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6" activeTab="13"/>
  </bookViews>
  <sheets>
    <sheet name="ÖSSZEFÜGGÉSEK" sheetId="1" r:id="rId1"/>
    <sheet name="1.1.sz.mell." sheetId="2" r:id="rId2"/>
    <sheet name="1.2.sz.mell. " sheetId="3" r:id="rId3"/>
    <sheet name="2.1.sz.mell  " sheetId="4" r:id="rId4"/>
    <sheet name="2.2.sz.mell  " sheetId="5" r:id="rId5"/>
    <sheet name="ELLENŐRZÉS-1.sz.2.a.sz.2.b.sz." sheetId="6" r:id="rId6"/>
    <sheet name="3.sz.mell." sheetId="7" r:id="rId7"/>
    <sheet name="4. sz. mell" sheetId="8" r:id="rId8"/>
    <sheet name="5.1. sz. mell" sheetId="9" r:id="rId9"/>
    <sheet name="5.2. sz. mell" sheetId="10" r:id="rId10"/>
    <sheet name="5.3. sz. mell" sheetId="11" r:id="rId11"/>
    <sheet name="5.4. sz. mell" sheetId="12" r:id="rId12"/>
    <sheet name="5.5. sz. mell" sheetId="13" r:id="rId13"/>
    <sheet name="1.tájékoztató" sheetId="14" r:id="rId14"/>
    <sheet name="2. tájékoztató tábla" sheetId="15" r:id="rId15"/>
    <sheet name="3. tájékoztató tábla" sheetId="16" r:id="rId16"/>
    <sheet name="4. tájékoztató tábla" sheetId="17" r:id="rId17"/>
    <sheet name="4.1. tájékoztató tábla" sheetId="18" r:id="rId18"/>
    <sheet name="5. tájékoztató tábla" sheetId="19" r:id="rId19"/>
    <sheet name="Munka1" sheetId="20" r:id="rId20"/>
  </sheets>
  <definedNames>
    <definedName name="_xlnm.Print_Titles" localSheetId="7">'4. sz. mell'!$1:$6</definedName>
    <definedName name="_xlnm.Print_Titles" localSheetId="16">'4. tájékoztató tábla'!$2:$6</definedName>
    <definedName name="_xlnm.Print_Titles" localSheetId="8">'5.1. sz. mell'!$1:$6</definedName>
    <definedName name="_xlnm.Print_Titles" localSheetId="9">'5.2. sz. mell'!$1:$6</definedName>
    <definedName name="_xlnm.Print_Titles" localSheetId="10">'5.3. sz. mell'!$1:$6</definedName>
    <definedName name="_xlnm.Print_Titles" localSheetId="11">'5.4. sz. mell'!$1:$6</definedName>
    <definedName name="_xlnm.Print_Titles" localSheetId="12">'5.5. sz. mell'!$1:$6</definedName>
    <definedName name="_xlnm.Print_Area" localSheetId="1">'1.1.sz.mell.'!$A$1:$E$129</definedName>
    <definedName name="_xlnm.Print_Area" localSheetId="2">'1.2.sz.mell. '!$A$1:$E$128</definedName>
    <definedName name="_xlnm.Print_Area" localSheetId="13">'1.tájékoztató'!$A$1:$F$126</definedName>
    <definedName name="_xlnm.Print_Area" localSheetId="3">'2.1.sz.mell  '!$A$1:$J$34</definedName>
  </definedNames>
  <calcPr fullCalcOnLoad="1"/>
</workbook>
</file>

<file path=xl/sharedStrings.xml><?xml version="1.0" encoding="utf-8"?>
<sst xmlns="http://schemas.openxmlformats.org/spreadsheetml/2006/main" count="2374" uniqueCount="1043">
  <si>
    <t xml:space="preserve">2013. évi </t>
  </si>
  <si>
    <t>2013. évi eredeti előirányzat</t>
  </si>
  <si>
    <t>2013. évi módosított előirányzat</t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</si>
  <si>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</si>
  <si>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</si>
  <si>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</si>
  <si>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</si>
  <si>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</si>
  <si>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</si>
  <si>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</si>
  <si>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</si>
  <si>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Felhasználás
2012. XII.31-ig</t>
  </si>
  <si>
    <t>Beruházási (felhalmozási) kiadások előirányzata beruházásonként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</si>
  <si>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</si>
  <si>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</si>
  <si>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</si>
  <si>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</si>
  <si>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</si>
  <si>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</si>
  <si>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</si>
  <si>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</si>
  <si>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</si>
  <si>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</si>
  <si>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</si>
  <si>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</si>
  <si>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</si>
  <si>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</si>
  <si>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</si>
  <si>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</si>
  <si>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</si>
  <si>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</si>
  <si>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</si>
  <si>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</si>
  <si>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</si>
  <si>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</si>
  <si>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</si>
  <si>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</si>
  <si>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</si>
  <si>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</si>
  <si>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</si>
  <si>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</si>
  <si>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</si>
  <si>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</si>
  <si>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</si>
  <si>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</si>
  <si>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</si>
  <si>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</si>
  <si>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</si>
  <si>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</si>
  <si>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</si>
  <si>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</si>
  <si>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</si>
  <si>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</si>
  <si>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</si>
  <si>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</si>
  <si>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</si>
  <si>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</si>
  <si>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</si>
  <si>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</si>
  <si>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</si>
  <si>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</si>
  <si>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</si>
  <si>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</si>
  <si>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</si>
  <si>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</si>
  <si>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</si>
  <si>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</si>
  <si>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</si>
  <si>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</si>
  <si>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</si>
  <si>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</si>
  <si>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</si>
  <si>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</si>
  <si>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</si>
  <si>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</si>
  <si>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</si>
  <si>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</si>
  <si>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</si>
  <si>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</si>
  <si>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</si>
  <si>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</si>
  <si>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</si>
  <si>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</si>
  <si>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</si>
  <si>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</si>
  <si>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</si>
  <si>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</si>
  <si>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</si>
  <si>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</si>
  <si>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</si>
  <si>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</si>
  <si>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</si>
  <si>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</si>
  <si>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</si>
  <si>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</si>
  <si>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</si>
  <si>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</si>
  <si>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</si>
  <si>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</si>
  <si>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</si>
  <si>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</si>
  <si>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</si>
  <si>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</si>
  <si>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Szociális gondoskodás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</si>
  <si>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</si>
  <si>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</si>
  <si>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</si>
  <si>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</si>
  <si>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</si>
  <si>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</si>
  <si>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</si>
  <si>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</si>
  <si>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</si>
  <si>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</si>
  <si>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</si>
  <si>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</si>
  <si>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</si>
  <si>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</si>
  <si>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</si>
  <si>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</si>
  <si>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</si>
  <si>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</si>
  <si>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</si>
  <si>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</si>
  <si>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</si>
  <si>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</si>
  <si>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</si>
  <si>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</si>
  <si>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</si>
  <si>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</si>
  <si>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</si>
  <si>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</si>
  <si>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</si>
  <si>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</si>
  <si>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</si>
  <si>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</si>
  <si>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</si>
  <si>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</si>
  <si>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</si>
  <si>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</si>
  <si>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</si>
  <si>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</si>
  <si>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</si>
  <si>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</si>
  <si>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</si>
  <si>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</si>
  <si>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</si>
  <si>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</si>
  <si>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</si>
  <si>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</si>
  <si>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</si>
  <si>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</si>
  <si>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</si>
  <si>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</si>
  <si>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</si>
  <si>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</si>
  <si>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</si>
  <si>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</si>
  <si>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</si>
  <si>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</si>
  <si>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</si>
  <si>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</si>
  <si>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</si>
  <si>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</si>
  <si>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</si>
  <si>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</si>
  <si>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</si>
  <si>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</si>
  <si>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</si>
  <si>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</si>
  <si>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</si>
  <si>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</si>
  <si>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</si>
  <si>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</si>
  <si>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</si>
  <si>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</si>
  <si>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</si>
  <si>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</si>
  <si>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</si>
  <si>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</si>
  <si>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</si>
  <si>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</si>
  <si>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</si>
  <si>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</si>
  <si>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</si>
  <si>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</si>
  <si>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</si>
  <si>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</si>
  <si>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</si>
  <si>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</si>
  <si>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</si>
  <si>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</si>
  <si>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</si>
  <si>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</si>
  <si>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</si>
  <si>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</si>
  <si>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</si>
  <si>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</si>
  <si>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</si>
  <si>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</si>
  <si>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</si>
  <si>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</si>
  <si>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</si>
  <si>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</si>
  <si>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</si>
  <si>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</si>
  <si>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</si>
  <si>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</si>
  <si>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</si>
  <si>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</si>
  <si>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</si>
  <si>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</si>
  <si>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</si>
  <si>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</si>
  <si>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</si>
  <si>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</si>
  <si>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</si>
  <si>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</si>
  <si>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</si>
  <si>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</si>
  <si>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</si>
  <si>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</si>
  <si>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</si>
  <si>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</si>
  <si>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</si>
  <si>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</si>
  <si>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</si>
  <si>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</si>
  <si>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</si>
  <si>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</si>
  <si>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</si>
  <si>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</si>
  <si>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</si>
  <si>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</si>
  <si>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</si>
  <si>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</si>
  <si>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</si>
  <si>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</si>
  <si>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</si>
  <si>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</si>
  <si>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</si>
  <si>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</si>
  <si>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</si>
  <si>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</si>
  <si>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</si>
  <si>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</si>
  <si>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</si>
  <si>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</si>
  <si>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</si>
  <si>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</si>
  <si>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</si>
  <si>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</si>
  <si>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</si>
  <si>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</si>
  <si>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</si>
  <si>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</si>
  <si>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</si>
  <si>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</si>
  <si>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</si>
  <si>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Művelődés, sport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</si>
  <si>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</si>
  <si>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</si>
  <si>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</si>
  <si>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</si>
  <si>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</si>
  <si>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</si>
  <si>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</si>
  <si>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</si>
  <si>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</si>
  <si>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</si>
  <si>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</si>
  <si>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</si>
  <si>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</si>
  <si>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</si>
  <si>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</si>
  <si>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</si>
  <si>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</si>
  <si>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</si>
  <si>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</si>
  <si>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</si>
  <si>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</si>
  <si>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</si>
  <si>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</si>
  <si>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</si>
  <si>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</si>
  <si>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</si>
  <si>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</si>
  <si>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</si>
  <si>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</si>
  <si>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</si>
  <si>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</si>
  <si>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</si>
  <si>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</si>
  <si>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</si>
  <si>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</si>
  <si>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</si>
  <si>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</si>
  <si>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</si>
  <si>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</si>
  <si>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</si>
  <si>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</si>
  <si>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</si>
  <si>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</si>
  <si>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</si>
  <si>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</si>
  <si>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</si>
  <si>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</si>
  <si>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</si>
  <si>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</si>
  <si>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</si>
  <si>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</si>
  <si>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</si>
  <si>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</si>
  <si>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</si>
  <si>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</si>
  <si>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</si>
  <si>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</si>
  <si>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</si>
  <si>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</si>
  <si>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</si>
  <si>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</si>
  <si>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</si>
  <si>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</si>
  <si>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</si>
  <si>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</si>
  <si>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</si>
  <si>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</si>
  <si>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</si>
  <si>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</si>
  <si>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</si>
  <si>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</si>
  <si>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</si>
  <si>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</si>
  <si>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</si>
  <si>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</si>
  <si>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</si>
  <si>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</si>
  <si>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</si>
  <si>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</si>
  <si>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</si>
  <si>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</si>
  <si>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</si>
  <si>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</si>
  <si>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</si>
  <si>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</si>
  <si>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</si>
  <si>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</si>
  <si>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</si>
  <si>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</si>
  <si>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</si>
  <si>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</si>
  <si>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</si>
  <si>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</si>
  <si>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</si>
  <si>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</si>
  <si>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</si>
  <si>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</si>
  <si>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</si>
  <si>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</si>
  <si>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</si>
  <si>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</si>
  <si>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</si>
  <si>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</si>
  <si>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</si>
  <si>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</si>
  <si>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</si>
  <si>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</si>
  <si>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</si>
  <si>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</si>
  <si>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</si>
  <si>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</si>
  <si>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</si>
  <si>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</si>
  <si>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</si>
  <si>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</si>
  <si>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</si>
  <si>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</si>
  <si>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</si>
  <si>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</si>
  <si>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</si>
  <si>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</si>
  <si>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</si>
  <si>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</si>
  <si>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</si>
  <si>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</si>
  <si>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</si>
  <si>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</si>
  <si>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</si>
  <si>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</si>
  <si>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</si>
  <si>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</si>
  <si>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</si>
  <si>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</si>
  <si>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</si>
  <si>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</si>
  <si>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</si>
  <si>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</si>
  <si>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</si>
  <si>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Módosított előirányzat</t>
  </si>
  <si>
    <t>Teljesítés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</si>
  <si>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</si>
  <si>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</si>
  <si>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</si>
  <si>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</si>
  <si>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</si>
  <si>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</si>
  <si>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</si>
  <si>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</si>
  <si>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</si>
  <si>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</si>
  <si>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</si>
  <si>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</si>
  <si>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</si>
  <si>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</si>
  <si>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</si>
  <si>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</si>
  <si>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</si>
  <si>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</si>
  <si>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</si>
  <si>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</si>
  <si>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</si>
  <si>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</si>
  <si>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</si>
  <si>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</si>
  <si>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</si>
  <si>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</si>
  <si>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</si>
  <si>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</si>
  <si>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</si>
  <si>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</si>
  <si>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</si>
  <si>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</si>
  <si>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</si>
  <si>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</si>
  <si>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</si>
  <si>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</si>
  <si>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</si>
  <si>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2013. évi teljesítés BEVÉTELEK</t>
  </si>
  <si>
    <t>2013. évi teljesítés KIADÁSOK</t>
  </si>
  <si>
    <t>2013. évi
teljesítés</t>
  </si>
  <si>
    <t>2013. évi teljesítés</t>
  </si>
  <si>
    <t>2013. év 
teljesítés</t>
  </si>
  <si>
    <t>Összes teljesítés 2013. dec. 31-ig</t>
  </si>
  <si>
    <t>2012. évi
tény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</si>
  <si>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</si>
  <si>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</si>
  <si>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</si>
  <si>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</si>
  <si>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</si>
  <si>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</si>
  <si>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</si>
  <si>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</si>
  <si>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</si>
  <si>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</si>
  <si>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</si>
  <si>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</si>
  <si>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</si>
  <si>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</si>
  <si>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</si>
  <si>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</si>
  <si>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</si>
  <si>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</si>
  <si>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</si>
  <si>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</si>
  <si>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</si>
  <si>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</si>
  <si>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</si>
  <si>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</si>
  <si>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</si>
  <si>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</si>
  <si>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</si>
  <si>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</si>
  <si>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</si>
  <si>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</si>
  <si>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</si>
  <si>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</si>
  <si>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</si>
  <si>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</si>
  <si>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</si>
  <si>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</si>
  <si>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</si>
  <si>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</si>
  <si>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</si>
  <si>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</si>
  <si>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</si>
  <si>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</si>
  <si>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</si>
  <si>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</si>
  <si>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</si>
  <si>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</si>
  <si>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</si>
  <si>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</si>
  <si>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</si>
  <si>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</si>
  <si>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</si>
  <si>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</si>
  <si>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</si>
  <si>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</si>
  <si>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</si>
  <si>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</si>
  <si>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</si>
  <si>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</si>
  <si>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</si>
  <si>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</si>
  <si>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</si>
  <si>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</si>
  <si>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</si>
  <si>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</si>
  <si>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</si>
  <si>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</si>
  <si>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</si>
  <si>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</si>
  <si>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</si>
  <si>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</si>
  <si>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</si>
  <si>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</si>
  <si>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</si>
  <si>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</si>
  <si>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</si>
  <si>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</si>
  <si>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</si>
  <si>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</si>
  <si>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</si>
  <si>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</si>
  <si>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</si>
  <si>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</si>
  <si>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</si>
  <si>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</si>
  <si>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</si>
  <si>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</si>
  <si>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</si>
  <si>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</si>
  <si>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</si>
  <si>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</si>
  <si>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</si>
  <si>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</si>
  <si>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</si>
  <si>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</si>
  <si>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</si>
  <si>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</si>
  <si>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</si>
  <si>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</si>
  <si>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</si>
  <si>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</si>
  <si>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</si>
  <si>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</si>
  <si>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</si>
  <si>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</si>
  <si>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</si>
  <si>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</si>
  <si>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</si>
  <si>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</si>
  <si>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</si>
  <si>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</si>
  <si>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</si>
  <si>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</si>
  <si>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</si>
  <si>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</si>
  <si>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</si>
  <si>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</si>
  <si>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</si>
  <si>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</si>
  <si>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</si>
  <si>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</si>
  <si>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</si>
  <si>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</si>
  <si>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</si>
  <si>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</si>
  <si>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</si>
  <si>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</si>
  <si>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</si>
  <si>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</si>
  <si>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</si>
  <si>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</si>
  <si>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</si>
  <si>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</si>
  <si>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</si>
  <si>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</si>
  <si>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</si>
  <si>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</si>
  <si>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</si>
  <si>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</si>
  <si>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</si>
  <si>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</si>
  <si>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</si>
  <si>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</si>
  <si>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</si>
  <si>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</si>
  <si>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</si>
  <si>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</si>
  <si>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</si>
  <si>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</si>
  <si>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</si>
  <si>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</si>
  <si>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</si>
  <si>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</si>
  <si>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</si>
  <si>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</si>
  <si>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</si>
  <si>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</si>
  <si>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</si>
  <si>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</si>
  <si>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</si>
  <si>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</si>
  <si>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</si>
  <si>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</si>
  <si>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</si>
  <si>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</si>
  <si>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</si>
  <si>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</si>
  <si>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</si>
  <si>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</si>
  <si>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</si>
  <si>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</si>
  <si>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</si>
  <si>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</si>
  <si>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</si>
  <si>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</si>
  <si>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</si>
  <si>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</si>
  <si>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</si>
  <si>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</si>
  <si>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</si>
  <si>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</si>
  <si>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</si>
  <si>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</si>
  <si>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</si>
  <si>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</si>
  <si>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</si>
  <si>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</si>
  <si>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</si>
  <si>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</si>
  <si>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</si>
  <si>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</si>
  <si>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</si>
  <si>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</si>
  <si>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</si>
  <si>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</si>
  <si>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</si>
  <si>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</si>
  <si>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</si>
  <si>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</si>
  <si>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</si>
  <si>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</si>
  <si>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</si>
  <si>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</si>
  <si>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</si>
  <si>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</si>
  <si>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</si>
  <si>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</si>
  <si>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</si>
  <si>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</si>
  <si>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</si>
  <si>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</si>
  <si>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</si>
  <si>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</si>
  <si>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</si>
  <si>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</si>
  <si>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</si>
  <si>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</si>
  <si>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</si>
  <si>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</si>
  <si>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</si>
  <si>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</si>
  <si>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</si>
  <si>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</si>
  <si>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</si>
  <si>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</si>
  <si>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</si>
  <si>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</si>
  <si>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</si>
  <si>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</si>
  <si>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</si>
  <si>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</si>
  <si>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</si>
  <si>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</si>
  <si>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</si>
  <si>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</si>
  <si>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</si>
  <si>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</si>
  <si>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</si>
  <si>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</si>
  <si>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</si>
  <si>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</si>
  <si>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</si>
  <si>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</si>
  <si>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</si>
  <si>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</si>
  <si>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</si>
  <si>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</si>
  <si>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</si>
  <si>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</si>
  <si>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</si>
  <si>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</si>
  <si>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</si>
  <si>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</si>
  <si>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</si>
  <si>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</si>
  <si>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</si>
  <si>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</si>
  <si>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</si>
  <si>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</si>
  <si>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</si>
  <si>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</si>
  <si>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</si>
  <si>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</si>
  <si>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</si>
  <si>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</si>
  <si>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</si>
  <si>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</si>
  <si>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</si>
  <si>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</si>
  <si>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</si>
  <si>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</si>
  <si>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</si>
  <si>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</si>
  <si>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</si>
  <si>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</si>
  <si>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</si>
  <si>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</si>
  <si>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</si>
  <si>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</si>
  <si>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</si>
  <si>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</si>
  <si>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</si>
  <si>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</si>
  <si>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</si>
  <si>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</si>
  <si>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</si>
  <si>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</si>
  <si>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</si>
  <si>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</si>
  <si>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</si>
  <si>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</si>
  <si>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</si>
  <si>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</si>
  <si>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</si>
  <si>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</si>
  <si>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</si>
  <si>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</si>
  <si>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</si>
  <si>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</si>
  <si>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</si>
  <si>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</si>
  <si>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</si>
  <si>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</si>
  <si>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</si>
  <si>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</si>
  <si>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</si>
  <si>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</si>
  <si>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</si>
  <si>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</si>
  <si>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</si>
  <si>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</si>
  <si>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</si>
  <si>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</si>
  <si>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</si>
  <si>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</si>
  <si>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</si>
  <si>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</si>
  <si>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</si>
  <si>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</si>
  <si>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</si>
  <si>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</si>
  <si>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</si>
  <si>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</si>
  <si>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</si>
  <si>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</si>
  <si>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</si>
  <si>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</si>
  <si>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</si>
  <si>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</si>
  <si>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</si>
  <si>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</si>
  <si>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</si>
  <si>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</si>
  <si>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</si>
  <si>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</si>
  <si>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</si>
  <si>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</si>
  <si>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</si>
  <si>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</si>
  <si>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</si>
  <si>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</si>
  <si>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</si>
  <si>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</si>
  <si>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</si>
  <si>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</si>
  <si>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</si>
  <si>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</si>
  <si>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</si>
  <si>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</si>
  <si>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</si>
  <si>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</si>
  <si>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</si>
  <si>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</si>
  <si>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</si>
  <si>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</si>
  <si>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</si>
  <si>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</si>
  <si>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</si>
  <si>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</si>
  <si>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</si>
  <si>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</si>
  <si>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</si>
  <si>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</si>
  <si>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</si>
  <si>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</si>
  <si>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</si>
  <si>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</si>
  <si>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</si>
  <si>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</si>
  <si>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</si>
  <si>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</si>
  <si>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</si>
  <si>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</si>
  <si>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</si>
  <si>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</si>
  <si>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</si>
  <si>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</si>
  <si>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</si>
  <si>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</si>
  <si>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</si>
  <si>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</si>
  <si>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</si>
  <si>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</si>
  <si>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</si>
  <si>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</si>
  <si>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</si>
  <si>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</si>
  <si>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</si>
  <si>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</si>
  <si>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</si>
  <si>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</si>
  <si>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</si>
  <si>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</si>
  <si>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</si>
  <si>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</si>
  <si>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</si>
  <si>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</si>
  <si>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</si>
  <si>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</si>
  <si>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</si>
  <si>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</si>
  <si>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</si>
  <si>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</si>
  <si>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</si>
  <si>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</si>
  <si>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</si>
  <si>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</si>
  <si>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</si>
  <si>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</si>
  <si>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</si>
  <si>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</si>
  <si>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</si>
  <si>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</si>
  <si>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</si>
  <si>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</si>
  <si>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</si>
  <si>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</si>
  <si>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</si>
  <si>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</si>
  <si>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</si>
  <si>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</si>
  <si>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</si>
  <si>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</si>
  <si>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</si>
  <si>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</si>
  <si>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</si>
  <si>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</si>
  <si>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</si>
  <si>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</si>
  <si>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</si>
  <si>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</si>
  <si>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</si>
  <si>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</si>
  <si>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</si>
  <si>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</si>
  <si>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</si>
  <si>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</si>
  <si>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</si>
  <si>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</si>
  <si>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</si>
  <si>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</si>
  <si>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</si>
  <si>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</si>
  <si>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</si>
  <si>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</si>
  <si>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</si>
  <si>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</si>
  <si>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</si>
  <si>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</si>
  <si>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</si>
  <si>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</si>
  <si>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</si>
  <si>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</si>
  <si>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</si>
  <si>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</si>
  <si>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</si>
  <si>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</si>
  <si>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</si>
  <si>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</si>
  <si>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</si>
  <si>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</si>
  <si>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</si>
  <si>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</si>
  <si>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</si>
  <si>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</si>
  <si>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</si>
  <si>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</si>
  <si>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</si>
  <si>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</si>
  <si>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</si>
  <si>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</si>
  <si>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</si>
  <si>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</si>
  <si>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</si>
  <si>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</si>
  <si>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</si>
  <si>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</si>
  <si>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</si>
  <si>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</si>
  <si>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</si>
  <si>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</si>
  <si>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</si>
  <si>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</si>
  <si>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</si>
  <si>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</si>
  <si>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</si>
  <si>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</si>
  <si>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</si>
  <si>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</si>
  <si>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</si>
  <si>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</si>
  <si>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</si>
  <si>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</si>
  <si>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</si>
  <si>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</si>
  <si>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</si>
  <si>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</si>
  <si>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</si>
  <si>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</si>
  <si>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</si>
  <si>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</si>
  <si>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</si>
  <si>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</si>
  <si>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</si>
  <si>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</si>
  <si>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</si>
  <si>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</si>
  <si>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</si>
  <si>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</si>
  <si>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</si>
  <si>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</si>
  <si>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</si>
  <si>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</si>
  <si>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</si>
  <si>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</si>
  <si>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</si>
  <si>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</si>
  <si>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</si>
  <si>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</si>
  <si>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</si>
  <si>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</si>
  <si>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</si>
  <si>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</si>
  <si>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</si>
  <si>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</si>
  <si>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</si>
  <si>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</si>
  <si>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</si>
  <si>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</si>
  <si>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</si>
  <si>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</si>
  <si>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</si>
  <si>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</si>
  <si>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</si>
  <si>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</si>
  <si>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</si>
  <si>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</si>
  <si>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</si>
  <si>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</si>
  <si>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</si>
  <si>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</si>
  <si>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</si>
  <si>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</si>
  <si>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</si>
  <si>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</si>
  <si>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</si>
  <si>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</si>
  <si>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</si>
  <si>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</si>
  <si>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</si>
  <si>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</si>
  <si>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</si>
  <si>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</si>
  <si>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</si>
  <si>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</si>
  <si>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</si>
  <si>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</si>
  <si>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</si>
  <si>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</si>
  <si>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</si>
  <si>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</si>
  <si>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</si>
  <si>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</si>
  <si>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</si>
  <si>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</si>
  <si>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</si>
  <si>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</si>
  <si>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</si>
  <si>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</si>
  <si>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</si>
  <si>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</si>
  <si>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</si>
  <si>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2013.
évi
teljesítés</t>
  </si>
  <si>
    <t>2016.</t>
  </si>
  <si>
    <t>2016. 
után</t>
  </si>
  <si>
    <t>Hitel, kölcsön állomány  2013. dec. 31-én</t>
  </si>
  <si>
    <t>2015. után</t>
  </si>
  <si>
    <t xml:space="preserve">VAGYONKIMUTATÁS
a könyvviteli mérlegben értékkel szereplő eszközökről
2013. </t>
  </si>
  <si>
    <t>2013. év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</si>
  <si>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</si>
  <si>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</si>
  <si>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Működési célú finanszírozási kiadások (6.1.1.+…+6.1.7.)</t>
  </si>
  <si>
    <t>Felhalmozási célú finanszírozási kiadások (6.2.1.+...+6.2.8.)</t>
  </si>
  <si>
    <t>II. Átvett pénzeszközök  államháztartáson belülről (2.1.+2.3.)</t>
  </si>
  <si>
    <t>II. Felhalmozási költségvetés kiadásai (2.1+…+2.3)</t>
  </si>
  <si>
    <t>Attila utcai játszótér</t>
  </si>
  <si>
    <t>SZILVÁS</t>
  </si>
  <si>
    <t>Önkormányzati jogalkotás</t>
  </si>
  <si>
    <t>téli közfoglalkoztatás</t>
  </si>
  <si>
    <t>RÖVID IDŐTARTAMÚ KÖZFOGLALKOZTATÁS</t>
  </si>
  <si>
    <t>TÁMOGATÁST MEGELŐLEGEZŐ HITEL</t>
  </si>
  <si>
    <t>5. tájékoztató tábla a 3/2014. (……) önkormányzati rendelethez</t>
  </si>
  <si>
    <t>2.2. melléklet a 3/2014. (……) önkormányzati rendelethez</t>
  </si>
  <si>
    <t>2.1. melléklet a 3/2014. (……) önkormányzati rendelethez</t>
  </si>
  <si>
    <t>4. melléklet a 3/2014. (……) önkormányzati rendelethez</t>
  </si>
  <si>
    <t>5.1. melléklet a 3/2014. (……) önkormányzati rendelethez</t>
  </si>
  <si>
    <t>5.2. melléklet a 3/2014. (……) önkormányzati rendelethez</t>
  </si>
  <si>
    <t>5.3. melléklet a 3/2014. (……) önkormányzati rendelethez</t>
  </si>
  <si>
    <t>5.4. melléklet a 3/2014. (……) önkormányzati rendelethez</t>
  </si>
  <si>
    <t>5.5. melléklet a 3/2014. (……)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</si>
</sst>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wrapText="1"/>
      <protection/>
    </xf>
    <xf numFmtId="0" fontId="25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9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60" applyNumberFormat="1" applyFont="1" applyFill="1" applyBorder="1" applyAlignment="1" applyProtection="1">
      <alignment vertical="center"/>
      <protection/>
    </xf>
    <xf numFmtId="164" fontId="21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59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0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9" fillId="0" borderId="59" xfId="0" applyFont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vertical="center" wrapText="1" indent="1"/>
      <protection/>
    </xf>
    <xf numFmtId="0" fontId="17" fillId="0" borderId="61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1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59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0" xfId="60" applyFont="1" applyFill="1" applyBorder="1" applyAlignment="1" applyProtection="1">
      <alignment horizontal="left" vertical="center" wrapText="1" indent="6"/>
      <protection/>
    </xf>
    <xf numFmtId="0" fontId="17" fillId="0" borderId="60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62" xfId="0" applyFont="1" applyBorder="1" applyAlignment="1" applyProtection="1">
      <alignment horizontal="left" vertical="center" wrapText="1" indent="1"/>
      <protection/>
    </xf>
    <xf numFmtId="0" fontId="17" fillId="0" borderId="63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61" xfId="0" applyNumberFormat="1" applyFont="1" applyFill="1" applyBorder="1" applyAlignment="1" applyProtection="1">
      <alignment horizontal="centerContinuous" vertical="center"/>
      <protection/>
    </xf>
    <xf numFmtId="164" fontId="6" fillId="0" borderId="62" xfId="0" applyNumberFormat="1" applyFont="1" applyFill="1" applyBorder="1" applyAlignment="1" applyProtection="1">
      <alignment horizontal="centerContinuous" vertical="center"/>
      <protection/>
    </xf>
    <xf numFmtId="164" fontId="6" fillId="0" borderId="67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60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/>
    </xf>
    <xf numFmtId="164" fontId="12" fillId="0" borderId="68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48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right" vertical="center" wrapText="1" indent="1"/>
    </xf>
    <xf numFmtId="164" fontId="12" fillId="0" borderId="50" xfId="0" applyNumberFormat="1" applyFont="1" applyFill="1" applyBorder="1" applyAlignment="1">
      <alignment horizontal="left" vertical="center" wrapText="1" indent="1"/>
    </xf>
    <xf numFmtId="164" fontId="0" fillId="33" borderId="50" xfId="0" applyNumberFormat="1" applyFont="1" applyFill="1" applyBorder="1" applyAlignment="1">
      <alignment horizontal="left" vertical="center" wrapText="1" indent="2"/>
    </xf>
    <xf numFmtId="164" fontId="0" fillId="33" borderId="38" xfId="0" applyNumberFormat="1" applyFont="1" applyFill="1" applyBorder="1" applyAlignment="1">
      <alignment horizontal="left" vertical="center" wrapText="1" indent="2"/>
    </xf>
    <xf numFmtId="164" fontId="12" fillId="0" borderId="24" xfId="0" applyNumberFormat="1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right" vertical="center" wrapText="1" indent="1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0" fillId="33" borderId="50" xfId="0" applyNumberFormat="1" applyFont="1" applyFill="1" applyBorder="1" applyAlignment="1">
      <alignment horizontal="right" vertical="center" wrapText="1" indent="2"/>
    </xf>
    <xf numFmtId="164" fontId="0" fillId="33" borderId="38" xfId="0" applyNumberFormat="1" applyFont="1" applyFill="1" applyBorder="1" applyAlignment="1">
      <alignment horizontal="right" vertical="center" wrapText="1" indent="2"/>
    </xf>
    <xf numFmtId="0" fontId="31" fillId="0" borderId="0" xfId="62" applyFill="1">
      <alignment/>
      <protection/>
    </xf>
    <xf numFmtId="0" fontId="30" fillId="0" borderId="23" xfId="62" applyFont="1" applyFill="1" applyBorder="1" applyAlignment="1">
      <alignment horizontal="center" vertical="center" wrapText="1"/>
      <protection/>
    </xf>
    <xf numFmtId="0" fontId="30" fillId="0" borderId="32" xfId="62" applyFont="1" applyFill="1" applyBorder="1" applyAlignment="1">
      <alignment horizontal="center" vertical="center" wrapText="1"/>
      <protection/>
    </xf>
    <xf numFmtId="0" fontId="30" fillId="0" borderId="33" xfId="62" applyFont="1" applyFill="1" applyBorder="1" applyAlignment="1">
      <alignment horizontal="center" vertical="center" wrapText="1"/>
      <protection/>
    </xf>
    <xf numFmtId="0" fontId="31" fillId="0" borderId="0" xfId="62" applyFill="1" applyAlignment="1">
      <alignment horizontal="center" vertical="center"/>
      <protection/>
    </xf>
    <xf numFmtId="0" fontId="18" fillId="0" borderId="20" xfId="62" applyFont="1" applyFill="1" applyBorder="1" applyAlignment="1">
      <alignment vertical="center" wrapText="1"/>
      <protection/>
    </xf>
    <xf numFmtId="0" fontId="17" fillId="0" borderId="13" xfId="62" applyFont="1" applyFill="1" applyBorder="1" applyAlignment="1">
      <alignment horizontal="center" vertical="center" wrapText="1"/>
      <protection/>
    </xf>
    <xf numFmtId="172" fontId="18" fillId="0" borderId="13" xfId="62" applyNumberFormat="1" applyFont="1" applyFill="1" applyBorder="1" applyAlignment="1">
      <alignment horizontal="right" vertical="center" wrapText="1"/>
      <protection/>
    </xf>
    <xf numFmtId="172" fontId="18" fillId="0" borderId="69" xfId="62" applyNumberFormat="1" applyFont="1" applyFill="1" applyBorder="1" applyAlignment="1">
      <alignment horizontal="right" vertical="center" wrapText="1"/>
      <protection/>
    </xf>
    <xf numFmtId="0" fontId="31" fillId="0" borderId="0" xfId="62" applyFill="1" applyAlignment="1">
      <alignment vertical="center"/>
      <protection/>
    </xf>
    <xf numFmtId="0" fontId="30" fillId="0" borderId="18" xfId="62" applyFont="1" applyFill="1" applyBorder="1" applyAlignment="1">
      <alignment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8" fillId="0" borderId="70" xfId="62" applyNumberFormat="1" applyFont="1" applyFill="1" applyBorder="1" applyAlignment="1">
      <alignment horizontal="right" vertical="center" wrapText="1"/>
      <protection/>
    </xf>
    <xf numFmtId="0" fontId="29" fillId="0" borderId="18" xfId="62" applyFont="1" applyFill="1" applyBorder="1" applyAlignment="1">
      <alignment horizontal="left" vertical="center" wrapText="1" inden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7" fillId="0" borderId="70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vertical="center" wrapText="1"/>
      <protection/>
    </xf>
    <xf numFmtId="172" fontId="17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71" xfId="62" applyNumberFormat="1" applyFont="1" applyFill="1" applyBorder="1" applyAlignment="1">
      <alignment horizontal="right" vertical="center" wrapText="1"/>
      <protection/>
    </xf>
    <xf numFmtId="0" fontId="18" fillId="0" borderId="18" xfId="62" applyFont="1" applyFill="1" applyBorder="1" applyAlignment="1">
      <alignment vertical="center" wrapText="1"/>
      <protection/>
    </xf>
    <xf numFmtId="172" fontId="18" fillId="0" borderId="11" xfId="62" applyNumberFormat="1" applyFont="1" applyFill="1" applyBorder="1" applyAlignment="1">
      <alignment horizontal="right" vertical="center" wrapText="1"/>
      <protection/>
    </xf>
    <xf numFmtId="172" fontId="18" fillId="0" borderId="31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>
      <alignment horizontal="right" vertical="center" wrapText="1"/>
      <protection/>
    </xf>
    <xf numFmtId="172" fontId="30" fillId="0" borderId="31" xfId="62" applyNumberFormat="1" applyFont="1" applyFill="1" applyBorder="1" applyAlignment="1">
      <alignment horizontal="right" vertical="center" wrapText="1"/>
      <protection/>
    </xf>
    <xf numFmtId="172" fontId="17" fillId="0" borderId="31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2"/>
      <protection/>
    </xf>
    <xf numFmtId="0" fontId="17" fillId="0" borderId="18" xfId="62" applyFont="1" applyFill="1" applyBorder="1" applyAlignment="1">
      <alignment horizontal="left" vertical="center" wrapText="1" indent="3"/>
      <protection/>
    </xf>
    <xf numFmtId="172" fontId="17" fillId="0" borderId="31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20" xfId="62" applyFont="1" applyFill="1" applyBorder="1" applyAlignment="1">
      <alignment horizontal="left" vertical="center" wrapText="1" indent="3"/>
      <protection/>
    </xf>
    <xf numFmtId="172" fontId="30" fillId="0" borderId="71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30" fillId="0" borderId="70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1"/>
      <protection/>
    </xf>
    <xf numFmtId="172" fontId="18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62" applyFont="1" applyFill="1" applyBorder="1" applyAlignment="1">
      <alignment horizontal="left" vertical="center" wrapText="1" indent="1"/>
      <protection/>
    </xf>
    <xf numFmtId="172" fontId="17" fillId="0" borderId="71" xfId="62" applyNumberFormat="1" applyFont="1" applyFill="1" applyBorder="1" applyAlignment="1" applyProtection="1">
      <alignment horizontal="right" vertical="center" wrapText="1"/>
      <protection/>
    </xf>
    <xf numFmtId="0" fontId="18" fillId="0" borderId="18" xfId="62" applyFont="1" applyFill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indent="2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/>
    </xf>
    <xf numFmtId="172" fontId="18" fillId="0" borderId="71" xfId="62" applyNumberFormat="1" applyFont="1" applyFill="1" applyBorder="1" applyAlignment="1">
      <alignment horizontal="right" vertical="center" wrapText="1"/>
      <protection/>
    </xf>
    <xf numFmtId="0" fontId="18" fillId="0" borderId="23" xfId="62" applyFont="1" applyFill="1" applyBorder="1" applyAlignment="1">
      <alignment vertical="center" wrapText="1"/>
      <protection/>
    </xf>
    <xf numFmtId="0" fontId="17" fillId="0" borderId="32" xfId="62" applyFont="1" applyFill="1" applyBorder="1" applyAlignment="1">
      <alignment horizontal="center" vertical="center" wrapText="1"/>
      <protection/>
    </xf>
    <xf numFmtId="172" fontId="18" fillId="0" borderId="72" xfId="62" applyNumberFormat="1" applyFont="1" applyFill="1" applyBorder="1" applyAlignment="1">
      <alignment horizontal="right" vertical="center" wrapText="1"/>
      <protection/>
    </xf>
    <xf numFmtId="172" fontId="18" fillId="0" borderId="32" xfId="62" applyNumberFormat="1" applyFont="1" applyFill="1" applyBorder="1" applyAlignment="1">
      <alignment horizontal="right" vertical="center" wrapText="1"/>
      <protection/>
    </xf>
    <xf numFmtId="172" fontId="18" fillId="0" borderId="73" xfId="62" applyNumberFormat="1" applyFont="1" applyFill="1" applyBorder="1" applyAlignment="1">
      <alignment horizontal="right" vertical="center" wrapText="1"/>
      <protection/>
    </xf>
    <xf numFmtId="0" fontId="17" fillId="0" borderId="0" xfId="62" applyFont="1" applyFill="1">
      <alignment/>
      <protection/>
    </xf>
    <xf numFmtId="0" fontId="31" fillId="0" borderId="0" xfId="62" applyFont="1" applyFill="1">
      <alignment/>
      <protection/>
    </xf>
    <xf numFmtId="3" fontId="31" fillId="0" borderId="0" xfId="62" applyNumberFormat="1" applyFont="1" applyFill="1">
      <alignment/>
      <protection/>
    </xf>
    <xf numFmtId="3" fontId="31" fillId="0" borderId="0" xfId="62" applyNumberFormat="1" applyFont="1" applyFill="1" applyAlignment="1">
      <alignment horizontal="center"/>
      <protection/>
    </xf>
    <xf numFmtId="0" fontId="17" fillId="0" borderId="0" xfId="62" applyFont="1" applyFill="1" applyProtection="1">
      <alignment/>
      <protection locked="0"/>
    </xf>
    <xf numFmtId="0" fontId="31" fillId="0" borderId="0" xfId="62" applyFill="1" applyAlignment="1">
      <alignment horizontal="center"/>
      <protection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23" xfId="61" applyNumberFormat="1" applyFont="1" applyFill="1" applyBorder="1" applyAlignment="1" applyProtection="1">
      <alignment horizontal="center" vertical="center" wrapText="1"/>
      <protection/>
    </xf>
    <xf numFmtId="49" fontId="12" fillId="0" borderId="32" xfId="61" applyNumberFormat="1" applyFont="1" applyFill="1" applyBorder="1" applyAlignment="1" applyProtection="1">
      <alignment horizontal="center" vertical="center"/>
      <protection/>
    </xf>
    <xf numFmtId="49" fontId="12" fillId="0" borderId="33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left" vertical="center" wrapText="1"/>
      <protection/>
    </xf>
    <xf numFmtId="173" fontId="13" fillId="0" borderId="13" xfId="61" applyNumberFormat="1" applyFont="1" applyFill="1" applyBorder="1" applyAlignment="1" applyProtection="1">
      <alignment horizontal="center" vertical="center"/>
      <protection/>
    </xf>
    <xf numFmtId="174" fontId="13" fillId="0" borderId="30" xfId="61" applyNumberFormat="1" applyFont="1" applyFill="1" applyBorder="1" applyAlignment="1" applyProtection="1">
      <alignment vertical="center"/>
      <protection locked="0"/>
    </xf>
    <xf numFmtId="0" fontId="13" fillId="0" borderId="18" xfId="61" applyFont="1" applyFill="1" applyBorder="1" applyAlignment="1" applyProtection="1">
      <alignment horizontal="left" vertical="center" wrapText="1"/>
      <protection/>
    </xf>
    <xf numFmtId="173" fontId="13" fillId="0" borderId="11" xfId="61" applyNumberFormat="1" applyFont="1" applyFill="1" applyBorder="1" applyAlignment="1" applyProtection="1">
      <alignment horizontal="center"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horizontal="left" vertical="center" wrapText="1"/>
      <protection/>
    </xf>
    <xf numFmtId="174" fontId="12" fillId="0" borderId="31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vertical="center" wrapText="1"/>
      <protection/>
    </xf>
    <xf numFmtId="0" fontId="14" fillId="0" borderId="18" xfId="61" applyFont="1" applyFill="1" applyBorder="1" applyAlignment="1" applyProtection="1">
      <alignment horizontal="left" vertical="center" wrapText="1"/>
      <protection/>
    </xf>
    <xf numFmtId="174" fontId="14" fillId="0" borderId="31" xfId="61" applyNumberFormat="1" applyFont="1" applyFill="1" applyBorder="1" applyAlignment="1" applyProtection="1">
      <alignment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 wrapText="1" indent="2"/>
      <protection/>
    </xf>
    <xf numFmtId="0" fontId="13" fillId="0" borderId="18" xfId="61" applyFont="1" applyFill="1" applyBorder="1" applyAlignment="1" applyProtection="1">
      <alignment horizontal="left" vertical="center" indent="2"/>
      <protection locked="0"/>
    </xf>
    <xf numFmtId="174" fontId="19" fillId="0" borderId="31" xfId="61" applyNumberFormat="1" applyFont="1" applyFill="1" applyBorder="1" applyAlignment="1" applyProtection="1">
      <alignment vertical="center"/>
      <protection locked="0"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173" fontId="13" fillId="0" borderId="32" xfId="61" applyNumberFormat="1" applyFont="1" applyFill="1" applyBorder="1" applyAlignment="1" applyProtection="1">
      <alignment horizontal="center" vertical="center"/>
      <protection/>
    </xf>
    <xf numFmtId="174" fontId="12" fillId="0" borderId="33" xfId="61" applyNumberFormat="1" applyFont="1" applyFill="1" applyBorder="1" applyAlignment="1" applyProtection="1">
      <alignment vertical="center"/>
      <protection/>
    </xf>
    <xf numFmtId="0" fontId="31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5" fontId="6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175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75" fontId="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left" vertical="center" indent="5"/>
    </xf>
    <xf numFmtId="175" fontId="11" fillId="0" borderId="33" xfId="0" applyNumberFormat="1" applyFont="1" applyFill="1" applyBorder="1" applyAlignment="1" applyProtection="1">
      <alignment horizontal="right" vertical="center"/>
      <protection locked="0"/>
    </xf>
    <xf numFmtId="166" fontId="13" fillId="0" borderId="1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8" xfId="0" applyFont="1" applyBorder="1" applyAlignment="1" applyProtection="1">
      <alignment horizontal="lef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40" xfId="60" applyNumberFormat="1" applyFont="1" applyFill="1" applyBorder="1" applyAlignment="1" applyProtection="1">
      <alignment vertical="center" wrapText="1"/>
      <protection locked="0"/>
    </xf>
    <xf numFmtId="164" fontId="13" fillId="0" borderId="31" xfId="60" applyNumberFormat="1" applyFont="1" applyFill="1" applyBorder="1" applyAlignment="1" applyProtection="1">
      <alignment vertical="center" wrapText="1"/>
      <protection locked="0"/>
    </xf>
    <xf numFmtId="164" fontId="13" fillId="0" borderId="47" xfId="60" applyNumberFormat="1" applyFont="1" applyFill="1" applyBorder="1" applyAlignment="1" applyProtection="1">
      <alignment vertical="center" wrapText="1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 quotePrefix="1">
      <alignment horizontal="center" vertical="center"/>
      <protection locked="0"/>
    </xf>
    <xf numFmtId="0" fontId="6" fillId="0" borderId="79" xfId="0" applyFont="1" applyFill="1" applyBorder="1" applyAlignment="1" applyProtection="1" quotePrefix="1">
      <alignment horizontal="center" vertical="center"/>
      <protection locked="0"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75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82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 wrapText="1"/>
    </xf>
    <xf numFmtId="0" fontId="31" fillId="0" borderId="0" xfId="62" applyFont="1" applyFill="1" applyAlignment="1">
      <alignment horizontal="left"/>
      <protection/>
    </xf>
    <xf numFmtId="0" fontId="32" fillId="0" borderId="0" xfId="62" applyFont="1" applyFill="1" applyAlignment="1">
      <alignment horizontal="center" vertical="center" wrapText="1"/>
      <protection/>
    </xf>
    <xf numFmtId="0" fontId="32" fillId="0" borderId="0" xfId="62" applyFont="1" applyFill="1" applyAlignment="1">
      <alignment horizontal="center" vertical="center"/>
      <protection/>
    </xf>
    <xf numFmtId="0" fontId="33" fillId="0" borderId="0" xfId="62" applyFont="1" applyFill="1" applyBorder="1" applyAlignment="1">
      <alignment horizontal="right"/>
      <protection/>
    </xf>
    <xf numFmtId="0" fontId="34" fillId="0" borderId="26" xfId="62" applyFont="1" applyFill="1" applyBorder="1" applyAlignment="1">
      <alignment horizontal="center" vertical="center" wrapText="1"/>
      <protection/>
    </xf>
    <xf numFmtId="0" fontId="34" fillId="0" borderId="17" xfId="62" applyFont="1" applyFill="1" applyBorder="1" applyAlignment="1">
      <alignment horizontal="center" vertical="center" wrapText="1"/>
      <protection/>
    </xf>
    <xf numFmtId="0" fontId="34" fillId="0" borderId="20" xfId="62" applyFont="1" applyFill="1" applyBorder="1" applyAlignment="1">
      <alignment horizontal="center" vertical="center" wrapText="1"/>
      <protection/>
    </xf>
    <xf numFmtId="0" fontId="21" fillId="0" borderId="27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21" fillId="0" borderId="13" xfId="61" applyFont="1" applyFill="1" applyBorder="1" applyAlignment="1" applyProtection="1">
      <alignment horizontal="center" vertical="center" textRotation="90"/>
      <protection/>
    </xf>
    <xf numFmtId="0" fontId="33" fillId="0" borderId="14" xfId="62" applyFont="1" applyFill="1" applyBorder="1" applyAlignment="1">
      <alignment horizontal="center" vertical="center" wrapText="1"/>
      <protection/>
    </xf>
    <xf numFmtId="0" fontId="33" fillId="0" borderId="11" xfId="62" applyFont="1" applyFill="1" applyBorder="1" applyAlignment="1">
      <alignment horizontal="center" vertical="center" wrapText="1"/>
      <protection/>
    </xf>
    <xf numFmtId="0" fontId="33" fillId="0" borderId="37" xfId="62" applyFont="1" applyFill="1" applyBorder="1" applyAlignment="1">
      <alignment horizontal="center" vertical="center" wrapText="1"/>
      <protection/>
    </xf>
    <xf numFmtId="0" fontId="33" fillId="0" borderId="30" xfId="62" applyFont="1" applyFill="1" applyBorder="1" applyAlignment="1">
      <alignment horizontal="center" vertical="center" wrapText="1"/>
      <protection/>
    </xf>
    <xf numFmtId="0" fontId="33" fillId="0" borderId="11" xfId="62" applyFont="1" applyFill="1" applyBorder="1" applyAlignment="1">
      <alignment horizontal="center" wrapText="1"/>
      <protection/>
    </xf>
    <xf numFmtId="0" fontId="33" fillId="0" borderId="31" xfId="62" applyFont="1" applyFill="1" applyBorder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22" xfId="61" applyFont="1" applyFill="1" applyBorder="1" applyAlignment="1" applyProtection="1">
      <alignment horizontal="center" vertical="center" wrapText="1"/>
      <protection/>
    </xf>
    <xf numFmtId="0" fontId="5" fillId="0" borderId="18" xfId="61" applyFont="1" applyFill="1" applyBorder="1" applyAlignment="1" applyProtection="1">
      <alignment horizontal="center" vertical="center" wrapText="1"/>
      <protection/>
    </xf>
    <xf numFmtId="0" fontId="21" fillId="0" borderId="14" xfId="61" applyFont="1" applyFill="1" applyBorder="1" applyAlignment="1" applyProtection="1">
      <alignment horizontal="center" vertical="center" textRotation="90"/>
      <protection/>
    </xf>
    <xf numFmtId="0" fontId="21" fillId="0" borderId="11" xfId="61" applyFont="1" applyFill="1" applyBorder="1" applyAlignment="1" applyProtection="1">
      <alignment horizontal="center" vertical="center" textRotation="90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31" xfId="6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M40" sqref="M4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2" t="s">
        <v>163</v>
      </c>
    </row>
    <row r="3" spans="1:2" ht="12.75">
      <c r="A3" s="74"/>
      <c r="B3" s="74"/>
    </row>
    <row r="4" spans="1:2" ht="15.75">
      <c r="A4" s="60" t="s">
        <v>3</v>
      </c>
      <c r="B4" s="85"/>
    </row>
    <row r="5" spans="1:2" s="86" customFormat="1" ht="12.75">
      <c r="A5" s="74"/>
      <c r="B5" s="74"/>
    </row>
    <row r="6" spans="1:2" ht="12.75">
      <c r="A6" s="74" t="s">
        <v>247</v>
      </c>
      <c r="B6" s="74" t="s">
        <v>419</v>
      </c>
    </row>
    <row r="7" spans="1:2" ht="12.75">
      <c r="A7" s="74" t="s">
        <v>164</v>
      </c>
      <c r="B7" s="74" t="s">
        <v>426</v>
      </c>
    </row>
    <row r="8" spans="1:2" ht="12.75">
      <c r="A8" s="74" t="s">
        <v>394</v>
      </c>
      <c r="B8" s="74" t="s">
        <v>431</v>
      </c>
    </row>
    <row r="9" spans="1:2" ht="12.75">
      <c r="A9" s="74"/>
      <c r="B9" s="74"/>
    </row>
    <row r="10" spans="1:2" ht="15.75">
      <c r="A10" s="60" t="s">
        <v>5</v>
      </c>
      <c r="B10" s="85"/>
    </row>
    <row r="11" spans="1:2" ht="12.75">
      <c r="A11" s="74"/>
      <c r="B11" s="74"/>
    </row>
    <row r="12" spans="1:2" s="86" customFormat="1" ht="12.75">
      <c r="A12" s="74" t="s">
        <v>403</v>
      </c>
      <c r="B12" s="74" t="s">
        <v>420</v>
      </c>
    </row>
    <row r="13" spans="1:2" ht="12.75">
      <c r="A13" s="74" t="s">
        <v>404</v>
      </c>
      <c r="B13" s="74" t="s">
        <v>427</v>
      </c>
    </row>
    <row r="14" spans="1:2" ht="12.75">
      <c r="A14" s="74" t="s">
        <v>405</v>
      </c>
      <c r="B14" s="74" t="s">
        <v>432</v>
      </c>
    </row>
    <row r="15" spans="1:2" ht="12.75">
      <c r="A15" s="74"/>
      <c r="B15" s="74"/>
    </row>
    <row r="16" spans="1:2" ht="14.25">
      <c r="A16" s="310" t="s">
        <v>437</v>
      </c>
      <c r="B16" s="85"/>
    </row>
    <row r="17" spans="1:2" ht="12.75">
      <c r="A17" s="74"/>
      <c r="B17" s="74"/>
    </row>
    <row r="18" spans="1:2" ht="12.75">
      <c r="A18" s="74" t="s">
        <v>406</v>
      </c>
      <c r="B18" s="74" t="s">
        <v>421</v>
      </c>
    </row>
    <row r="19" spans="1:2" ht="12.75">
      <c r="A19" s="74" t="s">
        <v>401</v>
      </c>
      <c r="B19" s="74" t="s">
        <v>428</v>
      </c>
    </row>
    <row r="20" spans="1:2" ht="12.75">
      <c r="A20" s="74" t="s">
        <v>407</v>
      </c>
      <c r="B20" s="74" t="s">
        <v>433</v>
      </c>
    </row>
    <row r="21" spans="1:2" ht="12.75">
      <c r="A21" s="74"/>
      <c r="B21" s="74"/>
    </row>
    <row r="22" spans="1:2" ht="15.75">
      <c r="A22" s="60" t="s">
        <v>4</v>
      </c>
      <c r="B22" s="85"/>
    </row>
    <row r="23" spans="1:2" ht="12.75">
      <c r="A23" s="74"/>
      <c r="B23" s="74"/>
    </row>
    <row r="24" spans="1:2" ht="12.75">
      <c r="A24" s="74" t="s">
        <v>177</v>
      </c>
      <c r="B24" s="74" t="s">
        <v>422</v>
      </c>
    </row>
    <row r="25" spans="1:2" ht="12.75">
      <c r="A25" s="74" t="s">
        <v>165</v>
      </c>
      <c r="B25" s="74" t="s">
        <v>429</v>
      </c>
    </row>
    <row r="26" spans="1:2" ht="12.75">
      <c r="A26" s="74" t="s">
        <v>395</v>
      </c>
      <c r="B26" s="74" t="s">
        <v>434</v>
      </c>
    </row>
    <row r="27" spans="1:2" ht="12.75">
      <c r="A27" s="74"/>
      <c r="B27" s="74"/>
    </row>
    <row r="28" spans="1:2" ht="15.75">
      <c r="A28" s="60" t="s">
        <v>6</v>
      </c>
      <c r="B28" s="85"/>
    </row>
    <row r="29" spans="1:2" ht="12.75">
      <c r="A29" s="74"/>
      <c r="B29" s="74"/>
    </row>
    <row r="30" spans="1:2" ht="12.75">
      <c r="A30" s="74" t="s">
        <v>408</v>
      </c>
      <c r="B30" s="74" t="s">
        <v>423</v>
      </c>
    </row>
    <row r="31" spans="1:2" ht="12.75">
      <c r="A31" s="74" t="s">
        <v>7</v>
      </c>
      <c r="B31" s="74" t="s">
        <v>430</v>
      </c>
    </row>
    <row r="32" spans="1:2" ht="12.75">
      <c r="A32" s="74" t="s">
        <v>8</v>
      </c>
      <c r="B32" s="74" t="s">
        <v>435</v>
      </c>
    </row>
    <row r="33" spans="1:2" ht="12.75">
      <c r="A33" s="74"/>
      <c r="B33" s="74"/>
    </row>
    <row r="34" spans="1:2" ht="15.75">
      <c r="A34" s="311" t="s">
        <v>438</v>
      </c>
      <c r="B34" s="85"/>
    </row>
    <row r="35" spans="1:2" ht="12.75">
      <c r="A35" s="74"/>
      <c r="B35" s="74"/>
    </row>
    <row r="36" spans="1:2" ht="12.75">
      <c r="A36" s="74" t="s">
        <v>402</v>
      </c>
      <c r="B36" s="74" t="s">
        <v>424</v>
      </c>
    </row>
    <row r="37" spans="1:2" ht="12.75">
      <c r="A37" s="74" t="s">
        <v>10</v>
      </c>
      <c r="B37" s="74" t="s">
        <v>425</v>
      </c>
    </row>
    <row r="38" spans="1:2" ht="12.75">
      <c r="A38" s="74" t="s">
        <v>9</v>
      </c>
      <c r="B38" s="74" t="s">
        <v>436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15" zoomScaleSheetLayoutView="115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1"/>
      <c r="B1" s="102"/>
      <c r="C1" s="142"/>
      <c r="D1" s="140"/>
      <c r="E1" s="140"/>
      <c r="F1" s="140" t="s">
        <v>1039</v>
      </c>
    </row>
    <row r="2" spans="1:6" s="61" customFormat="1" ht="25.5" customHeight="1">
      <c r="A2" s="602" t="s">
        <v>250</v>
      </c>
      <c r="B2" s="603"/>
      <c r="C2" s="611" t="s">
        <v>258</v>
      </c>
      <c r="D2" s="612"/>
      <c r="E2" s="613"/>
      <c r="F2" s="143" t="s">
        <v>104</v>
      </c>
    </row>
    <row r="3" spans="1:6" s="61" customFormat="1" ht="16.5" thickBot="1">
      <c r="A3" s="104" t="s">
        <v>249</v>
      </c>
      <c r="B3" s="105"/>
      <c r="C3" s="614" t="s">
        <v>103</v>
      </c>
      <c r="D3" s="615"/>
      <c r="E3" s="616"/>
      <c r="F3" s="144" t="s">
        <v>104</v>
      </c>
    </row>
    <row r="4" spans="1:6" s="62" customFormat="1" ht="15.75" customHeight="1" thickBot="1">
      <c r="A4" s="106"/>
      <c r="B4" s="106"/>
      <c r="C4" s="106"/>
      <c r="F4" s="107" t="s">
        <v>93</v>
      </c>
    </row>
    <row r="5" spans="1:6" ht="24.75" thickBot="1">
      <c r="A5" s="599" t="s">
        <v>251</v>
      </c>
      <c r="B5" s="604"/>
      <c r="C5" s="108" t="s">
        <v>94</v>
      </c>
      <c r="D5" s="316" t="s">
        <v>397</v>
      </c>
      <c r="E5" s="316" t="s">
        <v>398</v>
      </c>
      <c r="F5" s="109" t="s">
        <v>399</v>
      </c>
    </row>
    <row r="6" spans="1:6" s="53" customFormat="1" ht="12.75" customHeight="1" thickBot="1">
      <c r="A6" s="98">
        <v>1</v>
      </c>
      <c r="B6" s="99">
        <v>2</v>
      </c>
      <c r="C6" s="99">
        <v>3</v>
      </c>
      <c r="D6" s="99">
        <v>4</v>
      </c>
      <c r="E6" s="391">
        <v>5</v>
      </c>
      <c r="F6" s="389">
        <v>6</v>
      </c>
    </row>
    <row r="7" spans="1:6" s="53" customFormat="1" ht="15.75" customHeight="1" thickBot="1">
      <c r="A7" s="599" t="s">
        <v>95</v>
      </c>
      <c r="B7" s="600"/>
      <c r="C7" s="600"/>
      <c r="D7" s="600"/>
      <c r="E7" s="600"/>
      <c r="F7" s="601"/>
    </row>
    <row r="8" spans="1:6" s="63" customFormat="1" ht="12" customHeight="1" thickBot="1">
      <c r="A8" s="98" t="s">
        <v>59</v>
      </c>
      <c r="B8" s="110"/>
      <c r="C8" s="111" t="s">
        <v>256</v>
      </c>
      <c r="D8" s="199">
        <f>SUM(D9:D16)</f>
        <v>0</v>
      </c>
      <c r="E8" s="199">
        <f>SUM(E9:E16)</f>
        <v>0</v>
      </c>
      <c r="F8" s="204">
        <f>SUM(F9:F16)</f>
        <v>0</v>
      </c>
    </row>
    <row r="9" spans="1:6" s="63" customFormat="1" ht="12" customHeight="1">
      <c r="A9" s="114"/>
      <c r="B9" s="113" t="s">
        <v>136</v>
      </c>
      <c r="C9" s="11" t="s">
        <v>188</v>
      </c>
      <c r="D9" s="375"/>
      <c r="E9" s="375"/>
      <c r="F9" s="256"/>
    </row>
    <row r="10" spans="1:6" s="63" customFormat="1" ht="12" customHeight="1">
      <c r="A10" s="112"/>
      <c r="B10" s="113" t="s">
        <v>137</v>
      </c>
      <c r="C10" s="8" t="s">
        <v>189</v>
      </c>
      <c r="D10" s="196"/>
      <c r="E10" s="196"/>
      <c r="F10" s="202"/>
    </row>
    <row r="11" spans="1:6" s="63" customFormat="1" ht="12" customHeight="1">
      <c r="A11" s="112"/>
      <c r="B11" s="113" t="s">
        <v>138</v>
      </c>
      <c r="C11" s="8" t="s">
        <v>190</v>
      </c>
      <c r="D11" s="196"/>
      <c r="E11" s="196"/>
      <c r="F11" s="202"/>
    </row>
    <row r="12" spans="1:6" s="63" customFormat="1" ht="12" customHeight="1">
      <c r="A12" s="112"/>
      <c r="B12" s="113" t="s">
        <v>139</v>
      </c>
      <c r="C12" s="8" t="s">
        <v>191</v>
      </c>
      <c r="D12" s="196"/>
      <c r="E12" s="196"/>
      <c r="F12" s="202"/>
    </row>
    <row r="13" spans="1:6" s="63" customFormat="1" ht="12" customHeight="1">
      <c r="A13" s="112"/>
      <c r="B13" s="113" t="s">
        <v>158</v>
      </c>
      <c r="C13" s="7" t="s">
        <v>192</v>
      </c>
      <c r="D13" s="196"/>
      <c r="E13" s="196"/>
      <c r="F13" s="202"/>
    </row>
    <row r="14" spans="1:6" s="63" customFormat="1" ht="12" customHeight="1">
      <c r="A14" s="115"/>
      <c r="B14" s="113" t="s">
        <v>140</v>
      </c>
      <c r="C14" s="8" t="s">
        <v>193</v>
      </c>
      <c r="D14" s="376"/>
      <c r="E14" s="376"/>
      <c r="F14" s="257"/>
    </row>
    <row r="15" spans="1:6" s="64" customFormat="1" ht="12" customHeight="1">
      <c r="A15" s="112"/>
      <c r="B15" s="113" t="s">
        <v>141</v>
      </c>
      <c r="C15" s="8" t="s">
        <v>44</v>
      </c>
      <c r="D15" s="196"/>
      <c r="E15" s="196"/>
      <c r="F15" s="202"/>
    </row>
    <row r="16" spans="1:6" s="64" customFormat="1" ht="12" customHeight="1" thickBot="1">
      <c r="A16" s="116"/>
      <c r="B16" s="117" t="s">
        <v>148</v>
      </c>
      <c r="C16" s="7" t="s">
        <v>248</v>
      </c>
      <c r="D16" s="198"/>
      <c r="E16" s="198"/>
      <c r="F16" s="203"/>
    </row>
    <row r="17" spans="1:6" s="63" customFormat="1" ht="12" customHeight="1" thickBot="1">
      <c r="A17" s="98" t="s">
        <v>60</v>
      </c>
      <c r="B17" s="110"/>
      <c r="C17" s="111" t="s">
        <v>1026</v>
      </c>
      <c r="D17" s="199">
        <f>SUM(D18+D20)</f>
        <v>180</v>
      </c>
      <c r="E17" s="199">
        <f>SUM(E18+E20)</f>
        <v>180</v>
      </c>
      <c r="F17" s="204">
        <f>SUM(F18+F20)</f>
        <v>180</v>
      </c>
    </row>
    <row r="18" spans="1:6" s="64" customFormat="1" ht="12" customHeight="1">
      <c r="A18" s="112"/>
      <c r="B18" s="113" t="s">
        <v>142</v>
      </c>
      <c r="C18" s="10" t="s">
        <v>41</v>
      </c>
      <c r="D18" s="196">
        <v>180</v>
      </c>
      <c r="E18" s="196">
        <v>180</v>
      </c>
      <c r="F18" s="202">
        <v>180</v>
      </c>
    </row>
    <row r="19" spans="1:6" s="64" customFormat="1" ht="12" customHeight="1">
      <c r="A19" s="112"/>
      <c r="B19" s="113" t="s">
        <v>143</v>
      </c>
      <c r="C19" s="8" t="s">
        <v>42</v>
      </c>
      <c r="D19" s="196"/>
      <c r="E19" s="196"/>
      <c r="F19" s="202"/>
    </row>
    <row r="20" spans="1:6" s="64" customFormat="1" ht="12" customHeight="1">
      <c r="A20" s="112"/>
      <c r="B20" s="113" t="s">
        <v>144</v>
      </c>
      <c r="C20" s="8" t="s">
        <v>43</v>
      </c>
      <c r="D20" s="196"/>
      <c r="E20" s="196"/>
      <c r="F20" s="202"/>
    </row>
    <row r="21" spans="1:6" s="64" customFormat="1" ht="12" customHeight="1" thickBot="1">
      <c r="A21" s="112"/>
      <c r="B21" s="113" t="s">
        <v>145</v>
      </c>
      <c r="C21" s="8" t="s">
        <v>42</v>
      </c>
      <c r="D21" s="196"/>
      <c r="E21" s="196"/>
      <c r="F21" s="202"/>
    </row>
    <row r="22" spans="1:6" s="64" customFormat="1" ht="12" customHeight="1" thickBot="1">
      <c r="A22" s="100" t="s">
        <v>61</v>
      </c>
      <c r="B22" s="69"/>
      <c r="C22" s="69" t="s">
        <v>45</v>
      </c>
      <c r="D22" s="199">
        <f>+D23+D24</f>
        <v>0</v>
      </c>
      <c r="E22" s="199">
        <f>+E23+E24</f>
        <v>0</v>
      </c>
      <c r="F22" s="204">
        <f>+F23+F24</f>
        <v>0</v>
      </c>
    </row>
    <row r="23" spans="1:6" s="63" customFormat="1" ht="12" customHeight="1">
      <c r="A23" s="250"/>
      <c r="B23" s="275" t="s">
        <v>116</v>
      </c>
      <c r="C23" s="79" t="s">
        <v>273</v>
      </c>
      <c r="D23" s="385"/>
      <c r="E23" s="385"/>
      <c r="F23" s="278"/>
    </row>
    <row r="24" spans="1:6" s="63" customFormat="1" ht="12" customHeight="1" thickBot="1">
      <c r="A24" s="273"/>
      <c r="B24" s="274" t="s">
        <v>117</v>
      </c>
      <c r="C24" s="80" t="s">
        <v>277</v>
      </c>
      <c r="D24" s="394"/>
      <c r="E24" s="394"/>
      <c r="F24" s="279"/>
    </row>
    <row r="25" spans="1:6" s="63" customFormat="1" ht="12" customHeight="1" thickBot="1">
      <c r="A25" s="100" t="s">
        <v>62</v>
      </c>
      <c r="B25" s="110"/>
      <c r="C25" s="69" t="s">
        <v>55</v>
      </c>
      <c r="D25" s="235"/>
      <c r="E25" s="235"/>
      <c r="F25" s="234"/>
    </row>
    <row r="26" spans="1:6" s="63" customFormat="1" ht="12" customHeight="1" thickBot="1">
      <c r="A26" s="98" t="s">
        <v>63</v>
      </c>
      <c r="B26" s="91"/>
      <c r="C26" s="69" t="s">
        <v>51</v>
      </c>
      <c r="D26" s="199">
        <v>180</v>
      </c>
      <c r="E26" s="199">
        <v>180</v>
      </c>
      <c r="F26" s="204">
        <v>180</v>
      </c>
    </row>
    <row r="27" spans="1:6" s="64" customFormat="1" ht="12" customHeight="1" thickBot="1">
      <c r="A27" s="270" t="s">
        <v>64</v>
      </c>
      <c r="B27" s="276"/>
      <c r="C27" s="272" t="s">
        <v>53</v>
      </c>
      <c r="D27" s="384">
        <f>+D28+D29</f>
        <v>0</v>
      </c>
      <c r="E27" s="384">
        <f>+E28+E29</f>
        <v>0</v>
      </c>
      <c r="F27" s="262">
        <f>+F28+F29</f>
        <v>0</v>
      </c>
    </row>
    <row r="28" spans="1:6" s="64" customFormat="1" ht="15" customHeight="1">
      <c r="A28" s="114"/>
      <c r="B28" s="89" t="s">
        <v>123</v>
      </c>
      <c r="C28" s="79" t="s">
        <v>366</v>
      </c>
      <c r="D28" s="385"/>
      <c r="E28" s="385"/>
      <c r="F28" s="278"/>
    </row>
    <row r="29" spans="1:6" s="64" customFormat="1" ht="15" customHeight="1" thickBot="1">
      <c r="A29" s="277"/>
      <c r="B29" s="90" t="s">
        <v>124</v>
      </c>
      <c r="C29" s="271" t="s">
        <v>46</v>
      </c>
      <c r="D29" s="58"/>
      <c r="E29" s="58"/>
      <c r="F29" s="59"/>
    </row>
    <row r="30" spans="1:6" ht="13.5" thickBot="1">
      <c r="A30" s="124" t="s">
        <v>65</v>
      </c>
      <c r="B30" s="268"/>
      <c r="C30" s="269" t="s">
        <v>54</v>
      </c>
      <c r="D30" s="235"/>
      <c r="E30" s="235"/>
      <c r="F30" s="234"/>
    </row>
    <row r="31" spans="1:6" s="53" customFormat="1" ht="16.5" customHeight="1" thickBot="1">
      <c r="A31" s="124" t="s">
        <v>66</v>
      </c>
      <c r="B31" s="125"/>
      <c r="C31" s="126" t="s">
        <v>52</v>
      </c>
      <c r="D31" s="388">
        <f>+D26+D27+D30</f>
        <v>180</v>
      </c>
      <c r="E31" s="388">
        <f>+E26+E27+E30</f>
        <v>180</v>
      </c>
      <c r="F31" s="264">
        <f>+F26+F27+F30</f>
        <v>180</v>
      </c>
    </row>
    <row r="32" spans="1:6" s="65" customFormat="1" ht="12" customHeight="1">
      <c r="A32" s="127"/>
      <c r="B32" s="127"/>
      <c r="C32" s="128"/>
      <c r="D32" s="260"/>
      <c r="E32" s="260"/>
      <c r="F32" s="260"/>
    </row>
    <row r="33" spans="1:6" ht="12" customHeight="1" thickBot="1">
      <c r="A33" s="129"/>
      <c r="B33" s="130"/>
      <c r="C33" s="130"/>
      <c r="D33" s="261"/>
      <c r="E33" s="261"/>
      <c r="F33" s="261"/>
    </row>
    <row r="34" spans="1:6" ht="12" customHeight="1" thickBot="1">
      <c r="A34" s="599" t="s">
        <v>99</v>
      </c>
      <c r="B34" s="600"/>
      <c r="C34" s="600"/>
      <c r="D34" s="600"/>
      <c r="E34" s="600"/>
      <c r="F34" s="601"/>
    </row>
    <row r="35" spans="1:6" ht="12" customHeight="1" thickBot="1">
      <c r="A35" s="100" t="s">
        <v>59</v>
      </c>
      <c r="B35" s="23"/>
      <c r="C35" s="69" t="s">
        <v>40</v>
      </c>
      <c r="D35" s="199">
        <f>SUM(D36:D40)</f>
        <v>3069</v>
      </c>
      <c r="E35" s="199">
        <f>SUM(E36:E40)</f>
        <v>3304</v>
      </c>
      <c r="F35" s="204">
        <f>SUM(F36:F40)</f>
        <v>2968</v>
      </c>
    </row>
    <row r="36" spans="1:6" ht="12" customHeight="1">
      <c r="A36" s="131"/>
      <c r="B36" s="88" t="s">
        <v>136</v>
      </c>
      <c r="C36" s="10" t="s">
        <v>89</v>
      </c>
      <c r="D36" s="348">
        <v>1618</v>
      </c>
      <c r="E36" s="348">
        <v>1663</v>
      </c>
      <c r="F36" s="55">
        <v>1663</v>
      </c>
    </row>
    <row r="37" spans="1:6" ht="12" customHeight="1">
      <c r="A37" s="132"/>
      <c r="B37" s="87" t="s">
        <v>137</v>
      </c>
      <c r="C37" s="8" t="s">
        <v>221</v>
      </c>
      <c r="D37" s="56">
        <v>437</v>
      </c>
      <c r="E37" s="56">
        <v>450</v>
      </c>
      <c r="F37" s="57">
        <v>450</v>
      </c>
    </row>
    <row r="38" spans="1:6" ht="12" customHeight="1">
      <c r="A38" s="132"/>
      <c r="B38" s="87" t="s">
        <v>138</v>
      </c>
      <c r="C38" s="8" t="s">
        <v>156</v>
      </c>
      <c r="D38" s="56">
        <v>1014</v>
      </c>
      <c r="E38" s="56">
        <v>1191</v>
      </c>
      <c r="F38" s="57">
        <v>855</v>
      </c>
    </row>
    <row r="39" spans="1:6" s="65" customFormat="1" ht="12" customHeight="1">
      <c r="A39" s="132"/>
      <c r="B39" s="87" t="s">
        <v>139</v>
      </c>
      <c r="C39" s="8" t="s">
        <v>222</v>
      </c>
      <c r="D39" s="56"/>
      <c r="E39" s="56"/>
      <c r="F39" s="57"/>
    </row>
    <row r="40" spans="1:6" ht="12" customHeight="1" thickBot="1">
      <c r="A40" s="132"/>
      <c r="B40" s="87" t="s">
        <v>147</v>
      </c>
      <c r="C40" s="8" t="s">
        <v>223</v>
      </c>
      <c r="D40" s="56"/>
      <c r="E40" s="56"/>
      <c r="F40" s="57"/>
    </row>
    <row r="41" spans="1:6" ht="12" customHeight="1" thickBot="1">
      <c r="A41" s="100" t="s">
        <v>60</v>
      </c>
      <c r="B41" s="23"/>
      <c r="C41" s="69" t="s">
        <v>1027</v>
      </c>
      <c r="D41" s="199">
        <f>SUM(D42:D44)</f>
        <v>0</v>
      </c>
      <c r="E41" s="199">
        <f>SUM(E42:E44)</f>
        <v>0</v>
      </c>
      <c r="F41" s="204">
        <f>SUM(F42:F44)</f>
        <v>0</v>
      </c>
    </row>
    <row r="42" spans="1:6" ht="12" customHeight="1">
      <c r="A42" s="131"/>
      <c r="B42" s="88" t="s">
        <v>142</v>
      </c>
      <c r="C42" s="10" t="s">
        <v>301</v>
      </c>
      <c r="D42" s="348"/>
      <c r="E42" s="348"/>
      <c r="F42" s="55"/>
    </row>
    <row r="43" spans="1:6" ht="12" customHeight="1">
      <c r="A43" s="132"/>
      <c r="B43" s="87" t="s">
        <v>143</v>
      </c>
      <c r="C43" s="8" t="s">
        <v>225</v>
      </c>
      <c r="D43" s="56"/>
      <c r="E43" s="56"/>
      <c r="F43" s="57"/>
    </row>
    <row r="44" spans="1:6" ht="15" customHeight="1">
      <c r="A44" s="132"/>
      <c r="B44" s="87" t="s">
        <v>144</v>
      </c>
      <c r="C44" s="8" t="s">
        <v>100</v>
      </c>
      <c r="D44" s="56"/>
      <c r="E44" s="56"/>
      <c r="F44" s="57"/>
    </row>
    <row r="45" spans="1:6" ht="23.25" thickBot="1">
      <c r="A45" s="132"/>
      <c r="B45" s="87" t="s">
        <v>145</v>
      </c>
      <c r="C45" s="8" t="s">
        <v>47</v>
      </c>
      <c r="D45" s="56"/>
      <c r="E45" s="56"/>
      <c r="F45" s="57"/>
    </row>
    <row r="46" spans="1:6" ht="15" customHeight="1" thickBot="1">
      <c r="A46" s="100" t="s">
        <v>61</v>
      </c>
      <c r="B46" s="23"/>
      <c r="C46" s="23" t="s">
        <v>48</v>
      </c>
      <c r="D46" s="235"/>
      <c r="E46" s="235"/>
      <c r="F46" s="234"/>
    </row>
    <row r="47" spans="1:6" ht="14.25" customHeight="1" thickBot="1">
      <c r="A47" s="124" t="s">
        <v>62</v>
      </c>
      <c r="B47" s="268"/>
      <c r="C47" s="269" t="s">
        <v>50</v>
      </c>
      <c r="D47" s="235"/>
      <c r="E47" s="235"/>
      <c r="F47" s="234"/>
    </row>
    <row r="48" spans="1:6" ht="13.5" thickBot="1">
      <c r="A48" s="100" t="s">
        <v>63</v>
      </c>
      <c r="B48" s="121"/>
      <c r="C48" s="134" t="s">
        <v>49</v>
      </c>
      <c r="D48" s="388">
        <f>+D35+D41+D46+D47</f>
        <v>3069</v>
      </c>
      <c r="E48" s="388">
        <f>+E35+E41+E46+E47</f>
        <v>3304</v>
      </c>
      <c r="F48" s="264">
        <f>+F35+F41+F46+F47</f>
        <v>2968</v>
      </c>
    </row>
    <row r="49" spans="1:6" ht="13.5" thickBot="1">
      <c r="A49" s="135"/>
      <c r="B49" s="136"/>
      <c r="C49" s="136"/>
      <c r="D49" s="265"/>
      <c r="E49" s="265"/>
      <c r="F49" s="265"/>
    </row>
    <row r="50" spans="1:6" ht="13.5" thickBot="1">
      <c r="A50" s="137" t="s">
        <v>254</v>
      </c>
      <c r="B50" s="138"/>
      <c r="C50" s="139"/>
      <c r="D50" s="392">
        <v>1</v>
      </c>
      <c r="E50" s="392">
        <v>1</v>
      </c>
      <c r="F50" s="67">
        <v>1</v>
      </c>
    </row>
    <row r="51" spans="1:6" ht="13.5" thickBot="1">
      <c r="A51" s="137" t="s">
        <v>255</v>
      </c>
      <c r="B51" s="138"/>
      <c r="C51" s="139"/>
      <c r="D51" s="392"/>
      <c r="E51" s="392"/>
      <c r="F51" s="67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15" zoomScaleSheetLayoutView="115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1"/>
      <c r="B1" s="102"/>
      <c r="C1" s="142"/>
      <c r="D1" s="140"/>
      <c r="E1" s="140"/>
      <c r="F1" s="140" t="s">
        <v>1040</v>
      </c>
    </row>
    <row r="2" spans="1:6" s="61" customFormat="1" ht="25.5" customHeight="1">
      <c r="A2" s="602" t="s">
        <v>250</v>
      </c>
      <c r="B2" s="603"/>
      <c r="C2" s="611" t="s">
        <v>258</v>
      </c>
      <c r="D2" s="612"/>
      <c r="E2" s="613"/>
      <c r="F2" s="143" t="s">
        <v>104</v>
      </c>
    </row>
    <row r="3" spans="1:6" s="61" customFormat="1" ht="16.5" thickBot="1">
      <c r="A3" s="104" t="s">
        <v>249</v>
      </c>
      <c r="B3" s="105"/>
      <c r="C3" s="614" t="s">
        <v>1031</v>
      </c>
      <c r="D3" s="615"/>
      <c r="E3" s="616"/>
      <c r="F3" s="144" t="s">
        <v>105</v>
      </c>
    </row>
    <row r="4" spans="1:6" s="62" customFormat="1" ht="15.75" customHeight="1" thickBot="1">
      <c r="A4" s="106"/>
      <c r="B4" s="106"/>
      <c r="C4" s="106"/>
      <c r="F4" s="107" t="s">
        <v>93</v>
      </c>
    </row>
    <row r="5" spans="1:6" ht="24.75" thickBot="1">
      <c r="A5" s="599" t="s">
        <v>251</v>
      </c>
      <c r="B5" s="604"/>
      <c r="C5" s="108" t="s">
        <v>94</v>
      </c>
      <c r="D5" s="316" t="s">
        <v>397</v>
      </c>
      <c r="E5" s="316" t="s">
        <v>398</v>
      </c>
      <c r="F5" s="109" t="s">
        <v>399</v>
      </c>
    </row>
    <row r="6" spans="1:6" s="53" customFormat="1" ht="12.75" customHeight="1" thickBot="1">
      <c r="A6" s="98">
        <v>1</v>
      </c>
      <c r="B6" s="99">
        <v>2</v>
      </c>
      <c r="C6" s="99">
        <v>3</v>
      </c>
      <c r="D6" s="99">
        <v>4</v>
      </c>
      <c r="E6" s="391">
        <v>5</v>
      </c>
      <c r="F6" s="389">
        <v>6</v>
      </c>
    </row>
    <row r="7" spans="1:6" s="53" customFormat="1" ht="15.75" customHeight="1" thickBot="1">
      <c r="A7" s="599" t="s">
        <v>95</v>
      </c>
      <c r="B7" s="600"/>
      <c r="C7" s="600"/>
      <c r="D7" s="600"/>
      <c r="E7" s="600"/>
      <c r="F7" s="601"/>
    </row>
    <row r="8" spans="1:6" s="63" customFormat="1" ht="12" customHeight="1" thickBot="1">
      <c r="A8" s="98" t="s">
        <v>59</v>
      </c>
      <c r="B8" s="110"/>
      <c r="C8" s="111" t="s">
        <v>256</v>
      </c>
      <c r="D8" s="199">
        <f>SUM(D9:D16)</f>
        <v>0</v>
      </c>
      <c r="E8" s="199">
        <f>SUM(E9:E16)</f>
        <v>0</v>
      </c>
      <c r="F8" s="204">
        <f>SUM(F9:F16)</f>
        <v>0</v>
      </c>
    </row>
    <row r="9" spans="1:6" s="63" customFormat="1" ht="12" customHeight="1">
      <c r="A9" s="114"/>
      <c r="B9" s="113" t="s">
        <v>136</v>
      </c>
      <c r="C9" s="11" t="s">
        <v>188</v>
      </c>
      <c r="D9" s="375"/>
      <c r="E9" s="375"/>
      <c r="F9" s="256"/>
    </row>
    <row r="10" spans="1:6" s="63" customFormat="1" ht="12" customHeight="1">
      <c r="A10" s="112"/>
      <c r="B10" s="113" t="s">
        <v>137</v>
      </c>
      <c r="C10" s="8" t="s">
        <v>189</v>
      </c>
      <c r="D10" s="196"/>
      <c r="E10" s="196"/>
      <c r="F10" s="202"/>
    </row>
    <row r="11" spans="1:6" s="63" customFormat="1" ht="12" customHeight="1">
      <c r="A11" s="112"/>
      <c r="B11" s="113" t="s">
        <v>138</v>
      </c>
      <c r="C11" s="8" t="s">
        <v>190</v>
      </c>
      <c r="D11" s="196"/>
      <c r="E11" s="196"/>
      <c r="F11" s="202"/>
    </row>
    <row r="12" spans="1:6" s="63" customFormat="1" ht="12" customHeight="1">
      <c r="A12" s="112"/>
      <c r="B12" s="113" t="s">
        <v>139</v>
      </c>
      <c r="C12" s="8" t="s">
        <v>191</v>
      </c>
      <c r="D12" s="196"/>
      <c r="E12" s="196"/>
      <c r="F12" s="202"/>
    </row>
    <row r="13" spans="1:6" s="63" customFormat="1" ht="12" customHeight="1">
      <c r="A13" s="112"/>
      <c r="B13" s="113" t="s">
        <v>158</v>
      </c>
      <c r="C13" s="7" t="s">
        <v>192</v>
      </c>
      <c r="D13" s="196"/>
      <c r="E13" s="196"/>
      <c r="F13" s="202"/>
    </row>
    <row r="14" spans="1:6" s="63" customFormat="1" ht="12" customHeight="1">
      <c r="A14" s="115"/>
      <c r="B14" s="113" t="s">
        <v>140</v>
      </c>
      <c r="C14" s="8" t="s">
        <v>193</v>
      </c>
      <c r="D14" s="376"/>
      <c r="E14" s="376"/>
      <c r="F14" s="257"/>
    </row>
    <row r="15" spans="1:6" s="64" customFormat="1" ht="12" customHeight="1">
      <c r="A15" s="112"/>
      <c r="B15" s="113" t="s">
        <v>141</v>
      </c>
      <c r="C15" s="8" t="s">
        <v>44</v>
      </c>
      <c r="D15" s="196"/>
      <c r="E15" s="196"/>
      <c r="F15" s="202"/>
    </row>
    <row r="16" spans="1:6" s="64" customFormat="1" ht="12" customHeight="1" thickBot="1">
      <c r="A16" s="116"/>
      <c r="B16" s="117" t="s">
        <v>148</v>
      </c>
      <c r="C16" s="7" t="s">
        <v>248</v>
      </c>
      <c r="D16" s="198"/>
      <c r="E16" s="198"/>
      <c r="F16" s="203"/>
    </row>
    <row r="17" spans="1:6" s="63" customFormat="1" ht="12" customHeight="1" thickBot="1">
      <c r="A17" s="98" t="s">
        <v>60</v>
      </c>
      <c r="B17" s="110"/>
      <c r="C17" s="111" t="s">
        <v>1026</v>
      </c>
      <c r="D17" s="199">
        <f>SUM(D18+D20)</f>
        <v>0</v>
      </c>
      <c r="E17" s="199">
        <f>SUM(E18+E20)</f>
        <v>1021</v>
      </c>
      <c r="F17" s="204">
        <f>SUM(F18+F20)</f>
        <v>1021</v>
      </c>
    </row>
    <row r="18" spans="1:6" s="64" customFormat="1" ht="12" customHeight="1">
      <c r="A18" s="112"/>
      <c r="B18" s="113" t="s">
        <v>142</v>
      </c>
      <c r="C18" s="10" t="s">
        <v>41</v>
      </c>
      <c r="D18" s="196"/>
      <c r="E18" s="196">
        <v>1021</v>
      </c>
      <c r="F18" s="202">
        <v>1021</v>
      </c>
    </row>
    <row r="19" spans="1:6" s="64" customFormat="1" ht="12" customHeight="1">
      <c r="A19" s="112"/>
      <c r="B19" s="113" t="s">
        <v>143</v>
      </c>
      <c r="C19" s="8" t="s">
        <v>42</v>
      </c>
      <c r="D19" s="196"/>
      <c r="E19" s="196"/>
      <c r="F19" s="202"/>
    </row>
    <row r="20" spans="1:6" s="64" customFormat="1" ht="12" customHeight="1">
      <c r="A20" s="112"/>
      <c r="B20" s="113" t="s">
        <v>144</v>
      </c>
      <c r="C20" s="8" t="s">
        <v>43</v>
      </c>
      <c r="D20" s="196"/>
      <c r="E20" s="196"/>
      <c r="F20" s="202"/>
    </row>
    <row r="21" spans="1:6" s="64" customFormat="1" ht="12" customHeight="1" thickBot="1">
      <c r="A21" s="112"/>
      <c r="B21" s="113" t="s">
        <v>145</v>
      </c>
      <c r="C21" s="8" t="s">
        <v>42</v>
      </c>
      <c r="D21" s="196"/>
      <c r="E21" s="196"/>
      <c r="F21" s="202"/>
    </row>
    <row r="22" spans="1:6" s="64" customFormat="1" ht="12" customHeight="1" thickBot="1">
      <c r="A22" s="100" t="s">
        <v>61</v>
      </c>
      <c r="B22" s="69"/>
      <c r="C22" s="69" t="s">
        <v>45</v>
      </c>
      <c r="D22" s="199">
        <f>+D23+D24</f>
        <v>0</v>
      </c>
      <c r="E22" s="199">
        <f>+E23+E24</f>
        <v>0</v>
      </c>
      <c r="F22" s="204">
        <f>+F23+F24</f>
        <v>0</v>
      </c>
    </row>
    <row r="23" spans="1:6" s="63" customFormat="1" ht="12" customHeight="1">
      <c r="A23" s="250"/>
      <c r="B23" s="275" t="s">
        <v>116</v>
      </c>
      <c r="C23" s="79" t="s">
        <v>273</v>
      </c>
      <c r="D23" s="385"/>
      <c r="E23" s="385"/>
      <c r="F23" s="278"/>
    </row>
    <row r="24" spans="1:6" s="63" customFormat="1" ht="12" customHeight="1" thickBot="1">
      <c r="A24" s="273"/>
      <c r="B24" s="274" t="s">
        <v>117</v>
      </c>
      <c r="C24" s="80" t="s">
        <v>277</v>
      </c>
      <c r="D24" s="394"/>
      <c r="E24" s="394"/>
      <c r="F24" s="279"/>
    </row>
    <row r="25" spans="1:6" s="63" customFormat="1" ht="12" customHeight="1" thickBot="1">
      <c r="A25" s="100" t="s">
        <v>62</v>
      </c>
      <c r="B25" s="110"/>
      <c r="C25" s="69" t="s">
        <v>55</v>
      </c>
      <c r="D25" s="235"/>
      <c r="E25" s="235"/>
      <c r="F25" s="234"/>
    </row>
    <row r="26" spans="1:6" s="63" customFormat="1" ht="12" customHeight="1" thickBot="1">
      <c r="A26" s="98" t="s">
        <v>63</v>
      </c>
      <c r="B26" s="91"/>
      <c r="C26" s="69" t="s">
        <v>51</v>
      </c>
      <c r="D26" s="199"/>
      <c r="E26" s="199">
        <v>1021</v>
      </c>
      <c r="F26" s="204">
        <v>1021</v>
      </c>
    </row>
    <row r="27" spans="1:6" s="64" customFormat="1" ht="12" customHeight="1" thickBot="1">
      <c r="A27" s="270" t="s">
        <v>64</v>
      </c>
      <c r="B27" s="276"/>
      <c r="C27" s="272" t="s">
        <v>53</v>
      </c>
      <c r="D27" s="384">
        <f>+D28+D29</f>
        <v>0</v>
      </c>
      <c r="E27" s="384">
        <f>+E28+E29</f>
        <v>0</v>
      </c>
      <c r="F27" s="262">
        <f>+F28+F29</f>
        <v>0</v>
      </c>
    </row>
    <row r="28" spans="1:6" s="64" customFormat="1" ht="15" customHeight="1">
      <c r="A28" s="114"/>
      <c r="B28" s="89" t="s">
        <v>123</v>
      </c>
      <c r="C28" s="79" t="s">
        <v>366</v>
      </c>
      <c r="D28" s="385"/>
      <c r="E28" s="385"/>
      <c r="F28" s="278"/>
    </row>
    <row r="29" spans="1:6" s="64" customFormat="1" ht="15" customHeight="1" thickBot="1">
      <c r="A29" s="277"/>
      <c r="B29" s="90" t="s">
        <v>124</v>
      </c>
      <c r="C29" s="271" t="s">
        <v>46</v>
      </c>
      <c r="D29" s="58"/>
      <c r="E29" s="58"/>
      <c r="F29" s="59"/>
    </row>
    <row r="30" spans="1:6" ht="13.5" thickBot="1">
      <c r="A30" s="124" t="s">
        <v>65</v>
      </c>
      <c r="B30" s="268"/>
      <c r="C30" s="269" t="s">
        <v>54</v>
      </c>
      <c r="D30" s="235"/>
      <c r="E30" s="235"/>
      <c r="F30" s="234"/>
    </row>
    <row r="31" spans="1:6" s="53" customFormat="1" ht="16.5" customHeight="1" thickBot="1">
      <c r="A31" s="124" t="s">
        <v>66</v>
      </c>
      <c r="B31" s="125"/>
      <c r="C31" s="126" t="s">
        <v>52</v>
      </c>
      <c r="D31" s="388">
        <f>+D26+D27+D30</f>
        <v>0</v>
      </c>
      <c r="E31" s="388">
        <f>+E26+E27+E30</f>
        <v>1021</v>
      </c>
      <c r="F31" s="264">
        <f>+F26+F27+F30</f>
        <v>1021</v>
      </c>
    </row>
    <row r="32" spans="1:6" s="65" customFormat="1" ht="12" customHeight="1">
      <c r="A32" s="127"/>
      <c r="B32" s="127"/>
      <c r="C32" s="128"/>
      <c r="D32" s="260"/>
      <c r="E32" s="260"/>
      <c r="F32" s="260"/>
    </row>
    <row r="33" spans="1:6" ht="12" customHeight="1" thickBot="1">
      <c r="A33" s="129"/>
      <c r="B33" s="130"/>
      <c r="C33" s="130"/>
      <c r="D33" s="261"/>
      <c r="E33" s="261"/>
      <c r="F33" s="261"/>
    </row>
    <row r="34" spans="1:6" ht="12" customHeight="1" thickBot="1">
      <c r="A34" s="599" t="s">
        <v>99</v>
      </c>
      <c r="B34" s="600"/>
      <c r="C34" s="600"/>
      <c r="D34" s="600"/>
      <c r="E34" s="600"/>
      <c r="F34" s="601"/>
    </row>
    <row r="35" spans="1:6" ht="12" customHeight="1" thickBot="1">
      <c r="A35" s="100" t="s">
        <v>59</v>
      </c>
      <c r="B35" s="23"/>
      <c r="C35" s="69" t="s">
        <v>40</v>
      </c>
      <c r="D35" s="199">
        <f>SUM(D36:D40)</f>
        <v>0</v>
      </c>
      <c r="E35" s="199">
        <f>SUM(E36:E40)</f>
        <v>925</v>
      </c>
      <c r="F35" s="204">
        <f>SUM(F36:F40)</f>
        <v>137</v>
      </c>
    </row>
    <row r="36" spans="1:6" ht="12" customHeight="1">
      <c r="A36" s="131"/>
      <c r="B36" s="88" t="s">
        <v>136</v>
      </c>
      <c r="C36" s="10" t="s">
        <v>89</v>
      </c>
      <c r="D36" s="348"/>
      <c r="E36" s="348">
        <v>737</v>
      </c>
      <c r="F36" s="55"/>
    </row>
    <row r="37" spans="1:6" ht="12" customHeight="1">
      <c r="A37" s="132"/>
      <c r="B37" s="87" t="s">
        <v>137</v>
      </c>
      <c r="C37" s="8" t="s">
        <v>221</v>
      </c>
      <c r="D37" s="56"/>
      <c r="E37" s="56">
        <v>99</v>
      </c>
      <c r="F37" s="57"/>
    </row>
    <row r="38" spans="1:6" ht="12" customHeight="1">
      <c r="A38" s="132"/>
      <c r="B38" s="87" t="s">
        <v>138</v>
      </c>
      <c r="C38" s="8" t="s">
        <v>156</v>
      </c>
      <c r="D38" s="56"/>
      <c r="E38" s="56">
        <v>89</v>
      </c>
      <c r="F38" s="57">
        <v>137</v>
      </c>
    </row>
    <row r="39" spans="1:6" s="65" customFormat="1" ht="12" customHeight="1">
      <c r="A39" s="132"/>
      <c r="B39" s="87" t="s">
        <v>139</v>
      </c>
      <c r="C39" s="8" t="s">
        <v>222</v>
      </c>
      <c r="D39" s="56"/>
      <c r="E39" s="56"/>
      <c r="F39" s="57"/>
    </row>
    <row r="40" spans="1:6" ht="12" customHeight="1" thickBot="1">
      <c r="A40" s="132"/>
      <c r="B40" s="87" t="s">
        <v>147</v>
      </c>
      <c r="C40" s="8" t="s">
        <v>223</v>
      </c>
      <c r="D40" s="56"/>
      <c r="E40" s="56"/>
      <c r="F40" s="57"/>
    </row>
    <row r="41" spans="1:6" ht="12" customHeight="1" thickBot="1">
      <c r="A41" s="100" t="s">
        <v>60</v>
      </c>
      <c r="B41" s="23"/>
      <c r="C41" s="69" t="s">
        <v>1027</v>
      </c>
      <c r="D41" s="199">
        <f>SUM(D42:D44)</f>
        <v>0</v>
      </c>
      <c r="E41" s="199">
        <f>SUM(E42:E44)</f>
        <v>96</v>
      </c>
      <c r="F41" s="204">
        <f>SUM(F42:F44)</f>
        <v>170</v>
      </c>
    </row>
    <row r="42" spans="1:6" ht="12" customHeight="1">
      <c r="A42" s="131"/>
      <c r="B42" s="88" t="s">
        <v>142</v>
      </c>
      <c r="C42" s="10" t="s">
        <v>301</v>
      </c>
      <c r="D42" s="348"/>
      <c r="E42" s="348">
        <v>96</v>
      </c>
      <c r="F42" s="55">
        <v>170</v>
      </c>
    </row>
    <row r="43" spans="1:6" ht="12" customHeight="1">
      <c r="A43" s="132"/>
      <c r="B43" s="87" t="s">
        <v>143</v>
      </c>
      <c r="C43" s="8" t="s">
        <v>225</v>
      </c>
      <c r="D43" s="56"/>
      <c r="E43" s="56"/>
      <c r="F43" s="57"/>
    </row>
    <row r="44" spans="1:6" ht="15" customHeight="1">
      <c r="A44" s="132"/>
      <c r="B44" s="87" t="s">
        <v>144</v>
      </c>
      <c r="C44" s="8" t="s">
        <v>100</v>
      </c>
      <c r="D44" s="56"/>
      <c r="E44" s="56"/>
      <c r="F44" s="57"/>
    </row>
    <row r="45" spans="1:6" ht="23.25" thickBot="1">
      <c r="A45" s="132"/>
      <c r="B45" s="87" t="s">
        <v>145</v>
      </c>
      <c r="C45" s="8" t="s">
        <v>47</v>
      </c>
      <c r="D45" s="56"/>
      <c r="E45" s="56"/>
      <c r="F45" s="57"/>
    </row>
    <row r="46" spans="1:6" ht="15" customHeight="1" thickBot="1">
      <c r="A46" s="100" t="s">
        <v>61</v>
      </c>
      <c r="B46" s="23"/>
      <c r="C46" s="23" t="s">
        <v>48</v>
      </c>
      <c r="D46" s="235"/>
      <c r="E46" s="235"/>
      <c r="F46" s="234"/>
    </row>
    <row r="47" spans="1:6" ht="14.25" customHeight="1" thickBot="1">
      <c r="A47" s="124" t="s">
        <v>62</v>
      </c>
      <c r="B47" s="268"/>
      <c r="C47" s="269" t="s">
        <v>50</v>
      </c>
      <c r="D47" s="235"/>
      <c r="E47" s="235"/>
      <c r="F47" s="234"/>
    </row>
    <row r="48" spans="1:6" ht="13.5" thickBot="1">
      <c r="A48" s="100" t="s">
        <v>63</v>
      </c>
      <c r="B48" s="121"/>
      <c r="C48" s="134" t="s">
        <v>49</v>
      </c>
      <c r="D48" s="388">
        <f>+D35+D41+D46+D47</f>
        <v>0</v>
      </c>
      <c r="E48" s="388">
        <f>+E35+E41+E46+E47</f>
        <v>1021</v>
      </c>
      <c r="F48" s="264">
        <f>+F35+F41+F46+F47</f>
        <v>307</v>
      </c>
    </row>
    <row r="49" spans="1:6" ht="13.5" thickBot="1">
      <c r="A49" s="135"/>
      <c r="B49" s="136"/>
      <c r="C49" s="136"/>
      <c r="D49" s="265"/>
      <c r="E49" s="265"/>
      <c r="F49" s="265"/>
    </row>
    <row r="50" spans="1:6" ht="13.5" thickBot="1">
      <c r="A50" s="137" t="s">
        <v>254</v>
      </c>
      <c r="B50" s="138"/>
      <c r="C50" s="139"/>
      <c r="D50" s="392"/>
      <c r="E50" s="392"/>
      <c r="F50" s="67"/>
    </row>
    <row r="51" spans="1:6" ht="13.5" thickBot="1">
      <c r="A51" s="137" t="s">
        <v>255</v>
      </c>
      <c r="B51" s="138"/>
      <c r="C51" s="139"/>
      <c r="D51" s="392"/>
      <c r="E51" s="392"/>
      <c r="F51" s="67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15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1"/>
      <c r="B1" s="102"/>
      <c r="C1" s="142"/>
      <c r="F1" s="140" t="s">
        <v>1041</v>
      </c>
    </row>
    <row r="2" spans="1:6" s="61" customFormat="1" ht="25.5" customHeight="1">
      <c r="A2" s="602" t="s">
        <v>250</v>
      </c>
      <c r="B2" s="603"/>
      <c r="C2" s="611" t="s">
        <v>258</v>
      </c>
      <c r="D2" s="612"/>
      <c r="E2" s="613"/>
      <c r="F2" s="143" t="s">
        <v>104</v>
      </c>
    </row>
    <row r="3" spans="1:6" s="61" customFormat="1" ht="16.5" thickBot="1">
      <c r="A3" s="104" t="s">
        <v>249</v>
      </c>
      <c r="B3" s="105"/>
      <c r="C3" s="614" t="s">
        <v>259</v>
      </c>
      <c r="D3" s="615"/>
      <c r="E3" s="616"/>
      <c r="F3" s="144" t="s">
        <v>106</v>
      </c>
    </row>
    <row r="4" spans="1:6" s="62" customFormat="1" ht="15.75" customHeight="1" thickBot="1">
      <c r="A4" s="106"/>
      <c r="B4" s="106"/>
      <c r="C4" s="106"/>
      <c r="F4" s="107" t="s">
        <v>93</v>
      </c>
    </row>
    <row r="5" spans="1:6" ht="24.75" thickBot="1">
      <c r="A5" s="599" t="s">
        <v>251</v>
      </c>
      <c r="B5" s="604"/>
      <c r="C5" s="108" t="s">
        <v>94</v>
      </c>
      <c r="D5" s="316" t="s">
        <v>397</v>
      </c>
      <c r="E5" s="316" t="s">
        <v>398</v>
      </c>
      <c r="F5" s="109" t="s">
        <v>399</v>
      </c>
    </row>
    <row r="6" spans="1:6" s="53" customFormat="1" ht="12.75" customHeight="1" thickBot="1">
      <c r="A6" s="98">
        <v>1</v>
      </c>
      <c r="B6" s="99">
        <v>2</v>
      </c>
      <c r="C6" s="99">
        <v>3</v>
      </c>
      <c r="D6" s="99">
        <v>4</v>
      </c>
      <c r="E6" s="391">
        <v>5</v>
      </c>
      <c r="F6" s="389">
        <v>6</v>
      </c>
    </row>
    <row r="7" spans="1:6" s="53" customFormat="1" ht="15.75" customHeight="1" thickBot="1">
      <c r="A7" s="599" t="s">
        <v>95</v>
      </c>
      <c r="B7" s="600"/>
      <c r="C7" s="600"/>
      <c r="D7" s="600"/>
      <c r="E7" s="600"/>
      <c r="F7" s="601"/>
    </row>
    <row r="8" spans="1:6" s="63" customFormat="1" ht="12" customHeight="1" thickBot="1">
      <c r="A8" s="98" t="s">
        <v>59</v>
      </c>
      <c r="B8" s="110"/>
      <c r="C8" s="111" t="s">
        <v>256</v>
      </c>
      <c r="D8" s="199">
        <f>SUM(D9:D16)</f>
        <v>0</v>
      </c>
      <c r="E8" s="199">
        <f>SUM(E9:E16)</f>
        <v>0</v>
      </c>
      <c r="F8" s="204">
        <f>SUM(F9:F16)</f>
        <v>0</v>
      </c>
    </row>
    <row r="9" spans="1:6" s="63" customFormat="1" ht="12" customHeight="1">
      <c r="A9" s="114"/>
      <c r="B9" s="113" t="s">
        <v>136</v>
      </c>
      <c r="C9" s="11" t="s">
        <v>188</v>
      </c>
      <c r="D9" s="375"/>
      <c r="E9" s="375"/>
      <c r="F9" s="256"/>
    </row>
    <row r="10" spans="1:6" s="63" customFormat="1" ht="12" customHeight="1">
      <c r="A10" s="112"/>
      <c r="B10" s="113" t="s">
        <v>137</v>
      </c>
      <c r="C10" s="8" t="s">
        <v>189</v>
      </c>
      <c r="D10" s="196"/>
      <c r="E10" s="196"/>
      <c r="F10" s="202"/>
    </row>
    <row r="11" spans="1:6" s="63" customFormat="1" ht="12" customHeight="1">
      <c r="A11" s="112"/>
      <c r="B11" s="113" t="s">
        <v>138</v>
      </c>
      <c r="C11" s="8" t="s">
        <v>190</v>
      </c>
      <c r="D11" s="196"/>
      <c r="E11" s="196"/>
      <c r="F11" s="202"/>
    </row>
    <row r="12" spans="1:6" s="63" customFormat="1" ht="12" customHeight="1">
      <c r="A12" s="112"/>
      <c r="B12" s="113" t="s">
        <v>139</v>
      </c>
      <c r="C12" s="8" t="s">
        <v>191</v>
      </c>
      <c r="D12" s="196"/>
      <c r="E12" s="196"/>
      <c r="F12" s="202"/>
    </row>
    <row r="13" spans="1:6" s="63" customFormat="1" ht="12" customHeight="1">
      <c r="A13" s="112"/>
      <c r="B13" s="113" t="s">
        <v>158</v>
      </c>
      <c r="C13" s="7" t="s">
        <v>192</v>
      </c>
      <c r="D13" s="196"/>
      <c r="E13" s="196"/>
      <c r="F13" s="202"/>
    </row>
    <row r="14" spans="1:6" s="63" customFormat="1" ht="12" customHeight="1">
      <c r="A14" s="115"/>
      <c r="B14" s="113" t="s">
        <v>140</v>
      </c>
      <c r="C14" s="8" t="s">
        <v>193</v>
      </c>
      <c r="D14" s="376"/>
      <c r="E14" s="376"/>
      <c r="F14" s="257"/>
    </row>
    <row r="15" spans="1:6" s="64" customFormat="1" ht="12" customHeight="1">
      <c r="A15" s="112"/>
      <c r="B15" s="113" t="s">
        <v>141</v>
      </c>
      <c r="C15" s="8" t="s">
        <v>44</v>
      </c>
      <c r="D15" s="196"/>
      <c r="E15" s="196"/>
      <c r="F15" s="202"/>
    </row>
    <row r="16" spans="1:6" s="64" customFormat="1" ht="12" customHeight="1" thickBot="1">
      <c r="A16" s="116"/>
      <c r="B16" s="117" t="s">
        <v>148</v>
      </c>
      <c r="C16" s="7" t="s">
        <v>248</v>
      </c>
      <c r="D16" s="198"/>
      <c r="E16" s="198"/>
      <c r="F16" s="203"/>
    </row>
    <row r="17" spans="1:6" s="63" customFormat="1" ht="12" customHeight="1" thickBot="1">
      <c r="A17" s="98" t="s">
        <v>60</v>
      </c>
      <c r="B17" s="110"/>
      <c r="C17" s="111" t="s">
        <v>1026</v>
      </c>
      <c r="D17" s="199">
        <f>SUM(D18+D20)</f>
        <v>192</v>
      </c>
      <c r="E17" s="199">
        <f>SUM(E18+E20)</f>
        <v>0</v>
      </c>
      <c r="F17" s="204">
        <f>SUM(F18+F20)</f>
        <v>0</v>
      </c>
    </row>
    <row r="18" spans="1:6" s="64" customFormat="1" ht="12" customHeight="1">
      <c r="A18" s="112"/>
      <c r="B18" s="113" t="s">
        <v>142</v>
      </c>
      <c r="C18" s="10" t="s">
        <v>41</v>
      </c>
      <c r="D18" s="196">
        <v>192</v>
      </c>
      <c r="E18" s="196"/>
      <c r="F18" s="202"/>
    </row>
    <row r="19" spans="1:6" s="64" customFormat="1" ht="12" customHeight="1">
      <c r="A19" s="112"/>
      <c r="B19" s="113" t="s">
        <v>143</v>
      </c>
      <c r="C19" s="8" t="s">
        <v>42</v>
      </c>
      <c r="D19" s="196"/>
      <c r="E19" s="196"/>
      <c r="F19" s="202"/>
    </row>
    <row r="20" spans="1:6" s="64" customFormat="1" ht="12" customHeight="1">
      <c r="A20" s="112"/>
      <c r="B20" s="113" t="s">
        <v>144</v>
      </c>
      <c r="C20" s="8" t="s">
        <v>43</v>
      </c>
      <c r="D20" s="196"/>
      <c r="E20" s="196"/>
      <c r="F20" s="202"/>
    </row>
    <row r="21" spans="1:6" s="64" customFormat="1" ht="12" customHeight="1" thickBot="1">
      <c r="A21" s="112"/>
      <c r="B21" s="113" t="s">
        <v>145</v>
      </c>
      <c r="C21" s="8" t="s">
        <v>42</v>
      </c>
      <c r="D21" s="196"/>
      <c r="E21" s="196"/>
      <c r="F21" s="202"/>
    </row>
    <row r="22" spans="1:6" s="64" customFormat="1" ht="12" customHeight="1" thickBot="1">
      <c r="A22" s="100" t="s">
        <v>61</v>
      </c>
      <c r="B22" s="69"/>
      <c r="C22" s="69" t="s">
        <v>45</v>
      </c>
      <c r="D22" s="199">
        <f>+D23+D24</f>
        <v>0</v>
      </c>
      <c r="E22" s="199">
        <f>+E23+E24</f>
        <v>0</v>
      </c>
      <c r="F22" s="204">
        <f>+F23+F24</f>
        <v>0</v>
      </c>
    </row>
    <row r="23" spans="1:6" s="63" customFormat="1" ht="12" customHeight="1">
      <c r="A23" s="250"/>
      <c r="B23" s="275" t="s">
        <v>116</v>
      </c>
      <c r="C23" s="79" t="s">
        <v>273</v>
      </c>
      <c r="D23" s="385"/>
      <c r="E23" s="385"/>
      <c r="F23" s="278"/>
    </row>
    <row r="24" spans="1:6" s="63" customFormat="1" ht="12" customHeight="1" thickBot="1">
      <c r="A24" s="273"/>
      <c r="B24" s="274" t="s">
        <v>117</v>
      </c>
      <c r="C24" s="80" t="s">
        <v>277</v>
      </c>
      <c r="D24" s="394"/>
      <c r="E24" s="394"/>
      <c r="F24" s="279"/>
    </row>
    <row r="25" spans="1:6" s="63" customFormat="1" ht="12" customHeight="1" thickBot="1">
      <c r="A25" s="100" t="s">
        <v>62</v>
      </c>
      <c r="B25" s="110"/>
      <c r="C25" s="69" t="s">
        <v>55</v>
      </c>
      <c r="D25" s="235"/>
      <c r="E25" s="235"/>
      <c r="F25" s="234"/>
    </row>
    <row r="26" spans="1:6" s="63" customFormat="1" ht="12" customHeight="1" thickBot="1">
      <c r="A26" s="98" t="s">
        <v>63</v>
      </c>
      <c r="B26" s="91"/>
      <c r="C26" s="69" t="s">
        <v>51</v>
      </c>
      <c r="D26" s="199">
        <v>192</v>
      </c>
      <c r="E26" s="199"/>
      <c r="F26" s="204"/>
    </row>
    <row r="27" spans="1:6" s="64" customFormat="1" ht="12" customHeight="1" thickBot="1">
      <c r="A27" s="270" t="s">
        <v>64</v>
      </c>
      <c r="B27" s="276"/>
      <c r="C27" s="272" t="s">
        <v>53</v>
      </c>
      <c r="D27" s="384">
        <f>+D28+D29</f>
        <v>51</v>
      </c>
      <c r="E27" s="384">
        <f>+E28+E29</f>
        <v>51</v>
      </c>
      <c r="F27" s="262">
        <f>+F28+F29</f>
        <v>51</v>
      </c>
    </row>
    <row r="28" spans="1:6" s="64" customFormat="1" ht="15" customHeight="1">
      <c r="A28" s="114"/>
      <c r="B28" s="89" t="s">
        <v>123</v>
      </c>
      <c r="C28" s="79" t="s">
        <v>366</v>
      </c>
      <c r="D28" s="385">
        <v>51</v>
      </c>
      <c r="E28" s="385">
        <v>51</v>
      </c>
      <c r="F28" s="278">
        <v>51</v>
      </c>
    </row>
    <row r="29" spans="1:6" s="64" customFormat="1" ht="15" customHeight="1" thickBot="1">
      <c r="A29" s="277"/>
      <c r="B29" s="90" t="s">
        <v>124</v>
      </c>
      <c r="C29" s="271" t="s">
        <v>46</v>
      </c>
      <c r="D29" s="58"/>
      <c r="E29" s="58"/>
      <c r="F29" s="59"/>
    </row>
    <row r="30" spans="1:6" ht="13.5" thickBot="1">
      <c r="A30" s="124" t="s">
        <v>65</v>
      </c>
      <c r="B30" s="268"/>
      <c r="C30" s="269" t="s">
        <v>54</v>
      </c>
      <c r="D30" s="235"/>
      <c r="E30" s="235"/>
      <c r="F30" s="234"/>
    </row>
    <row r="31" spans="1:6" s="53" customFormat="1" ht="16.5" customHeight="1" thickBot="1">
      <c r="A31" s="124" t="s">
        <v>66</v>
      </c>
      <c r="B31" s="125"/>
      <c r="C31" s="126" t="s">
        <v>52</v>
      </c>
      <c r="D31" s="388">
        <f>+D26+D27+D30</f>
        <v>243</v>
      </c>
      <c r="E31" s="388">
        <f>+E26+E27+E30</f>
        <v>51</v>
      </c>
      <c r="F31" s="264">
        <f>+F26+F27+F30</f>
        <v>51</v>
      </c>
    </row>
    <row r="32" spans="1:6" s="65" customFormat="1" ht="12" customHeight="1">
      <c r="A32" s="127"/>
      <c r="B32" s="127"/>
      <c r="C32" s="128"/>
      <c r="D32" s="260"/>
      <c r="E32" s="260"/>
      <c r="F32" s="260"/>
    </row>
    <row r="33" spans="1:6" ht="12" customHeight="1" thickBot="1">
      <c r="A33" s="129"/>
      <c r="B33" s="130"/>
      <c r="C33" s="130"/>
      <c r="D33" s="261"/>
      <c r="E33" s="261"/>
      <c r="F33" s="261"/>
    </row>
    <row r="34" spans="1:6" ht="12" customHeight="1" thickBot="1">
      <c r="A34" s="599" t="s">
        <v>99</v>
      </c>
      <c r="B34" s="600"/>
      <c r="C34" s="600"/>
      <c r="D34" s="600"/>
      <c r="E34" s="600"/>
      <c r="F34" s="601"/>
    </row>
    <row r="35" spans="1:6" ht="12" customHeight="1" thickBot="1">
      <c r="A35" s="100" t="s">
        <v>59</v>
      </c>
      <c r="B35" s="23"/>
      <c r="C35" s="69" t="s">
        <v>40</v>
      </c>
      <c r="D35" s="199">
        <f>SUM(D36:D40)</f>
        <v>558</v>
      </c>
      <c r="E35" s="199">
        <f>SUM(E36:E40)</f>
        <v>646</v>
      </c>
      <c r="F35" s="204">
        <f>SUM(F36:F40)</f>
        <v>449</v>
      </c>
    </row>
    <row r="36" spans="1:6" ht="12" customHeight="1">
      <c r="A36" s="131"/>
      <c r="B36" s="88" t="s">
        <v>136</v>
      </c>
      <c r="C36" s="10" t="s">
        <v>89</v>
      </c>
      <c r="D36" s="348">
        <v>192</v>
      </c>
      <c r="E36" s="348">
        <v>203</v>
      </c>
      <c r="F36" s="55">
        <v>203</v>
      </c>
    </row>
    <row r="37" spans="1:6" ht="12" customHeight="1">
      <c r="A37" s="132"/>
      <c r="B37" s="87" t="s">
        <v>137</v>
      </c>
      <c r="C37" s="8" t="s">
        <v>221</v>
      </c>
      <c r="D37" s="56">
        <v>51</v>
      </c>
      <c r="E37" s="56">
        <v>51</v>
      </c>
      <c r="F37" s="57">
        <v>48</v>
      </c>
    </row>
    <row r="38" spans="1:6" ht="12" customHeight="1">
      <c r="A38" s="132"/>
      <c r="B38" s="87" t="s">
        <v>138</v>
      </c>
      <c r="C38" s="8" t="s">
        <v>156</v>
      </c>
      <c r="D38" s="56">
        <v>315</v>
      </c>
      <c r="E38" s="56">
        <v>392</v>
      </c>
      <c r="F38" s="57">
        <v>198</v>
      </c>
    </row>
    <row r="39" spans="1:6" s="65" customFormat="1" ht="12" customHeight="1">
      <c r="A39" s="132"/>
      <c r="B39" s="87" t="s">
        <v>139</v>
      </c>
      <c r="C39" s="8" t="s">
        <v>222</v>
      </c>
      <c r="D39" s="56"/>
      <c r="E39" s="56"/>
      <c r="F39" s="57"/>
    </row>
    <row r="40" spans="1:6" ht="12" customHeight="1" thickBot="1">
      <c r="A40" s="132"/>
      <c r="B40" s="87" t="s">
        <v>147</v>
      </c>
      <c r="C40" s="8" t="s">
        <v>223</v>
      </c>
      <c r="D40" s="56"/>
      <c r="E40" s="56"/>
      <c r="F40" s="57"/>
    </row>
    <row r="41" spans="1:6" ht="12" customHeight="1" thickBot="1">
      <c r="A41" s="100" t="s">
        <v>60</v>
      </c>
      <c r="B41" s="23"/>
      <c r="C41" s="69" t="s">
        <v>1027</v>
      </c>
      <c r="D41" s="199">
        <f>SUM(D42:D44)</f>
        <v>0</v>
      </c>
      <c r="E41" s="199">
        <f>SUM(E42:E44)</f>
        <v>0</v>
      </c>
      <c r="F41" s="204">
        <f>SUM(F42:F44)</f>
        <v>0</v>
      </c>
    </row>
    <row r="42" spans="1:6" ht="12" customHeight="1">
      <c r="A42" s="131"/>
      <c r="B42" s="88" t="s">
        <v>142</v>
      </c>
      <c r="C42" s="10" t="s">
        <v>301</v>
      </c>
      <c r="D42" s="348"/>
      <c r="E42" s="348"/>
      <c r="F42" s="55"/>
    </row>
    <row r="43" spans="1:6" ht="12" customHeight="1">
      <c r="A43" s="132"/>
      <c r="B43" s="87" t="s">
        <v>143</v>
      </c>
      <c r="C43" s="8" t="s">
        <v>225</v>
      </c>
      <c r="D43" s="56"/>
      <c r="E43" s="56"/>
      <c r="F43" s="57"/>
    </row>
    <row r="44" spans="1:6" ht="15" customHeight="1">
      <c r="A44" s="132"/>
      <c r="B44" s="87" t="s">
        <v>144</v>
      </c>
      <c r="C44" s="8" t="s">
        <v>100</v>
      </c>
      <c r="D44" s="56"/>
      <c r="E44" s="56"/>
      <c r="F44" s="57"/>
    </row>
    <row r="45" spans="1:6" ht="23.25" thickBot="1">
      <c r="A45" s="132"/>
      <c r="B45" s="87" t="s">
        <v>145</v>
      </c>
      <c r="C45" s="8" t="s">
        <v>47</v>
      </c>
      <c r="D45" s="56"/>
      <c r="E45" s="56"/>
      <c r="F45" s="57"/>
    </row>
    <row r="46" spans="1:6" ht="15" customHeight="1" thickBot="1">
      <c r="A46" s="100" t="s">
        <v>61</v>
      </c>
      <c r="B46" s="23"/>
      <c r="C46" s="23" t="s">
        <v>48</v>
      </c>
      <c r="D46" s="235"/>
      <c r="E46" s="235"/>
      <c r="F46" s="234"/>
    </row>
    <row r="47" spans="1:6" ht="14.25" customHeight="1" thickBot="1">
      <c r="A47" s="124" t="s">
        <v>62</v>
      </c>
      <c r="B47" s="268"/>
      <c r="C47" s="269" t="s">
        <v>50</v>
      </c>
      <c r="D47" s="235"/>
      <c r="E47" s="235"/>
      <c r="F47" s="234"/>
    </row>
    <row r="48" spans="1:6" ht="13.5" thickBot="1">
      <c r="A48" s="100" t="s">
        <v>63</v>
      </c>
      <c r="B48" s="121"/>
      <c r="C48" s="134" t="s">
        <v>49</v>
      </c>
      <c r="D48" s="388">
        <f>+D35+D41+D46+D47</f>
        <v>558</v>
      </c>
      <c r="E48" s="388">
        <f>+E35+E41+E46+E47</f>
        <v>646</v>
      </c>
      <c r="F48" s="264">
        <f>+F35+F41+F46+F47</f>
        <v>449</v>
      </c>
    </row>
    <row r="49" spans="1:6" ht="13.5" thickBot="1">
      <c r="A49" s="135"/>
      <c r="B49" s="136"/>
      <c r="C49" s="136"/>
      <c r="D49" s="265"/>
      <c r="E49" s="265"/>
      <c r="F49" s="265"/>
    </row>
    <row r="50" spans="1:6" ht="13.5" thickBot="1">
      <c r="A50" s="137" t="s">
        <v>254</v>
      </c>
      <c r="B50" s="138"/>
      <c r="C50" s="139"/>
      <c r="D50" s="392"/>
      <c r="E50" s="392"/>
      <c r="F50" s="67"/>
    </row>
    <row r="51" spans="1:6" ht="13.5" thickBot="1">
      <c r="A51" s="137" t="s">
        <v>255</v>
      </c>
      <c r="B51" s="138"/>
      <c r="C51" s="139"/>
      <c r="D51" s="392"/>
      <c r="E51" s="392"/>
      <c r="F51" s="67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1"/>
      <c r="B1" s="102"/>
      <c r="C1" s="142"/>
      <c r="D1" s="140"/>
      <c r="E1" s="140"/>
      <c r="F1" s="140" t="s">
        <v>1042</v>
      </c>
    </row>
    <row r="2" spans="1:6" s="61" customFormat="1" ht="25.5" customHeight="1">
      <c r="A2" s="602" t="s">
        <v>250</v>
      </c>
      <c r="B2" s="603"/>
      <c r="C2" s="611" t="s">
        <v>1029</v>
      </c>
      <c r="D2" s="612"/>
      <c r="E2" s="613"/>
      <c r="F2" s="143" t="s">
        <v>105</v>
      </c>
    </row>
    <row r="3" spans="1:6" s="61" customFormat="1" ht="16.5" thickBot="1">
      <c r="A3" s="104" t="s">
        <v>249</v>
      </c>
      <c r="B3" s="105"/>
      <c r="C3" s="614" t="s">
        <v>1032</v>
      </c>
      <c r="D3" s="617"/>
      <c r="E3" s="618"/>
      <c r="F3" s="144"/>
    </row>
    <row r="4" spans="1:6" s="62" customFormat="1" ht="15.75" customHeight="1" thickBot="1">
      <c r="A4" s="106"/>
      <c r="B4" s="106"/>
      <c r="C4" s="106"/>
      <c r="D4" s="107"/>
      <c r="E4" s="107"/>
      <c r="F4" s="107" t="s">
        <v>93</v>
      </c>
    </row>
    <row r="5" spans="1:6" ht="24.75" thickBot="1">
      <c r="A5" s="599" t="s">
        <v>251</v>
      </c>
      <c r="B5" s="604"/>
      <c r="C5" s="108" t="s">
        <v>94</v>
      </c>
      <c r="D5" s="316" t="s">
        <v>397</v>
      </c>
      <c r="E5" s="316" t="s">
        <v>398</v>
      </c>
      <c r="F5" s="109" t="s">
        <v>399</v>
      </c>
    </row>
    <row r="6" spans="1:6" s="53" customFormat="1" ht="12.75" customHeight="1" thickBot="1">
      <c r="A6" s="98">
        <v>1</v>
      </c>
      <c r="B6" s="99">
        <v>2</v>
      </c>
      <c r="C6" s="99">
        <v>3</v>
      </c>
      <c r="D6" s="99">
        <v>4</v>
      </c>
      <c r="E6" s="391">
        <v>5</v>
      </c>
      <c r="F6" s="389">
        <v>6</v>
      </c>
    </row>
    <row r="7" spans="1:6" s="53" customFormat="1" ht="15.75" customHeight="1" thickBot="1">
      <c r="A7" s="599" t="s">
        <v>95</v>
      </c>
      <c r="B7" s="600"/>
      <c r="C7" s="600"/>
      <c r="D7" s="600"/>
      <c r="E7" s="600"/>
      <c r="F7" s="601"/>
    </row>
    <row r="8" spans="1:6" s="63" customFormat="1" ht="12" customHeight="1" thickBot="1">
      <c r="A8" s="98" t="s">
        <v>59</v>
      </c>
      <c r="B8" s="110"/>
      <c r="C8" s="111" t="s">
        <v>256</v>
      </c>
      <c r="D8" s="199">
        <f>SUM(D9:D16)</f>
        <v>0</v>
      </c>
      <c r="E8" s="199">
        <f>SUM(E9:E16)</f>
        <v>0</v>
      </c>
      <c r="F8" s="204">
        <f>SUM(F9:F16)</f>
        <v>0</v>
      </c>
    </row>
    <row r="9" spans="1:6" s="63" customFormat="1" ht="12" customHeight="1">
      <c r="A9" s="114"/>
      <c r="B9" s="113" t="s">
        <v>136</v>
      </c>
      <c r="C9" s="11" t="s">
        <v>188</v>
      </c>
      <c r="D9" s="375"/>
      <c r="E9" s="375"/>
      <c r="F9" s="256"/>
    </row>
    <row r="10" spans="1:6" s="63" customFormat="1" ht="12" customHeight="1">
      <c r="A10" s="112"/>
      <c r="B10" s="113" t="s">
        <v>137</v>
      </c>
      <c r="C10" s="8" t="s">
        <v>189</v>
      </c>
      <c r="D10" s="196"/>
      <c r="E10" s="196"/>
      <c r="F10" s="202"/>
    </row>
    <row r="11" spans="1:6" s="63" customFormat="1" ht="12" customHeight="1">
      <c r="A11" s="112"/>
      <c r="B11" s="113" t="s">
        <v>138</v>
      </c>
      <c r="C11" s="8" t="s">
        <v>190</v>
      </c>
      <c r="D11" s="196"/>
      <c r="E11" s="196"/>
      <c r="F11" s="202"/>
    </row>
    <row r="12" spans="1:6" s="63" customFormat="1" ht="12" customHeight="1">
      <c r="A12" s="112"/>
      <c r="B12" s="113" t="s">
        <v>139</v>
      </c>
      <c r="C12" s="8" t="s">
        <v>191</v>
      </c>
      <c r="D12" s="196"/>
      <c r="E12" s="196"/>
      <c r="F12" s="202"/>
    </row>
    <row r="13" spans="1:6" s="63" customFormat="1" ht="12" customHeight="1">
      <c r="A13" s="112"/>
      <c r="B13" s="113" t="s">
        <v>158</v>
      </c>
      <c r="C13" s="7" t="s">
        <v>192</v>
      </c>
      <c r="D13" s="196"/>
      <c r="E13" s="196"/>
      <c r="F13" s="202"/>
    </row>
    <row r="14" spans="1:6" s="63" customFormat="1" ht="12" customHeight="1">
      <c r="A14" s="115"/>
      <c r="B14" s="113" t="s">
        <v>140</v>
      </c>
      <c r="C14" s="8" t="s">
        <v>193</v>
      </c>
      <c r="D14" s="376"/>
      <c r="E14" s="376"/>
      <c r="F14" s="257"/>
    </row>
    <row r="15" spans="1:6" s="64" customFormat="1" ht="12" customHeight="1">
      <c r="A15" s="112"/>
      <c r="B15" s="113" t="s">
        <v>141</v>
      </c>
      <c r="C15" s="8" t="s">
        <v>44</v>
      </c>
      <c r="D15" s="196"/>
      <c r="E15" s="196"/>
      <c r="F15" s="202"/>
    </row>
    <row r="16" spans="1:6" s="64" customFormat="1" ht="12" customHeight="1" thickBot="1">
      <c r="A16" s="116"/>
      <c r="B16" s="117" t="s">
        <v>148</v>
      </c>
      <c r="C16" s="7" t="s">
        <v>248</v>
      </c>
      <c r="D16" s="198"/>
      <c r="E16" s="198"/>
      <c r="F16" s="203"/>
    </row>
    <row r="17" spans="1:6" s="63" customFormat="1" ht="12" customHeight="1" thickBot="1">
      <c r="A17" s="98" t="s">
        <v>60</v>
      </c>
      <c r="B17" s="110"/>
      <c r="C17" s="111" t="s">
        <v>1026</v>
      </c>
      <c r="D17" s="199">
        <f>SUM(D18+D20)</f>
        <v>1191</v>
      </c>
      <c r="E17" s="199">
        <f>SUM(E18+E20)</f>
        <v>1946</v>
      </c>
      <c r="F17" s="204">
        <f>SUM(F18+F20)</f>
        <v>1946</v>
      </c>
    </row>
    <row r="18" spans="1:6" s="64" customFormat="1" ht="12" customHeight="1">
      <c r="A18" s="112"/>
      <c r="B18" s="113" t="s">
        <v>142</v>
      </c>
      <c r="C18" s="10" t="s">
        <v>41</v>
      </c>
      <c r="D18" s="196">
        <v>1191</v>
      </c>
      <c r="E18" s="196">
        <v>1946</v>
      </c>
      <c r="F18" s="202">
        <v>1946</v>
      </c>
    </row>
    <row r="19" spans="1:6" s="64" customFormat="1" ht="12" customHeight="1">
      <c r="A19" s="112"/>
      <c r="B19" s="113" t="s">
        <v>143</v>
      </c>
      <c r="C19" s="8" t="s">
        <v>42</v>
      </c>
      <c r="D19" s="196"/>
      <c r="E19" s="196"/>
      <c r="F19" s="202"/>
    </row>
    <row r="20" spans="1:6" s="64" customFormat="1" ht="12" customHeight="1">
      <c r="A20" s="112"/>
      <c r="B20" s="113" t="s">
        <v>144</v>
      </c>
      <c r="C20" s="8" t="s">
        <v>43</v>
      </c>
      <c r="D20" s="196"/>
      <c r="E20" s="196"/>
      <c r="F20" s="202"/>
    </row>
    <row r="21" spans="1:6" s="64" customFormat="1" ht="12" customHeight="1" thickBot="1">
      <c r="A21" s="112"/>
      <c r="B21" s="113" t="s">
        <v>145</v>
      </c>
      <c r="C21" s="8" t="s">
        <v>42</v>
      </c>
      <c r="D21" s="196"/>
      <c r="E21" s="196"/>
      <c r="F21" s="202"/>
    </row>
    <row r="22" spans="1:6" s="64" customFormat="1" ht="12" customHeight="1" thickBot="1">
      <c r="A22" s="100" t="s">
        <v>61</v>
      </c>
      <c r="B22" s="69"/>
      <c r="C22" s="69" t="s">
        <v>45</v>
      </c>
      <c r="D22" s="199">
        <f>+D23+D24</f>
        <v>0</v>
      </c>
      <c r="E22" s="199">
        <f>+E23+E24</f>
        <v>0</v>
      </c>
      <c r="F22" s="204">
        <f>+F23+F24</f>
        <v>0</v>
      </c>
    </row>
    <row r="23" spans="1:6" s="63" customFormat="1" ht="12" customHeight="1">
      <c r="A23" s="250"/>
      <c r="B23" s="275" t="s">
        <v>116</v>
      </c>
      <c r="C23" s="79" t="s">
        <v>273</v>
      </c>
      <c r="D23" s="385"/>
      <c r="E23" s="385"/>
      <c r="F23" s="278"/>
    </row>
    <row r="24" spans="1:6" s="63" customFormat="1" ht="12" customHeight="1" thickBot="1">
      <c r="A24" s="273"/>
      <c r="B24" s="274" t="s">
        <v>117</v>
      </c>
      <c r="C24" s="80" t="s">
        <v>277</v>
      </c>
      <c r="D24" s="394"/>
      <c r="E24" s="394"/>
      <c r="F24" s="279"/>
    </row>
    <row r="25" spans="1:6" s="63" customFormat="1" ht="12" customHeight="1" thickBot="1">
      <c r="A25" s="100" t="s">
        <v>62</v>
      </c>
      <c r="B25" s="110"/>
      <c r="C25" s="69" t="s">
        <v>257</v>
      </c>
      <c r="D25" s="235"/>
      <c r="E25" s="235"/>
      <c r="F25" s="234"/>
    </row>
    <row r="26" spans="1:6" s="63" customFormat="1" ht="12" customHeight="1" thickBot="1">
      <c r="A26" s="98" t="s">
        <v>63</v>
      </c>
      <c r="B26" s="91"/>
      <c r="C26" s="69" t="s">
        <v>51</v>
      </c>
      <c r="D26" s="199">
        <f>+D8+D17+D22+D25</f>
        <v>1191</v>
      </c>
      <c r="E26" s="199">
        <f>+E8+E17+E22+E25</f>
        <v>1946</v>
      </c>
      <c r="F26" s="204">
        <f>+F8+F17+F22+F25</f>
        <v>1946</v>
      </c>
    </row>
    <row r="27" spans="1:6" s="64" customFormat="1" ht="12" customHeight="1" thickBot="1">
      <c r="A27" s="270" t="s">
        <v>64</v>
      </c>
      <c r="B27" s="276"/>
      <c r="C27" s="272" t="s">
        <v>53</v>
      </c>
      <c r="D27" s="384">
        <f>+D28+D29</f>
        <v>0</v>
      </c>
      <c r="E27" s="384">
        <f>+E28+E29</f>
        <v>0</v>
      </c>
      <c r="F27" s="262">
        <f>+F28+F29</f>
        <v>0</v>
      </c>
    </row>
    <row r="28" spans="1:6" s="64" customFormat="1" ht="15" customHeight="1">
      <c r="A28" s="114"/>
      <c r="B28" s="89" t="s">
        <v>123</v>
      </c>
      <c r="C28" s="79" t="s">
        <v>366</v>
      </c>
      <c r="D28" s="385"/>
      <c r="E28" s="385"/>
      <c r="F28" s="278"/>
    </row>
    <row r="29" spans="1:6" s="64" customFormat="1" ht="15" customHeight="1" thickBot="1">
      <c r="A29" s="277"/>
      <c r="B29" s="90" t="s">
        <v>124</v>
      </c>
      <c r="C29" s="271" t="s">
        <v>46</v>
      </c>
      <c r="D29" s="58"/>
      <c r="E29" s="58"/>
      <c r="F29" s="59"/>
    </row>
    <row r="30" spans="1:6" ht="13.5" thickBot="1">
      <c r="A30" s="124" t="s">
        <v>65</v>
      </c>
      <c r="B30" s="268"/>
      <c r="C30" s="269" t="s">
        <v>54</v>
      </c>
      <c r="D30" s="235"/>
      <c r="E30" s="235"/>
      <c r="F30" s="234"/>
    </row>
    <row r="31" spans="1:6" s="53" customFormat="1" ht="16.5" customHeight="1" thickBot="1">
      <c r="A31" s="124" t="s">
        <v>66</v>
      </c>
      <c r="B31" s="125"/>
      <c r="C31" s="126" t="s">
        <v>52</v>
      </c>
      <c r="D31" s="388">
        <f>+D26+D27+D30</f>
        <v>1191</v>
      </c>
      <c r="E31" s="388">
        <f>+E26+E27+E30</f>
        <v>1946</v>
      </c>
      <c r="F31" s="264">
        <f>+F26+F27+F30</f>
        <v>1946</v>
      </c>
    </row>
    <row r="32" spans="1:6" s="65" customFormat="1" ht="12" customHeight="1">
      <c r="A32" s="127"/>
      <c r="B32" s="127"/>
      <c r="C32" s="128"/>
      <c r="D32" s="260"/>
      <c r="E32" s="260"/>
      <c r="F32" s="260"/>
    </row>
    <row r="33" spans="1:6" ht="12" customHeight="1" thickBot="1">
      <c r="A33" s="129"/>
      <c r="B33" s="130"/>
      <c r="C33" s="130"/>
      <c r="D33" s="261"/>
      <c r="E33" s="261"/>
      <c r="F33" s="261"/>
    </row>
    <row r="34" spans="1:6" ht="12" customHeight="1" thickBot="1">
      <c r="A34" s="599" t="s">
        <v>99</v>
      </c>
      <c r="B34" s="600"/>
      <c r="C34" s="600"/>
      <c r="D34" s="600"/>
      <c r="E34" s="600"/>
      <c r="F34" s="601"/>
    </row>
    <row r="35" spans="1:6" ht="12" customHeight="1" thickBot="1">
      <c r="A35" s="100" t="s">
        <v>59</v>
      </c>
      <c r="B35" s="23"/>
      <c r="C35" s="69" t="s">
        <v>40</v>
      </c>
      <c r="D35" s="199">
        <f>SUM(D36:D40)</f>
        <v>1191</v>
      </c>
      <c r="E35" s="199">
        <f>SUM(E36:E40)</f>
        <v>2061</v>
      </c>
      <c r="F35" s="204">
        <f>SUM(F36:F40)</f>
        <v>2062</v>
      </c>
    </row>
    <row r="36" spans="1:6" ht="12" customHeight="1">
      <c r="A36" s="131"/>
      <c r="B36" s="88" t="s">
        <v>136</v>
      </c>
      <c r="C36" s="10" t="s">
        <v>89</v>
      </c>
      <c r="D36" s="348">
        <v>993</v>
      </c>
      <c r="E36" s="348">
        <v>1659</v>
      </c>
      <c r="F36" s="55">
        <v>1659</v>
      </c>
    </row>
    <row r="37" spans="1:6" ht="12" customHeight="1">
      <c r="A37" s="132"/>
      <c r="B37" s="87" t="s">
        <v>137</v>
      </c>
      <c r="C37" s="8" t="s">
        <v>221</v>
      </c>
      <c r="D37" s="56">
        <v>146</v>
      </c>
      <c r="E37" s="56">
        <v>241</v>
      </c>
      <c r="F37" s="57">
        <v>241</v>
      </c>
    </row>
    <row r="38" spans="1:6" ht="12" customHeight="1">
      <c r="A38" s="132"/>
      <c r="B38" s="87" t="s">
        <v>138</v>
      </c>
      <c r="C38" s="8" t="s">
        <v>156</v>
      </c>
      <c r="D38" s="56">
        <v>52</v>
      </c>
      <c r="E38" s="56">
        <v>161</v>
      </c>
      <c r="F38" s="57">
        <v>162</v>
      </c>
    </row>
    <row r="39" spans="1:6" s="65" customFormat="1" ht="12" customHeight="1">
      <c r="A39" s="132"/>
      <c r="B39" s="87" t="s">
        <v>139</v>
      </c>
      <c r="C39" s="8" t="s">
        <v>222</v>
      </c>
      <c r="D39" s="56"/>
      <c r="E39" s="56"/>
      <c r="F39" s="57"/>
    </row>
    <row r="40" spans="1:6" ht="12" customHeight="1" thickBot="1">
      <c r="A40" s="132"/>
      <c r="B40" s="87" t="s">
        <v>147</v>
      </c>
      <c r="C40" s="8" t="s">
        <v>223</v>
      </c>
      <c r="D40" s="56"/>
      <c r="E40" s="56"/>
      <c r="F40" s="57"/>
    </row>
    <row r="41" spans="1:6" ht="12" customHeight="1" thickBot="1">
      <c r="A41" s="100" t="s">
        <v>60</v>
      </c>
      <c r="B41" s="23"/>
      <c r="C41" s="69" t="s">
        <v>1027</v>
      </c>
      <c r="D41" s="199">
        <f>SUM(D42:D44)</f>
        <v>0</v>
      </c>
      <c r="E41" s="199">
        <f>SUM(E42:E44)</f>
        <v>0</v>
      </c>
      <c r="F41" s="204">
        <f>SUM(F42:F44)</f>
        <v>0</v>
      </c>
    </row>
    <row r="42" spans="1:6" ht="12" customHeight="1">
      <c r="A42" s="131"/>
      <c r="B42" s="88" t="s">
        <v>142</v>
      </c>
      <c r="C42" s="10" t="s">
        <v>301</v>
      </c>
      <c r="D42" s="348"/>
      <c r="E42" s="348"/>
      <c r="F42" s="55"/>
    </row>
    <row r="43" spans="1:6" ht="12" customHeight="1">
      <c r="A43" s="132"/>
      <c r="B43" s="87" t="s">
        <v>143</v>
      </c>
      <c r="C43" s="8" t="s">
        <v>225</v>
      </c>
      <c r="D43" s="56"/>
      <c r="E43" s="56"/>
      <c r="F43" s="57"/>
    </row>
    <row r="44" spans="1:6" ht="15" customHeight="1">
      <c r="A44" s="132"/>
      <c r="B44" s="87" t="s">
        <v>144</v>
      </c>
      <c r="C44" s="8" t="s">
        <v>100</v>
      </c>
      <c r="D44" s="56"/>
      <c r="E44" s="56"/>
      <c r="F44" s="57"/>
    </row>
    <row r="45" spans="1:6" ht="23.25" thickBot="1">
      <c r="A45" s="132"/>
      <c r="B45" s="87" t="s">
        <v>145</v>
      </c>
      <c r="C45" s="8" t="s">
        <v>47</v>
      </c>
      <c r="D45" s="56"/>
      <c r="E45" s="56"/>
      <c r="F45" s="57"/>
    </row>
    <row r="46" spans="1:6" ht="15" customHeight="1" thickBot="1">
      <c r="A46" s="100" t="s">
        <v>61</v>
      </c>
      <c r="B46" s="23"/>
      <c r="C46" s="23" t="s">
        <v>48</v>
      </c>
      <c r="D46" s="235"/>
      <c r="E46" s="235"/>
      <c r="F46" s="234"/>
    </row>
    <row r="47" spans="1:6" ht="14.25" customHeight="1" thickBot="1">
      <c r="A47" s="124" t="s">
        <v>62</v>
      </c>
      <c r="B47" s="268"/>
      <c r="C47" s="269" t="s">
        <v>50</v>
      </c>
      <c r="D47" s="235"/>
      <c r="E47" s="235"/>
      <c r="F47" s="234"/>
    </row>
    <row r="48" spans="1:6" ht="13.5" thickBot="1">
      <c r="A48" s="100" t="s">
        <v>63</v>
      </c>
      <c r="B48" s="121"/>
      <c r="C48" s="134" t="s">
        <v>49</v>
      </c>
      <c r="D48" s="388">
        <f>+D35+D41+D46+D47</f>
        <v>1191</v>
      </c>
      <c r="E48" s="388">
        <f>+E35+E41+E46+E47</f>
        <v>2061</v>
      </c>
      <c r="F48" s="264">
        <f>+F35+F41+F46+F47</f>
        <v>2062</v>
      </c>
    </row>
    <row r="49" spans="1:6" ht="13.5" thickBot="1">
      <c r="A49" s="135"/>
      <c r="B49" s="136"/>
      <c r="C49" s="136"/>
      <c r="D49" s="265"/>
      <c r="E49" s="265"/>
      <c r="F49" s="265"/>
    </row>
    <row r="50" spans="1:6" ht="13.5" thickBot="1">
      <c r="A50" s="137" t="s">
        <v>254</v>
      </c>
      <c r="B50" s="138"/>
      <c r="C50" s="139"/>
      <c r="D50" s="392"/>
      <c r="E50" s="392"/>
      <c r="F50" s="67"/>
    </row>
    <row r="51" spans="1:6" ht="13.5" thickBot="1">
      <c r="A51" s="137" t="s">
        <v>255</v>
      </c>
      <c r="B51" s="138"/>
      <c r="C51" s="139"/>
      <c r="D51" s="392"/>
      <c r="E51" s="392"/>
      <c r="F51" s="67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tabSelected="1" zoomScale="120" zoomScaleNormal="120" zoomScaleSheetLayoutView="100" workbookViewId="0" topLeftCell="A70">
      <selection activeCell="E76" sqref="E76"/>
    </sheetView>
  </sheetViews>
  <sheetFormatPr defaultColWidth="9.00390625" defaultRowHeight="12.75"/>
  <cols>
    <col min="1" max="1" width="9.50390625" style="293" customWidth="1"/>
    <col min="2" max="2" width="60.875" style="293" customWidth="1"/>
    <col min="3" max="3" width="15.875" style="293" customWidth="1"/>
    <col min="4" max="6" width="15.875" style="294" customWidth="1"/>
    <col min="7" max="16384" width="9.375" style="34" customWidth="1"/>
  </cols>
  <sheetData>
    <row r="1" spans="1:6" ht="15.75" customHeight="1">
      <c r="A1" s="584" t="s">
        <v>56</v>
      </c>
      <c r="B1" s="584"/>
      <c r="C1" s="584"/>
      <c r="D1" s="584"/>
      <c r="E1" s="584"/>
      <c r="F1" s="584"/>
    </row>
    <row r="2" spans="1:6" ht="15.75" customHeight="1" thickBot="1">
      <c r="A2" s="303" t="s">
        <v>166</v>
      </c>
      <c r="B2" s="303"/>
      <c r="C2" s="303"/>
      <c r="D2" s="191"/>
      <c r="E2" s="191"/>
      <c r="F2" s="191" t="s">
        <v>319</v>
      </c>
    </row>
    <row r="3" spans="1:6" ht="15.75" customHeight="1">
      <c r="A3" s="585" t="s">
        <v>114</v>
      </c>
      <c r="B3" s="587" t="s">
        <v>58</v>
      </c>
      <c r="C3" s="619" t="s">
        <v>443</v>
      </c>
      <c r="D3" s="589" t="s">
        <v>0</v>
      </c>
      <c r="E3" s="589"/>
      <c r="F3" s="590"/>
    </row>
    <row r="4" spans="1:6" ht="37.5" customHeight="1" thickBot="1">
      <c r="A4" s="586"/>
      <c r="B4" s="588"/>
      <c r="C4" s="620"/>
      <c r="D4" s="306" t="s">
        <v>397</v>
      </c>
      <c r="E4" s="306" t="s">
        <v>398</v>
      </c>
      <c r="F4" s="307" t="s">
        <v>399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59</v>
      </c>
      <c r="B6" s="23" t="s">
        <v>180</v>
      </c>
      <c r="C6" s="317">
        <f>+C7+C12+C21</f>
        <v>6341</v>
      </c>
      <c r="D6" s="317">
        <f>+D7+D12+D21</f>
        <v>4028</v>
      </c>
      <c r="E6" s="317">
        <f>+E7+E12+E21</f>
        <v>4810</v>
      </c>
      <c r="F6" s="170">
        <f>+F7+F12+F21</f>
        <v>4281</v>
      </c>
    </row>
    <row r="7" spans="1:6" s="1" customFormat="1" ht="12" customHeight="1" thickBot="1">
      <c r="A7" s="22" t="s">
        <v>60</v>
      </c>
      <c r="B7" s="152" t="s">
        <v>381</v>
      </c>
      <c r="C7" s="318">
        <f>+C8+C9+C10+C11</f>
        <v>1988</v>
      </c>
      <c r="D7" s="318">
        <f>+D8+D9+D10+D11</f>
        <v>3478</v>
      </c>
      <c r="E7" s="318">
        <f>+E8+E9+E10+E11</f>
        <v>3327</v>
      </c>
      <c r="F7" s="171">
        <f>+F8+F9+F10+F11</f>
        <v>2333</v>
      </c>
    </row>
    <row r="8" spans="1:6" s="1" customFormat="1" ht="12" customHeight="1">
      <c r="A8" s="15" t="s">
        <v>142</v>
      </c>
      <c r="B8" s="280" t="s">
        <v>97</v>
      </c>
      <c r="C8" s="319">
        <v>1738</v>
      </c>
      <c r="D8" s="319">
        <v>1660</v>
      </c>
      <c r="E8" s="319">
        <v>1660</v>
      </c>
      <c r="F8" s="173">
        <v>1430</v>
      </c>
    </row>
    <row r="9" spans="1:6" s="1" customFormat="1" ht="12" customHeight="1">
      <c r="A9" s="15" t="s">
        <v>143</v>
      </c>
      <c r="B9" s="166" t="s">
        <v>115</v>
      </c>
      <c r="C9" s="319"/>
      <c r="D9" s="319">
        <v>0</v>
      </c>
      <c r="E9" s="319"/>
      <c r="F9" s="173"/>
    </row>
    <row r="10" spans="1:6" s="1" customFormat="1" ht="12" customHeight="1">
      <c r="A10" s="15" t="s">
        <v>144</v>
      </c>
      <c r="B10" s="166" t="s">
        <v>181</v>
      </c>
      <c r="C10" s="319">
        <v>100</v>
      </c>
      <c r="D10" s="319">
        <v>1818</v>
      </c>
      <c r="E10" s="319">
        <v>1667</v>
      </c>
      <c r="F10" s="173">
        <v>903</v>
      </c>
    </row>
    <row r="11" spans="1:6" s="1" customFormat="1" ht="12" customHeight="1" thickBot="1">
      <c r="A11" s="15" t="s">
        <v>145</v>
      </c>
      <c r="B11" s="281" t="s">
        <v>182</v>
      </c>
      <c r="C11" s="319">
        <v>150</v>
      </c>
      <c r="D11" s="319"/>
      <c r="E11" s="319"/>
      <c r="F11" s="173"/>
    </row>
    <row r="12" spans="1:6" s="1" customFormat="1" ht="12" customHeight="1" thickBot="1">
      <c r="A12" s="22" t="s">
        <v>61</v>
      </c>
      <c r="B12" s="23" t="s">
        <v>183</v>
      </c>
      <c r="C12" s="318">
        <f>+C13+C14+C15+C16+C17+C18+C19+C20</f>
        <v>893</v>
      </c>
      <c r="D12" s="318">
        <f>+D13+D14+D15+D16+D17+D18+D19+D20</f>
        <v>250</v>
      </c>
      <c r="E12" s="318">
        <f>+E13+E14+E15+E16+E17+E18+E19+E20</f>
        <v>1118</v>
      </c>
      <c r="F12" s="171">
        <f>+F13+F14+F15+F16+F17+F18+F19+F20</f>
        <v>1582</v>
      </c>
    </row>
    <row r="13" spans="1:6" s="1" customFormat="1" ht="12" customHeight="1">
      <c r="A13" s="19" t="s">
        <v>116</v>
      </c>
      <c r="B13" s="11" t="s">
        <v>188</v>
      </c>
      <c r="C13" s="320"/>
      <c r="D13" s="320"/>
      <c r="E13" s="320"/>
      <c r="F13" s="172"/>
    </row>
    <row r="14" spans="1:6" s="1" customFormat="1" ht="12" customHeight="1">
      <c r="A14" s="15" t="s">
        <v>117</v>
      </c>
      <c r="B14" s="8" t="s">
        <v>189</v>
      </c>
      <c r="C14" s="319">
        <v>324</v>
      </c>
      <c r="D14" s="319"/>
      <c r="E14" s="319"/>
      <c r="F14" s="173"/>
    </row>
    <row r="15" spans="1:6" s="1" customFormat="1" ht="12" customHeight="1">
      <c r="A15" s="15" t="s">
        <v>118</v>
      </c>
      <c r="B15" s="8" t="s">
        <v>190</v>
      </c>
      <c r="C15" s="319">
        <v>16</v>
      </c>
      <c r="D15" s="319">
        <v>240</v>
      </c>
      <c r="E15" s="319">
        <v>1063</v>
      </c>
      <c r="F15" s="173">
        <v>1074</v>
      </c>
    </row>
    <row r="16" spans="1:6" s="1" customFormat="1" ht="12" customHeight="1">
      <c r="A16" s="15" t="s">
        <v>119</v>
      </c>
      <c r="B16" s="8" t="s">
        <v>191</v>
      </c>
      <c r="C16" s="319"/>
      <c r="D16" s="319"/>
      <c r="E16" s="319"/>
      <c r="F16" s="173"/>
    </row>
    <row r="17" spans="1:6" s="1" customFormat="1" ht="12" customHeight="1">
      <c r="A17" s="14" t="s">
        <v>184</v>
      </c>
      <c r="B17" s="7" t="s">
        <v>192</v>
      </c>
      <c r="C17" s="321"/>
      <c r="D17" s="321"/>
      <c r="E17" s="321"/>
      <c r="F17" s="174"/>
    </row>
    <row r="18" spans="1:6" s="1" customFormat="1" ht="12" customHeight="1">
      <c r="A18" s="15" t="s">
        <v>185</v>
      </c>
      <c r="B18" s="8" t="s">
        <v>265</v>
      </c>
      <c r="C18" s="319"/>
      <c r="D18" s="319"/>
      <c r="E18" s="319"/>
      <c r="F18" s="173"/>
    </row>
    <row r="19" spans="1:6" s="1" customFormat="1" ht="12" customHeight="1">
      <c r="A19" s="15" t="s">
        <v>186</v>
      </c>
      <c r="B19" s="8" t="s">
        <v>194</v>
      </c>
      <c r="C19" s="319">
        <v>1</v>
      </c>
      <c r="D19" s="319">
        <v>10</v>
      </c>
      <c r="E19" s="319">
        <v>10</v>
      </c>
      <c r="F19" s="173"/>
    </row>
    <row r="20" spans="1:6" s="1" customFormat="1" ht="12" customHeight="1" thickBot="1">
      <c r="A20" s="16" t="s">
        <v>187</v>
      </c>
      <c r="B20" s="9" t="s">
        <v>195</v>
      </c>
      <c r="C20" s="322">
        <v>552</v>
      </c>
      <c r="D20" s="322"/>
      <c r="E20" s="322">
        <v>45</v>
      </c>
      <c r="F20" s="175">
        <v>508</v>
      </c>
    </row>
    <row r="21" spans="1:6" s="1" customFormat="1" ht="12" customHeight="1" thickBot="1">
      <c r="A21" s="22" t="s">
        <v>196</v>
      </c>
      <c r="B21" s="23" t="s">
        <v>266</v>
      </c>
      <c r="C21" s="323">
        <v>3460</v>
      </c>
      <c r="D21" s="323">
        <v>300</v>
      </c>
      <c r="E21" s="323">
        <v>365</v>
      </c>
      <c r="F21" s="176">
        <v>366</v>
      </c>
    </row>
    <row r="22" spans="1:6" s="1" customFormat="1" ht="12" customHeight="1" thickBot="1">
      <c r="A22" s="22" t="s">
        <v>63</v>
      </c>
      <c r="B22" s="23" t="s">
        <v>198</v>
      </c>
      <c r="C22" s="318">
        <f>+C23+C24+C25+C26+C27+C28+C29+C30</f>
        <v>12539</v>
      </c>
      <c r="D22" s="318">
        <f>+D23+D24+D25+D26+D27+D28+D29+D30</f>
        <v>12782</v>
      </c>
      <c r="E22" s="318">
        <f>+E23+E24+E25+E26+E27+E28+E29+E30</f>
        <v>18201</v>
      </c>
      <c r="F22" s="171">
        <f>+F23+F24+F25+F26+F27+F28+F29+F30</f>
        <v>18201</v>
      </c>
    </row>
    <row r="23" spans="1:6" s="1" customFormat="1" ht="12" customHeight="1">
      <c r="A23" s="17" t="s">
        <v>120</v>
      </c>
      <c r="B23" s="10" t="s">
        <v>204</v>
      </c>
      <c r="C23" s="579">
        <v>7097</v>
      </c>
      <c r="D23" s="324"/>
      <c r="E23" s="324"/>
      <c r="F23" s="177"/>
    </row>
    <row r="24" spans="1:6" s="1" customFormat="1" ht="12" customHeight="1">
      <c r="A24" s="15" t="s">
        <v>121</v>
      </c>
      <c r="B24" s="8" t="s">
        <v>205</v>
      </c>
      <c r="C24" s="580">
        <v>2803</v>
      </c>
      <c r="D24" s="319">
        <v>9836</v>
      </c>
      <c r="E24" s="319">
        <v>12948</v>
      </c>
      <c r="F24" s="173">
        <v>12948</v>
      </c>
    </row>
    <row r="25" spans="1:6" s="1" customFormat="1" ht="12" customHeight="1">
      <c r="A25" s="15" t="s">
        <v>122</v>
      </c>
      <c r="B25" s="8" t="s">
        <v>206</v>
      </c>
      <c r="C25" s="580">
        <v>2220</v>
      </c>
      <c r="D25" s="319">
        <v>8</v>
      </c>
      <c r="E25" s="319">
        <v>344</v>
      </c>
      <c r="F25" s="173">
        <v>344</v>
      </c>
    </row>
    <row r="26" spans="1:6" s="1" customFormat="1" ht="12" customHeight="1">
      <c r="A26" s="18" t="s">
        <v>199</v>
      </c>
      <c r="B26" s="8" t="s">
        <v>125</v>
      </c>
      <c r="C26" s="325"/>
      <c r="D26" s="325">
        <v>2938</v>
      </c>
      <c r="E26" s="325">
        <v>3144</v>
      </c>
      <c r="F26" s="178">
        <v>3144</v>
      </c>
    </row>
    <row r="27" spans="1:6" s="1" customFormat="1" ht="12" customHeight="1">
      <c r="A27" s="18" t="s">
        <v>200</v>
      </c>
      <c r="B27" s="8" t="s">
        <v>207</v>
      </c>
      <c r="C27" s="325"/>
      <c r="D27" s="325"/>
      <c r="E27" s="325"/>
      <c r="F27" s="178"/>
    </row>
    <row r="28" spans="1:6" s="1" customFormat="1" ht="12" customHeight="1">
      <c r="A28" s="15" t="s">
        <v>201</v>
      </c>
      <c r="B28" s="8" t="s">
        <v>208</v>
      </c>
      <c r="C28" s="319"/>
      <c r="D28" s="319"/>
      <c r="E28" s="319"/>
      <c r="F28" s="173"/>
    </row>
    <row r="29" spans="1:6" s="1" customFormat="1" ht="12" customHeight="1">
      <c r="A29" s="15" t="s">
        <v>202</v>
      </c>
      <c r="B29" s="8" t="s">
        <v>267</v>
      </c>
      <c r="C29" s="326"/>
      <c r="D29" s="326"/>
      <c r="E29" s="326"/>
      <c r="F29" s="179"/>
    </row>
    <row r="30" spans="1:6" s="1" customFormat="1" ht="12" customHeight="1" thickBot="1">
      <c r="A30" s="15" t="s">
        <v>203</v>
      </c>
      <c r="B30" s="13" t="s">
        <v>210</v>
      </c>
      <c r="C30" s="326">
        <v>419</v>
      </c>
      <c r="D30" s="326"/>
      <c r="E30" s="326">
        <v>1765</v>
      </c>
      <c r="F30" s="179">
        <v>1765</v>
      </c>
    </row>
    <row r="31" spans="1:6" s="1" customFormat="1" ht="12" customHeight="1" thickBot="1">
      <c r="A31" s="145" t="s">
        <v>64</v>
      </c>
      <c r="B31" s="23" t="s">
        <v>382</v>
      </c>
      <c r="C31" s="318">
        <f>+C32+C38</f>
        <v>1488</v>
      </c>
      <c r="D31" s="318">
        <f>+D32+D38</f>
        <v>180</v>
      </c>
      <c r="E31" s="318">
        <f>+E32+E38</f>
        <v>6368</v>
      </c>
      <c r="F31" s="171">
        <f>+F32+F38</f>
        <v>3368</v>
      </c>
    </row>
    <row r="32" spans="1:6" s="1" customFormat="1" ht="12" customHeight="1">
      <c r="A32" s="146" t="s">
        <v>123</v>
      </c>
      <c r="B32" s="282" t="s">
        <v>383</v>
      </c>
      <c r="C32" s="327">
        <f>+C33+C34+C35+C36+C37</f>
        <v>1488</v>
      </c>
      <c r="D32" s="327">
        <f>+D33+D34+D35+D36+D37</f>
        <v>180</v>
      </c>
      <c r="E32" s="327">
        <f>+E33+E34+E35+E36+E37</f>
        <v>3368</v>
      </c>
      <c r="F32" s="183">
        <f>+F33+F34+F35+F36+F37</f>
        <v>3368</v>
      </c>
    </row>
    <row r="33" spans="1:6" s="1" customFormat="1" ht="12" customHeight="1">
      <c r="A33" s="147" t="s">
        <v>126</v>
      </c>
      <c r="B33" s="153" t="s">
        <v>268</v>
      </c>
      <c r="C33" s="326"/>
      <c r="D33" s="326"/>
      <c r="E33" s="326"/>
      <c r="F33" s="179"/>
    </row>
    <row r="34" spans="1:6" s="1" customFormat="1" ht="12" customHeight="1">
      <c r="A34" s="147" t="s">
        <v>127</v>
      </c>
      <c r="B34" s="153" t="s">
        <v>269</v>
      </c>
      <c r="C34" s="326">
        <v>180</v>
      </c>
      <c r="D34" s="326">
        <v>180</v>
      </c>
      <c r="E34" s="326">
        <v>180</v>
      </c>
      <c r="F34" s="179">
        <v>180</v>
      </c>
    </row>
    <row r="35" spans="1:6" s="1" customFormat="1" ht="12" customHeight="1">
      <c r="A35" s="147" t="s">
        <v>128</v>
      </c>
      <c r="B35" s="153" t="s">
        <v>270</v>
      </c>
      <c r="C35" s="326">
        <v>410</v>
      </c>
      <c r="D35" s="326"/>
      <c r="E35" s="326">
        <v>221</v>
      </c>
      <c r="F35" s="179">
        <v>221</v>
      </c>
    </row>
    <row r="36" spans="1:6" s="1" customFormat="1" ht="12" customHeight="1">
      <c r="A36" s="147" t="s">
        <v>129</v>
      </c>
      <c r="B36" s="153" t="s">
        <v>271</v>
      </c>
      <c r="C36" s="326"/>
      <c r="D36" s="326"/>
      <c r="E36" s="326"/>
      <c r="F36" s="179"/>
    </row>
    <row r="37" spans="1:6" s="1" customFormat="1" ht="12" customHeight="1">
      <c r="A37" s="147" t="s">
        <v>211</v>
      </c>
      <c r="B37" s="153" t="s">
        <v>384</v>
      </c>
      <c r="C37" s="326">
        <v>898</v>
      </c>
      <c r="D37" s="326"/>
      <c r="E37" s="326">
        <v>2967</v>
      </c>
      <c r="F37" s="179">
        <v>2967</v>
      </c>
    </row>
    <row r="38" spans="1:6" s="1" customFormat="1" ht="12" customHeight="1">
      <c r="A38" s="147" t="s">
        <v>124</v>
      </c>
      <c r="B38" s="154" t="s">
        <v>385</v>
      </c>
      <c r="C38" s="328">
        <f>+C39+C40+C41+C42+C43</f>
        <v>0</v>
      </c>
      <c r="D38" s="328">
        <f>+D39+D40+D41+D42+D43</f>
        <v>0</v>
      </c>
      <c r="E38" s="328">
        <f>+E39+E40+E41+E42+E43</f>
        <v>3000</v>
      </c>
      <c r="F38" s="184">
        <f>+F39+F40+F41+F42+F43</f>
        <v>0</v>
      </c>
    </row>
    <row r="39" spans="1:6" s="1" customFormat="1" ht="12" customHeight="1">
      <c r="A39" s="147" t="s">
        <v>132</v>
      </c>
      <c r="B39" s="153" t="s">
        <v>268</v>
      </c>
      <c r="C39" s="326"/>
      <c r="D39" s="326"/>
      <c r="E39" s="326"/>
      <c r="F39" s="179"/>
    </row>
    <row r="40" spans="1:6" s="1" customFormat="1" ht="12" customHeight="1">
      <c r="A40" s="147" t="s">
        <v>133</v>
      </c>
      <c r="B40" s="153" t="s">
        <v>269</v>
      </c>
      <c r="C40" s="326"/>
      <c r="D40" s="326"/>
      <c r="E40" s="326"/>
      <c r="F40" s="179"/>
    </row>
    <row r="41" spans="1:6" s="1" customFormat="1" ht="12" customHeight="1">
      <c r="A41" s="147" t="s">
        <v>134</v>
      </c>
      <c r="B41" s="153" t="s">
        <v>270</v>
      </c>
      <c r="C41" s="326"/>
      <c r="D41" s="326"/>
      <c r="E41" s="326"/>
      <c r="F41" s="179"/>
    </row>
    <row r="42" spans="1:6" s="1" customFormat="1" ht="12" customHeight="1">
      <c r="A42" s="147" t="s">
        <v>135</v>
      </c>
      <c r="B42" s="155" t="s">
        <v>271</v>
      </c>
      <c r="C42" s="326"/>
      <c r="D42" s="326"/>
      <c r="E42" s="326"/>
      <c r="F42" s="179"/>
    </row>
    <row r="43" spans="1:6" s="1" customFormat="1" ht="12" customHeight="1" thickBot="1">
      <c r="A43" s="148" t="s">
        <v>212</v>
      </c>
      <c r="B43" s="156" t="s">
        <v>386</v>
      </c>
      <c r="C43" s="329"/>
      <c r="D43" s="329"/>
      <c r="E43" s="329">
        <v>3000</v>
      </c>
      <c r="F43" s="330"/>
    </row>
    <row r="44" spans="1:6" s="1" customFormat="1" ht="12" customHeight="1" thickBot="1">
      <c r="A44" s="22" t="s">
        <v>213</v>
      </c>
      <c r="B44" s="283" t="s">
        <v>272</v>
      </c>
      <c r="C44" s="318">
        <f>+C45+C46</f>
        <v>30</v>
      </c>
      <c r="D44" s="318">
        <f>+D45+D46</f>
        <v>0</v>
      </c>
      <c r="E44" s="318">
        <f>+E45+E46</f>
        <v>0</v>
      </c>
      <c r="F44" s="171">
        <f>+F45+F46</f>
        <v>0</v>
      </c>
    </row>
    <row r="45" spans="1:6" s="1" customFormat="1" ht="12" customHeight="1">
      <c r="A45" s="17" t="s">
        <v>130</v>
      </c>
      <c r="B45" s="166" t="s">
        <v>273</v>
      </c>
      <c r="C45" s="324">
        <v>30</v>
      </c>
      <c r="D45" s="324"/>
      <c r="E45" s="324"/>
      <c r="F45" s="177"/>
    </row>
    <row r="46" spans="1:6" s="1" customFormat="1" ht="12" customHeight="1" thickBot="1">
      <c r="A46" s="14" t="s">
        <v>131</v>
      </c>
      <c r="B46" s="161" t="s">
        <v>277</v>
      </c>
      <c r="C46" s="321"/>
      <c r="D46" s="321"/>
      <c r="E46" s="321"/>
      <c r="F46" s="174"/>
    </row>
    <row r="47" spans="1:6" s="1" customFormat="1" ht="12" customHeight="1" thickBot="1">
      <c r="A47" s="22" t="s">
        <v>66</v>
      </c>
      <c r="B47" s="283" t="s">
        <v>276</v>
      </c>
      <c r="C47" s="318">
        <f>+C48+C49+C50</f>
        <v>66</v>
      </c>
      <c r="D47" s="318">
        <f>+D48+D49+D50</f>
        <v>27</v>
      </c>
      <c r="E47" s="318">
        <f>+E48+E49+E50</f>
        <v>232</v>
      </c>
      <c r="F47" s="171">
        <f>+F48+F49+F50</f>
        <v>232</v>
      </c>
    </row>
    <row r="48" spans="1:6" s="1" customFormat="1" ht="12" customHeight="1">
      <c r="A48" s="17" t="s">
        <v>216</v>
      </c>
      <c r="B48" s="166" t="s">
        <v>214</v>
      </c>
      <c r="C48" s="331">
        <v>66</v>
      </c>
      <c r="D48" s="331">
        <v>27</v>
      </c>
      <c r="E48" s="331">
        <v>232</v>
      </c>
      <c r="F48" s="332">
        <v>232</v>
      </c>
    </row>
    <row r="49" spans="1:6" s="1" customFormat="1" ht="12" customHeight="1">
      <c r="A49" s="15" t="s">
        <v>217</v>
      </c>
      <c r="B49" s="153" t="s">
        <v>215</v>
      </c>
      <c r="C49" s="326"/>
      <c r="D49" s="326"/>
      <c r="E49" s="326"/>
      <c r="F49" s="179"/>
    </row>
    <row r="50" spans="1:6" s="1" customFormat="1" ht="12" customHeight="1" thickBot="1">
      <c r="A50" s="14" t="s">
        <v>320</v>
      </c>
      <c r="B50" s="161" t="s">
        <v>274</v>
      </c>
      <c r="C50" s="333"/>
      <c r="D50" s="333"/>
      <c r="E50" s="333"/>
      <c r="F50" s="334"/>
    </row>
    <row r="51" spans="1:6" s="1" customFormat="1" ht="17.25" customHeight="1" thickBot="1">
      <c r="A51" s="22" t="s">
        <v>218</v>
      </c>
      <c r="B51" s="284" t="s">
        <v>275</v>
      </c>
      <c r="C51" s="335">
        <v>10</v>
      </c>
      <c r="D51" s="335"/>
      <c r="E51" s="335"/>
      <c r="F51" s="180">
        <v>60</v>
      </c>
    </row>
    <row r="52" spans="1:6" s="1" customFormat="1" ht="12" customHeight="1" thickBot="1">
      <c r="A52" s="22" t="s">
        <v>68</v>
      </c>
      <c r="B52" s="26" t="s">
        <v>219</v>
      </c>
      <c r="C52" s="336">
        <f>+C7+C12+C21+C22+C31+C44+C47+C51</f>
        <v>20474</v>
      </c>
      <c r="D52" s="336">
        <f>+D7+D12+D21+D22+D31+D44+D47+D51</f>
        <v>17017</v>
      </c>
      <c r="E52" s="336">
        <f>+E7+E12+E21+E22+E31+E44+E47+E51</f>
        <v>29611</v>
      </c>
      <c r="F52" s="181">
        <f>+F7+F12+F21+F22+F31+F44+F47+F51</f>
        <v>26142</v>
      </c>
    </row>
    <row r="53" spans="1:6" s="1" customFormat="1" ht="12" customHeight="1" thickBot="1">
      <c r="A53" s="157" t="s">
        <v>69</v>
      </c>
      <c r="B53" s="152" t="s">
        <v>278</v>
      </c>
      <c r="C53" s="337">
        <f>+C54+C60</f>
        <v>2369</v>
      </c>
      <c r="D53" s="337">
        <f>+D54+D60</f>
        <v>980</v>
      </c>
      <c r="E53" s="337">
        <f>+E54+E60</f>
        <v>3980</v>
      </c>
      <c r="F53" s="182">
        <f>+F54+F60</f>
        <v>3980</v>
      </c>
    </row>
    <row r="54" spans="1:6" s="1" customFormat="1" ht="12" customHeight="1">
      <c r="A54" s="285" t="s">
        <v>159</v>
      </c>
      <c r="B54" s="282" t="s">
        <v>349</v>
      </c>
      <c r="C54" s="328">
        <f>+C55+C56+C57+C58+C59</f>
        <v>2369</v>
      </c>
      <c r="D54" s="328">
        <f>+D55+D56+D57+D58+D59</f>
        <v>980</v>
      </c>
      <c r="E54" s="328">
        <f>+E55+E56+E57+E58+E59</f>
        <v>980</v>
      </c>
      <c r="F54" s="184">
        <f>+F55+F56+F57+F58+F59</f>
        <v>980</v>
      </c>
    </row>
    <row r="55" spans="1:6" s="1" customFormat="1" ht="12" customHeight="1">
      <c r="A55" s="158" t="s">
        <v>290</v>
      </c>
      <c r="B55" s="153" t="s">
        <v>279</v>
      </c>
      <c r="C55" s="574">
        <v>2369</v>
      </c>
      <c r="D55" s="574">
        <v>980</v>
      </c>
      <c r="E55" s="574">
        <v>980</v>
      </c>
      <c r="F55" s="575">
        <v>980</v>
      </c>
    </row>
    <row r="56" spans="1:6" s="1" customFormat="1" ht="12" customHeight="1">
      <c r="A56" s="158" t="s">
        <v>291</v>
      </c>
      <c r="B56" s="153" t="s">
        <v>280</v>
      </c>
      <c r="C56" s="574"/>
      <c r="D56" s="574"/>
      <c r="E56" s="574"/>
      <c r="F56" s="575"/>
    </row>
    <row r="57" spans="1:6" s="1" customFormat="1" ht="12" customHeight="1">
      <c r="A57" s="158" t="s">
        <v>292</v>
      </c>
      <c r="B57" s="153" t="s">
        <v>281</v>
      </c>
      <c r="C57" s="574"/>
      <c r="D57" s="574"/>
      <c r="E57" s="574"/>
      <c r="F57" s="575"/>
    </row>
    <row r="58" spans="1:6" s="1" customFormat="1" ht="12" customHeight="1">
      <c r="A58" s="158" t="s">
        <v>293</v>
      </c>
      <c r="B58" s="153" t="s">
        <v>282</v>
      </c>
      <c r="C58" s="574"/>
      <c r="D58" s="574"/>
      <c r="E58" s="574"/>
      <c r="F58" s="575"/>
    </row>
    <row r="59" spans="1:6" s="1" customFormat="1" ht="12" customHeight="1">
      <c r="A59" s="158" t="s">
        <v>294</v>
      </c>
      <c r="B59" s="153" t="s">
        <v>283</v>
      </c>
      <c r="C59" s="574"/>
      <c r="D59" s="574"/>
      <c r="E59" s="574"/>
      <c r="F59" s="575"/>
    </row>
    <row r="60" spans="1:6" s="1" customFormat="1" ht="12" customHeight="1">
      <c r="A60" s="159" t="s">
        <v>160</v>
      </c>
      <c r="B60" s="154" t="s">
        <v>348</v>
      </c>
      <c r="C60" s="328">
        <f>+C61+C62+C63+C64+C65</f>
        <v>0</v>
      </c>
      <c r="D60" s="328">
        <f>+D61+D62+D63+D64+D65</f>
        <v>0</v>
      </c>
      <c r="E60" s="328">
        <f>+E61+E62+E63+E64+E65</f>
        <v>3000</v>
      </c>
      <c r="F60" s="184">
        <f>+F61+F62+F63+F64+F65</f>
        <v>3000</v>
      </c>
    </row>
    <row r="61" spans="1:6" s="1" customFormat="1" ht="12" customHeight="1">
      <c r="A61" s="158" t="s">
        <v>295</v>
      </c>
      <c r="B61" s="153" t="s">
        <v>284</v>
      </c>
      <c r="C61" s="574"/>
      <c r="D61" s="574"/>
      <c r="E61" s="574"/>
      <c r="F61" s="575"/>
    </row>
    <row r="62" spans="1:6" s="1" customFormat="1" ht="12" customHeight="1">
      <c r="A62" s="158" t="s">
        <v>296</v>
      </c>
      <c r="B62" s="153" t="s">
        <v>285</v>
      </c>
      <c r="C62" s="574"/>
      <c r="D62" s="574"/>
      <c r="E62" s="574"/>
      <c r="F62" s="575"/>
    </row>
    <row r="63" spans="1:6" s="1" customFormat="1" ht="12" customHeight="1">
      <c r="A63" s="158" t="s">
        <v>297</v>
      </c>
      <c r="B63" s="153" t="s">
        <v>286</v>
      </c>
      <c r="C63" s="574"/>
      <c r="D63" s="574"/>
      <c r="E63" s="574">
        <v>3000</v>
      </c>
      <c r="F63" s="575">
        <v>3000</v>
      </c>
    </row>
    <row r="64" spans="1:6" s="1" customFormat="1" ht="12" customHeight="1">
      <c r="A64" s="158" t="s">
        <v>298</v>
      </c>
      <c r="B64" s="153" t="s">
        <v>287</v>
      </c>
      <c r="C64" s="574"/>
      <c r="D64" s="574"/>
      <c r="E64" s="574"/>
      <c r="F64" s="575"/>
    </row>
    <row r="65" spans="1:6" s="1" customFormat="1" ht="12" customHeight="1" thickBot="1">
      <c r="A65" s="160" t="s">
        <v>299</v>
      </c>
      <c r="B65" s="161" t="s">
        <v>288</v>
      </c>
      <c r="C65" s="576"/>
      <c r="D65" s="576"/>
      <c r="E65" s="576"/>
      <c r="F65" s="577"/>
    </row>
    <row r="66" spans="1:6" s="1" customFormat="1" ht="12" customHeight="1" thickBot="1">
      <c r="A66" s="162" t="s">
        <v>70</v>
      </c>
      <c r="B66" s="286" t="s">
        <v>346</v>
      </c>
      <c r="C66" s="337">
        <f>+C52+C53</f>
        <v>22843</v>
      </c>
      <c r="D66" s="337">
        <f>+D52+D53</f>
        <v>17997</v>
      </c>
      <c r="E66" s="337">
        <f>+E52+E53</f>
        <v>33591</v>
      </c>
      <c r="F66" s="182">
        <f>+F52+F53</f>
        <v>30122</v>
      </c>
    </row>
    <row r="67" spans="1:6" s="1" customFormat="1" ht="13.5" customHeight="1" thickBot="1">
      <c r="A67" s="163" t="s">
        <v>71</v>
      </c>
      <c r="B67" s="287" t="s">
        <v>289</v>
      </c>
      <c r="C67" s="339"/>
      <c r="D67" s="339"/>
      <c r="E67" s="339"/>
      <c r="F67" s="192">
        <v>16</v>
      </c>
    </row>
    <row r="68" spans="1:6" s="1" customFormat="1" ht="12" customHeight="1" thickBot="1">
      <c r="A68" s="162" t="s">
        <v>72</v>
      </c>
      <c r="B68" s="286" t="s">
        <v>347</v>
      </c>
      <c r="C68" s="340">
        <f>+C66+C67</f>
        <v>22843</v>
      </c>
      <c r="D68" s="340">
        <f>+D66+D67</f>
        <v>17997</v>
      </c>
      <c r="E68" s="340">
        <f>+E66+E67</f>
        <v>33591</v>
      </c>
      <c r="F68" s="193">
        <f>+F66+F67</f>
        <v>30138</v>
      </c>
    </row>
    <row r="69" spans="1:6" s="1" customFormat="1" ht="83.25" customHeight="1">
      <c r="A69" s="5"/>
      <c r="B69" s="6"/>
      <c r="C69" s="6"/>
      <c r="D69" s="186"/>
      <c r="E69" s="186"/>
      <c r="F69" s="186"/>
    </row>
    <row r="70" spans="1:6" ht="16.5" customHeight="1">
      <c r="A70" s="584" t="s">
        <v>88</v>
      </c>
      <c r="B70" s="584"/>
      <c r="C70" s="584"/>
      <c r="D70" s="584"/>
      <c r="E70" s="584"/>
      <c r="F70" s="584"/>
    </row>
    <row r="71" spans="1:6" s="194" customFormat="1" ht="16.5" customHeight="1" thickBot="1">
      <c r="A71" s="304" t="s">
        <v>167</v>
      </c>
      <c r="B71" s="304"/>
      <c r="C71" s="304"/>
      <c r="D71" s="78"/>
      <c r="E71" s="78"/>
      <c r="F71" s="78" t="s">
        <v>319</v>
      </c>
    </row>
    <row r="72" spans="1:6" s="194" customFormat="1" ht="16.5" customHeight="1">
      <c r="A72" s="585" t="s">
        <v>114</v>
      </c>
      <c r="B72" s="587" t="s">
        <v>396</v>
      </c>
      <c r="C72" s="619" t="s">
        <v>443</v>
      </c>
      <c r="D72" s="589" t="s">
        <v>0</v>
      </c>
      <c r="E72" s="589"/>
      <c r="F72" s="590"/>
    </row>
    <row r="73" spans="1:6" ht="37.5" customHeight="1" thickBot="1">
      <c r="A73" s="586"/>
      <c r="B73" s="588"/>
      <c r="C73" s="620"/>
      <c r="D73" s="306" t="s">
        <v>397</v>
      </c>
      <c r="E73" s="306" t="s">
        <v>398</v>
      </c>
      <c r="F73" s="307" t="s">
        <v>399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59</v>
      </c>
      <c r="B75" s="30" t="s">
        <v>220</v>
      </c>
      <c r="C75" s="317">
        <f>+C76+C77+C78+C79+C80</f>
        <v>19770</v>
      </c>
      <c r="D75" s="317">
        <f>+D76+D77+D78+D79+D80</f>
        <v>17987</v>
      </c>
      <c r="E75" s="317">
        <f>+E76+E77+E78+E79+E80</f>
        <v>25383</v>
      </c>
      <c r="F75" s="170">
        <f>+F76+F77+F78+F79+F80</f>
        <v>21198</v>
      </c>
    </row>
    <row r="76" spans="1:6" ht="12" customHeight="1">
      <c r="A76" s="19" t="s">
        <v>136</v>
      </c>
      <c r="B76" s="11" t="s">
        <v>89</v>
      </c>
      <c r="C76" s="581">
        <v>6230</v>
      </c>
      <c r="D76" s="320">
        <v>4199</v>
      </c>
      <c r="E76" s="320">
        <v>6867</v>
      </c>
      <c r="F76" s="172">
        <v>6034</v>
      </c>
    </row>
    <row r="77" spans="1:6" ht="12" customHeight="1">
      <c r="A77" s="15" t="s">
        <v>137</v>
      </c>
      <c r="B77" s="8" t="s">
        <v>221</v>
      </c>
      <c r="C77" s="582">
        <v>1659</v>
      </c>
      <c r="D77" s="319">
        <v>1133</v>
      </c>
      <c r="E77" s="319">
        <v>1545</v>
      </c>
      <c r="F77" s="173">
        <v>1407</v>
      </c>
    </row>
    <row r="78" spans="1:6" ht="12" customHeight="1">
      <c r="A78" s="15" t="s">
        <v>138</v>
      </c>
      <c r="B78" s="8" t="s">
        <v>156</v>
      </c>
      <c r="C78" s="583">
        <v>4511</v>
      </c>
      <c r="D78" s="325">
        <v>9665</v>
      </c>
      <c r="E78" s="325">
        <v>9678</v>
      </c>
      <c r="F78" s="178">
        <v>6381</v>
      </c>
    </row>
    <row r="79" spans="1:6" ht="12" customHeight="1">
      <c r="A79" s="15" t="s">
        <v>139</v>
      </c>
      <c r="B79" s="12" t="s">
        <v>222</v>
      </c>
      <c r="C79" s="583"/>
      <c r="D79" s="325">
        <v>509</v>
      </c>
      <c r="E79" s="325">
        <v>4456</v>
      </c>
      <c r="F79" s="178">
        <v>4581</v>
      </c>
    </row>
    <row r="80" spans="1:6" ht="12" customHeight="1">
      <c r="A80" s="15" t="s">
        <v>147</v>
      </c>
      <c r="B80" s="21" t="s">
        <v>223</v>
      </c>
      <c r="C80" s="583">
        <v>7370</v>
      </c>
      <c r="D80" s="325">
        <v>2481</v>
      </c>
      <c r="E80" s="325">
        <v>2837</v>
      </c>
      <c r="F80" s="178">
        <v>2795</v>
      </c>
    </row>
    <row r="81" spans="1:6" ht="12" customHeight="1">
      <c r="A81" s="15" t="s">
        <v>140</v>
      </c>
      <c r="B81" s="8" t="s">
        <v>241</v>
      </c>
      <c r="C81" s="583"/>
      <c r="D81" s="325"/>
      <c r="E81" s="325"/>
      <c r="F81" s="178"/>
    </row>
    <row r="82" spans="1:6" ht="12" customHeight="1">
      <c r="A82" s="15" t="s">
        <v>141</v>
      </c>
      <c r="B82" s="81" t="s">
        <v>242</v>
      </c>
      <c r="C82" s="583">
        <v>4316</v>
      </c>
      <c r="D82" s="325"/>
      <c r="E82" s="325"/>
      <c r="F82" s="178"/>
    </row>
    <row r="83" spans="1:6" ht="12" customHeight="1">
      <c r="A83" s="15" t="s">
        <v>148</v>
      </c>
      <c r="B83" s="81" t="s">
        <v>300</v>
      </c>
      <c r="C83" s="583">
        <v>2981</v>
      </c>
      <c r="D83" s="325">
        <v>2338</v>
      </c>
      <c r="E83" s="325">
        <v>2531</v>
      </c>
      <c r="F83" s="178">
        <v>2527</v>
      </c>
    </row>
    <row r="84" spans="1:6" ht="12" customHeight="1">
      <c r="A84" s="15" t="s">
        <v>149</v>
      </c>
      <c r="B84" s="82" t="s">
        <v>243</v>
      </c>
      <c r="C84" s="583">
        <v>73</v>
      </c>
      <c r="D84" s="325">
        <v>143</v>
      </c>
      <c r="E84" s="325">
        <v>306</v>
      </c>
      <c r="F84" s="178">
        <v>268</v>
      </c>
    </row>
    <row r="85" spans="1:6" ht="12" customHeight="1">
      <c r="A85" s="14" t="s">
        <v>150</v>
      </c>
      <c r="B85" s="83" t="s">
        <v>244</v>
      </c>
      <c r="C85" s="583">
        <v>0</v>
      </c>
      <c r="D85" s="325"/>
      <c r="E85" s="325"/>
      <c r="F85" s="178"/>
    </row>
    <row r="86" spans="1:6" ht="12" customHeight="1">
      <c r="A86" s="15" t="s">
        <v>151</v>
      </c>
      <c r="B86" s="83" t="s">
        <v>245</v>
      </c>
      <c r="C86" s="325"/>
      <c r="D86" s="325"/>
      <c r="E86" s="325"/>
      <c r="F86" s="178"/>
    </row>
    <row r="87" spans="1:6" ht="12" customHeight="1" thickBot="1">
      <c r="A87" s="20" t="s">
        <v>153</v>
      </c>
      <c r="B87" s="84" t="s">
        <v>246</v>
      </c>
      <c r="C87" s="341"/>
      <c r="D87" s="341"/>
      <c r="E87" s="341"/>
      <c r="F87" s="187"/>
    </row>
    <row r="88" spans="1:6" ht="12" customHeight="1" thickBot="1">
      <c r="A88" s="22" t="s">
        <v>60</v>
      </c>
      <c r="B88" s="29" t="s">
        <v>321</v>
      </c>
      <c r="C88" s="318">
        <f>+C89+C90+C91</f>
        <v>2010</v>
      </c>
      <c r="D88" s="318">
        <f>+D89+D90+D91</f>
        <v>0</v>
      </c>
      <c r="E88" s="318">
        <f>+E89+E90+E91</f>
        <v>3916</v>
      </c>
      <c r="F88" s="171">
        <f>+F89+F90+F91</f>
        <v>3990</v>
      </c>
    </row>
    <row r="89" spans="1:6" ht="12" customHeight="1">
      <c r="A89" s="17" t="s">
        <v>142</v>
      </c>
      <c r="B89" s="8" t="s">
        <v>301</v>
      </c>
      <c r="C89" s="324">
        <v>2000</v>
      </c>
      <c r="D89" s="324"/>
      <c r="E89" s="324">
        <v>3906</v>
      </c>
      <c r="F89" s="177">
        <v>3980</v>
      </c>
    </row>
    <row r="90" spans="1:6" ht="12" customHeight="1">
      <c r="A90" s="17" t="s">
        <v>143</v>
      </c>
      <c r="B90" s="13" t="s">
        <v>225</v>
      </c>
      <c r="C90" s="319"/>
      <c r="D90" s="319"/>
      <c r="E90" s="319"/>
      <c r="F90" s="173"/>
    </row>
    <row r="91" spans="1:6" ht="12" customHeight="1">
      <c r="A91" s="17" t="s">
        <v>144</v>
      </c>
      <c r="B91" s="153" t="s">
        <v>322</v>
      </c>
      <c r="C91" s="319">
        <v>10</v>
      </c>
      <c r="D91" s="319"/>
      <c r="E91" s="319">
        <v>10</v>
      </c>
      <c r="F91" s="173">
        <v>10</v>
      </c>
    </row>
    <row r="92" spans="1:6" ht="12" customHeight="1">
      <c r="A92" s="17" t="s">
        <v>145</v>
      </c>
      <c r="B92" s="153" t="s">
        <v>387</v>
      </c>
      <c r="C92" s="319"/>
      <c r="D92" s="319"/>
      <c r="E92" s="319"/>
      <c r="F92" s="173"/>
    </row>
    <row r="93" spans="1:6" ht="12" customHeight="1">
      <c r="A93" s="17" t="s">
        <v>146</v>
      </c>
      <c r="B93" s="153" t="s">
        <v>323</v>
      </c>
      <c r="C93" s="319"/>
      <c r="D93" s="319"/>
      <c r="E93" s="319"/>
      <c r="F93" s="173"/>
    </row>
    <row r="94" spans="1:6" ht="15.75">
      <c r="A94" s="17" t="s">
        <v>152</v>
      </c>
      <c r="B94" s="153" t="s">
        <v>324</v>
      </c>
      <c r="C94" s="319">
        <v>10</v>
      </c>
      <c r="D94" s="319"/>
      <c r="E94" s="319">
        <v>10</v>
      </c>
      <c r="F94" s="173">
        <v>10</v>
      </c>
    </row>
    <row r="95" spans="1:6" ht="12" customHeight="1">
      <c r="A95" s="17" t="s">
        <v>154</v>
      </c>
      <c r="B95" s="288" t="s">
        <v>304</v>
      </c>
      <c r="C95" s="319"/>
      <c r="D95" s="319"/>
      <c r="E95" s="319"/>
      <c r="F95" s="173"/>
    </row>
    <row r="96" spans="1:6" ht="12" customHeight="1">
      <c r="A96" s="17" t="s">
        <v>226</v>
      </c>
      <c r="B96" s="288" t="s">
        <v>305</v>
      </c>
      <c r="C96" s="319"/>
      <c r="D96" s="319"/>
      <c r="E96" s="319"/>
      <c r="F96" s="173"/>
    </row>
    <row r="97" spans="1:6" ht="21.75" customHeight="1">
      <c r="A97" s="17" t="s">
        <v>227</v>
      </c>
      <c r="B97" s="288" t="s">
        <v>303</v>
      </c>
      <c r="C97" s="319"/>
      <c r="D97" s="319"/>
      <c r="E97" s="319"/>
      <c r="F97" s="173"/>
    </row>
    <row r="98" spans="1:6" ht="24" customHeight="1" thickBot="1">
      <c r="A98" s="14" t="s">
        <v>228</v>
      </c>
      <c r="B98" s="289" t="s">
        <v>409</v>
      </c>
      <c r="C98" s="325"/>
      <c r="D98" s="325"/>
      <c r="E98" s="325"/>
      <c r="F98" s="178"/>
    </row>
    <row r="99" spans="1:6" ht="12" customHeight="1" thickBot="1">
      <c r="A99" s="22" t="s">
        <v>61</v>
      </c>
      <c r="B99" s="69" t="s">
        <v>325</v>
      </c>
      <c r="C99" s="318">
        <f>+C100+C101</f>
        <v>0</v>
      </c>
      <c r="D99" s="318">
        <f>+D100+D101</f>
        <v>10</v>
      </c>
      <c r="E99" s="318">
        <f>+E100+E101</f>
        <v>1292</v>
      </c>
      <c r="F99" s="171">
        <f>+F100+F101</f>
        <v>0</v>
      </c>
    </row>
    <row r="100" spans="1:6" ht="12" customHeight="1">
      <c r="A100" s="17" t="s">
        <v>116</v>
      </c>
      <c r="B100" s="10" t="s">
        <v>101</v>
      </c>
      <c r="C100" s="324"/>
      <c r="D100" s="324">
        <v>10</v>
      </c>
      <c r="E100" s="324">
        <v>1292</v>
      </c>
      <c r="F100" s="177"/>
    </row>
    <row r="101" spans="1:6" ht="12" customHeight="1" thickBot="1">
      <c r="A101" s="18" t="s">
        <v>117</v>
      </c>
      <c r="B101" s="13" t="s">
        <v>102</v>
      </c>
      <c r="C101" s="325"/>
      <c r="D101" s="325"/>
      <c r="E101" s="325"/>
      <c r="F101" s="178"/>
    </row>
    <row r="102" spans="1:6" s="151" customFormat="1" ht="12" customHeight="1" thickBot="1">
      <c r="A102" s="157" t="s">
        <v>62</v>
      </c>
      <c r="B102" s="152" t="s">
        <v>306</v>
      </c>
      <c r="C102" s="342">
        <v>83</v>
      </c>
      <c r="D102" s="335"/>
      <c r="E102" s="342"/>
      <c r="F102" s="343"/>
    </row>
    <row r="103" spans="1:6" ht="12" customHeight="1" thickBot="1">
      <c r="A103" s="149" t="s">
        <v>63</v>
      </c>
      <c r="B103" s="150" t="s">
        <v>171</v>
      </c>
      <c r="C103" s="317">
        <f>+C75+C88+C99+C102</f>
        <v>21863</v>
      </c>
      <c r="D103" s="317">
        <f>+D75+D88+D99+D102</f>
        <v>17997</v>
      </c>
      <c r="E103" s="317">
        <f>+E75+E88+E99+E102</f>
        <v>30591</v>
      </c>
      <c r="F103" s="170">
        <f>+F75+F88+F99+F102</f>
        <v>25188</v>
      </c>
    </row>
    <row r="104" spans="1:6" ht="12" customHeight="1" thickBot="1">
      <c r="A104" s="157" t="s">
        <v>64</v>
      </c>
      <c r="B104" s="152" t="s">
        <v>388</v>
      </c>
      <c r="C104" s="318">
        <f>+C105+C113</f>
        <v>0</v>
      </c>
      <c r="D104" s="318">
        <f>+D105+D113</f>
        <v>0</v>
      </c>
      <c r="E104" s="318">
        <f>+E105+E113</f>
        <v>0</v>
      </c>
      <c r="F104" s="171">
        <f>+F105+F113</f>
        <v>0</v>
      </c>
    </row>
    <row r="105" spans="1:6" ht="12" customHeight="1" thickBot="1">
      <c r="A105" s="164" t="s">
        <v>123</v>
      </c>
      <c r="B105" s="290" t="s">
        <v>1024</v>
      </c>
      <c r="C105" s="318">
        <f>+C106+C107+C108+C109+C110+C111+C112</f>
        <v>0</v>
      </c>
      <c r="D105" s="318">
        <f>+D106+D107+D108+D109+D110+D111+D112</f>
        <v>0</v>
      </c>
      <c r="E105" s="318">
        <f>+E106+E107+E108+E109+E110+E111+E112</f>
        <v>0</v>
      </c>
      <c r="F105" s="171">
        <f>+F106+F107+F108+F109+F110+F111+F112</f>
        <v>0</v>
      </c>
    </row>
    <row r="106" spans="1:6" ht="12" customHeight="1">
      <c r="A106" s="165" t="s">
        <v>126</v>
      </c>
      <c r="B106" s="166" t="s">
        <v>307</v>
      </c>
      <c r="C106" s="319"/>
      <c r="D106" s="319"/>
      <c r="E106" s="319"/>
      <c r="F106" s="173"/>
    </row>
    <row r="107" spans="1:6" ht="12" customHeight="1">
      <c r="A107" s="158" t="s">
        <v>127</v>
      </c>
      <c r="B107" s="153" t="s">
        <v>308</v>
      </c>
      <c r="C107" s="319"/>
      <c r="D107" s="319"/>
      <c r="E107" s="319"/>
      <c r="F107" s="173"/>
    </row>
    <row r="108" spans="1:6" ht="12" customHeight="1">
      <c r="A108" s="158" t="s">
        <v>128</v>
      </c>
      <c r="B108" s="153" t="s">
        <v>309</v>
      </c>
      <c r="C108" s="319"/>
      <c r="D108" s="319"/>
      <c r="E108" s="319"/>
      <c r="F108" s="173"/>
    </row>
    <row r="109" spans="1:6" ht="12" customHeight="1">
      <c r="A109" s="158" t="s">
        <v>129</v>
      </c>
      <c r="B109" s="153" t="s">
        <v>310</v>
      </c>
      <c r="C109" s="319"/>
      <c r="D109" s="319"/>
      <c r="E109" s="319"/>
      <c r="F109" s="173"/>
    </row>
    <row r="110" spans="1:6" ht="12" customHeight="1">
      <c r="A110" s="158" t="s">
        <v>211</v>
      </c>
      <c r="B110" s="153" t="s">
        <v>311</v>
      </c>
      <c r="C110" s="319"/>
      <c r="D110" s="319"/>
      <c r="E110" s="319"/>
      <c r="F110" s="173"/>
    </row>
    <row r="111" spans="1:6" ht="12" customHeight="1">
      <c r="A111" s="158" t="s">
        <v>229</v>
      </c>
      <c r="B111" s="153" t="s">
        <v>312</v>
      </c>
      <c r="C111" s="319"/>
      <c r="D111" s="319"/>
      <c r="E111" s="319"/>
      <c r="F111" s="173"/>
    </row>
    <row r="112" spans="1:6" ht="12" customHeight="1" thickBot="1">
      <c r="A112" s="167" t="s">
        <v>230</v>
      </c>
      <c r="B112" s="168" t="s">
        <v>313</v>
      </c>
      <c r="C112" s="319"/>
      <c r="D112" s="319"/>
      <c r="E112" s="319"/>
      <c r="F112" s="173"/>
    </row>
    <row r="113" spans="1:6" ht="12" customHeight="1" thickBot="1">
      <c r="A113" s="164" t="s">
        <v>124</v>
      </c>
      <c r="B113" s="290" t="s">
        <v>1025</v>
      </c>
      <c r="C113" s="318">
        <f>+C114+C115+C116+C117+C118+C119+C120+C121</f>
        <v>0</v>
      </c>
      <c r="D113" s="318">
        <f>+D114+D115+D116+D117+D118+D119+D120+D121</f>
        <v>0</v>
      </c>
      <c r="E113" s="318">
        <f>+E114+E115+E116+E117+E118+E119+E120+E121</f>
        <v>0</v>
      </c>
      <c r="F113" s="171">
        <f>+F114+F115+F116+F117+F118+F119+F120+F121</f>
        <v>0</v>
      </c>
    </row>
    <row r="114" spans="1:6" ht="12" customHeight="1">
      <c r="A114" s="165" t="s">
        <v>132</v>
      </c>
      <c r="B114" s="166" t="s">
        <v>307</v>
      </c>
      <c r="C114" s="319"/>
      <c r="D114" s="319"/>
      <c r="E114" s="319"/>
      <c r="F114" s="173"/>
    </row>
    <row r="115" spans="1:6" ht="12" customHeight="1">
      <c r="A115" s="158" t="s">
        <v>133</v>
      </c>
      <c r="B115" s="153" t="s">
        <v>314</v>
      </c>
      <c r="C115" s="319"/>
      <c r="D115" s="319"/>
      <c r="E115" s="319"/>
      <c r="F115" s="173"/>
    </row>
    <row r="116" spans="1:6" ht="12" customHeight="1">
      <c r="A116" s="158" t="s">
        <v>134</v>
      </c>
      <c r="B116" s="153" t="s">
        <v>309</v>
      </c>
      <c r="C116" s="319"/>
      <c r="D116" s="319"/>
      <c r="E116" s="319"/>
      <c r="F116" s="173"/>
    </row>
    <row r="117" spans="1:6" ht="12" customHeight="1">
      <c r="A117" s="158" t="s">
        <v>135</v>
      </c>
      <c r="B117" s="153" t="s">
        <v>310</v>
      </c>
      <c r="C117" s="319"/>
      <c r="D117" s="319"/>
      <c r="E117" s="319"/>
      <c r="F117" s="173"/>
    </row>
    <row r="118" spans="1:6" ht="12" customHeight="1">
      <c r="A118" s="158" t="s">
        <v>212</v>
      </c>
      <c r="B118" s="153" t="s">
        <v>311</v>
      </c>
      <c r="C118" s="319"/>
      <c r="D118" s="319"/>
      <c r="E118" s="319"/>
      <c r="F118" s="173"/>
    </row>
    <row r="119" spans="1:6" ht="12" customHeight="1">
      <c r="A119" s="158" t="s">
        <v>231</v>
      </c>
      <c r="B119" s="153" t="s">
        <v>315</v>
      </c>
      <c r="C119" s="319"/>
      <c r="D119" s="319"/>
      <c r="E119" s="319"/>
      <c r="F119" s="173"/>
    </row>
    <row r="120" spans="1:6" ht="12" customHeight="1">
      <c r="A120" s="158" t="s">
        <v>232</v>
      </c>
      <c r="B120" s="153" t="s">
        <v>313</v>
      </c>
      <c r="C120" s="319"/>
      <c r="D120" s="319"/>
      <c r="E120" s="319"/>
      <c r="F120" s="173"/>
    </row>
    <row r="121" spans="1:6" ht="12" customHeight="1" thickBot="1">
      <c r="A121" s="167" t="s">
        <v>233</v>
      </c>
      <c r="B121" s="168" t="s">
        <v>389</v>
      </c>
      <c r="C121" s="319"/>
      <c r="D121" s="319"/>
      <c r="E121" s="319"/>
      <c r="F121" s="173"/>
    </row>
    <row r="122" spans="1:6" ht="12" customHeight="1" thickBot="1">
      <c r="A122" s="157" t="s">
        <v>65</v>
      </c>
      <c r="B122" s="286" t="s">
        <v>316</v>
      </c>
      <c r="C122" s="344">
        <f>+C103+C104</f>
        <v>21863</v>
      </c>
      <c r="D122" s="344">
        <f>+D103+D104</f>
        <v>17997</v>
      </c>
      <c r="E122" s="344">
        <f>+E103+E104</f>
        <v>30591</v>
      </c>
      <c r="F122" s="188">
        <f>+F103+F104</f>
        <v>25188</v>
      </c>
    </row>
    <row r="123" spans="1:10" ht="15" customHeight="1" thickBot="1">
      <c r="A123" s="157" t="s">
        <v>66</v>
      </c>
      <c r="B123" s="286" t="s">
        <v>317</v>
      </c>
      <c r="C123" s="345"/>
      <c r="D123" s="345"/>
      <c r="E123" s="345"/>
      <c r="F123" s="189">
        <v>745</v>
      </c>
      <c r="G123" s="36"/>
      <c r="H123" s="70"/>
      <c r="I123" s="70"/>
      <c r="J123" s="70"/>
    </row>
    <row r="124" spans="1:6" s="1" customFormat="1" ht="12.75" customHeight="1" thickBot="1">
      <c r="A124" s="169" t="s">
        <v>67</v>
      </c>
      <c r="B124" s="287" t="s">
        <v>318</v>
      </c>
      <c r="C124" s="337">
        <f>+C122+C123</f>
        <v>21863</v>
      </c>
      <c r="D124" s="337">
        <f>+D122+D123</f>
        <v>17997</v>
      </c>
      <c r="E124" s="337">
        <f>+E122+E123</f>
        <v>30591</v>
      </c>
      <c r="F124" s="182">
        <f>+F122+F123</f>
        <v>25933</v>
      </c>
    </row>
    <row r="125" spans="1:6" ht="7.5" customHeight="1">
      <c r="A125" s="291"/>
      <c r="B125" s="291"/>
      <c r="C125" s="291"/>
      <c r="D125" s="292"/>
      <c r="E125" s="292"/>
      <c r="F125" s="292"/>
    </row>
    <row r="126" spans="1:6" ht="7.5" customHeight="1">
      <c r="A126" s="291"/>
      <c r="B126" s="291"/>
      <c r="C126" s="291"/>
      <c r="D126" s="292"/>
      <c r="E126" s="292"/>
      <c r="F126" s="292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 sheet="1"/>
  <mergeCells count="10">
    <mergeCell ref="A1:F1"/>
    <mergeCell ref="A3:A4"/>
    <mergeCell ref="B3:B4"/>
    <mergeCell ref="D3:F3"/>
    <mergeCell ref="A70:F70"/>
    <mergeCell ref="A72:A73"/>
    <mergeCell ref="B72:B73"/>
    <mergeCell ref="D72:F72"/>
    <mergeCell ref="C3:C4"/>
    <mergeCell ref="C72:C7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Szilvás Községi Önkormányzat Önkormányzat
2013. ÉVI ZÁRSZÁMADÁSÁNAK PÉNZÜGYI MÉRLEGE&amp;10
&amp;R&amp;"Times New Roman CE,Félkövér dőlt"&amp;11 1. tájékoztató tábla a 3/2014. (......) önkormányzati rendelethez</oddHeader>
  </headerFooter>
  <rowBreaks count="1" manualBreakCount="1">
    <brk id="69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6.875" style="38" customWidth="1"/>
    <col min="2" max="2" width="36.00390625" style="37" customWidth="1"/>
    <col min="3" max="3" width="17.00390625" style="37" customWidth="1"/>
    <col min="4" max="9" width="12.875" style="37" customWidth="1"/>
    <col min="10" max="10" width="13.875" style="37" customWidth="1"/>
    <col min="11" max="16384" width="9.375" style="37" customWidth="1"/>
  </cols>
  <sheetData>
    <row r="1" spans="1:10" ht="14.25" thickBot="1">
      <c r="A1" s="402"/>
      <c r="B1" s="403"/>
      <c r="C1" s="403"/>
      <c r="D1" s="403"/>
      <c r="E1" s="403"/>
      <c r="F1" s="403"/>
      <c r="G1" s="403"/>
      <c r="H1" s="403"/>
      <c r="I1" s="403"/>
      <c r="J1" s="404" t="s">
        <v>107</v>
      </c>
    </row>
    <row r="2" spans="1:10" s="408" customFormat="1" ht="26.25" customHeight="1">
      <c r="A2" s="621" t="s">
        <v>114</v>
      </c>
      <c r="B2" s="623" t="s">
        <v>444</v>
      </c>
      <c r="C2" s="623" t="s">
        <v>445</v>
      </c>
      <c r="D2" s="623" t="s">
        <v>446</v>
      </c>
      <c r="E2" s="623" t="s">
        <v>1015</v>
      </c>
      <c r="F2" s="405" t="s">
        <v>447</v>
      </c>
      <c r="G2" s="406"/>
      <c r="H2" s="406"/>
      <c r="I2" s="407"/>
      <c r="J2" s="626" t="s">
        <v>448</v>
      </c>
    </row>
    <row r="3" spans="1:10" s="412" customFormat="1" ht="32.25" customHeight="1" thickBot="1">
      <c r="A3" s="622"/>
      <c r="B3" s="624"/>
      <c r="C3" s="624"/>
      <c r="D3" s="625"/>
      <c r="E3" s="625"/>
      <c r="F3" s="409" t="s">
        <v>449</v>
      </c>
      <c r="G3" s="410" t="s">
        <v>450</v>
      </c>
      <c r="H3" s="410" t="s">
        <v>1016</v>
      </c>
      <c r="I3" s="411" t="s">
        <v>1017</v>
      </c>
      <c r="J3" s="627"/>
    </row>
    <row r="4" spans="1:10" s="417" customFormat="1" ht="13.5" customHeight="1" thickBot="1">
      <c r="A4" s="413">
        <v>1</v>
      </c>
      <c r="B4" s="414">
        <v>2</v>
      </c>
      <c r="C4" s="415">
        <v>3</v>
      </c>
      <c r="D4" s="415">
        <v>4</v>
      </c>
      <c r="E4" s="415">
        <v>5</v>
      </c>
      <c r="F4" s="415">
        <v>6</v>
      </c>
      <c r="G4" s="415">
        <v>7</v>
      </c>
      <c r="H4" s="415">
        <v>8</v>
      </c>
      <c r="I4" s="415">
        <v>9</v>
      </c>
      <c r="J4" s="416" t="s">
        <v>451</v>
      </c>
    </row>
    <row r="5" spans="1:10" ht="33.75" customHeight="1">
      <c r="A5" s="418" t="s">
        <v>59</v>
      </c>
      <c r="B5" s="419" t="s">
        <v>452</v>
      </c>
      <c r="C5" s="420"/>
      <c r="D5" s="421">
        <f aca="true" t="shared" si="0" ref="D5:I5">SUM(D6:D7)</f>
        <v>0</v>
      </c>
      <c r="E5" s="421">
        <f t="shared" si="0"/>
        <v>0</v>
      </c>
      <c r="F5" s="421">
        <f t="shared" si="0"/>
        <v>0</v>
      </c>
      <c r="G5" s="421">
        <f t="shared" si="0"/>
        <v>0</v>
      </c>
      <c r="H5" s="421">
        <f t="shared" si="0"/>
        <v>0</v>
      </c>
      <c r="I5" s="422">
        <f t="shared" si="0"/>
        <v>0</v>
      </c>
      <c r="J5" s="423">
        <f aca="true" t="shared" si="1" ref="J5:J17">SUM(F5:I5)</f>
        <v>0</v>
      </c>
    </row>
    <row r="6" spans="1:10" ht="21" customHeight="1">
      <c r="A6" s="424" t="s">
        <v>60</v>
      </c>
      <c r="B6" s="425" t="s">
        <v>453</v>
      </c>
      <c r="C6" s="426"/>
      <c r="D6" s="27"/>
      <c r="E6" s="27"/>
      <c r="F6" s="27"/>
      <c r="G6" s="27"/>
      <c r="H6" s="27"/>
      <c r="I6" s="313"/>
      <c r="J6" s="427">
        <f t="shared" si="1"/>
        <v>0</v>
      </c>
    </row>
    <row r="7" spans="1:10" ht="21" customHeight="1">
      <c r="A7" s="424" t="s">
        <v>61</v>
      </c>
      <c r="B7" s="425" t="s">
        <v>453</v>
      </c>
      <c r="C7" s="426"/>
      <c r="D7" s="27"/>
      <c r="E7" s="27"/>
      <c r="F7" s="27"/>
      <c r="G7" s="27"/>
      <c r="H7" s="27"/>
      <c r="I7" s="313"/>
      <c r="J7" s="427">
        <f t="shared" si="1"/>
        <v>0</v>
      </c>
    </row>
    <row r="8" spans="1:10" ht="36" customHeight="1">
      <c r="A8" s="424" t="s">
        <v>62</v>
      </c>
      <c r="B8" s="428" t="s">
        <v>454</v>
      </c>
      <c r="C8" s="429"/>
      <c r="D8" s="430">
        <v>3000</v>
      </c>
      <c r="E8" s="430">
        <f>SUM(E9:E10)</f>
        <v>0</v>
      </c>
      <c r="F8" s="430">
        <v>3000</v>
      </c>
      <c r="G8" s="430">
        <f>SUM(G9:G10)</f>
        <v>0</v>
      </c>
      <c r="H8" s="430">
        <f>SUM(H9:H10)</f>
        <v>0</v>
      </c>
      <c r="I8" s="431">
        <f>SUM(I9:I10)</f>
        <v>0</v>
      </c>
      <c r="J8" s="432">
        <f t="shared" si="1"/>
        <v>3000</v>
      </c>
    </row>
    <row r="9" spans="1:10" ht="21" customHeight="1">
      <c r="A9" s="424" t="s">
        <v>63</v>
      </c>
      <c r="B9" s="425" t="s">
        <v>1033</v>
      </c>
      <c r="C9" s="426"/>
      <c r="D9" s="27"/>
      <c r="E9" s="27"/>
      <c r="F9" s="27"/>
      <c r="G9" s="27"/>
      <c r="H9" s="27"/>
      <c r="I9" s="313"/>
      <c r="J9" s="427">
        <f t="shared" si="1"/>
        <v>0</v>
      </c>
    </row>
    <row r="10" spans="1:10" ht="18" customHeight="1">
      <c r="A10" s="424" t="s">
        <v>64</v>
      </c>
      <c r="B10" s="425"/>
      <c r="C10" s="426"/>
      <c r="D10" s="27"/>
      <c r="E10" s="27"/>
      <c r="F10" s="27"/>
      <c r="G10" s="27"/>
      <c r="H10" s="27"/>
      <c r="I10" s="313"/>
      <c r="J10" s="427">
        <f t="shared" si="1"/>
        <v>0</v>
      </c>
    </row>
    <row r="11" spans="1:10" ht="21" customHeight="1">
      <c r="A11" s="424" t="s">
        <v>65</v>
      </c>
      <c r="B11" s="433" t="s">
        <v>455</v>
      </c>
      <c r="C11" s="429"/>
      <c r="D11" s="430">
        <f aca="true" t="shared" si="2" ref="D11:I11">SUM(D12:D12)</f>
        <v>0</v>
      </c>
      <c r="E11" s="430">
        <f t="shared" si="2"/>
        <v>0</v>
      </c>
      <c r="F11" s="430">
        <f t="shared" si="2"/>
        <v>0</v>
      </c>
      <c r="G11" s="430">
        <f t="shared" si="2"/>
        <v>0</v>
      </c>
      <c r="H11" s="430">
        <f t="shared" si="2"/>
        <v>0</v>
      </c>
      <c r="I11" s="431">
        <f t="shared" si="2"/>
        <v>0</v>
      </c>
      <c r="J11" s="432">
        <f t="shared" si="1"/>
        <v>0</v>
      </c>
    </row>
    <row r="12" spans="1:10" ht="21" customHeight="1">
      <c r="A12" s="424" t="s">
        <v>66</v>
      </c>
      <c r="B12" s="425" t="s">
        <v>453</v>
      </c>
      <c r="C12" s="426"/>
      <c r="D12" s="27"/>
      <c r="E12" s="27"/>
      <c r="F12" s="27"/>
      <c r="G12" s="27"/>
      <c r="H12" s="27"/>
      <c r="I12" s="313"/>
      <c r="J12" s="427">
        <f t="shared" si="1"/>
        <v>0</v>
      </c>
    </row>
    <row r="13" spans="1:10" ht="21" customHeight="1">
      <c r="A13" s="424" t="s">
        <v>67</v>
      </c>
      <c r="B13" s="433" t="s">
        <v>456</v>
      </c>
      <c r="C13" s="429"/>
      <c r="D13" s="430">
        <f aca="true" t="shared" si="3" ref="D13:I13">SUM(D14:D14)</f>
        <v>0</v>
      </c>
      <c r="E13" s="430">
        <f t="shared" si="3"/>
        <v>0</v>
      </c>
      <c r="F13" s="430">
        <f t="shared" si="3"/>
        <v>0</v>
      </c>
      <c r="G13" s="430">
        <f t="shared" si="3"/>
        <v>0</v>
      </c>
      <c r="H13" s="430">
        <f t="shared" si="3"/>
        <v>0</v>
      </c>
      <c r="I13" s="431">
        <f t="shared" si="3"/>
        <v>0</v>
      </c>
      <c r="J13" s="432">
        <f t="shared" si="1"/>
        <v>0</v>
      </c>
    </row>
    <row r="14" spans="1:10" ht="21" customHeight="1">
      <c r="A14" s="424" t="s">
        <v>68</v>
      </c>
      <c r="B14" s="425" t="s">
        <v>453</v>
      </c>
      <c r="C14" s="426"/>
      <c r="D14" s="27"/>
      <c r="E14" s="27"/>
      <c r="F14" s="27"/>
      <c r="G14" s="27"/>
      <c r="H14" s="27"/>
      <c r="I14" s="313"/>
      <c r="J14" s="427">
        <f t="shared" si="1"/>
        <v>0</v>
      </c>
    </row>
    <row r="15" spans="1:10" ht="21" customHeight="1">
      <c r="A15" s="434" t="s">
        <v>69</v>
      </c>
      <c r="B15" s="435" t="s">
        <v>457</v>
      </c>
      <c r="C15" s="436"/>
      <c r="D15" s="437">
        <f aca="true" t="shared" si="4" ref="D15:I15">SUM(D16:D17)</f>
        <v>0</v>
      </c>
      <c r="E15" s="437">
        <f t="shared" si="4"/>
        <v>0</v>
      </c>
      <c r="F15" s="437">
        <f t="shared" si="4"/>
        <v>0</v>
      </c>
      <c r="G15" s="437">
        <f t="shared" si="4"/>
        <v>0</v>
      </c>
      <c r="H15" s="437">
        <f t="shared" si="4"/>
        <v>0</v>
      </c>
      <c r="I15" s="438">
        <f t="shared" si="4"/>
        <v>0</v>
      </c>
      <c r="J15" s="432">
        <f t="shared" si="1"/>
        <v>0</v>
      </c>
    </row>
    <row r="16" spans="1:10" ht="21" customHeight="1">
      <c r="A16" s="434" t="s">
        <v>70</v>
      </c>
      <c r="B16" s="425" t="s">
        <v>453</v>
      </c>
      <c r="C16" s="426"/>
      <c r="D16" s="27"/>
      <c r="E16" s="27"/>
      <c r="F16" s="27"/>
      <c r="G16" s="27"/>
      <c r="H16" s="27"/>
      <c r="I16" s="313"/>
      <c r="J16" s="427">
        <f t="shared" si="1"/>
        <v>0</v>
      </c>
    </row>
    <row r="17" spans="1:10" ht="21" customHeight="1" thickBot="1">
      <c r="A17" s="434" t="s">
        <v>71</v>
      </c>
      <c r="B17" s="425" t="s">
        <v>453</v>
      </c>
      <c r="C17" s="439"/>
      <c r="D17" s="440"/>
      <c r="E17" s="440"/>
      <c r="F17" s="440"/>
      <c r="G17" s="440"/>
      <c r="H17" s="440"/>
      <c r="I17" s="441"/>
      <c r="J17" s="427">
        <f t="shared" si="1"/>
        <v>0</v>
      </c>
    </row>
    <row r="18" spans="1:10" ht="21" customHeight="1" thickBot="1">
      <c r="A18" s="442" t="s">
        <v>72</v>
      </c>
      <c r="B18" s="443" t="s">
        <v>458</v>
      </c>
      <c r="C18" s="444"/>
      <c r="D18" s="445">
        <f aca="true" t="shared" si="5" ref="D18:J18">D5+D8+D11+D13+D15</f>
        <v>3000</v>
      </c>
      <c r="E18" s="445">
        <f t="shared" si="5"/>
        <v>0</v>
      </c>
      <c r="F18" s="445">
        <f t="shared" si="5"/>
        <v>3000</v>
      </c>
      <c r="G18" s="445">
        <f t="shared" si="5"/>
        <v>0</v>
      </c>
      <c r="H18" s="445">
        <f t="shared" si="5"/>
        <v>0</v>
      </c>
      <c r="I18" s="446">
        <f t="shared" si="5"/>
        <v>0</v>
      </c>
      <c r="J18" s="447">
        <f t="shared" si="5"/>
        <v>3000</v>
      </c>
    </row>
  </sheetData>
  <sheetProtection/>
  <mergeCells count="6"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3/2014. (........)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view="pageBreakPreview" zoomScaleSheetLayoutView="100" workbookViewId="0" topLeftCell="A1">
      <selection activeCell="G5" sqref="G5"/>
    </sheetView>
  </sheetViews>
  <sheetFormatPr defaultColWidth="9.00390625" defaultRowHeight="12.75"/>
  <cols>
    <col min="1" max="1" width="6.875" style="38" customWidth="1"/>
    <col min="2" max="2" width="50.375" style="37" customWidth="1"/>
    <col min="3" max="5" width="12.875" style="37" customWidth="1"/>
    <col min="6" max="6" width="13.875" style="37" customWidth="1"/>
    <col min="7" max="7" width="15.50390625" style="37" customWidth="1"/>
    <col min="8" max="8" width="16.875" style="37" customWidth="1"/>
    <col min="9" max="16384" width="9.375" style="37" customWidth="1"/>
  </cols>
  <sheetData>
    <row r="1" spans="1:8" s="54" customFormat="1" ht="15.75" thickBot="1">
      <c r="A1" s="448"/>
      <c r="H1" s="449" t="s">
        <v>107</v>
      </c>
    </row>
    <row r="2" spans="1:8" s="408" customFormat="1" ht="26.25" customHeight="1">
      <c r="A2" s="630" t="s">
        <v>114</v>
      </c>
      <c r="B2" s="632" t="s">
        <v>459</v>
      </c>
      <c r="C2" s="630" t="s">
        <v>460</v>
      </c>
      <c r="D2" s="630" t="s">
        <v>461</v>
      </c>
      <c r="E2" s="634" t="s">
        <v>1018</v>
      </c>
      <c r="F2" s="636" t="s">
        <v>462</v>
      </c>
      <c r="G2" s="637"/>
      <c r="H2" s="628" t="s">
        <v>1019</v>
      </c>
    </row>
    <row r="3" spans="1:8" s="412" customFormat="1" ht="40.5" customHeight="1" thickBot="1">
      <c r="A3" s="631"/>
      <c r="B3" s="633"/>
      <c r="C3" s="633"/>
      <c r="D3" s="631"/>
      <c r="E3" s="635"/>
      <c r="F3" s="450" t="s">
        <v>449</v>
      </c>
      <c r="G3" s="451" t="s">
        <v>450</v>
      </c>
      <c r="H3" s="629"/>
    </row>
    <row r="4" spans="1:8" s="455" customFormat="1" ht="12.75" customHeight="1" thickBot="1">
      <c r="A4" s="452">
        <v>1</v>
      </c>
      <c r="B4" s="401">
        <v>2</v>
      </c>
      <c r="C4" s="401">
        <v>3</v>
      </c>
      <c r="D4" s="453">
        <v>4</v>
      </c>
      <c r="E4" s="452">
        <v>5</v>
      </c>
      <c r="F4" s="453">
        <v>6</v>
      </c>
      <c r="G4" s="453">
        <v>7</v>
      </c>
      <c r="H4" s="454">
        <v>8</v>
      </c>
    </row>
    <row r="5" spans="1:8" ht="19.5" customHeight="1" thickBot="1">
      <c r="A5" s="456" t="s">
        <v>59</v>
      </c>
      <c r="B5" s="457" t="s">
        <v>463</v>
      </c>
      <c r="C5" s="458"/>
      <c r="D5" s="459"/>
      <c r="E5" s="460">
        <f>SUM(E6:E9)</f>
        <v>3000</v>
      </c>
      <c r="F5" s="461">
        <f>SUM(F6:F9)</f>
        <v>0</v>
      </c>
      <c r="G5" s="461">
        <f>SUM(G6:G9)</f>
        <v>0</v>
      </c>
      <c r="H5" s="462">
        <f>SUM(H6:H9)</f>
        <v>0</v>
      </c>
    </row>
    <row r="6" spans="1:8" ht="19.5" customHeight="1">
      <c r="A6" s="463" t="s">
        <v>60</v>
      </c>
      <c r="B6" s="464" t="s">
        <v>1033</v>
      </c>
      <c r="C6" s="465">
        <v>2013</v>
      </c>
      <c r="D6" s="466">
        <v>2014</v>
      </c>
      <c r="E6" s="467">
        <v>3000</v>
      </c>
      <c r="F6" s="27"/>
      <c r="G6" s="27"/>
      <c r="H6" s="468"/>
    </row>
    <row r="7" spans="1:8" ht="19.5" customHeight="1">
      <c r="A7" s="463" t="s">
        <v>61</v>
      </c>
      <c r="B7" s="464" t="s">
        <v>453</v>
      </c>
      <c r="C7" s="465"/>
      <c r="D7" s="466"/>
      <c r="E7" s="467"/>
      <c r="F7" s="27"/>
      <c r="G7" s="27"/>
      <c r="H7" s="468"/>
    </row>
    <row r="8" spans="1:8" ht="19.5" customHeight="1">
      <c r="A8" s="463" t="s">
        <v>62</v>
      </c>
      <c r="B8" s="464" t="s">
        <v>453</v>
      </c>
      <c r="C8" s="465"/>
      <c r="D8" s="466"/>
      <c r="E8" s="467"/>
      <c r="F8" s="27"/>
      <c r="G8" s="27"/>
      <c r="H8" s="468"/>
    </row>
    <row r="9" spans="1:8" ht="19.5" customHeight="1" thickBot="1">
      <c r="A9" s="463" t="s">
        <v>63</v>
      </c>
      <c r="B9" s="464" t="s">
        <v>453</v>
      </c>
      <c r="C9" s="465"/>
      <c r="D9" s="466"/>
      <c r="E9" s="467"/>
      <c r="F9" s="27"/>
      <c r="G9" s="27"/>
      <c r="H9" s="468"/>
    </row>
    <row r="10" spans="1:8" ht="19.5" customHeight="1" thickBot="1">
      <c r="A10" s="456" t="s">
        <v>64</v>
      </c>
      <c r="B10" s="457" t="s">
        <v>464</v>
      </c>
      <c r="C10" s="469"/>
      <c r="D10" s="470"/>
      <c r="E10" s="460">
        <f>SUM(E11:E14)</f>
        <v>0</v>
      </c>
      <c r="F10" s="461">
        <f>SUM(F11:F14)</f>
        <v>0</v>
      </c>
      <c r="G10" s="461">
        <f>SUM(G11:G14)</f>
        <v>0</v>
      </c>
      <c r="H10" s="462">
        <f>SUM(H11:H14)</f>
        <v>0</v>
      </c>
    </row>
    <row r="11" spans="1:8" ht="19.5" customHeight="1">
      <c r="A11" s="463" t="s">
        <v>65</v>
      </c>
      <c r="B11" s="464" t="s">
        <v>453</v>
      </c>
      <c r="C11" s="465"/>
      <c r="D11" s="466"/>
      <c r="E11" s="467"/>
      <c r="F11" s="27"/>
      <c r="G11" s="27"/>
      <c r="H11" s="468"/>
    </row>
    <row r="12" spans="1:8" ht="19.5" customHeight="1">
      <c r="A12" s="463" t="s">
        <v>66</v>
      </c>
      <c r="B12" s="464" t="s">
        <v>453</v>
      </c>
      <c r="C12" s="465"/>
      <c r="D12" s="466"/>
      <c r="E12" s="467"/>
      <c r="F12" s="27"/>
      <c r="G12" s="27"/>
      <c r="H12" s="468"/>
    </row>
    <row r="13" spans="1:8" ht="19.5" customHeight="1">
      <c r="A13" s="463" t="s">
        <v>67</v>
      </c>
      <c r="B13" s="464" t="s">
        <v>453</v>
      </c>
      <c r="C13" s="465"/>
      <c r="D13" s="466"/>
      <c r="E13" s="467"/>
      <c r="F13" s="27"/>
      <c r="G13" s="27"/>
      <c r="H13" s="468"/>
    </row>
    <row r="14" spans="1:8" ht="19.5" customHeight="1" thickBot="1">
      <c r="A14" s="463" t="s">
        <v>68</v>
      </c>
      <c r="B14" s="464" t="s">
        <v>453</v>
      </c>
      <c r="C14" s="465"/>
      <c r="D14" s="466"/>
      <c r="E14" s="467"/>
      <c r="F14" s="27"/>
      <c r="G14" s="27"/>
      <c r="H14" s="468"/>
    </row>
    <row r="15" spans="1:8" ht="19.5" customHeight="1" thickBot="1">
      <c r="A15" s="456" t="s">
        <v>69</v>
      </c>
      <c r="B15" s="457" t="s">
        <v>465</v>
      </c>
      <c r="C15" s="458"/>
      <c r="D15" s="459"/>
      <c r="E15" s="460">
        <f>E5+E10</f>
        <v>3000</v>
      </c>
      <c r="F15" s="461">
        <f>F5+F10</f>
        <v>0</v>
      </c>
      <c r="G15" s="461">
        <f>G5+G10</f>
        <v>0</v>
      </c>
      <c r="H15" s="462">
        <f>H5+H10</f>
        <v>0</v>
      </c>
    </row>
    <row r="16" ht="19.5" customHeight="1"/>
  </sheetData>
  <sheetProtection sheet="1" objects="1" scenarios="1"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3/2014. (........)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3"/>
  <sheetViews>
    <sheetView zoomScaleSheetLayoutView="120" workbookViewId="0" topLeftCell="A1">
      <selection activeCell="A10" sqref="A10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639" t="s">
        <v>1020</v>
      </c>
      <c r="B1" s="640"/>
      <c r="C1" s="640"/>
      <c r="D1" s="640"/>
      <c r="E1" s="640"/>
    </row>
    <row r="2" spans="3:5" ht="16.5" thickBot="1">
      <c r="C2" s="641" t="s">
        <v>468</v>
      </c>
      <c r="D2" s="641"/>
      <c r="E2" s="641"/>
    </row>
    <row r="3" spans="1:5" ht="15.75" customHeight="1">
      <c r="A3" s="642" t="s">
        <v>469</v>
      </c>
      <c r="B3" s="645" t="s">
        <v>470</v>
      </c>
      <c r="C3" s="648" t="s">
        <v>471</v>
      </c>
      <c r="D3" s="648" t="s">
        <v>472</v>
      </c>
      <c r="E3" s="650" t="s">
        <v>473</v>
      </c>
    </row>
    <row r="4" spans="1:5" ht="11.25" customHeight="1">
      <c r="A4" s="643"/>
      <c r="B4" s="646"/>
      <c r="C4" s="649"/>
      <c r="D4" s="649"/>
      <c r="E4" s="651"/>
    </row>
    <row r="5" spans="1:5" ht="15.75">
      <c r="A5" s="644"/>
      <c r="B5" s="647"/>
      <c r="C5" s="652" t="s">
        <v>474</v>
      </c>
      <c r="D5" s="652"/>
      <c r="E5" s="65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475</v>
      </c>
      <c r="B7" s="477" t="s">
        <v>476</v>
      </c>
      <c r="C7" s="478">
        <f>C8+C15+C18+C19+C20</f>
        <v>1302</v>
      </c>
      <c r="D7" s="478">
        <f>D8+D15+D18+D19+D20</f>
        <v>0</v>
      </c>
      <c r="E7" s="479"/>
    </row>
    <row r="8" spans="1:5" s="480" customFormat="1" ht="16.5" customHeight="1">
      <c r="A8" s="481" t="s">
        <v>477</v>
      </c>
      <c r="B8" s="482" t="s">
        <v>478</v>
      </c>
      <c r="C8" s="483">
        <f>C9+C12</f>
        <v>1302</v>
      </c>
      <c r="D8" s="483">
        <f>D9+D12</f>
        <v>0</v>
      </c>
      <c r="E8" s="484"/>
    </row>
    <row r="9" spans="1:5" s="480" customFormat="1" ht="15.75">
      <c r="A9" s="485" t="s">
        <v>479</v>
      </c>
      <c r="B9" s="482" t="s">
        <v>480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481</v>
      </c>
      <c r="B10" s="482" t="s">
        <v>482</v>
      </c>
      <c r="C10" s="489"/>
      <c r="D10" s="489"/>
      <c r="E10" s="487"/>
    </row>
    <row r="11" spans="1:5" s="480" customFormat="1" ht="15.75">
      <c r="A11" s="488" t="s">
        <v>483</v>
      </c>
      <c r="B11" s="482" t="s">
        <v>484</v>
      </c>
      <c r="C11" s="489"/>
      <c r="D11" s="489"/>
      <c r="E11" s="487"/>
    </row>
    <row r="12" spans="1:5" s="480" customFormat="1" ht="15.75">
      <c r="A12" s="485" t="s">
        <v>485</v>
      </c>
      <c r="B12" s="482" t="s">
        <v>486</v>
      </c>
      <c r="C12" s="486">
        <f>SUM(C13:C14)</f>
        <v>1302</v>
      </c>
      <c r="D12" s="486">
        <f>SUM(D13:D14)</f>
        <v>0</v>
      </c>
      <c r="E12" s="487"/>
    </row>
    <row r="13" spans="1:5" s="480" customFormat="1" ht="15.75">
      <c r="A13" s="488" t="s">
        <v>487</v>
      </c>
      <c r="B13" s="482" t="s">
        <v>488</v>
      </c>
      <c r="C13" s="489">
        <v>1302</v>
      </c>
      <c r="D13" s="489"/>
      <c r="E13" s="487"/>
    </row>
    <row r="14" spans="1:5" s="480" customFormat="1" ht="15.75">
      <c r="A14" s="488" t="s">
        <v>489</v>
      </c>
      <c r="B14" s="482" t="s">
        <v>490</v>
      </c>
      <c r="C14" s="489"/>
      <c r="D14" s="489"/>
      <c r="E14" s="487"/>
    </row>
    <row r="15" spans="1:5" s="480" customFormat="1" ht="15.75">
      <c r="A15" s="481" t="s">
        <v>491</v>
      </c>
      <c r="B15" s="482" t="s">
        <v>492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493</v>
      </c>
      <c r="B16" s="482" t="s">
        <v>68</v>
      </c>
      <c r="C16" s="489"/>
      <c r="D16" s="489"/>
      <c r="E16" s="487"/>
    </row>
    <row r="17" spans="1:5" s="480" customFormat="1" ht="15.75">
      <c r="A17" s="488" t="s">
        <v>494</v>
      </c>
      <c r="B17" s="482" t="s">
        <v>69</v>
      </c>
      <c r="C17" s="489"/>
      <c r="D17" s="489"/>
      <c r="E17" s="487"/>
    </row>
    <row r="18" spans="1:5" s="480" customFormat="1" ht="15.75">
      <c r="A18" s="481" t="s">
        <v>495</v>
      </c>
      <c r="B18" s="482" t="s">
        <v>70</v>
      </c>
      <c r="C18" s="489"/>
      <c r="D18" s="489"/>
      <c r="E18" s="487"/>
    </row>
    <row r="19" spans="1:5" s="480" customFormat="1" ht="15.75">
      <c r="A19" s="481" t="s">
        <v>496</v>
      </c>
      <c r="B19" s="482" t="s">
        <v>71</v>
      </c>
      <c r="C19" s="489"/>
      <c r="D19" s="490"/>
      <c r="E19" s="487"/>
    </row>
    <row r="20" spans="1:5" s="480" customFormat="1" ht="15.75">
      <c r="A20" s="481" t="s">
        <v>497</v>
      </c>
      <c r="B20" s="482" t="s">
        <v>72</v>
      </c>
      <c r="C20" s="490"/>
      <c r="D20" s="489"/>
      <c r="E20" s="487"/>
    </row>
    <row r="21" spans="1:5" s="480" customFormat="1" ht="15.75">
      <c r="A21" s="491" t="s">
        <v>498</v>
      </c>
      <c r="B21" s="482" t="s">
        <v>73</v>
      </c>
      <c r="C21" s="492">
        <f>C22+C92+C112+C131</f>
        <v>143108</v>
      </c>
      <c r="D21" s="492">
        <f>D22+D92+D112+D131</f>
        <v>99144</v>
      </c>
      <c r="E21" s="493">
        <f>E22+E92+E112+E131</f>
        <v>0</v>
      </c>
    </row>
    <row r="22" spans="1:5" s="480" customFormat="1" ht="15.75">
      <c r="A22" s="491" t="s">
        <v>499</v>
      </c>
      <c r="B22" s="482" t="s">
        <v>74</v>
      </c>
      <c r="C22" s="492">
        <v>130424</v>
      </c>
      <c r="D22" s="492">
        <f>D23+D79+D90+D91</f>
        <v>97165</v>
      </c>
      <c r="E22" s="493">
        <f>E23+E79+E90+E91</f>
        <v>0</v>
      </c>
    </row>
    <row r="23" spans="1:5" s="480" customFormat="1" ht="15.75">
      <c r="A23" s="481" t="s">
        <v>500</v>
      </c>
      <c r="B23" s="482" t="s">
        <v>75</v>
      </c>
      <c r="C23" s="494">
        <f>C24+C44</f>
        <v>130424</v>
      </c>
      <c r="D23" s="494">
        <f>D24+D44</f>
        <v>97165</v>
      </c>
      <c r="E23" s="495">
        <f>E24+E44</f>
        <v>0</v>
      </c>
    </row>
    <row r="24" spans="1:5" s="480" customFormat="1" ht="22.5">
      <c r="A24" s="485" t="s">
        <v>501</v>
      </c>
      <c r="B24" s="482" t="s">
        <v>76</v>
      </c>
      <c r="C24" s="486">
        <f>C25+C28+C31+C34+C37+C40+C43</f>
        <v>130424</v>
      </c>
      <c r="D24" s="486">
        <f>D25+D28+D31+D34+D37+D40+D43</f>
        <v>97165</v>
      </c>
      <c r="E24" s="496">
        <f>E25+E28+E31+E34+E37+E40+E43</f>
        <v>0</v>
      </c>
    </row>
    <row r="25" spans="1:5" s="480" customFormat="1" ht="15.75">
      <c r="A25" s="497" t="s">
        <v>502</v>
      </c>
      <c r="B25" s="482" t="s">
        <v>77</v>
      </c>
      <c r="C25" s="486">
        <f>SUM(C26:C27)</f>
        <v>0</v>
      </c>
      <c r="D25" s="486">
        <f>SUM(D26:D27)</f>
        <v>0</v>
      </c>
      <c r="E25" s="496">
        <f>SUM(E26:E27)</f>
        <v>0</v>
      </c>
    </row>
    <row r="26" spans="1:5" s="480" customFormat="1" ht="15.75">
      <c r="A26" s="498" t="s">
        <v>503</v>
      </c>
      <c r="B26" s="482" t="s">
        <v>78</v>
      </c>
      <c r="C26" s="489"/>
      <c r="D26" s="489"/>
      <c r="E26" s="499"/>
    </row>
    <row r="27" spans="1:5" s="480" customFormat="1" ht="15.75">
      <c r="A27" s="498" t="s">
        <v>504</v>
      </c>
      <c r="B27" s="482" t="s">
        <v>79</v>
      </c>
      <c r="C27" s="489"/>
      <c r="D27" s="490"/>
      <c r="E27" s="499"/>
    </row>
    <row r="28" spans="1:5" s="480" customFormat="1" ht="15.75">
      <c r="A28" s="497" t="s">
        <v>505</v>
      </c>
      <c r="B28" s="482" t="s">
        <v>80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506</v>
      </c>
      <c r="B29" s="482" t="s">
        <v>81</v>
      </c>
      <c r="C29" s="489"/>
      <c r="D29" s="489"/>
      <c r="E29" s="499"/>
    </row>
    <row r="30" spans="1:5" s="480" customFormat="1" ht="15.75">
      <c r="A30" s="498" t="s">
        <v>507</v>
      </c>
      <c r="B30" s="482" t="s">
        <v>82</v>
      </c>
      <c r="C30" s="489"/>
      <c r="D30" s="490"/>
      <c r="E30" s="499"/>
    </row>
    <row r="31" spans="1:5" s="480" customFormat="1" ht="15.75">
      <c r="A31" s="497" t="s">
        <v>508</v>
      </c>
      <c r="B31" s="482" t="s">
        <v>83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509</v>
      </c>
      <c r="B32" s="482" t="s">
        <v>84</v>
      </c>
      <c r="C32" s="489"/>
      <c r="D32" s="489"/>
      <c r="E32" s="499"/>
    </row>
    <row r="33" spans="1:5" s="480" customFormat="1" ht="15.75">
      <c r="A33" s="500" t="s">
        <v>510</v>
      </c>
      <c r="B33" s="482" t="s">
        <v>85</v>
      </c>
      <c r="C33" s="489"/>
      <c r="D33" s="490"/>
      <c r="E33" s="499"/>
    </row>
    <row r="34" spans="1:5" s="480" customFormat="1" ht="15.75">
      <c r="A34" s="497" t="s">
        <v>511</v>
      </c>
      <c r="B34" s="482" t="s">
        <v>86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512</v>
      </c>
      <c r="B35" s="482" t="s">
        <v>87</v>
      </c>
      <c r="C35" s="489"/>
      <c r="D35" s="489"/>
      <c r="E35" s="499"/>
    </row>
    <row r="36" spans="1:5" s="480" customFormat="1" ht="15.75">
      <c r="A36" s="500" t="s">
        <v>513</v>
      </c>
      <c r="B36" s="482" t="s">
        <v>155</v>
      </c>
      <c r="C36" s="489"/>
      <c r="D36" s="490"/>
      <c r="E36" s="499"/>
    </row>
    <row r="37" spans="1:5" s="480" customFormat="1" ht="15.75">
      <c r="A37" s="497" t="s">
        <v>514</v>
      </c>
      <c r="B37" s="482" t="s">
        <v>410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515</v>
      </c>
      <c r="B38" s="482" t="s">
        <v>466</v>
      </c>
      <c r="C38" s="489"/>
      <c r="D38" s="489"/>
      <c r="E38" s="499"/>
    </row>
    <row r="39" spans="1:5" s="480" customFormat="1" ht="15.75">
      <c r="A39" s="500" t="s">
        <v>516</v>
      </c>
      <c r="B39" s="482" t="s">
        <v>467</v>
      </c>
      <c r="C39" s="489"/>
      <c r="D39" s="490"/>
      <c r="E39" s="499"/>
    </row>
    <row r="40" spans="1:5" s="480" customFormat="1" ht="15.75">
      <c r="A40" s="497" t="s">
        <v>517</v>
      </c>
      <c r="B40" s="482" t="s">
        <v>518</v>
      </c>
      <c r="C40" s="486">
        <v>130424</v>
      </c>
      <c r="D40" s="486">
        <v>97165</v>
      </c>
      <c r="E40" s="496">
        <f>SUM(E41:E42)</f>
        <v>0</v>
      </c>
    </row>
    <row r="41" spans="1:5" s="480" customFormat="1" ht="15.75">
      <c r="A41" s="498" t="s">
        <v>519</v>
      </c>
      <c r="B41" s="482" t="s">
        <v>520</v>
      </c>
      <c r="C41" s="489"/>
      <c r="D41" s="489"/>
      <c r="E41" s="499"/>
    </row>
    <row r="42" spans="1:5" s="480" customFormat="1" ht="15.75">
      <c r="A42" s="500" t="s">
        <v>521</v>
      </c>
      <c r="B42" s="482" t="s">
        <v>522</v>
      </c>
      <c r="C42" s="489"/>
      <c r="D42" s="490"/>
      <c r="E42" s="499"/>
    </row>
    <row r="43" spans="1:5" s="480" customFormat="1" ht="15.75">
      <c r="A43" s="497" t="s">
        <v>523</v>
      </c>
      <c r="B43" s="482" t="s">
        <v>524</v>
      </c>
      <c r="C43" s="490"/>
      <c r="D43" s="489"/>
      <c r="E43" s="487"/>
    </row>
    <row r="44" spans="1:5" s="480" customFormat="1" ht="22.5">
      <c r="A44" s="485" t="s">
        <v>525</v>
      </c>
      <c r="B44" s="482" t="s">
        <v>526</v>
      </c>
      <c r="C44" s="486">
        <f>C45+C48+C51+C54+C57+C60+C63+C66+C69+C72+C75+C78</f>
        <v>0</v>
      </c>
      <c r="D44" s="486">
        <f>D45+D48+D51+D54+D57+D60+D63+D66+D69+D72+D75+D78</f>
        <v>0</v>
      </c>
      <c r="E44" s="496">
        <f>E45+E48+E51+E54+E57+E60+E63+E66+E69+E72+E75+E78</f>
        <v>0</v>
      </c>
    </row>
    <row r="45" spans="1:5" s="480" customFormat="1" ht="15.75">
      <c r="A45" s="497" t="s">
        <v>527</v>
      </c>
      <c r="B45" s="482" t="s">
        <v>528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529</v>
      </c>
      <c r="B46" s="482" t="s">
        <v>530</v>
      </c>
      <c r="C46" s="489"/>
      <c r="D46" s="489"/>
      <c r="E46" s="499"/>
    </row>
    <row r="47" spans="1:5" s="480" customFormat="1" ht="15.75">
      <c r="A47" s="500" t="s">
        <v>531</v>
      </c>
      <c r="B47" s="482" t="s">
        <v>532</v>
      </c>
      <c r="C47" s="489"/>
      <c r="D47" s="490"/>
      <c r="E47" s="499"/>
    </row>
    <row r="48" spans="1:5" s="480" customFormat="1" ht="15.75">
      <c r="A48" s="497" t="s">
        <v>533</v>
      </c>
      <c r="B48" s="482" t="s">
        <v>534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535</v>
      </c>
      <c r="B49" s="482" t="s">
        <v>536</v>
      </c>
      <c r="C49" s="489"/>
      <c r="D49" s="489"/>
      <c r="E49" s="499"/>
    </row>
    <row r="50" spans="1:5" s="480" customFormat="1" ht="15.75">
      <c r="A50" s="500" t="s">
        <v>537</v>
      </c>
      <c r="B50" s="482" t="s">
        <v>538</v>
      </c>
      <c r="C50" s="489"/>
      <c r="D50" s="490"/>
      <c r="E50" s="499"/>
    </row>
    <row r="51" spans="1:5" s="480" customFormat="1" ht="15.75">
      <c r="A51" s="497" t="s">
        <v>539</v>
      </c>
      <c r="B51" s="482" t="s">
        <v>540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541</v>
      </c>
      <c r="B52" s="482" t="s">
        <v>542</v>
      </c>
      <c r="C52" s="489"/>
      <c r="D52" s="489"/>
      <c r="E52" s="499"/>
    </row>
    <row r="53" spans="1:5" s="480" customFormat="1" ht="15.75">
      <c r="A53" s="500" t="s">
        <v>543</v>
      </c>
      <c r="B53" s="482" t="s">
        <v>544</v>
      </c>
      <c r="C53" s="489"/>
      <c r="D53" s="490"/>
      <c r="E53" s="499"/>
    </row>
    <row r="54" spans="1:5" s="480" customFormat="1" ht="15.75">
      <c r="A54" s="497" t="s">
        <v>545</v>
      </c>
      <c r="B54" s="482" t="s">
        <v>546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547</v>
      </c>
      <c r="B55" s="482" t="s">
        <v>548</v>
      </c>
      <c r="C55" s="489"/>
      <c r="D55" s="489"/>
      <c r="E55" s="499"/>
    </row>
    <row r="56" spans="1:5" s="480" customFormat="1" ht="15.75">
      <c r="A56" s="500" t="s">
        <v>549</v>
      </c>
      <c r="B56" s="482" t="s">
        <v>550</v>
      </c>
      <c r="C56" s="489"/>
      <c r="D56" s="490"/>
      <c r="E56" s="499"/>
    </row>
    <row r="57" spans="1:5" s="480" customFormat="1" ht="15.75">
      <c r="A57" s="497" t="s">
        <v>551</v>
      </c>
      <c r="B57" s="482" t="s">
        <v>552</v>
      </c>
      <c r="C57" s="486">
        <f>SUM(C58:C59)</f>
        <v>0</v>
      </c>
      <c r="D57" s="486">
        <f>SUM(D58:D59)</f>
        <v>0</v>
      </c>
      <c r="E57" s="496">
        <f>SUM(E58:E59)</f>
        <v>0</v>
      </c>
    </row>
    <row r="58" spans="1:5" s="480" customFormat="1" ht="15.75">
      <c r="A58" s="498" t="s">
        <v>553</v>
      </c>
      <c r="B58" s="482" t="s">
        <v>554</v>
      </c>
      <c r="C58" s="489"/>
      <c r="D58" s="489"/>
      <c r="E58" s="499"/>
    </row>
    <row r="59" spans="1:5" s="480" customFormat="1" ht="15.75">
      <c r="A59" s="500" t="s">
        <v>555</v>
      </c>
      <c r="B59" s="482" t="s">
        <v>556</v>
      </c>
      <c r="C59" s="489"/>
      <c r="D59" s="490"/>
      <c r="E59" s="499"/>
    </row>
    <row r="60" spans="1:5" s="480" customFormat="1" ht="15.75">
      <c r="A60" s="497" t="s">
        <v>557</v>
      </c>
      <c r="B60" s="482" t="s">
        <v>558</v>
      </c>
      <c r="C60" s="486">
        <f>SUM(C61:C62)</f>
        <v>0</v>
      </c>
      <c r="D60" s="486">
        <f>SUM(D61:D62)</f>
        <v>0</v>
      </c>
      <c r="E60" s="496">
        <f>SUM(E61:E62)</f>
        <v>0</v>
      </c>
    </row>
    <row r="61" spans="1:5" s="480" customFormat="1" ht="15.75">
      <c r="A61" s="498" t="s">
        <v>559</v>
      </c>
      <c r="B61" s="482" t="s">
        <v>560</v>
      </c>
      <c r="C61" s="489"/>
      <c r="D61" s="489"/>
      <c r="E61" s="499"/>
    </row>
    <row r="62" spans="1:5" s="480" customFormat="1" ht="15.75">
      <c r="A62" s="500" t="s">
        <v>561</v>
      </c>
      <c r="B62" s="482" t="s">
        <v>562</v>
      </c>
      <c r="C62" s="489"/>
      <c r="D62" s="490"/>
      <c r="E62" s="499"/>
    </row>
    <row r="63" spans="1:5" s="480" customFormat="1" ht="15.75">
      <c r="A63" s="497" t="s">
        <v>563</v>
      </c>
      <c r="B63" s="482" t="s">
        <v>564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565</v>
      </c>
      <c r="B64" s="482" t="s">
        <v>566</v>
      </c>
      <c r="C64" s="489"/>
      <c r="D64" s="489"/>
      <c r="E64" s="499"/>
    </row>
    <row r="65" spans="1:5" s="480" customFormat="1" ht="15.75">
      <c r="A65" s="500" t="s">
        <v>567</v>
      </c>
      <c r="B65" s="482" t="s">
        <v>568</v>
      </c>
      <c r="C65" s="489"/>
      <c r="D65" s="490"/>
      <c r="E65" s="499"/>
    </row>
    <row r="66" spans="1:5" s="480" customFormat="1" ht="15.75">
      <c r="A66" s="497" t="s">
        <v>569</v>
      </c>
      <c r="B66" s="482" t="s">
        <v>570</v>
      </c>
      <c r="C66" s="486">
        <f>SUM(C67:C68)</f>
        <v>0</v>
      </c>
      <c r="D66" s="486">
        <f>SUM(D67:D68)</f>
        <v>0</v>
      </c>
      <c r="E66" s="496">
        <f>SUM(E67:E68)</f>
        <v>0</v>
      </c>
    </row>
    <row r="67" spans="1:5" s="480" customFormat="1" ht="15.75">
      <c r="A67" s="498" t="s">
        <v>571</v>
      </c>
      <c r="B67" s="482" t="s">
        <v>572</v>
      </c>
      <c r="C67" s="489"/>
      <c r="D67" s="489"/>
      <c r="E67" s="499"/>
    </row>
    <row r="68" spans="1:5" s="480" customFormat="1" ht="15.75">
      <c r="A68" s="500" t="s">
        <v>573</v>
      </c>
      <c r="B68" s="482" t="s">
        <v>574</v>
      </c>
      <c r="C68" s="489"/>
      <c r="D68" s="490"/>
      <c r="E68" s="499"/>
    </row>
    <row r="69" spans="1:5" s="480" customFormat="1" ht="15.75">
      <c r="A69" s="497" t="s">
        <v>575</v>
      </c>
      <c r="B69" s="482" t="s">
        <v>576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577</v>
      </c>
      <c r="B70" s="482" t="s">
        <v>578</v>
      </c>
      <c r="C70" s="489"/>
      <c r="D70" s="489"/>
      <c r="E70" s="499"/>
    </row>
    <row r="71" spans="1:5" s="480" customFormat="1" ht="15.75">
      <c r="A71" s="500" t="s">
        <v>579</v>
      </c>
      <c r="B71" s="482" t="s">
        <v>580</v>
      </c>
      <c r="C71" s="489"/>
      <c r="D71" s="490"/>
      <c r="E71" s="499"/>
    </row>
    <row r="72" spans="1:5" s="480" customFormat="1" ht="15.75">
      <c r="A72" s="497" t="s">
        <v>581</v>
      </c>
      <c r="B72" s="482" t="s">
        <v>582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583</v>
      </c>
      <c r="B73" s="482" t="s">
        <v>584</v>
      </c>
      <c r="C73" s="489"/>
      <c r="D73" s="489"/>
      <c r="E73" s="499"/>
    </row>
    <row r="74" spans="1:5" s="480" customFormat="1" ht="15.75">
      <c r="A74" s="500" t="s">
        <v>585</v>
      </c>
      <c r="B74" s="482" t="s">
        <v>586</v>
      </c>
      <c r="C74" s="489"/>
      <c r="D74" s="490"/>
      <c r="E74" s="499"/>
    </row>
    <row r="75" spans="1:5" s="480" customFormat="1" ht="15.75">
      <c r="A75" s="497" t="s">
        <v>587</v>
      </c>
      <c r="B75" s="482" t="s">
        <v>588</v>
      </c>
      <c r="C75" s="486">
        <f>SUM(C76:C77)</f>
        <v>0</v>
      </c>
      <c r="D75" s="486">
        <f>SUM(D76:D77)</f>
        <v>0</v>
      </c>
      <c r="E75" s="496">
        <f>SUM(E76:E77)</f>
        <v>0</v>
      </c>
    </row>
    <row r="76" spans="1:5" s="480" customFormat="1" ht="15.75">
      <c r="A76" s="498" t="s">
        <v>589</v>
      </c>
      <c r="B76" s="482" t="s">
        <v>590</v>
      </c>
      <c r="C76" s="489"/>
      <c r="D76" s="489"/>
      <c r="E76" s="499"/>
    </row>
    <row r="77" spans="1:5" s="480" customFormat="1" ht="15.75">
      <c r="A77" s="500" t="s">
        <v>591</v>
      </c>
      <c r="B77" s="482" t="s">
        <v>592</v>
      </c>
      <c r="C77" s="489"/>
      <c r="D77" s="490"/>
      <c r="E77" s="499"/>
    </row>
    <row r="78" spans="1:5" s="480" customFormat="1" ht="15.75">
      <c r="A78" s="497" t="s">
        <v>593</v>
      </c>
      <c r="B78" s="482" t="s">
        <v>594</v>
      </c>
      <c r="C78" s="490"/>
      <c r="D78" s="489"/>
      <c r="E78" s="487"/>
    </row>
    <row r="79" spans="1:5" s="480" customFormat="1" ht="15.75">
      <c r="A79" s="481" t="s">
        <v>595</v>
      </c>
      <c r="B79" s="482" t="s">
        <v>596</v>
      </c>
      <c r="C79" s="494">
        <f>C80+C83+C86+C89</f>
        <v>0</v>
      </c>
      <c r="D79" s="494">
        <f>D80+D83+D86+D89</f>
        <v>0</v>
      </c>
      <c r="E79" s="494">
        <f>E80+E83+E86+E89</f>
        <v>0</v>
      </c>
    </row>
    <row r="80" spans="1:5" s="480" customFormat="1" ht="15.75">
      <c r="A80" s="497" t="s">
        <v>597</v>
      </c>
      <c r="B80" s="482" t="s">
        <v>598</v>
      </c>
      <c r="C80" s="486">
        <f>SUM(C81:C82)</f>
        <v>0</v>
      </c>
      <c r="D80" s="486">
        <f>SUM(D81:D82)</f>
        <v>0</v>
      </c>
      <c r="E80" s="496">
        <f>SUM(E81:E82)</f>
        <v>0</v>
      </c>
    </row>
    <row r="81" spans="1:5" s="480" customFormat="1" ht="15.75">
      <c r="A81" s="498" t="s">
        <v>599</v>
      </c>
      <c r="B81" s="482" t="s">
        <v>600</v>
      </c>
      <c r="C81" s="489"/>
      <c r="D81" s="489"/>
      <c r="E81" s="499"/>
    </row>
    <row r="82" spans="1:5" s="480" customFormat="1" ht="15.75">
      <c r="A82" s="500" t="s">
        <v>601</v>
      </c>
      <c r="B82" s="482" t="s">
        <v>602</v>
      </c>
      <c r="C82" s="489"/>
      <c r="D82" s="490"/>
      <c r="E82" s="499"/>
    </row>
    <row r="83" spans="1:5" s="480" customFormat="1" ht="15.75">
      <c r="A83" s="497" t="s">
        <v>603</v>
      </c>
      <c r="B83" s="482" t="s">
        <v>604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605</v>
      </c>
      <c r="B84" s="482" t="s">
        <v>606</v>
      </c>
      <c r="C84" s="489"/>
      <c r="D84" s="489"/>
      <c r="E84" s="499"/>
    </row>
    <row r="85" spans="1:5" s="480" customFormat="1" ht="15.75">
      <c r="A85" s="500" t="s">
        <v>607</v>
      </c>
      <c r="B85" s="482" t="s">
        <v>608</v>
      </c>
      <c r="C85" s="489"/>
      <c r="D85" s="490"/>
      <c r="E85" s="499"/>
    </row>
    <row r="86" spans="1:5" s="480" customFormat="1" ht="15.75">
      <c r="A86" s="497" t="s">
        <v>609</v>
      </c>
      <c r="B86" s="482" t="s">
        <v>610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611</v>
      </c>
      <c r="B87" s="482" t="s">
        <v>612</v>
      </c>
      <c r="C87" s="489"/>
      <c r="D87" s="489"/>
      <c r="E87" s="499"/>
    </row>
    <row r="88" spans="1:5" s="480" customFormat="1" ht="15.75">
      <c r="A88" s="500" t="s">
        <v>613</v>
      </c>
      <c r="B88" s="482" t="s">
        <v>614</v>
      </c>
      <c r="C88" s="489"/>
      <c r="D88" s="490"/>
      <c r="E88" s="499"/>
    </row>
    <row r="89" spans="1:5" s="480" customFormat="1" ht="15.75">
      <c r="A89" s="497" t="s">
        <v>615</v>
      </c>
      <c r="B89" s="482" t="s">
        <v>616</v>
      </c>
      <c r="C89" s="490"/>
      <c r="D89" s="489"/>
      <c r="E89" s="487"/>
    </row>
    <row r="90" spans="1:5" s="480" customFormat="1" ht="15.75">
      <c r="A90" s="481" t="s">
        <v>617</v>
      </c>
      <c r="B90" s="482" t="s">
        <v>618</v>
      </c>
      <c r="C90" s="501"/>
      <c r="D90" s="502"/>
      <c r="E90" s="503"/>
    </row>
    <row r="91" spans="1:5" s="480" customFormat="1" ht="15.75">
      <c r="A91" s="481" t="s">
        <v>619</v>
      </c>
      <c r="B91" s="482" t="s">
        <v>620</v>
      </c>
      <c r="C91" s="501"/>
      <c r="D91" s="502"/>
      <c r="E91" s="503"/>
    </row>
    <row r="92" spans="1:5" s="480" customFormat="1" ht="15.75">
      <c r="A92" s="481" t="s">
        <v>621</v>
      </c>
      <c r="B92" s="482" t="s">
        <v>622</v>
      </c>
      <c r="C92" s="492">
        <f>C93+C104+C109+C110+C111</f>
        <v>6860</v>
      </c>
      <c r="D92" s="492">
        <f>D93+D104+D109+D110+D111</f>
        <v>1979</v>
      </c>
      <c r="E92" s="493">
        <f>E93+E104+E109+E110+E111</f>
        <v>0</v>
      </c>
    </row>
    <row r="93" spans="1:5" s="480" customFormat="1" ht="15.75">
      <c r="A93" s="481" t="s">
        <v>623</v>
      </c>
      <c r="B93" s="482" t="s">
        <v>624</v>
      </c>
      <c r="C93" s="494">
        <f>C94+C99</f>
        <v>6860</v>
      </c>
      <c r="D93" s="494">
        <f>D94+D99</f>
        <v>1979</v>
      </c>
      <c r="E93" s="495">
        <f>E94+E99</f>
        <v>0</v>
      </c>
    </row>
    <row r="94" spans="1:5" s="480" customFormat="1" ht="15.75">
      <c r="A94" s="485" t="s">
        <v>625</v>
      </c>
      <c r="B94" s="482" t="s">
        <v>626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627</v>
      </c>
      <c r="B95" s="482" t="s">
        <v>628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629</v>
      </c>
      <c r="B96" s="482" t="s">
        <v>630</v>
      </c>
      <c r="C96" s="489"/>
      <c r="D96" s="489"/>
      <c r="E96" s="487"/>
    </row>
    <row r="97" spans="1:5" s="480" customFormat="1" ht="15.75">
      <c r="A97" s="500" t="s">
        <v>631</v>
      </c>
      <c r="B97" s="482" t="s">
        <v>632</v>
      </c>
      <c r="C97" s="489"/>
      <c r="D97" s="490"/>
      <c r="E97" s="487"/>
    </row>
    <row r="98" spans="1:5" s="480" customFormat="1" ht="15.75">
      <c r="A98" s="497" t="s">
        <v>633</v>
      </c>
      <c r="B98" s="482" t="s">
        <v>634</v>
      </c>
      <c r="C98" s="490"/>
      <c r="D98" s="489"/>
      <c r="E98" s="487"/>
    </row>
    <row r="99" spans="1:5" s="480" customFormat="1" ht="15.75">
      <c r="A99" s="485" t="s">
        <v>635</v>
      </c>
      <c r="B99" s="482" t="s">
        <v>636</v>
      </c>
      <c r="C99" s="486">
        <f>C100+C103</f>
        <v>6860</v>
      </c>
      <c r="D99" s="486">
        <f>D100+D103</f>
        <v>1979</v>
      </c>
      <c r="E99" s="487"/>
    </row>
    <row r="100" spans="1:5" s="480" customFormat="1" ht="15.75" customHeight="1">
      <c r="A100" s="497" t="s">
        <v>637</v>
      </c>
      <c r="B100" s="482" t="s">
        <v>638</v>
      </c>
      <c r="C100" s="486">
        <v>6860</v>
      </c>
      <c r="D100" s="486">
        <v>1979</v>
      </c>
      <c r="E100" s="487"/>
    </row>
    <row r="101" spans="1:5" s="480" customFormat="1" ht="15.75">
      <c r="A101" s="498" t="s">
        <v>639</v>
      </c>
      <c r="B101" s="482" t="s">
        <v>640</v>
      </c>
      <c r="C101" s="489"/>
      <c r="D101" s="489"/>
      <c r="E101" s="487"/>
    </row>
    <row r="102" spans="1:5" s="480" customFormat="1" ht="15.75">
      <c r="A102" s="500" t="s">
        <v>641</v>
      </c>
      <c r="B102" s="482" t="s">
        <v>642</v>
      </c>
      <c r="C102" s="489"/>
      <c r="D102" s="490"/>
      <c r="E102" s="487"/>
    </row>
    <row r="103" spans="1:5" s="480" customFormat="1" ht="15.75">
      <c r="A103" s="497" t="s">
        <v>643</v>
      </c>
      <c r="B103" s="482" t="s">
        <v>644</v>
      </c>
      <c r="C103" s="490"/>
      <c r="D103" s="489"/>
      <c r="E103" s="487"/>
    </row>
    <row r="104" spans="1:5" s="480" customFormat="1" ht="15.75">
      <c r="A104" s="481" t="s">
        <v>645</v>
      </c>
      <c r="B104" s="482" t="s">
        <v>646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647</v>
      </c>
      <c r="B105" s="482" t="s">
        <v>648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649</v>
      </c>
      <c r="B106" s="482" t="s">
        <v>650</v>
      </c>
      <c r="C106" s="489"/>
      <c r="D106" s="489"/>
      <c r="E106" s="487"/>
    </row>
    <row r="107" spans="1:5" s="480" customFormat="1" ht="15.75">
      <c r="A107" s="500" t="s">
        <v>651</v>
      </c>
      <c r="B107" s="482" t="s">
        <v>652</v>
      </c>
      <c r="C107" s="489"/>
      <c r="D107" s="490"/>
      <c r="E107" s="487"/>
    </row>
    <row r="108" spans="1:5" s="480" customFormat="1" ht="15.75">
      <c r="A108" s="504" t="s">
        <v>653</v>
      </c>
      <c r="B108" s="482" t="s">
        <v>654</v>
      </c>
      <c r="C108" s="490"/>
      <c r="D108" s="489"/>
      <c r="E108" s="487"/>
    </row>
    <row r="109" spans="1:5" s="480" customFormat="1" ht="15.75">
      <c r="A109" s="481" t="s">
        <v>655</v>
      </c>
      <c r="B109" s="482" t="s">
        <v>656</v>
      </c>
      <c r="C109" s="502"/>
      <c r="D109" s="502"/>
      <c r="E109" s="503"/>
    </row>
    <row r="110" spans="1:5" s="480" customFormat="1" ht="15.75">
      <c r="A110" s="481" t="s">
        <v>657</v>
      </c>
      <c r="B110" s="482" t="s">
        <v>658</v>
      </c>
      <c r="C110" s="501"/>
      <c r="D110" s="502"/>
      <c r="E110" s="503"/>
    </row>
    <row r="111" spans="1:5" s="480" customFormat="1" ht="15.75">
      <c r="A111" s="481" t="s">
        <v>659</v>
      </c>
      <c r="B111" s="482" t="s">
        <v>660</v>
      </c>
      <c r="C111" s="501"/>
      <c r="D111" s="502"/>
      <c r="E111" s="503"/>
    </row>
    <row r="112" spans="1:5" s="480" customFormat="1" ht="15.75">
      <c r="A112" s="481" t="s">
        <v>661</v>
      </c>
      <c r="B112" s="482" t="s">
        <v>662</v>
      </c>
      <c r="C112" s="492">
        <f>C113+C124+C128+C129+C130</f>
        <v>5824</v>
      </c>
      <c r="D112" s="492">
        <f>D113+D124+D128+D129+D130</f>
        <v>0</v>
      </c>
      <c r="E112" s="484"/>
    </row>
    <row r="113" spans="1:5" s="480" customFormat="1" ht="15.75">
      <c r="A113" s="481" t="s">
        <v>663</v>
      </c>
      <c r="B113" s="482" t="s">
        <v>664</v>
      </c>
      <c r="C113" s="494">
        <f>C114+C119</f>
        <v>5824</v>
      </c>
      <c r="D113" s="494">
        <f>D114+D119</f>
        <v>0</v>
      </c>
      <c r="E113" s="487"/>
    </row>
    <row r="114" spans="1:5" s="480" customFormat="1" ht="15.75">
      <c r="A114" s="485" t="s">
        <v>665</v>
      </c>
      <c r="B114" s="482" t="s">
        <v>666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667</v>
      </c>
      <c r="B115" s="482" t="s">
        <v>668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669</v>
      </c>
      <c r="B116" s="482" t="s">
        <v>670</v>
      </c>
      <c r="C116" s="489"/>
      <c r="D116" s="489"/>
      <c r="E116" s="487"/>
    </row>
    <row r="117" spans="1:5" s="480" customFormat="1" ht="15.75">
      <c r="A117" s="500" t="s">
        <v>671</v>
      </c>
      <c r="B117" s="482" t="s">
        <v>672</v>
      </c>
      <c r="C117" s="489"/>
      <c r="D117" s="490"/>
      <c r="E117" s="487"/>
    </row>
    <row r="118" spans="1:5" s="480" customFormat="1" ht="15.75">
      <c r="A118" s="497" t="s">
        <v>673</v>
      </c>
      <c r="B118" s="482" t="s">
        <v>674</v>
      </c>
      <c r="C118" s="490"/>
      <c r="D118" s="489"/>
      <c r="E118" s="487"/>
    </row>
    <row r="119" spans="1:5" s="480" customFormat="1" ht="15.75">
      <c r="A119" s="485" t="s">
        <v>675</v>
      </c>
      <c r="B119" s="482" t="s">
        <v>676</v>
      </c>
      <c r="C119" s="486">
        <f>C120+C123</f>
        <v>5824</v>
      </c>
      <c r="D119" s="486">
        <f>D120+D123</f>
        <v>0</v>
      </c>
      <c r="E119" s="487"/>
    </row>
    <row r="120" spans="1:5" s="480" customFormat="1" ht="15.75">
      <c r="A120" s="497" t="s">
        <v>677</v>
      </c>
      <c r="B120" s="482" t="s">
        <v>678</v>
      </c>
      <c r="C120" s="486">
        <v>5824</v>
      </c>
      <c r="D120" s="486">
        <f>SUM(D121:D122)</f>
        <v>0</v>
      </c>
      <c r="E120" s="487"/>
    </row>
    <row r="121" spans="1:5" s="480" customFormat="1" ht="15.75">
      <c r="A121" s="498" t="s">
        <v>679</v>
      </c>
      <c r="B121" s="482" t="s">
        <v>680</v>
      </c>
      <c r="C121" s="489"/>
      <c r="D121" s="489"/>
      <c r="E121" s="487"/>
    </row>
    <row r="122" spans="1:5" s="480" customFormat="1" ht="15.75">
      <c r="A122" s="500" t="s">
        <v>681</v>
      </c>
      <c r="B122" s="482" t="s">
        <v>682</v>
      </c>
      <c r="C122" s="489"/>
      <c r="D122" s="490"/>
      <c r="E122" s="487"/>
    </row>
    <row r="123" spans="1:5" s="480" customFormat="1" ht="15.75">
      <c r="A123" s="497" t="s">
        <v>683</v>
      </c>
      <c r="B123" s="482" t="s">
        <v>684</v>
      </c>
      <c r="C123" s="490"/>
      <c r="D123" s="489"/>
      <c r="E123" s="487"/>
    </row>
    <row r="124" spans="1:5" s="480" customFormat="1" ht="15.75">
      <c r="A124" s="481" t="s">
        <v>685</v>
      </c>
      <c r="B124" s="482" t="s">
        <v>686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687</v>
      </c>
      <c r="B125" s="482" t="s">
        <v>688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689</v>
      </c>
      <c r="B126" s="482" t="s">
        <v>690</v>
      </c>
      <c r="C126" s="489"/>
      <c r="D126" s="489"/>
      <c r="E126" s="487"/>
    </row>
    <row r="127" spans="1:5" s="480" customFormat="1" ht="15.75">
      <c r="A127" s="500" t="s">
        <v>691</v>
      </c>
      <c r="B127" s="482" t="s">
        <v>692</v>
      </c>
      <c r="C127" s="489"/>
      <c r="D127" s="490"/>
      <c r="E127" s="487"/>
    </row>
    <row r="128" spans="1:5" s="480" customFormat="1" ht="15.75">
      <c r="A128" s="497" t="s">
        <v>693</v>
      </c>
      <c r="B128" s="482" t="s">
        <v>694</v>
      </c>
      <c r="C128" s="490"/>
      <c r="D128" s="489"/>
      <c r="E128" s="487"/>
    </row>
    <row r="129" spans="1:5" s="480" customFormat="1" ht="15.75">
      <c r="A129" s="481" t="s">
        <v>695</v>
      </c>
      <c r="B129" s="482" t="s">
        <v>696</v>
      </c>
      <c r="C129" s="501"/>
      <c r="D129" s="502"/>
      <c r="E129" s="503"/>
    </row>
    <row r="130" spans="1:5" s="480" customFormat="1" ht="15.75">
      <c r="A130" s="481" t="s">
        <v>697</v>
      </c>
      <c r="B130" s="482" t="s">
        <v>698</v>
      </c>
      <c r="C130" s="501"/>
      <c r="D130" s="502"/>
      <c r="E130" s="503"/>
    </row>
    <row r="131" spans="1:5" s="480" customFormat="1" ht="15.75">
      <c r="A131" s="481" t="s">
        <v>699</v>
      </c>
      <c r="B131" s="482" t="s">
        <v>700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701</v>
      </c>
      <c r="B132" s="482" t="s">
        <v>702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703</v>
      </c>
      <c r="B133" s="482" t="s">
        <v>704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705</v>
      </c>
      <c r="B134" s="482" t="s">
        <v>706</v>
      </c>
      <c r="C134" s="489"/>
      <c r="D134" s="489"/>
      <c r="E134" s="487"/>
    </row>
    <row r="135" spans="1:5" s="480" customFormat="1" ht="15.75">
      <c r="A135" s="500" t="s">
        <v>707</v>
      </c>
      <c r="B135" s="482" t="s">
        <v>708</v>
      </c>
      <c r="C135" s="489"/>
      <c r="D135" s="490"/>
      <c r="E135" s="487"/>
    </row>
    <row r="136" spans="1:5" s="480" customFormat="1" ht="15.75">
      <c r="A136" s="504" t="s">
        <v>709</v>
      </c>
      <c r="B136" s="482" t="s">
        <v>710</v>
      </c>
      <c r="C136" s="490"/>
      <c r="D136" s="489"/>
      <c r="E136" s="487"/>
    </row>
    <row r="137" spans="1:5" s="480" customFormat="1" ht="15.75">
      <c r="A137" s="481" t="s">
        <v>711</v>
      </c>
      <c r="B137" s="482" t="s">
        <v>712</v>
      </c>
      <c r="C137" s="501"/>
      <c r="D137" s="502"/>
      <c r="E137" s="503"/>
    </row>
    <row r="138" spans="1:5" s="480" customFormat="1" ht="15.75">
      <c r="A138" s="481" t="s">
        <v>713</v>
      </c>
      <c r="B138" s="482" t="s">
        <v>714</v>
      </c>
      <c r="C138" s="501"/>
      <c r="D138" s="502"/>
      <c r="E138" s="503"/>
    </row>
    <row r="139" spans="1:5" s="480" customFormat="1" ht="15.75">
      <c r="A139" s="491" t="s">
        <v>715</v>
      </c>
      <c r="B139" s="482" t="s">
        <v>716</v>
      </c>
      <c r="C139" s="490"/>
      <c r="D139" s="505">
        <f>D140</f>
        <v>20</v>
      </c>
      <c r="E139" s="487"/>
    </row>
    <row r="140" spans="1:5" s="480" customFormat="1" ht="15.75">
      <c r="A140" s="481" t="s">
        <v>717</v>
      </c>
      <c r="B140" s="482" t="s">
        <v>718</v>
      </c>
      <c r="C140" s="501"/>
      <c r="D140" s="502">
        <v>20</v>
      </c>
      <c r="E140" s="503"/>
    </row>
    <row r="141" spans="1:5" s="480" customFormat="1" ht="15.75">
      <c r="A141" s="481" t="s">
        <v>719</v>
      </c>
      <c r="B141" s="482" t="s">
        <v>720</v>
      </c>
      <c r="C141" s="501"/>
      <c r="D141" s="502">
        <f>SUM(D142)</f>
        <v>0</v>
      </c>
      <c r="E141" s="503"/>
    </row>
    <row r="142" spans="1:5" s="480" customFormat="1" ht="15.75">
      <c r="A142" s="497" t="s">
        <v>721</v>
      </c>
      <c r="B142" s="482" t="s">
        <v>722</v>
      </c>
      <c r="C142" s="490"/>
      <c r="D142" s="489"/>
      <c r="E142" s="487"/>
    </row>
    <row r="143" spans="1:5" s="480" customFormat="1" ht="15.75">
      <c r="A143" s="481" t="s">
        <v>723</v>
      </c>
      <c r="B143" s="482" t="s">
        <v>724</v>
      </c>
      <c r="C143" s="501"/>
      <c r="D143" s="502"/>
      <c r="E143" s="503"/>
    </row>
    <row r="144" spans="1:5" s="480" customFormat="1" ht="15.75">
      <c r="A144" s="481" t="s">
        <v>725</v>
      </c>
      <c r="B144" s="482" t="s">
        <v>726</v>
      </c>
      <c r="C144" s="501"/>
      <c r="D144" s="502">
        <f>SUM(D145:D148)</f>
        <v>0</v>
      </c>
      <c r="E144" s="503"/>
    </row>
    <row r="145" spans="1:5" s="480" customFormat="1" ht="15.75">
      <c r="A145" s="497" t="s">
        <v>727</v>
      </c>
      <c r="B145" s="482" t="s">
        <v>728</v>
      </c>
      <c r="C145" s="490"/>
      <c r="D145" s="489"/>
      <c r="E145" s="487"/>
    </row>
    <row r="146" spans="1:5" s="480" customFormat="1" ht="15.75">
      <c r="A146" s="497" t="s">
        <v>729</v>
      </c>
      <c r="B146" s="482" t="s">
        <v>730</v>
      </c>
      <c r="C146" s="490"/>
      <c r="D146" s="489"/>
      <c r="E146" s="487"/>
    </row>
    <row r="147" spans="1:5" s="480" customFormat="1" ht="15.75">
      <c r="A147" s="497" t="s">
        <v>731</v>
      </c>
      <c r="B147" s="482" t="s">
        <v>732</v>
      </c>
      <c r="C147" s="490"/>
      <c r="D147" s="489"/>
      <c r="E147" s="487"/>
    </row>
    <row r="148" spans="1:5" s="480" customFormat="1" ht="15.75">
      <c r="A148" s="497" t="s">
        <v>733</v>
      </c>
      <c r="B148" s="482" t="s">
        <v>734</v>
      </c>
      <c r="C148" s="490"/>
      <c r="D148" s="489"/>
      <c r="E148" s="487"/>
    </row>
    <row r="149" spans="1:5" s="480" customFormat="1" ht="15.75">
      <c r="A149" s="481" t="s">
        <v>735</v>
      </c>
      <c r="B149" s="482" t="s">
        <v>736</v>
      </c>
      <c r="C149" s="501"/>
      <c r="D149" s="502"/>
      <c r="E149" s="503"/>
    </row>
    <row r="150" spans="1:5" s="480" customFormat="1" ht="23.25" customHeight="1">
      <c r="A150" s="491" t="s">
        <v>737</v>
      </c>
      <c r="B150" s="482" t="s">
        <v>738</v>
      </c>
      <c r="C150" s="492">
        <f>C151+C170</f>
        <v>9370</v>
      </c>
      <c r="D150" s="492">
        <v>3091</v>
      </c>
      <c r="E150" s="493">
        <f>E151+E170</f>
        <v>0</v>
      </c>
    </row>
    <row r="151" spans="1:5" s="480" customFormat="1" ht="33" customHeight="1">
      <c r="A151" s="481" t="s">
        <v>739</v>
      </c>
      <c r="B151" s="482" t="s">
        <v>740</v>
      </c>
      <c r="C151" s="494">
        <f>C152+C159+C166</f>
        <v>9370</v>
      </c>
      <c r="D151" s="494">
        <f>D152+D159+D166</f>
        <v>3091</v>
      </c>
      <c r="E151" s="495">
        <f>E152+E159+E166</f>
        <v>0</v>
      </c>
    </row>
    <row r="152" spans="1:5" s="480" customFormat="1" ht="15.75">
      <c r="A152" s="506" t="s">
        <v>741</v>
      </c>
      <c r="B152" s="482" t="s">
        <v>742</v>
      </c>
      <c r="C152" s="486">
        <f>C153+C156</f>
        <v>0</v>
      </c>
      <c r="D152" s="486">
        <f>D153+D156</f>
        <v>0</v>
      </c>
      <c r="E152" s="496">
        <f>E153+E156</f>
        <v>0</v>
      </c>
    </row>
    <row r="153" spans="1:5" s="480" customFormat="1" ht="21" customHeight="1">
      <c r="A153" s="497" t="s">
        <v>743</v>
      </c>
      <c r="B153" s="482" t="s">
        <v>744</v>
      </c>
      <c r="C153" s="486">
        <f>C154+C155</f>
        <v>0</v>
      </c>
      <c r="D153" s="486">
        <f>D154+D155</f>
        <v>0</v>
      </c>
      <c r="E153" s="496">
        <f>E154+E155</f>
        <v>0</v>
      </c>
    </row>
    <row r="154" spans="1:5" s="480" customFormat="1" ht="15.75">
      <c r="A154" s="498" t="s">
        <v>745</v>
      </c>
      <c r="B154" s="482" t="s">
        <v>746</v>
      </c>
      <c r="C154" s="489"/>
      <c r="D154" s="489"/>
      <c r="E154" s="499"/>
    </row>
    <row r="155" spans="1:5" s="480" customFormat="1" ht="15.75">
      <c r="A155" s="500" t="s">
        <v>747</v>
      </c>
      <c r="B155" s="482" t="s">
        <v>748</v>
      </c>
      <c r="C155" s="489"/>
      <c r="D155" s="490"/>
      <c r="E155" s="499"/>
    </row>
    <row r="156" spans="1:5" s="480" customFormat="1" ht="22.5" customHeight="1">
      <c r="A156" s="497" t="s">
        <v>749</v>
      </c>
      <c r="B156" s="482" t="s">
        <v>750</v>
      </c>
      <c r="C156" s="486">
        <f>C157+C158</f>
        <v>0</v>
      </c>
      <c r="D156" s="486">
        <f>D157+D158</f>
        <v>0</v>
      </c>
      <c r="E156" s="496">
        <f>E157+E158</f>
        <v>0</v>
      </c>
    </row>
    <row r="157" spans="1:5" s="480" customFormat="1" ht="22.5">
      <c r="A157" s="498" t="s">
        <v>751</v>
      </c>
      <c r="B157" s="482" t="s">
        <v>752</v>
      </c>
      <c r="C157" s="489"/>
      <c r="D157" s="489"/>
      <c r="E157" s="499"/>
    </row>
    <row r="158" spans="1:5" s="480" customFormat="1" ht="15.75">
      <c r="A158" s="500" t="s">
        <v>747</v>
      </c>
      <c r="B158" s="482" t="s">
        <v>753</v>
      </c>
      <c r="C158" s="489"/>
      <c r="D158" s="507"/>
      <c r="E158" s="499"/>
    </row>
    <row r="159" spans="1:5" s="480" customFormat="1" ht="26.25" customHeight="1">
      <c r="A159" s="506" t="s">
        <v>754</v>
      </c>
      <c r="B159" s="482" t="s">
        <v>755</v>
      </c>
      <c r="C159" s="486">
        <f>C160+C163</f>
        <v>9370</v>
      </c>
      <c r="D159" s="486">
        <f>D160+D163</f>
        <v>3091</v>
      </c>
      <c r="E159" s="487"/>
    </row>
    <row r="160" spans="1:5" s="480" customFormat="1" ht="24.75" customHeight="1">
      <c r="A160" s="497" t="s">
        <v>756</v>
      </c>
      <c r="B160" s="482" t="s">
        <v>757</v>
      </c>
      <c r="C160" s="486">
        <f>C161+C162</f>
        <v>0</v>
      </c>
      <c r="D160" s="486">
        <f>D161+D162</f>
        <v>0</v>
      </c>
      <c r="E160" s="487"/>
    </row>
    <row r="161" spans="1:5" s="480" customFormat="1" ht="15.75" customHeight="1">
      <c r="A161" s="498" t="s">
        <v>758</v>
      </c>
      <c r="B161" s="482" t="s">
        <v>759</v>
      </c>
      <c r="C161" s="489"/>
      <c r="D161" s="489"/>
      <c r="E161" s="487"/>
    </row>
    <row r="162" spans="1:5" s="480" customFormat="1" ht="15.75" customHeight="1">
      <c r="A162" s="500" t="s">
        <v>760</v>
      </c>
      <c r="B162" s="482" t="s">
        <v>761</v>
      </c>
      <c r="C162" s="489"/>
      <c r="D162" s="490"/>
      <c r="E162" s="487"/>
    </row>
    <row r="163" spans="1:5" s="480" customFormat="1" ht="24.75" customHeight="1">
      <c r="A163" s="497" t="s">
        <v>762</v>
      </c>
      <c r="B163" s="482" t="s">
        <v>763</v>
      </c>
      <c r="C163" s="486">
        <v>9370</v>
      </c>
      <c r="D163" s="486">
        <v>3091</v>
      </c>
      <c r="E163" s="487"/>
    </row>
    <row r="164" spans="1:5" s="480" customFormat="1" ht="16.5" customHeight="1">
      <c r="A164" s="498" t="s">
        <v>764</v>
      </c>
      <c r="B164" s="482" t="s">
        <v>765</v>
      </c>
      <c r="C164" s="489"/>
      <c r="D164" s="489"/>
      <c r="E164" s="487"/>
    </row>
    <row r="165" spans="1:5" s="480" customFormat="1" ht="15.75">
      <c r="A165" s="500" t="s">
        <v>766</v>
      </c>
      <c r="B165" s="482" t="s">
        <v>767</v>
      </c>
      <c r="C165" s="489"/>
      <c r="D165" s="507"/>
      <c r="E165" s="487"/>
    </row>
    <row r="166" spans="1:5" s="480" customFormat="1" ht="15.75">
      <c r="A166" s="506" t="s">
        <v>768</v>
      </c>
      <c r="B166" s="482" t="s">
        <v>769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770</v>
      </c>
      <c r="B167" s="482" t="s">
        <v>771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772</v>
      </c>
      <c r="B168" s="482" t="s">
        <v>773</v>
      </c>
      <c r="C168" s="489"/>
      <c r="D168" s="489"/>
      <c r="E168" s="487"/>
    </row>
    <row r="169" spans="1:5" s="480" customFormat="1" ht="15.75">
      <c r="A169" s="500" t="s">
        <v>774</v>
      </c>
      <c r="B169" s="482" t="s">
        <v>775</v>
      </c>
      <c r="C169" s="489"/>
      <c r="D169" s="490"/>
      <c r="E169" s="487"/>
    </row>
    <row r="170" spans="1:5" s="480" customFormat="1" ht="24.75" customHeight="1">
      <c r="A170" s="508" t="s">
        <v>776</v>
      </c>
      <c r="B170" s="482" t="s">
        <v>777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778</v>
      </c>
      <c r="B171" s="482" t="s">
        <v>779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780</v>
      </c>
      <c r="B172" s="482" t="s">
        <v>781</v>
      </c>
      <c r="C172" s="489"/>
      <c r="D172" s="489"/>
      <c r="E172" s="499"/>
    </row>
    <row r="173" spans="1:5" s="480" customFormat="1" ht="15.75">
      <c r="A173" s="500" t="s">
        <v>782</v>
      </c>
      <c r="B173" s="482" t="s">
        <v>783</v>
      </c>
      <c r="C173" s="489"/>
      <c r="D173" s="490"/>
      <c r="E173" s="499"/>
    </row>
    <row r="174" spans="1:5" s="480" customFormat="1" ht="15.75">
      <c r="A174" s="506" t="s">
        <v>784</v>
      </c>
      <c r="B174" s="482" t="s">
        <v>785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786</v>
      </c>
      <c r="B175" s="482" t="s">
        <v>787</v>
      </c>
      <c r="C175" s="489"/>
      <c r="D175" s="489"/>
      <c r="E175" s="487"/>
    </row>
    <row r="176" spans="1:5" s="480" customFormat="1" ht="15.75">
      <c r="A176" s="500" t="s">
        <v>788</v>
      </c>
      <c r="B176" s="482" t="s">
        <v>789</v>
      </c>
      <c r="C176" s="489"/>
      <c r="D176" s="507"/>
      <c r="E176" s="487"/>
    </row>
    <row r="177" spans="1:5" s="480" customFormat="1" ht="15.75">
      <c r="A177" s="506" t="s">
        <v>790</v>
      </c>
      <c r="B177" s="482" t="s">
        <v>791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792</v>
      </c>
      <c r="B178" s="482" t="s">
        <v>793</v>
      </c>
      <c r="C178" s="489"/>
      <c r="D178" s="489"/>
      <c r="E178" s="487"/>
    </row>
    <row r="179" spans="1:5" s="480" customFormat="1" ht="15.75">
      <c r="A179" s="500" t="s">
        <v>794</v>
      </c>
      <c r="B179" s="482" t="s">
        <v>795</v>
      </c>
      <c r="C179" s="489"/>
      <c r="D179" s="490"/>
      <c r="E179" s="487"/>
    </row>
    <row r="180" spans="1:5" s="480" customFormat="1" ht="15.75">
      <c r="A180" s="506" t="s">
        <v>796</v>
      </c>
      <c r="B180" s="482" t="s">
        <v>797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798</v>
      </c>
      <c r="B181" s="482" t="s">
        <v>799</v>
      </c>
      <c r="C181" s="489"/>
      <c r="D181" s="489"/>
      <c r="E181" s="487"/>
    </row>
    <row r="182" spans="1:5" s="480" customFormat="1" ht="15.75">
      <c r="A182" s="500" t="s">
        <v>800</v>
      </c>
      <c r="B182" s="482" t="s">
        <v>801</v>
      </c>
      <c r="C182" s="489"/>
      <c r="D182" s="490"/>
      <c r="E182" s="487"/>
    </row>
    <row r="183" spans="1:5" s="480" customFormat="1" ht="15.75" customHeight="1">
      <c r="A183" s="491" t="s">
        <v>802</v>
      </c>
      <c r="B183" s="482" t="s">
        <v>803</v>
      </c>
      <c r="C183" s="492">
        <f>C7+C21+C139+C150</f>
        <v>153780</v>
      </c>
      <c r="D183" s="492">
        <f>D7+D21+D139+D150</f>
        <v>102255</v>
      </c>
      <c r="E183" s="493">
        <f>E7+E21+E139+E150</f>
        <v>0</v>
      </c>
    </row>
    <row r="184" spans="1:5" s="480" customFormat="1" ht="15.75">
      <c r="A184" s="491" t="s">
        <v>804</v>
      </c>
      <c r="B184" s="482" t="s">
        <v>805</v>
      </c>
      <c r="C184" s="490"/>
      <c r="D184" s="492">
        <f>D185+D193+D203</f>
        <v>0</v>
      </c>
      <c r="E184" s="493">
        <f>E185+E193+E203</f>
        <v>0</v>
      </c>
    </row>
    <row r="185" spans="1:5" s="480" customFormat="1" ht="15.75">
      <c r="A185" s="481" t="s">
        <v>806</v>
      </c>
      <c r="B185" s="482" t="s">
        <v>807</v>
      </c>
      <c r="C185" s="501"/>
      <c r="D185" s="494">
        <f>SUM(D186:D192)</f>
        <v>0</v>
      </c>
      <c r="E185" s="503"/>
    </row>
    <row r="186" spans="1:5" s="480" customFormat="1" ht="15.75">
      <c r="A186" s="497" t="s">
        <v>808</v>
      </c>
      <c r="B186" s="482" t="s">
        <v>809</v>
      </c>
      <c r="C186" s="490"/>
      <c r="D186" s="489"/>
      <c r="E186" s="487"/>
    </row>
    <row r="187" spans="1:5" s="480" customFormat="1" ht="15.75">
      <c r="A187" s="497" t="s">
        <v>810</v>
      </c>
      <c r="B187" s="482" t="s">
        <v>811</v>
      </c>
      <c r="C187" s="490"/>
      <c r="D187" s="489"/>
      <c r="E187" s="487"/>
    </row>
    <row r="188" spans="1:5" s="480" customFormat="1" ht="15.75">
      <c r="A188" s="497" t="s">
        <v>812</v>
      </c>
      <c r="B188" s="482" t="s">
        <v>813</v>
      </c>
      <c r="C188" s="490"/>
      <c r="D188" s="489"/>
      <c r="E188" s="487"/>
    </row>
    <row r="189" spans="1:5" s="480" customFormat="1" ht="15.75">
      <c r="A189" s="497" t="s">
        <v>814</v>
      </c>
      <c r="B189" s="482" t="s">
        <v>815</v>
      </c>
      <c r="C189" s="490"/>
      <c r="D189" s="489"/>
      <c r="E189" s="487"/>
    </row>
    <row r="190" spans="1:5" s="480" customFormat="1" ht="15.75">
      <c r="A190" s="497" t="s">
        <v>816</v>
      </c>
      <c r="B190" s="482" t="s">
        <v>817</v>
      </c>
      <c r="C190" s="490"/>
      <c r="D190" s="489"/>
      <c r="E190" s="487"/>
    </row>
    <row r="191" spans="1:5" s="480" customFormat="1" ht="15.75">
      <c r="A191" s="509" t="s">
        <v>818</v>
      </c>
      <c r="B191" s="482" t="s">
        <v>819</v>
      </c>
      <c r="C191" s="490"/>
      <c r="D191" s="489"/>
      <c r="E191" s="487"/>
    </row>
    <row r="192" spans="1:5" s="480" customFormat="1" ht="15.75">
      <c r="A192" s="497" t="s">
        <v>820</v>
      </c>
      <c r="B192" s="482" t="s">
        <v>821</v>
      </c>
      <c r="C192" s="490"/>
      <c r="D192" s="489"/>
      <c r="E192" s="487"/>
    </row>
    <row r="193" spans="1:5" s="480" customFormat="1" ht="15.75">
      <c r="A193" s="481" t="s">
        <v>822</v>
      </c>
      <c r="B193" s="482" t="s">
        <v>823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824</v>
      </c>
      <c r="B194" s="482" t="s">
        <v>825</v>
      </c>
      <c r="C194" s="490"/>
      <c r="D194" s="489"/>
      <c r="E194" s="487"/>
    </row>
    <row r="195" spans="1:5" s="480" customFormat="1" ht="15.75">
      <c r="A195" s="497" t="s">
        <v>826</v>
      </c>
      <c r="B195" s="482" t="s">
        <v>827</v>
      </c>
      <c r="C195" s="490"/>
      <c r="D195" s="489"/>
      <c r="E195" s="487"/>
    </row>
    <row r="196" spans="1:5" s="480" customFormat="1" ht="15.75">
      <c r="A196" s="497" t="s">
        <v>828</v>
      </c>
      <c r="B196" s="482" t="s">
        <v>829</v>
      </c>
      <c r="C196" s="490"/>
      <c r="D196" s="489"/>
      <c r="E196" s="487"/>
    </row>
    <row r="197" spans="1:5" s="480" customFormat="1" ht="15.75">
      <c r="A197" s="497" t="s">
        <v>830</v>
      </c>
      <c r="B197" s="482" t="s">
        <v>831</v>
      </c>
      <c r="C197" s="490"/>
      <c r="D197" s="489"/>
      <c r="E197" s="487"/>
    </row>
    <row r="198" spans="1:5" s="480" customFormat="1" ht="15.75">
      <c r="A198" s="497" t="s">
        <v>832</v>
      </c>
      <c r="B198" s="482" t="s">
        <v>833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834</v>
      </c>
      <c r="B199" s="482" t="s">
        <v>835</v>
      </c>
      <c r="C199" s="490"/>
      <c r="D199" s="489"/>
      <c r="E199" s="499"/>
    </row>
    <row r="200" spans="1:5" s="480" customFormat="1" ht="15.75">
      <c r="A200" s="498" t="s">
        <v>836</v>
      </c>
      <c r="B200" s="482" t="s">
        <v>837</v>
      </c>
      <c r="C200" s="490"/>
      <c r="D200" s="489"/>
      <c r="E200" s="487"/>
    </row>
    <row r="201" spans="1:5" s="480" customFormat="1" ht="15.75">
      <c r="A201" s="498" t="s">
        <v>838</v>
      </c>
      <c r="B201" s="482" t="s">
        <v>839</v>
      </c>
      <c r="C201" s="490"/>
      <c r="D201" s="489"/>
      <c r="E201" s="487"/>
    </row>
    <row r="202" spans="1:5" s="480" customFormat="1" ht="15.75">
      <c r="A202" s="498" t="s">
        <v>840</v>
      </c>
      <c r="B202" s="482" t="s">
        <v>841</v>
      </c>
      <c r="C202" s="490"/>
      <c r="D202" s="489"/>
      <c r="E202" s="487"/>
    </row>
    <row r="203" spans="1:5" s="480" customFormat="1" ht="15.75">
      <c r="A203" s="481" t="s">
        <v>842</v>
      </c>
      <c r="B203" s="482" t="s">
        <v>843</v>
      </c>
      <c r="C203" s="501"/>
      <c r="D203" s="494">
        <f>SUM(D204:D206)</f>
        <v>0</v>
      </c>
      <c r="E203" s="503"/>
    </row>
    <row r="204" spans="1:5" s="480" customFormat="1" ht="15.75">
      <c r="A204" s="497" t="s">
        <v>844</v>
      </c>
      <c r="B204" s="482" t="s">
        <v>845</v>
      </c>
      <c r="C204" s="490"/>
      <c r="D204" s="489"/>
      <c r="E204" s="487"/>
    </row>
    <row r="205" spans="1:5" s="480" customFormat="1" ht="15.75">
      <c r="A205" s="497" t="s">
        <v>846</v>
      </c>
      <c r="B205" s="482" t="s">
        <v>847</v>
      </c>
      <c r="C205" s="490"/>
      <c r="D205" s="489"/>
      <c r="E205" s="487"/>
    </row>
    <row r="206" spans="1:5" s="480" customFormat="1" ht="15.75">
      <c r="A206" s="497" t="s">
        <v>848</v>
      </c>
      <c r="B206" s="482" t="s">
        <v>849</v>
      </c>
      <c r="C206" s="490"/>
      <c r="D206" s="489"/>
      <c r="E206" s="487"/>
    </row>
    <row r="207" spans="1:5" s="480" customFormat="1" ht="15.75">
      <c r="A207" s="491" t="s">
        <v>850</v>
      </c>
      <c r="B207" s="482" t="s">
        <v>851</v>
      </c>
      <c r="C207" s="490"/>
      <c r="D207" s="492">
        <f>D208+D209+D214+D227+D228+D229</f>
        <v>1654</v>
      </c>
      <c r="E207" s="487"/>
    </row>
    <row r="208" spans="1:5" s="480" customFormat="1" ht="15.75">
      <c r="A208" s="481" t="s">
        <v>852</v>
      </c>
      <c r="B208" s="482" t="s">
        <v>853</v>
      </c>
      <c r="C208" s="501"/>
      <c r="D208" s="502"/>
      <c r="E208" s="503"/>
    </row>
    <row r="209" spans="1:5" s="480" customFormat="1" ht="15.75">
      <c r="A209" s="481" t="s">
        <v>854</v>
      </c>
      <c r="B209" s="482" t="s">
        <v>855</v>
      </c>
      <c r="C209" s="501"/>
      <c r="D209" s="494">
        <f>SUM(D210:D213)</f>
        <v>1641</v>
      </c>
      <c r="E209" s="503"/>
    </row>
    <row r="210" spans="1:5" s="480" customFormat="1" ht="15.75">
      <c r="A210" s="497" t="s">
        <v>856</v>
      </c>
      <c r="B210" s="482" t="s">
        <v>857</v>
      </c>
      <c r="C210" s="490"/>
      <c r="D210" s="489">
        <v>1641</v>
      </c>
      <c r="E210" s="487"/>
    </row>
    <row r="211" spans="1:5" s="480" customFormat="1" ht="15.75">
      <c r="A211" s="497" t="s">
        <v>858</v>
      </c>
      <c r="B211" s="482" t="s">
        <v>859</v>
      </c>
      <c r="C211" s="490"/>
      <c r="D211" s="489"/>
      <c r="E211" s="487"/>
    </row>
    <row r="212" spans="1:5" s="480" customFormat="1" ht="15.75">
      <c r="A212" s="497" t="s">
        <v>860</v>
      </c>
      <c r="B212" s="482" t="s">
        <v>861</v>
      </c>
      <c r="C212" s="490" t="s">
        <v>862</v>
      </c>
      <c r="D212" s="489"/>
      <c r="E212" s="487"/>
    </row>
    <row r="213" spans="1:5" s="480" customFormat="1" ht="15.75">
      <c r="A213" s="497" t="s">
        <v>863</v>
      </c>
      <c r="B213" s="482" t="s">
        <v>864</v>
      </c>
      <c r="C213" s="490"/>
      <c r="D213" s="489"/>
      <c r="E213" s="487"/>
    </row>
    <row r="214" spans="1:5" s="480" customFormat="1" ht="15.75">
      <c r="A214" s="481" t="s">
        <v>865</v>
      </c>
      <c r="B214" s="482" t="s">
        <v>866</v>
      </c>
      <c r="C214" s="501"/>
      <c r="D214" s="494">
        <f>D215+D221</f>
        <v>13</v>
      </c>
      <c r="E214" s="503"/>
    </row>
    <row r="215" spans="1:5" s="480" customFormat="1" ht="15.75">
      <c r="A215" s="497" t="s">
        <v>867</v>
      </c>
      <c r="B215" s="482" t="s">
        <v>868</v>
      </c>
      <c r="C215" s="490"/>
      <c r="D215" s="486">
        <f>SUM(D216:D220)</f>
        <v>13</v>
      </c>
      <c r="E215" s="487"/>
    </row>
    <row r="216" spans="1:5" s="480" customFormat="1" ht="15.75">
      <c r="A216" s="498" t="s">
        <v>869</v>
      </c>
      <c r="B216" s="482" t="s">
        <v>870</v>
      </c>
      <c r="C216" s="490"/>
      <c r="D216" s="489"/>
      <c r="E216" s="487"/>
    </row>
    <row r="217" spans="1:5" s="480" customFormat="1" ht="15.75">
      <c r="A217" s="498" t="s">
        <v>871</v>
      </c>
      <c r="B217" s="482" t="s">
        <v>872</v>
      </c>
      <c r="C217" s="490"/>
      <c r="D217" s="489"/>
      <c r="E217" s="487"/>
    </row>
    <row r="218" spans="1:5" s="480" customFormat="1" ht="15.75">
      <c r="A218" s="498" t="s">
        <v>873</v>
      </c>
      <c r="B218" s="482" t="s">
        <v>874</v>
      </c>
      <c r="C218" s="490"/>
      <c r="D218" s="489">
        <v>13</v>
      </c>
      <c r="E218" s="487"/>
    </row>
    <row r="219" spans="1:5" s="480" customFormat="1" ht="15.75">
      <c r="A219" s="498" t="s">
        <v>875</v>
      </c>
      <c r="B219" s="482" t="s">
        <v>876</v>
      </c>
      <c r="C219" s="490"/>
      <c r="D219" s="489"/>
      <c r="E219" s="487"/>
    </row>
    <row r="220" spans="1:5" s="480" customFormat="1" ht="15.75">
      <c r="A220" s="498" t="s">
        <v>877</v>
      </c>
      <c r="B220" s="482" t="s">
        <v>878</v>
      </c>
      <c r="C220" s="490"/>
      <c r="D220" s="489"/>
      <c r="E220" s="487"/>
    </row>
    <row r="221" spans="1:5" s="480" customFormat="1" ht="15.75">
      <c r="A221" s="497" t="s">
        <v>879</v>
      </c>
      <c r="B221" s="482" t="s">
        <v>880</v>
      </c>
      <c r="C221" s="490"/>
      <c r="D221" s="486">
        <f>SUM(D222:D226)</f>
        <v>0</v>
      </c>
      <c r="E221" s="487"/>
    </row>
    <row r="222" spans="1:5" s="480" customFormat="1" ht="15.75">
      <c r="A222" s="498" t="s">
        <v>881</v>
      </c>
      <c r="B222" s="482" t="s">
        <v>882</v>
      </c>
      <c r="C222" s="490"/>
      <c r="D222" s="489"/>
      <c r="E222" s="487"/>
    </row>
    <row r="223" spans="1:5" s="480" customFormat="1" ht="15.75">
      <c r="A223" s="498" t="s">
        <v>883</v>
      </c>
      <c r="B223" s="482" t="s">
        <v>884</v>
      </c>
      <c r="C223" s="490"/>
      <c r="D223" s="489"/>
      <c r="E223" s="487"/>
    </row>
    <row r="224" spans="1:5" s="480" customFormat="1" ht="15.75">
      <c r="A224" s="498" t="s">
        <v>885</v>
      </c>
      <c r="B224" s="482" t="s">
        <v>886</v>
      </c>
      <c r="C224" s="490"/>
      <c r="D224" s="489"/>
      <c r="E224" s="487"/>
    </row>
    <row r="225" spans="1:5" s="480" customFormat="1" ht="15.75">
      <c r="A225" s="498" t="s">
        <v>887</v>
      </c>
      <c r="B225" s="482" t="s">
        <v>888</v>
      </c>
      <c r="C225" s="490"/>
      <c r="D225" s="489"/>
      <c r="E225" s="487"/>
    </row>
    <row r="226" spans="1:5" s="480" customFormat="1" ht="15.75">
      <c r="A226" s="498" t="s">
        <v>889</v>
      </c>
      <c r="B226" s="482" t="s">
        <v>890</v>
      </c>
      <c r="C226" s="490"/>
      <c r="D226" s="489"/>
      <c r="E226" s="487"/>
    </row>
    <row r="227" spans="1:5" s="480" customFormat="1" ht="15.75">
      <c r="A227" s="481" t="s">
        <v>891</v>
      </c>
      <c r="B227" s="482" t="s">
        <v>892</v>
      </c>
      <c r="C227" s="501"/>
      <c r="D227" s="502"/>
      <c r="E227" s="503"/>
    </row>
    <row r="228" spans="1:5" s="480" customFormat="1" ht="15.75">
      <c r="A228" s="481" t="s">
        <v>893</v>
      </c>
      <c r="B228" s="482" t="s">
        <v>894</v>
      </c>
      <c r="C228" s="501"/>
      <c r="D228" s="502"/>
      <c r="E228" s="503"/>
    </row>
    <row r="229" spans="1:5" s="480" customFormat="1" ht="15.75">
      <c r="A229" s="481" t="s">
        <v>895</v>
      </c>
      <c r="B229" s="482" t="s">
        <v>896</v>
      </c>
      <c r="C229" s="501"/>
      <c r="D229" s="494">
        <f>SUM(D230:D231)</f>
        <v>0</v>
      </c>
      <c r="E229" s="503"/>
    </row>
    <row r="230" spans="1:5" s="480" customFormat="1" ht="15.75">
      <c r="A230" s="497" t="s">
        <v>897</v>
      </c>
      <c r="B230" s="482" t="s">
        <v>898</v>
      </c>
      <c r="C230" s="490"/>
      <c r="D230" s="489"/>
      <c r="E230" s="487"/>
    </row>
    <row r="231" spans="1:5" s="480" customFormat="1" ht="15.75">
      <c r="A231" s="497" t="s">
        <v>899</v>
      </c>
      <c r="B231" s="482" t="s">
        <v>900</v>
      </c>
      <c r="C231" s="490"/>
      <c r="D231" s="489"/>
      <c r="E231" s="487"/>
    </row>
    <row r="232" spans="1:5" s="480" customFormat="1" ht="33" customHeight="1" hidden="1">
      <c r="A232" s="497" t="s">
        <v>901</v>
      </c>
      <c r="B232" s="482" t="s">
        <v>902</v>
      </c>
      <c r="C232" s="486"/>
      <c r="D232" s="486"/>
      <c r="E232" s="496"/>
    </row>
    <row r="233" spans="1:5" s="480" customFormat="1" ht="15.75" hidden="1">
      <c r="A233" s="497" t="s">
        <v>903</v>
      </c>
      <c r="B233" s="482" t="s">
        <v>904</v>
      </c>
      <c r="C233" s="486"/>
      <c r="D233" s="486"/>
      <c r="E233" s="496"/>
    </row>
    <row r="234" spans="1:5" s="480" customFormat="1" ht="15.75">
      <c r="A234" s="491" t="s">
        <v>905</v>
      </c>
      <c r="B234" s="482" t="s">
        <v>906</v>
      </c>
      <c r="C234" s="490"/>
      <c r="D234" s="492">
        <f>SUM(D235:D239)</f>
        <v>0</v>
      </c>
      <c r="E234" s="487"/>
    </row>
    <row r="235" spans="1:5" s="480" customFormat="1" ht="15.75">
      <c r="A235" s="481" t="s">
        <v>907</v>
      </c>
      <c r="B235" s="482" t="s">
        <v>908</v>
      </c>
      <c r="C235" s="501"/>
      <c r="D235" s="502"/>
      <c r="E235" s="503"/>
    </row>
    <row r="236" spans="1:5" s="480" customFormat="1" ht="15.75">
      <c r="A236" s="481" t="s">
        <v>909</v>
      </c>
      <c r="B236" s="482" t="s">
        <v>910</v>
      </c>
      <c r="C236" s="501"/>
      <c r="D236" s="502"/>
      <c r="E236" s="503"/>
    </row>
    <row r="237" spans="1:5" s="480" customFormat="1" ht="15.75">
      <c r="A237" s="481" t="s">
        <v>911</v>
      </c>
      <c r="B237" s="482" t="s">
        <v>912</v>
      </c>
      <c r="C237" s="501"/>
      <c r="D237" s="502"/>
      <c r="E237" s="503"/>
    </row>
    <row r="238" spans="1:5" s="480" customFormat="1" ht="15.75">
      <c r="A238" s="481" t="s">
        <v>913</v>
      </c>
      <c r="B238" s="482" t="s">
        <v>914</v>
      </c>
      <c r="C238" s="501"/>
      <c r="D238" s="502"/>
      <c r="E238" s="503"/>
    </row>
    <row r="239" spans="1:5" s="480" customFormat="1" ht="15.75">
      <c r="A239" s="481" t="s">
        <v>915</v>
      </c>
      <c r="B239" s="482" t="s">
        <v>916</v>
      </c>
      <c r="C239" s="501"/>
      <c r="D239" s="502"/>
      <c r="E239" s="503"/>
    </row>
    <row r="240" spans="1:5" s="480" customFormat="1" ht="15.75">
      <c r="A240" s="491" t="s">
        <v>917</v>
      </c>
      <c r="B240" s="482" t="s">
        <v>918</v>
      </c>
      <c r="C240" s="490"/>
      <c r="D240" s="492">
        <v>4205</v>
      </c>
      <c r="E240" s="487"/>
    </row>
    <row r="241" spans="1:5" s="480" customFormat="1" ht="15.75">
      <c r="A241" s="481" t="s">
        <v>919</v>
      </c>
      <c r="B241" s="482" t="s">
        <v>920</v>
      </c>
      <c r="C241" s="501"/>
      <c r="D241" s="494">
        <f>D242+D245+D246+D247</f>
        <v>181</v>
      </c>
      <c r="E241" s="503"/>
    </row>
    <row r="242" spans="1:5" s="480" customFormat="1" ht="15.75">
      <c r="A242" s="485" t="s">
        <v>921</v>
      </c>
      <c r="B242" s="482" t="s">
        <v>922</v>
      </c>
      <c r="C242" s="490"/>
      <c r="D242" s="486">
        <f>SUM(D243:D244)</f>
        <v>181</v>
      </c>
      <c r="E242" s="487"/>
    </row>
    <row r="243" spans="1:5" s="480" customFormat="1" ht="15.75">
      <c r="A243" s="497" t="s">
        <v>923</v>
      </c>
      <c r="B243" s="482" t="s">
        <v>924</v>
      </c>
      <c r="C243" s="490"/>
      <c r="D243" s="489">
        <v>181</v>
      </c>
      <c r="E243" s="487"/>
    </row>
    <row r="244" spans="1:5" s="480" customFormat="1" ht="15.75">
      <c r="A244" s="497" t="s">
        <v>925</v>
      </c>
      <c r="B244" s="482" t="s">
        <v>926</v>
      </c>
      <c r="C244" s="490"/>
      <c r="D244" s="489"/>
      <c r="E244" s="487"/>
    </row>
    <row r="245" spans="1:5" s="480" customFormat="1" ht="15.75">
      <c r="A245" s="485" t="s">
        <v>927</v>
      </c>
      <c r="B245" s="482" t="s">
        <v>928</v>
      </c>
      <c r="C245" s="490"/>
      <c r="D245" s="489"/>
      <c r="E245" s="487"/>
    </row>
    <row r="246" spans="1:5" s="480" customFormat="1" ht="15.75">
      <c r="A246" s="485" t="s">
        <v>929</v>
      </c>
      <c r="B246" s="482" t="s">
        <v>930</v>
      </c>
      <c r="C246" s="490"/>
      <c r="D246" s="489"/>
      <c r="E246" s="487"/>
    </row>
    <row r="247" spans="1:5" s="480" customFormat="1" ht="15.75">
      <c r="A247" s="485" t="s">
        <v>931</v>
      </c>
      <c r="B247" s="482" t="s">
        <v>932</v>
      </c>
      <c r="C247" s="490"/>
      <c r="D247" s="489"/>
      <c r="E247" s="487"/>
    </row>
    <row r="248" spans="1:5" s="480" customFormat="1" ht="15.75">
      <c r="A248" s="481" t="s">
        <v>933</v>
      </c>
      <c r="B248" s="482" t="s">
        <v>934</v>
      </c>
      <c r="C248" s="501"/>
      <c r="D248" s="494">
        <f>SUM(D249:D256)</f>
        <v>4024</v>
      </c>
      <c r="E248" s="503"/>
    </row>
    <row r="249" spans="1:5" s="480" customFormat="1" ht="15.75">
      <c r="A249" s="485" t="s">
        <v>935</v>
      </c>
      <c r="B249" s="482" t="s">
        <v>936</v>
      </c>
      <c r="C249" s="490"/>
      <c r="D249" s="489">
        <v>4024</v>
      </c>
      <c r="E249" s="487"/>
    </row>
    <row r="250" spans="1:5" s="480" customFormat="1" ht="15.75">
      <c r="A250" s="485" t="s">
        <v>937</v>
      </c>
      <c r="B250" s="482" t="s">
        <v>938</v>
      </c>
      <c r="C250" s="490"/>
      <c r="D250" s="489"/>
      <c r="E250" s="487"/>
    </row>
    <row r="251" spans="1:5" s="480" customFormat="1" ht="15.75">
      <c r="A251" s="485" t="s">
        <v>939</v>
      </c>
      <c r="B251" s="482" t="s">
        <v>940</v>
      </c>
      <c r="C251" s="490"/>
      <c r="D251" s="489"/>
      <c r="E251" s="487"/>
    </row>
    <row r="252" spans="1:5" s="480" customFormat="1" ht="15.75">
      <c r="A252" s="485" t="s">
        <v>941</v>
      </c>
      <c r="B252" s="482" t="s">
        <v>942</v>
      </c>
      <c r="C252" s="490"/>
      <c r="D252" s="489"/>
      <c r="E252" s="487"/>
    </row>
    <row r="253" spans="1:5" s="480" customFormat="1" ht="15.75">
      <c r="A253" s="485" t="s">
        <v>943</v>
      </c>
      <c r="B253" s="482" t="s">
        <v>944</v>
      </c>
      <c r="C253" s="490"/>
      <c r="D253" s="489"/>
      <c r="E253" s="487"/>
    </row>
    <row r="254" spans="1:5" s="480" customFormat="1" ht="15.75">
      <c r="A254" s="485" t="s">
        <v>945</v>
      </c>
      <c r="B254" s="482" t="s">
        <v>946</v>
      </c>
      <c r="C254" s="490"/>
      <c r="D254" s="489"/>
      <c r="E254" s="487"/>
    </row>
    <row r="255" spans="1:5" s="480" customFormat="1" ht="15.75">
      <c r="A255" s="485" t="s">
        <v>947</v>
      </c>
      <c r="B255" s="482" t="s">
        <v>948</v>
      </c>
      <c r="C255" s="490"/>
      <c r="D255" s="489"/>
      <c r="E255" s="487"/>
    </row>
    <row r="256" spans="1:5" s="480" customFormat="1" ht="15.75">
      <c r="A256" s="485" t="s">
        <v>949</v>
      </c>
      <c r="B256" s="482" t="s">
        <v>950</v>
      </c>
      <c r="C256" s="490"/>
      <c r="D256" s="489"/>
      <c r="E256" s="487"/>
    </row>
    <row r="257" spans="1:5" s="480" customFormat="1" ht="15.75">
      <c r="A257" s="481" t="s">
        <v>951</v>
      </c>
      <c r="B257" s="482" t="s">
        <v>952</v>
      </c>
      <c r="C257" s="501"/>
      <c r="D257" s="510">
        <f>SUM(D258:D266)</f>
        <v>745</v>
      </c>
      <c r="E257" s="503"/>
    </row>
    <row r="258" spans="1:5" s="480" customFormat="1" ht="15.75">
      <c r="A258" s="485" t="s">
        <v>953</v>
      </c>
      <c r="B258" s="482" t="s">
        <v>954</v>
      </c>
      <c r="C258" s="490"/>
      <c r="D258" s="489"/>
      <c r="E258" s="487"/>
    </row>
    <row r="259" spans="1:5" s="480" customFormat="1" ht="15.75">
      <c r="A259" s="485" t="s">
        <v>955</v>
      </c>
      <c r="B259" s="482" t="s">
        <v>956</v>
      </c>
      <c r="C259" s="490"/>
      <c r="D259" s="489"/>
      <c r="E259" s="487"/>
    </row>
    <row r="260" spans="1:5" s="480" customFormat="1" ht="15.75">
      <c r="A260" s="485" t="s">
        <v>957</v>
      </c>
      <c r="B260" s="482" t="s">
        <v>958</v>
      </c>
      <c r="C260" s="490"/>
      <c r="D260" s="489"/>
      <c r="E260" s="487"/>
    </row>
    <row r="261" spans="1:5" s="480" customFormat="1" ht="15.75">
      <c r="A261" s="485" t="s">
        <v>959</v>
      </c>
      <c r="B261" s="482" t="s">
        <v>960</v>
      </c>
      <c r="C261" s="490"/>
      <c r="D261" s="489"/>
      <c r="E261" s="487"/>
    </row>
    <row r="262" spans="1:5" s="480" customFormat="1" ht="15.75">
      <c r="A262" s="485" t="s">
        <v>961</v>
      </c>
      <c r="B262" s="482" t="s">
        <v>962</v>
      </c>
      <c r="C262" s="490"/>
      <c r="D262" s="489"/>
      <c r="E262" s="487"/>
    </row>
    <row r="263" spans="1:5" s="480" customFormat="1" ht="15.75">
      <c r="A263" s="485" t="s">
        <v>963</v>
      </c>
      <c r="B263" s="482" t="s">
        <v>964</v>
      </c>
      <c r="C263" s="490"/>
      <c r="D263" s="489"/>
      <c r="E263" s="487"/>
    </row>
    <row r="264" spans="1:5" s="480" customFormat="1" ht="22.5">
      <c r="A264" s="485" t="s">
        <v>965</v>
      </c>
      <c r="B264" s="482" t="s">
        <v>966</v>
      </c>
      <c r="C264" s="490"/>
      <c r="D264" s="489"/>
      <c r="E264" s="487"/>
    </row>
    <row r="265" spans="1:5" s="480" customFormat="1" ht="15.75">
      <c r="A265" s="485" t="s">
        <v>967</v>
      </c>
      <c r="B265" s="482" t="s">
        <v>968</v>
      </c>
      <c r="C265" s="490"/>
      <c r="D265" s="489"/>
      <c r="E265" s="487"/>
    </row>
    <row r="266" spans="1:5" s="480" customFormat="1" ht="15.75">
      <c r="A266" s="481" t="s">
        <v>969</v>
      </c>
      <c r="B266" s="482" t="s">
        <v>970</v>
      </c>
      <c r="C266" s="501"/>
      <c r="D266" s="502">
        <v>745</v>
      </c>
      <c r="E266" s="503"/>
    </row>
    <row r="267" spans="1:5" s="480" customFormat="1" ht="15.75">
      <c r="A267" s="491" t="s">
        <v>971</v>
      </c>
      <c r="B267" s="482" t="s">
        <v>972</v>
      </c>
      <c r="C267" s="511"/>
      <c r="D267" s="492">
        <f>D184+D207+D234+D240+D266</f>
        <v>6604</v>
      </c>
      <c r="E267" s="484"/>
    </row>
    <row r="268" spans="1:5" s="480" customFormat="1" ht="16.5" thickBot="1">
      <c r="A268" s="512" t="s">
        <v>973</v>
      </c>
      <c r="B268" s="513" t="s">
        <v>974</v>
      </c>
      <c r="C268" s="514"/>
      <c r="D268" s="515">
        <f>D183+D267</f>
        <v>108859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638"/>
      <c r="B272" s="638"/>
      <c r="C272" s="638"/>
      <c r="D272" s="638"/>
      <c r="E272" s="638"/>
    </row>
    <row r="273" spans="1:5" ht="15.75">
      <c r="A273" s="638"/>
      <c r="B273" s="638"/>
      <c r="C273" s="638"/>
      <c r="D273" s="638"/>
      <c r="E273" s="63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dőlt"Szilvás Községi Önkormányzat Önkormányzat&amp;R&amp;"Times New Roman,Félkövér dőlt"4. tájékoztató tábla a 3/2014. (……) önkormányzati rendelethez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workbookViewId="0" topLeftCell="A1">
      <selection activeCell="A5" sqref="A5:A6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655" t="s">
        <v>975</v>
      </c>
      <c r="B1" s="655"/>
      <c r="C1" s="655"/>
    </row>
    <row r="2" spans="1:3" ht="15.75">
      <c r="A2" s="656" t="s">
        <v>1021</v>
      </c>
      <c r="B2" s="656"/>
      <c r="C2" s="656"/>
    </row>
    <row r="4" spans="2:3" ht="13.5" thickBot="1">
      <c r="B4" s="657" t="s">
        <v>468</v>
      </c>
      <c r="C4" s="657"/>
    </row>
    <row r="5" spans="1:3" s="525" customFormat="1" ht="31.5" customHeight="1">
      <c r="A5" s="658" t="s">
        <v>976</v>
      </c>
      <c r="B5" s="660" t="s">
        <v>470</v>
      </c>
      <c r="C5" s="662" t="s">
        <v>977</v>
      </c>
    </row>
    <row r="6" spans="1:3" s="525" customFormat="1" ht="12.75">
      <c r="A6" s="659"/>
      <c r="B6" s="661"/>
      <c r="C6" s="663"/>
    </row>
    <row r="7" spans="1:3" s="529" customFormat="1" ht="13.5" thickBot="1">
      <c r="A7" s="526" t="s">
        <v>978</v>
      </c>
      <c r="B7" s="527" t="s">
        <v>979</v>
      </c>
      <c r="C7" s="528" t="s">
        <v>980</v>
      </c>
    </row>
    <row r="8" spans="1:3" ht="15.75" customHeight="1">
      <c r="A8" s="530" t="s">
        <v>981</v>
      </c>
      <c r="B8" s="531" t="s">
        <v>476</v>
      </c>
      <c r="C8" s="532">
        <v>111782</v>
      </c>
    </row>
    <row r="9" spans="1:3" ht="15.75" customHeight="1">
      <c r="A9" s="533" t="s">
        <v>982</v>
      </c>
      <c r="B9" s="534" t="s">
        <v>478</v>
      </c>
      <c r="C9" s="535">
        <v>-23566</v>
      </c>
    </row>
    <row r="10" spans="1:3" ht="15.75" customHeight="1">
      <c r="A10" s="533" t="s">
        <v>983</v>
      </c>
      <c r="B10" s="534" t="s">
        <v>480</v>
      </c>
      <c r="C10" s="535"/>
    </row>
    <row r="11" spans="1:3" ht="15.75" customHeight="1">
      <c r="A11" s="536" t="s">
        <v>984</v>
      </c>
      <c r="B11" s="534" t="s">
        <v>482</v>
      </c>
      <c r="C11" s="537">
        <f>SUM(C8:C10)</f>
        <v>88216</v>
      </c>
    </row>
    <row r="12" spans="1:3" ht="15.75" customHeight="1">
      <c r="A12" s="536" t="s">
        <v>985</v>
      </c>
      <c r="B12" s="534" t="s">
        <v>484</v>
      </c>
      <c r="C12" s="537">
        <f>SUM(C13:C14)</f>
        <v>4934</v>
      </c>
    </row>
    <row r="13" spans="1:3" ht="15.75" customHeight="1">
      <c r="A13" s="533" t="s">
        <v>986</v>
      </c>
      <c r="B13" s="534" t="s">
        <v>486</v>
      </c>
      <c r="C13" s="535">
        <v>4934</v>
      </c>
    </row>
    <row r="14" spans="1:3" ht="15.75" customHeight="1">
      <c r="A14" s="533" t="s">
        <v>987</v>
      </c>
      <c r="B14" s="534" t="s">
        <v>488</v>
      </c>
      <c r="C14" s="535"/>
    </row>
    <row r="15" spans="1:3" ht="15.75" customHeight="1">
      <c r="A15" s="536" t="s">
        <v>988</v>
      </c>
      <c r="B15" s="534" t="s">
        <v>490</v>
      </c>
      <c r="C15" s="537">
        <f>SUM(C16:C17)</f>
        <v>0</v>
      </c>
    </row>
    <row r="16" spans="1:3" s="538" customFormat="1" ht="15.75" customHeight="1">
      <c r="A16" s="533" t="s">
        <v>989</v>
      </c>
      <c r="B16" s="534" t="s">
        <v>492</v>
      </c>
      <c r="C16" s="535"/>
    </row>
    <row r="17" spans="1:3" ht="15.75" customHeight="1">
      <c r="A17" s="533" t="s">
        <v>990</v>
      </c>
      <c r="B17" s="534" t="s">
        <v>68</v>
      </c>
      <c r="C17" s="535"/>
    </row>
    <row r="18" spans="1:3" ht="15.75" customHeight="1">
      <c r="A18" s="539" t="s">
        <v>991</v>
      </c>
      <c r="B18" s="534" t="s">
        <v>69</v>
      </c>
      <c r="C18" s="537">
        <f>C12+C15</f>
        <v>4934</v>
      </c>
    </row>
    <row r="19" spans="1:3" ht="15.75" customHeight="1">
      <c r="A19" s="540" t="s">
        <v>992</v>
      </c>
      <c r="B19" s="534" t="s">
        <v>70</v>
      </c>
      <c r="C19" s="541">
        <f>SUM(C20:C23)</f>
        <v>3000</v>
      </c>
    </row>
    <row r="20" spans="1:3" ht="15.75" customHeight="1">
      <c r="A20" s="533" t="s">
        <v>993</v>
      </c>
      <c r="B20" s="534" t="s">
        <v>71</v>
      </c>
      <c r="C20" s="535"/>
    </row>
    <row r="21" spans="1:3" ht="15.75" customHeight="1">
      <c r="A21" s="533" t="s">
        <v>994</v>
      </c>
      <c r="B21" s="534" t="s">
        <v>72</v>
      </c>
      <c r="C21" s="535"/>
    </row>
    <row r="22" spans="1:3" ht="15.75" customHeight="1">
      <c r="A22" s="533" t="s">
        <v>995</v>
      </c>
      <c r="B22" s="534" t="s">
        <v>73</v>
      </c>
      <c r="C22" s="535">
        <v>3000</v>
      </c>
    </row>
    <row r="23" spans="1:3" ht="15.75" customHeight="1">
      <c r="A23" s="533" t="s">
        <v>996</v>
      </c>
      <c r="B23" s="534" t="s">
        <v>74</v>
      </c>
      <c r="C23" s="535"/>
    </row>
    <row r="24" spans="1:3" ht="15.75" customHeight="1">
      <c r="A24" s="540" t="s">
        <v>997</v>
      </c>
      <c r="B24" s="534" t="s">
        <v>75</v>
      </c>
      <c r="C24" s="541">
        <f>C25+C26+C27+C28</f>
        <v>12693</v>
      </c>
    </row>
    <row r="25" spans="1:3" ht="15.75" customHeight="1">
      <c r="A25" s="533" t="s">
        <v>998</v>
      </c>
      <c r="B25" s="534" t="s">
        <v>76</v>
      </c>
      <c r="C25" s="535"/>
    </row>
    <row r="26" spans="1:3" ht="15.75" customHeight="1">
      <c r="A26" s="533" t="s">
        <v>999</v>
      </c>
      <c r="B26" s="534" t="s">
        <v>77</v>
      </c>
      <c r="C26" s="535"/>
    </row>
    <row r="27" spans="1:3" ht="15.75" customHeight="1">
      <c r="A27" s="533" t="s">
        <v>1000</v>
      </c>
      <c r="B27" s="534" t="s">
        <v>78</v>
      </c>
      <c r="C27" s="535">
        <v>200</v>
      </c>
    </row>
    <row r="28" spans="1:3" ht="15.75" customHeight="1">
      <c r="A28" s="533" t="s">
        <v>1001</v>
      </c>
      <c r="B28" s="534" t="s">
        <v>79</v>
      </c>
      <c r="C28" s="542">
        <f>SUM(C29:C32)</f>
        <v>12493</v>
      </c>
    </row>
    <row r="29" spans="1:3" ht="15.75" customHeight="1">
      <c r="A29" s="543" t="s">
        <v>1002</v>
      </c>
      <c r="B29" s="534" t="s">
        <v>80</v>
      </c>
      <c r="C29" s="535">
        <v>653</v>
      </c>
    </row>
    <row r="30" spans="1:3" ht="15.75" customHeight="1">
      <c r="A30" s="544" t="s">
        <v>1003</v>
      </c>
      <c r="B30" s="534" t="s">
        <v>81</v>
      </c>
      <c r="C30" s="535"/>
    </row>
    <row r="31" spans="1:3" ht="15.75" customHeight="1">
      <c r="A31" s="544" t="s">
        <v>1004</v>
      </c>
      <c r="B31" s="534" t="s">
        <v>82</v>
      </c>
      <c r="C31" s="535"/>
    </row>
    <row r="32" spans="1:3" ht="15.75" customHeight="1">
      <c r="A32" s="544" t="s">
        <v>1005</v>
      </c>
      <c r="B32" s="534" t="s">
        <v>83</v>
      </c>
      <c r="C32" s="535">
        <v>11840</v>
      </c>
    </row>
    <row r="33" spans="1:3" ht="15.75" customHeight="1">
      <c r="A33" s="540" t="s">
        <v>1006</v>
      </c>
      <c r="B33" s="534" t="s">
        <v>84</v>
      </c>
      <c r="C33" s="545">
        <v>16</v>
      </c>
    </row>
    <row r="34" spans="1:3" ht="15.75" customHeight="1">
      <c r="A34" s="539" t="s">
        <v>1007</v>
      </c>
      <c r="B34" s="534" t="s">
        <v>85</v>
      </c>
      <c r="C34" s="537">
        <f>C19+C24+C33</f>
        <v>15709</v>
      </c>
    </row>
    <row r="35" spans="1:3" ht="15.75" customHeight="1" thickBot="1">
      <c r="A35" s="546" t="s">
        <v>1008</v>
      </c>
      <c r="B35" s="547" t="s">
        <v>86</v>
      </c>
      <c r="C35" s="548">
        <f>C11+C18+C34</f>
        <v>108859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654"/>
      <c r="B39" s="654"/>
      <c r="C39" s="654"/>
      <c r="D39" s="549"/>
      <c r="E39" s="549"/>
    </row>
    <row r="40" spans="1:5" ht="15.75">
      <c r="A40" s="654"/>
      <c r="B40" s="654"/>
      <c r="C40" s="654"/>
      <c r="D40" s="549"/>
      <c r="E40" s="549"/>
    </row>
  </sheetData>
  <sheetProtection sheet="1" objects="1" scenarios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dőlt"Szilvás Községi Önkormányzat Önkormányzat&amp;R&amp;"Times New Roman CE,Félkövér dőlt"4.1. tájékoztató tábla a 3/2014. (……)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B11" sqref="B11"/>
    </sheetView>
  </sheetViews>
  <sheetFormatPr defaultColWidth="9.00390625" defaultRowHeight="12.75"/>
  <cols>
    <col min="1" max="1" width="7.625" style="41" customWidth="1"/>
    <col min="2" max="2" width="60.875" style="41" customWidth="1"/>
    <col min="3" max="3" width="25.625" style="41" customWidth="1"/>
    <col min="4" max="16384" width="9.375" style="41" customWidth="1"/>
  </cols>
  <sheetData>
    <row r="1" ht="15">
      <c r="C1" s="551" t="s">
        <v>1034</v>
      </c>
    </row>
    <row r="2" spans="1:3" ht="14.25">
      <c r="A2" s="552"/>
      <c r="B2" s="552"/>
      <c r="C2" s="552"/>
    </row>
    <row r="3" spans="1:3" ht="33.75" customHeight="1">
      <c r="A3" s="664" t="s">
        <v>1009</v>
      </c>
      <c r="B3" s="664"/>
      <c r="C3" s="664"/>
    </row>
    <row r="4" ht="13.5" thickBot="1">
      <c r="C4" s="553"/>
    </row>
    <row r="5" spans="1:3" s="557" customFormat="1" ht="43.5" customHeight="1" thickBot="1">
      <c r="A5" s="554" t="s">
        <v>57</v>
      </c>
      <c r="B5" s="555" t="s">
        <v>108</v>
      </c>
      <c r="C5" s="556" t="s">
        <v>1010</v>
      </c>
    </row>
    <row r="6" spans="1:3" ht="28.5" customHeight="1">
      <c r="A6" s="558" t="s">
        <v>59</v>
      </c>
      <c r="B6" s="559" t="s">
        <v>1022</v>
      </c>
      <c r="C6" s="560">
        <f>C7+C8</f>
        <v>980</v>
      </c>
    </row>
    <row r="7" spans="1:3" ht="18" customHeight="1">
      <c r="A7" s="561" t="s">
        <v>60</v>
      </c>
      <c r="B7" s="562" t="s">
        <v>1011</v>
      </c>
      <c r="C7" s="563">
        <v>919</v>
      </c>
    </row>
    <row r="8" spans="1:3" ht="18" customHeight="1">
      <c r="A8" s="561" t="s">
        <v>61</v>
      </c>
      <c r="B8" s="562" t="s">
        <v>1012</v>
      </c>
      <c r="C8" s="563">
        <v>61</v>
      </c>
    </row>
    <row r="9" spans="1:3" ht="18" customHeight="1">
      <c r="A9" s="561" t="s">
        <v>62</v>
      </c>
      <c r="B9" s="564" t="s">
        <v>1013</v>
      </c>
      <c r="C9" s="563">
        <v>29158</v>
      </c>
    </row>
    <row r="10" spans="1:3" ht="18" customHeight="1" thickBot="1">
      <c r="A10" s="565" t="s">
        <v>63</v>
      </c>
      <c r="B10" s="566" t="s">
        <v>1014</v>
      </c>
      <c r="C10" s="567">
        <v>25933</v>
      </c>
    </row>
    <row r="11" spans="1:3" ht="25.5" customHeight="1">
      <c r="A11" s="568" t="s">
        <v>64</v>
      </c>
      <c r="B11" s="569" t="s">
        <v>1023</v>
      </c>
      <c r="C11" s="570">
        <f>C6+C9-C10</f>
        <v>4205</v>
      </c>
    </row>
    <row r="12" spans="1:3" ht="18" customHeight="1">
      <c r="A12" s="561" t="s">
        <v>65</v>
      </c>
      <c r="B12" s="562" t="s">
        <v>1011</v>
      </c>
      <c r="C12" s="563">
        <v>4024</v>
      </c>
    </row>
    <row r="13" spans="1:3" ht="18" customHeight="1" thickBot="1">
      <c r="A13" s="571" t="s">
        <v>66</v>
      </c>
      <c r="B13" s="572" t="s">
        <v>1012</v>
      </c>
      <c r="C13" s="573">
        <v>181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zoomScaleSheetLayoutView="100" workbookViewId="0" topLeftCell="A70">
      <selection activeCell="E80" sqref="E80"/>
    </sheetView>
  </sheetViews>
  <sheetFormatPr defaultColWidth="9.00390625" defaultRowHeight="12.75"/>
  <cols>
    <col min="1" max="1" width="9.50390625" style="293" customWidth="1"/>
    <col min="2" max="2" width="60.875" style="293" customWidth="1"/>
    <col min="3" max="5" width="15.875" style="294" customWidth="1"/>
    <col min="6" max="16384" width="9.375" style="34" customWidth="1"/>
  </cols>
  <sheetData>
    <row r="1" spans="1:5" ht="15.75" customHeight="1">
      <c r="A1" s="584" t="s">
        <v>56</v>
      </c>
      <c r="B1" s="584"/>
      <c r="C1" s="584"/>
      <c r="D1" s="584"/>
      <c r="E1" s="584"/>
    </row>
    <row r="2" spans="1:5" ht="15.75" customHeight="1" thickBot="1">
      <c r="A2" s="303" t="s">
        <v>166</v>
      </c>
      <c r="B2" s="303"/>
      <c r="C2" s="191"/>
      <c r="D2" s="191"/>
      <c r="E2" s="191" t="s">
        <v>319</v>
      </c>
    </row>
    <row r="3" spans="1:5" ht="15.75" customHeight="1">
      <c r="A3" s="585" t="s">
        <v>114</v>
      </c>
      <c r="B3" s="587" t="s">
        <v>58</v>
      </c>
      <c r="C3" s="589" t="s">
        <v>0</v>
      </c>
      <c r="D3" s="589"/>
      <c r="E3" s="590"/>
    </row>
    <row r="4" spans="1:5" ht="37.5" customHeight="1" thickBot="1">
      <c r="A4" s="586"/>
      <c r="B4" s="588"/>
      <c r="C4" s="306" t="s">
        <v>397</v>
      </c>
      <c r="D4" s="306" t="s">
        <v>398</v>
      </c>
      <c r="E4" s="307" t="s">
        <v>399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59</v>
      </c>
      <c r="B6" s="23" t="s">
        <v>180</v>
      </c>
      <c r="C6" s="317">
        <f>+C7+C12+C21</f>
        <v>4028</v>
      </c>
      <c r="D6" s="317">
        <f>+D7+D12+D21</f>
        <v>4810</v>
      </c>
      <c r="E6" s="170">
        <f>+E7+E12+E21</f>
        <v>4281</v>
      </c>
    </row>
    <row r="7" spans="1:5" s="1" customFormat="1" ht="12" customHeight="1" thickBot="1">
      <c r="A7" s="22" t="s">
        <v>60</v>
      </c>
      <c r="B7" s="152" t="s">
        <v>381</v>
      </c>
      <c r="C7" s="318">
        <f>+C8+C9+C10+C11</f>
        <v>3478</v>
      </c>
      <c r="D7" s="318">
        <f>+D8+D9+D10+D11</f>
        <v>3327</v>
      </c>
      <c r="E7" s="171">
        <f>+E8+E9+E10+E11</f>
        <v>2333</v>
      </c>
    </row>
    <row r="8" spans="1:5" s="1" customFormat="1" ht="12" customHeight="1">
      <c r="A8" s="15" t="s">
        <v>142</v>
      </c>
      <c r="B8" s="280" t="s">
        <v>97</v>
      </c>
      <c r="C8" s="319">
        <v>1660</v>
      </c>
      <c r="D8" s="319">
        <v>1660</v>
      </c>
      <c r="E8" s="173">
        <v>1430</v>
      </c>
    </row>
    <row r="9" spans="1:5" s="1" customFormat="1" ht="12" customHeight="1">
      <c r="A9" s="15" t="s">
        <v>143</v>
      </c>
      <c r="B9" s="166" t="s">
        <v>115</v>
      </c>
      <c r="C9" s="319">
        <v>0</v>
      </c>
      <c r="D9" s="319"/>
      <c r="E9" s="173"/>
    </row>
    <row r="10" spans="1:5" s="1" customFormat="1" ht="12" customHeight="1">
      <c r="A10" s="15" t="s">
        <v>144</v>
      </c>
      <c r="B10" s="166" t="s">
        <v>181</v>
      </c>
      <c r="C10" s="319">
        <v>1818</v>
      </c>
      <c r="D10" s="319">
        <v>1667</v>
      </c>
      <c r="E10" s="173">
        <v>903</v>
      </c>
    </row>
    <row r="11" spans="1:5" s="1" customFormat="1" ht="12" customHeight="1" thickBot="1">
      <c r="A11" s="15" t="s">
        <v>145</v>
      </c>
      <c r="B11" s="281" t="s">
        <v>182</v>
      </c>
      <c r="C11" s="319">
        <v>0</v>
      </c>
      <c r="D11" s="319"/>
      <c r="E11" s="173"/>
    </row>
    <row r="12" spans="1:5" s="1" customFormat="1" ht="12" customHeight="1" thickBot="1">
      <c r="A12" s="22" t="s">
        <v>61</v>
      </c>
      <c r="B12" s="23" t="s">
        <v>183</v>
      </c>
      <c r="C12" s="318">
        <f>+C13+C14+C15+C16+C17+C18+C19+C20</f>
        <v>250</v>
      </c>
      <c r="D12" s="318">
        <f>+D13+D14+D15+D16+D17+D18+D19+D20</f>
        <v>1118</v>
      </c>
      <c r="E12" s="171">
        <f>+E13+E14+E15+E16+E17+E18+E19+E20</f>
        <v>1582</v>
      </c>
    </row>
    <row r="13" spans="1:5" s="1" customFormat="1" ht="12" customHeight="1">
      <c r="A13" s="19" t="s">
        <v>116</v>
      </c>
      <c r="B13" s="11" t="s">
        <v>188</v>
      </c>
      <c r="C13" s="320"/>
      <c r="D13" s="320"/>
      <c r="E13" s="172"/>
    </row>
    <row r="14" spans="1:5" s="1" customFormat="1" ht="12" customHeight="1">
      <c r="A14" s="15" t="s">
        <v>117</v>
      </c>
      <c r="B14" s="8" t="s">
        <v>189</v>
      </c>
      <c r="C14" s="319"/>
      <c r="D14" s="319"/>
      <c r="E14" s="173"/>
    </row>
    <row r="15" spans="1:5" s="1" customFormat="1" ht="12" customHeight="1">
      <c r="A15" s="15" t="s">
        <v>118</v>
      </c>
      <c r="B15" s="8" t="s">
        <v>190</v>
      </c>
      <c r="C15" s="319">
        <v>240</v>
      </c>
      <c r="D15" s="319">
        <v>1063</v>
      </c>
      <c r="E15" s="173">
        <v>1074</v>
      </c>
    </row>
    <row r="16" spans="1:5" s="1" customFormat="1" ht="12" customHeight="1">
      <c r="A16" s="15" t="s">
        <v>119</v>
      </c>
      <c r="B16" s="8" t="s">
        <v>191</v>
      </c>
      <c r="C16" s="319"/>
      <c r="D16" s="319"/>
      <c r="E16" s="173"/>
    </row>
    <row r="17" spans="1:5" s="1" customFormat="1" ht="12" customHeight="1">
      <c r="A17" s="14" t="s">
        <v>184</v>
      </c>
      <c r="B17" s="7" t="s">
        <v>192</v>
      </c>
      <c r="C17" s="321"/>
      <c r="D17" s="321"/>
      <c r="E17" s="174"/>
    </row>
    <row r="18" spans="1:5" s="1" customFormat="1" ht="12" customHeight="1">
      <c r="A18" s="15" t="s">
        <v>185</v>
      </c>
      <c r="B18" s="8" t="s">
        <v>265</v>
      </c>
      <c r="C18" s="319"/>
      <c r="D18" s="319"/>
      <c r="E18" s="173"/>
    </row>
    <row r="19" spans="1:5" s="1" customFormat="1" ht="12" customHeight="1">
      <c r="A19" s="15" t="s">
        <v>186</v>
      </c>
      <c r="B19" s="8" t="s">
        <v>194</v>
      </c>
      <c r="C19" s="319">
        <v>10</v>
      </c>
      <c r="D19" s="319">
        <v>10</v>
      </c>
      <c r="E19" s="173"/>
    </row>
    <row r="20" spans="1:5" s="1" customFormat="1" ht="12" customHeight="1" thickBot="1">
      <c r="A20" s="16" t="s">
        <v>187</v>
      </c>
      <c r="B20" s="9" t="s">
        <v>195</v>
      </c>
      <c r="C20" s="322"/>
      <c r="D20" s="322">
        <v>45</v>
      </c>
      <c r="E20" s="175">
        <v>508</v>
      </c>
    </row>
    <row r="21" spans="1:5" s="1" customFormat="1" ht="12" customHeight="1" thickBot="1">
      <c r="A21" s="22" t="s">
        <v>196</v>
      </c>
      <c r="B21" s="23" t="s">
        <v>266</v>
      </c>
      <c r="C21" s="323">
        <v>300</v>
      </c>
      <c r="D21" s="323">
        <v>365</v>
      </c>
      <c r="E21" s="176">
        <v>366</v>
      </c>
    </row>
    <row r="22" spans="1:5" s="1" customFormat="1" ht="12" customHeight="1" thickBot="1">
      <c r="A22" s="22" t="s">
        <v>63</v>
      </c>
      <c r="B22" s="23" t="s">
        <v>198</v>
      </c>
      <c r="C22" s="318">
        <f>+C23+C24+C25+C26+C27+C28+C29+C30</f>
        <v>12782</v>
      </c>
      <c r="D22" s="318">
        <f>+D23+D24+D25+D26+D27+D28+D29+D30</f>
        <v>18201</v>
      </c>
      <c r="E22" s="171">
        <f>+E23+E24+E25+E26+E27+E28+E29+E30</f>
        <v>18201</v>
      </c>
    </row>
    <row r="23" spans="1:5" s="1" customFormat="1" ht="12" customHeight="1">
      <c r="A23" s="17" t="s">
        <v>120</v>
      </c>
      <c r="B23" s="10" t="s">
        <v>204</v>
      </c>
      <c r="C23" s="324"/>
      <c r="D23" s="324"/>
      <c r="E23" s="177"/>
    </row>
    <row r="24" spans="1:5" s="1" customFormat="1" ht="12" customHeight="1">
      <c r="A24" s="15" t="s">
        <v>121</v>
      </c>
      <c r="B24" s="8" t="s">
        <v>205</v>
      </c>
      <c r="C24" s="319">
        <v>9836</v>
      </c>
      <c r="D24" s="319">
        <v>12948</v>
      </c>
      <c r="E24" s="173">
        <v>12948</v>
      </c>
    </row>
    <row r="25" spans="1:5" s="1" customFormat="1" ht="12" customHeight="1">
      <c r="A25" s="15" t="s">
        <v>122</v>
      </c>
      <c r="B25" s="8" t="s">
        <v>206</v>
      </c>
      <c r="C25" s="319">
        <v>8</v>
      </c>
      <c r="D25" s="319">
        <v>344</v>
      </c>
      <c r="E25" s="173">
        <v>344</v>
      </c>
    </row>
    <row r="26" spans="1:5" s="1" customFormat="1" ht="12" customHeight="1">
      <c r="A26" s="18" t="s">
        <v>199</v>
      </c>
      <c r="B26" s="8" t="s">
        <v>125</v>
      </c>
      <c r="C26" s="325">
        <v>2938</v>
      </c>
      <c r="D26" s="325">
        <v>3144</v>
      </c>
      <c r="E26" s="178">
        <v>3144</v>
      </c>
    </row>
    <row r="27" spans="1:5" s="1" customFormat="1" ht="12" customHeight="1">
      <c r="A27" s="18" t="s">
        <v>200</v>
      </c>
      <c r="B27" s="8" t="s">
        <v>207</v>
      </c>
      <c r="C27" s="325"/>
      <c r="D27" s="325"/>
      <c r="E27" s="178"/>
    </row>
    <row r="28" spans="1:5" s="1" customFormat="1" ht="12" customHeight="1">
      <c r="A28" s="15" t="s">
        <v>201</v>
      </c>
      <c r="B28" s="8" t="s">
        <v>208</v>
      </c>
      <c r="C28" s="319"/>
      <c r="D28" s="319"/>
      <c r="E28" s="173"/>
    </row>
    <row r="29" spans="1:5" s="1" customFormat="1" ht="12" customHeight="1">
      <c r="A29" s="15" t="s">
        <v>202</v>
      </c>
      <c r="B29" s="8" t="s">
        <v>267</v>
      </c>
      <c r="C29" s="326"/>
      <c r="D29" s="326"/>
      <c r="E29" s="179"/>
    </row>
    <row r="30" spans="1:5" s="1" customFormat="1" ht="12" customHeight="1" thickBot="1">
      <c r="A30" s="15" t="s">
        <v>203</v>
      </c>
      <c r="B30" s="13" t="s">
        <v>210</v>
      </c>
      <c r="C30" s="326"/>
      <c r="D30" s="326">
        <v>1765</v>
      </c>
      <c r="E30" s="179">
        <v>1765</v>
      </c>
    </row>
    <row r="31" spans="1:5" s="1" customFormat="1" ht="12" customHeight="1" thickBot="1">
      <c r="A31" s="145" t="s">
        <v>64</v>
      </c>
      <c r="B31" s="23" t="s">
        <v>382</v>
      </c>
      <c r="C31" s="318">
        <f>+C32+C38</f>
        <v>180</v>
      </c>
      <c r="D31" s="318">
        <f>+D32+D38</f>
        <v>6368</v>
      </c>
      <c r="E31" s="171">
        <f>+E32+E38</f>
        <v>3368</v>
      </c>
    </row>
    <row r="32" spans="1:5" s="1" customFormat="1" ht="12" customHeight="1">
      <c r="A32" s="146" t="s">
        <v>123</v>
      </c>
      <c r="B32" s="282" t="s">
        <v>383</v>
      </c>
      <c r="C32" s="327">
        <f>+C33+C34+C35+C36+C37</f>
        <v>180</v>
      </c>
      <c r="D32" s="327">
        <f>+D33+D34+D35+D36+D37</f>
        <v>3368</v>
      </c>
      <c r="E32" s="183">
        <f>+E33+E34+E35+E36+E37</f>
        <v>3368</v>
      </c>
    </row>
    <row r="33" spans="1:5" s="1" customFormat="1" ht="12" customHeight="1">
      <c r="A33" s="147" t="s">
        <v>126</v>
      </c>
      <c r="B33" s="153" t="s">
        <v>268</v>
      </c>
      <c r="C33" s="326"/>
      <c r="D33" s="326"/>
      <c r="E33" s="179"/>
    </row>
    <row r="34" spans="1:5" s="1" customFormat="1" ht="12" customHeight="1">
      <c r="A34" s="147" t="s">
        <v>127</v>
      </c>
      <c r="B34" s="153" t="s">
        <v>269</v>
      </c>
      <c r="C34" s="326">
        <v>180</v>
      </c>
      <c r="D34" s="326">
        <v>180</v>
      </c>
      <c r="E34" s="179">
        <v>180</v>
      </c>
    </row>
    <row r="35" spans="1:5" s="1" customFormat="1" ht="12" customHeight="1">
      <c r="A35" s="147" t="s">
        <v>128</v>
      </c>
      <c r="B35" s="153" t="s">
        <v>270</v>
      </c>
      <c r="C35" s="326"/>
      <c r="D35" s="326">
        <v>221</v>
      </c>
      <c r="E35" s="179">
        <v>221</v>
      </c>
    </row>
    <row r="36" spans="1:5" s="1" customFormat="1" ht="12" customHeight="1">
      <c r="A36" s="147" t="s">
        <v>129</v>
      </c>
      <c r="B36" s="153" t="s">
        <v>271</v>
      </c>
      <c r="C36" s="326"/>
      <c r="D36" s="326"/>
      <c r="E36" s="179"/>
    </row>
    <row r="37" spans="1:5" s="1" customFormat="1" ht="12" customHeight="1">
      <c r="A37" s="147" t="s">
        <v>211</v>
      </c>
      <c r="B37" s="153" t="s">
        <v>384</v>
      </c>
      <c r="C37" s="326"/>
      <c r="D37" s="326">
        <v>2967</v>
      </c>
      <c r="E37" s="179">
        <v>2967</v>
      </c>
    </row>
    <row r="38" spans="1:5" s="1" customFormat="1" ht="12" customHeight="1">
      <c r="A38" s="147" t="s">
        <v>124</v>
      </c>
      <c r="B38" s="154" t="s">
        <v>385</v>
      </c>
      <c r="C38" s="328">
        <f>+C39+C40+C41+C42+C43</f>
        <v>0</v>
      </c>
      <c r="D38" s="328">
        <f>+D39+D40+D41+D42+D43</f>
        <v>3000</v>
      </c>
      <c r="E38" s="184">
        <f>+E39+E40+E41+E42+E43</f>
        <v>0</v>
      </c>
    </row>
    <row r="39" spans="1:5" s="1" customFormat="1" ht="12" customHeight="1">
      <c r="A39" s="147" t="s">
        <v>132</v>
      </c>
      <c r="B39" s="153" t="s">
        <v>268</v>
      </c>
      <c r="C39" s="326"/>
      <c r="D39" s="326"/>
      <c r="E39" s="179"/>
    </row>
    <row r="40" spans="1:5" s="1" customFormat="1" ht="12" customHeight="1">
      <c r="A40" s="147" t="s">
        <v>133</v>
      </c>
      <c r="B40" s="153" t="s">
        <v>269</v>
      </c>
      <c r="C40" s="326"/>
      <c r="D40" s="326"/>
      <c r="E40" s="179"/>
    </row>
    <row r="41" spans="1:5" s="1" customFormat="1" ht="12" customHeight="1">
      <c r="A41" s="147" t="s">
        <v>134</v>
      </c>
      <c r="B41" s="153" t="s">
        <v>270</v>
      </c>
      <c r="C41" s="326"/>
      <c r="D41" s="326"/>
      <c r="E41" s="179"/>
    </row>
    <row r="42" spans="1:5" s="1" customFormat="1" ht="12" customHeight="1">
      <c r="A42" s="147" t="s">
        <v>135</v>
      </c>
      <c r="B42" s="155" t="s">
        <v>271</v>
      </c>
      <c r="C42" s="326"/>
      <c r="D42" s="326"/>
      <c r="E42" s="179"/>
    </row>
    <row r="43" spans="1:5" s="1" customFormat="1" ht="12" customHeight="1" thickBot="1">
      <c r="A43" s="148" t="s">
        <v>212</v>
      </c>
      <c r="B43" s="156" t="s">
        <v>386</v>
      </c>
      <c r="C43" s="329"/>
      <c r="D43" s="329">
        <v>3000</v>
      </c>
      <c r="E43" s="330"/>
    </row>
    <row r="44" spans="1:5" s="1" customFormat="1" ht="12" customHeight="1" thickBot="1">
      <c r="A44" s="22" t="s">
        <v>213</v>
      </c>
      <c r="B44" s="283" t="s">
        <v>272</v>
      </c>
      <c r="C44" s="318">
        <f>+C45+C46</f>
        <v>0</v>
      </c>
      <c r="D44" s="318">
        <f>+D45+D46</f>
        <v>0</v>
      </c>
      <c r="E44" s="171">
        <f>+E45+E46</f>
        <v>0</v>
      </c>
    </row>
    <row r="45" spans="1:5" s="1" customFormat="1" ht="12" customHeight="1">
      <c r="A45" s="17" t="s">
        <v>130</v>
      </c>
      <c r="B45" s="166" t="s">
        <v>273</v>
      </c>
      <c r="C45" s="324"/>
      <c r="D45" s="324"/>
      <c r="E45" s="177"/>
    </row>
    <row r="46" spans="1:5" s="1" customFormat="1" ht="12" customHeight="1" thickBot="1">
      <c r="A46" s="14" t="s">
        <v>131</v>
      </c>
      <c r="B46" s="161" t="s">
        <v>277</v>
      </c>
      <c r="C46" s="321"/>
      <c r="D46" s="321"/>
      <c r="E46" s="174"/>
    </row>
    <row r="47" spans="1:5" s="1" customFormat="1" ht="12" customHeight="1" thickBot="1">
      <c r="A47" s="22" t="s">
        <v>66</v>
      </c>
      <c r="B47" s="283" t="s">
        <v>276</v>
      </c>
      <c r="C47" s="318">
        <f>+C48+C49+C50</f>
        <v>27</v>
      </c>
      <c r="D47" s="318">
        <f>+D48+D49+D50</f>
        <v>232</v>
      </c>
      <c r="E47" s="171">
        <f>+E48+E49+E50</f>
        <v>232</v>
      </c>
    </row>
    <row r="48" spans="1:5" s="1" customFormat="1" ht="12" customHeight="1">
      <c r="A48" s="17" t="s">
        <v>216</v>
      </c>
      <c r="B48" s="166" t="s">
        <v>214</v>
      </c>
      <c r="C48" s="331">
        <v>27</v>
      </c>
      <c r="D48" s="331">
        <v>232</v>
      </c>
      <c r="E48" s="332">
        <v>232</v>
      </c>
    </row>
    <row r="49" spans="1:5" s="1" customFormat="1" ht="12" customHeight="1">
      <c r="A49" s="15" t="s">
        <v>217</v>
      </c>
      <c r="B49" s="153" t="s">
        <v>215</v>
      </c>
      <c r="C49" s="326"/>
      <c r="D49" s="326"/>
      <c r="E49" s="179"/>
    </row>
    <row r="50" spans="1:5" s="1" customFormat="1" ht="12" customHeight="1" thickBot="1">
      <c r="A50" s="14" t="s">
        <v>320</v>
      </c>
      <c r="B50" s="161" t="s">
        <v>274</v>
      </c>
      <c r="C50" s="333"/>
      <c r="D50" s="333">
        <v>0</v>
      </c>
      <c r="E50" s="334">
        <v>0</v>
      </c>
    </row>
    <row r="51" spans="1:5" s="1" customFormat="1" ht="17.25" customHeight="1" thickBot="1">
      <c r="A51" s="22" t="s">
        <v>218</v>
      </c>
      <c r="B51" s="284" t="s">
        <v>275</v>
      </c>
      <c r="C51" s="335"/>
      <c r="D51" s="335"/>
      <c r="E51" s="180">
        <v>60</v>
      </c>
    </row>
    <row r="52" spans="1:5" s="1" customFormat="1" ht="12" customHeight="1" thickBot="1">
      <c r="A52" s="22" t="s">
        <v>68</v>
      </c>
      <c r="B52" s="26" t="s">
        <v>219</v>
      </c>
      <c r="C52" s="336">
        <f>+C7+C12+C21+C22+C31+C44+C47+C51</f>
        <v>17017</v>
      </c>
      <c r="D52" s="336">
        <f>+D7+D12+D21+D22+D31+D44+D47+D51</f>
        <v>29611</v>
      </c>
      <c r="E52" s="181">
        <f>+E7+E12+E21+E22+E31+E44+E47+E51</f>
        <v>26142</v>
      </c>
    </row>
    <row r="53" spans="1:5" s="1" customFormat="1" ht="12" customHeight="1" thickBot="1">
      <c r="A53" s="157" t="s">
        <v>69</v>
      </c>
      <c r="B53" s="152" t="s">
        <v>278</v>
      </c>
      <c r="C53" s="337">
        <f>+C54+C60</f>
        <v>980</v>
      </c>
      <c r="D53" s="337">
        <f>+D54+D60</f>
        <v>3980</v>
      </c>
      <c r="E53" s="182">
        <f>+E54+E60</f>
        <v>3980</v>
      </c>
    </row>
    <row r="54" spans="1:5" s="1" customFormat="1" ht="12" customHeight="1">
      <c r="A54" s="285" t="s">
        <v>159</v>
      </c>
      <c r="B54" s="282" t="s">
        <v>349</v>
      </c>
      <c r="C54" s="327">
        <f>+C55+C56+C57+C58+C59</f>
        <v>980</v>
      </c>
      <c r="D54" s="327">
        <f>+D55+D56+D57+D58+D59</f>
        <v>980</v>
      </c>
      <c r="E54" s="183">
        <f>+E55+E56+E57+E58+E59</f>
        <v>980</v>
      </c>
    </row>
    <row r="55" spans="1:5" s="1" customFormat="1" ht="12" customHeight="1">
      <c r="A55" s="158" t="s">
        <v>290</v>
      </c>
      <c r="B55" s="153" t="s">
        <v>279</v>
      </c>
      <c r="C55" s="326">
        <v>980</v>
      </c>
      <c r="D55" s="326">
        <v>980</v>
      </c>
      <c r="E55" s="179">
        <v>980</v>
      </c>
    </row>
    <row r="56" spans="1:5" s="1" customFormat="1" ht="12" customHeight="1">
      <c r="A56" s="158" t="s">
        <v>291</v>
      </c>
      <c r="B56" s="153" t="s">
        <v>280</v>
      </c>
      <c r="C56" s="326"/>
      <c r="D56" s="326"/>
      <c r="E56" s="179"/>
    </row>
    <row r="57" spans="1:5" s="1" customFormat="1" ht="12" customHeight="1">
      <c r="A57" s="158" t="s">
        <v>292</v>
      </c>
      <c r="B57" s="153" t="s">
        <v>281</v>
      </c>
      <c r="C57" s="326"/>
      <c r="D57" s="326"/>
      <c r="E57" s="179"/>
    </row>
    <row r="58" spans="1:5" s="1" customFormat="1" ht="12" customHeight="1">
      <c r="A58" s="158" t="s">
        <v>293</v>
      </c>
      <c r="B58" s="153" t="s">
        <v>282</v>
      </c>
      <c r="C58" s="326"/>
      <c r="D58" s="326"/>
      <c r="E58" s="179"/>
    </row>
    <row r="59" spans="1:5" s="1" customFormat="1" ht="12" customHeight="1">
      <c r="A59" s="158" t="s">
        <v>294</v>
      </c>
      <c r="B59" s="153" t="s">
        <v>283</v>
      </c>
      <c r="C59" s="326"/>
      <c r="D59" s="326"/>
      <c r="E59" s="179"/>
    </row>
    <row r="60" spans="1:5" s="1" customFormat="1" ht="12" customHeight="1">
      <c r="A60" s="159" t="s">
        <v>160</v>
      </c>
      <c r="B60" s="154" t="s">
        <v>348</v>
      </c>
      <c r="C60" s="328">
        <f>+C61+C62+C63+C64+C65</f>
        <v>0</v>
      </c>
      <c r="D60" s="328">
        <f>+D61+D62+D63+D64+D65</f>
        <v>3000</v>
      </c>
      <c r="E60" s="184">
        <f>+E61+E62+E63+E64+E65</f>
        <v>3000</v>
      </c>
    </row>
    <row r="61" spans="1:5" s="1" customFormat="1" ht="12" customHeight="1">
      <c r="A61" s="158" t="s">
        <v>295</v>
      </c>
      <c r="B61" s="153" t="s">
        <v>284</v>
      </c>
      <c r="C61" s="326"/>
      <c r="D61" s="326"/>
      <c r="E61" s="179"/>
    </row>
    <row r="62" spans="1:5" s="1" customFormat="1" ht="12" customHeight="1">
      <c r="A62" s="158" t="s">
        <v>296</v>
      </c>
      <c r="B62" s="153" t="s">
        <v>285</v>
      </c>
      <c r="C62" s="326"/>
      <c r="D62" s="326"/>
      <c r="E62" s="179"/>
    </row>
    <row r="63" spans="1:5" s="1" customFormat="1" ht="12" customHeight="1">
      <c r="A63" s="158" t="s">
        <v>297</v>
      </c>
      <c r="B63" s="153" t="s">
        <v>286</v>
      </c>
      <c r="C63" s="326"/>
      <c r="D63" s="326">
        <v>3000</v>
      </c>
      <c r="E63" s="179">
        <v>3000</v>
      </c>
    </row>
    <row r="64" spans="1:5" s="1" customFormat="1" ht="12" customHeight="1">
      <c r="A64" s="158" t="s">
        <v>298</v>
      </c>
      <c r="B64" s="153" t="s">
        <v>287</v>
      </c>
      <c r="C64" s="326"/>
      <c r="D64" s="326"/>
      <c r="E64" s="179"/>
    </row>
    <row r="65" spans="1:5" s="1" customFormat="1" ht="12" customHeight="1" thickBot="1">
      <c r="A65" s="160" t="s">
        <v>299</v>
      </c>
      <c r="B65" s="161" t="s">
        <v>288</v>
      </c>
      <c r="C65" s="338"/>
      <c r="D65" s="338"/>
      <c r="E65" s="185"/>
    </row>
    <row r="66" spans="1:5" s="1" customFormat="1" ht="12" customHeight="1" thickBot="1">
      <c r="A66" s="162" t="s">
        <v>70</v>
      </c>
      <c r="B66" s="286" t="s">
        <v>346</v>
      </c>
      <c r="C66" s="337">
        <f>+C52+C53</f>
        <v>17997</v>
      </c>
      <c r="D66" s="337">
        <f>+D52+D53</f>
        <v>33591</v>
      </c>
      <c r="E66" s="182">
        <f>+E52+E53</f>
        <v>30122</v>
      </c>
    </row>
    <row r="67" spans="1:5" s="1" customFormat="1" ht="13.5" customHeight="1" thickBot="1">
      <c r="A67" s="163" t="s">
        <v>71</v>
      </c>
      <c r="B67" s="287" t="s">
        <v>289</v>
      </c>
      <c r="C67" s="339"/>
      <c r="D67" s="339"/>
      <c r="E67" s="192">
        <v>16</v>
      </c>
    </row>
    <row r="68" spans="1:5" s="1" customFormat="1" ht="12" customHeight="1" thickBot="1">
      <c r="A68" s="162" t="s">
        <v>72</v>
      </c>
      <c r="B68" s="286" t="s">
        <v>347</v>
      </c>
      <c r="C68" s="340">
        <f>+C66+C67</f>
        <v>17997</v>
      </c>
      <c r="D68" s="340">
        <f>+D66+D67</f>
        <v>33591</v>
      </c>
      <c r="E68" s="193">
        <f>+E66+E67</f>
        <v>30138</v>
      </c>
    </row>
    <row r="69" spans="1:5" s="1" customFormat="1" ht="83.25" customHeight="1">
      <c r="A69" s="5"/>
      <c r="B69" s="6"/>
      <c r="C69" s="186"/>
      <c r="D69" s="186"/>
      <c r="E69" s="186"/>
    </row>
    <row r="70" spans="1:5" ht="16.5" customHeight="1">
      <c r="A70" s="584" t="s">
        <v>88</v>
      </c>
      <c r="B70" s="584"/>
      <c r="C70" s="584"/>
      <c r="D70" s="584"/>
      <c r="E70" s="584"/>
    </row>
    <row r="71" spans="1:5" s="194" customFormat="1" ht="16.5" customHeight="1" thickBot="1">
      <c r="A71" s="304" t="s">
        <v>167</v>
      </c>
      <c r="B71" s="304"/>
      <c r="C71" s="78"/>
      <c r="D71" s="78"/>
      <c r="E71" s="78" t="s">
        <v>319</v>
      </c>
    </row>
    <row r="72" spans="1:5" s="194" customFormat="1" ht="16.5" customHeight="1">
      <c r="A72" s="585" t="s">
        <v>114</v>
      </c>
      <c r="B72" s="587" t="s">
        <v>396</v>
      </c>
      <c r="C72" s="589" t="s">
        <v>0</v>
      </c>
      <c r="D72" s="589"/>
      <c r="E72" s="590"/>
    </row>
    <row r="73" spans="1:5" ht="37.5" customHeight="1" thickBot="1">
      <c r="A73" s="586"/>
      <c r="B73" s="588"/>
      <c r="C73" s="306" t="s">
        <v>397</v>
      </c>
      <c r="D73" s="306" t="s">
        <v>398</v>
      </c>
      <c r="E73" s="307" t="s">
        <v>399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59</v>
      </c>
      <c r="B75" s="30" t="s">
        <v>220</v>
      </c>
      <c r="C75" s="317">
        <f>+C76+C77+C78+C79+C80</f>
        <v>17987</v>
      </c>
      <c r="D75" s="317">
        <f>+D76+D77+D78+D79+D80</f>
        <v>25383</v>
      </c>
      <c r="E75" s="170">
        <f>+E76+E77+E78+E79+E80</f>
        <v>21198</v>
      </c>
    </row>
    <row r="76" spans="1:5" ht="12" customHeight="1">
      <c r="A76" s="19" t="s">
        <v>136</v>
      </c>
      <c r="B76" s="11" t="s">
        <v>89</v>
      </c>
      <c r="C76" s="320">
        <v>4199</v>
      </c>
      <c r="D76" s="320">
        <v>6867</v>
      </c>
      <c r="E76" s="172">
        <v>6034</v>
      </c>
    </row>
    <row r="77" spans="1:5" ht="12" customHeight="1">
      <c r="A77" s="15" t="s">
        <v>137</v>
      </c>
      <c r="B77" s="8" t="s">
        <v>221</v>
      </c>
      <c r="C77" s="319">
        <v>1133</v>
      </c>
      <c r="D77" s="319">
        <v>1545</v>
      </c>
      <c r="E77" s="173">
        <v>1407</v>
      </c>
    </row>
    <row r="78" spans="1:5" ht="12" customHeight="1">
      <c r="A78" s="15" t="s">
        <v>138</v>
      </c>
      <c r="B78" s="8" t="s">
        <v>156</v>
      </c>
      <c r="C78" s="325">
        <v>9665</v>
      </c>
      <c r="D78" s="325">
        <v>9678</v>
      </c>
      <c r="E78" s="178">
        <v>6381</v>
      </c>
    </row>
    <row r="79" spans="1:5" ht="12" customHeight="1">
      <c r="A79" s="15" t="s">
        <v>139</v>
      </c>
      <c r="B79" s="12" t="s">
        <v>222</v>
      </c>
      <c r="C79" s="325">
        <v>509</v>
      </c>
      <c r="D79" s="325">
        <v>4456</v>
      </c>
      <c r="E79" s="178">
        <v>4581</v>
      </c>
    </row>
    <row r="80" spans="1:5" ht="12" customHeight="1">
      <c r="A80" s="15" t="s">
        <v>147</v>
      </c>
      <c r="B80" s="21" t="s">
        <v>223</v>
      </c>
      <c r="C80" s="325">
        <v>2481</v>
      </c>
      <c r="D80" s="325">
        <v>2837</v>
      </c>
      <c r="E80" s="178">
        <v>2795</v>
      </c>
    </row>
    <row r="81" spans="1:5" ht="12" customHeight="1">
      <c r="A81" s="15" t="s">
        <v>140</v>
      </c>
      <c r="B81" s="8" t="s">
        <v>241</v>
      </c>
      <c r="C81" s="325"/>
      <c r="D81" s="325"/>
      <c r="E81" s="178"/>
    </row>
    <row r="82" spans="1:5" ht="12" customHeight="1">
      <c r="A82" s="15" t="s">
        <v>141</v>
      </c>
      <c r="B82" s="81" t="s">
        <v>242</v>
      </c>
      <c r="C82" s="325"/>
      <c r="D82" s="325"/>
      <c r="E82" s="178"/>
    </row>
    <row r="83" spans="1:5" ht="12" customHeight="1">
      <c r="A83" s="15" t="s">
        <v>148</v>
      </c>
      <c r="B83" s="81" t="s">
        <v>300</v>
      </c>
      <c r="C83" s="325">
        <v>2338</v>
      </c>
      <c r="D83" s="325">
        <v>2531</v>
      </c>
      <c r="E83" s="178">
        <v>2527</v>
      </c>
    </row>
    <row r="84" spans="1:5" ht="12" customHeight="1">
      <c r="A84" s="15" t="s">
        <v>149</v>
      </c>
      <c r="B84" s="82" t="s">
        <v>243</v>
      </c>
      <c r="C84" s="325">
        <v>143</v>
      </c>
      <c r="D84" s="325">
        <v>306</v>
      </c>
      <c r="E84" s="178">
        <v>268</v>
      </c>
    </row>
    <row r="85" spans="1:5" ht="12" customHeight="1">
      <c r="A85" s="14" t="s">
        <v>150</v>
      </c>
      <c r="B85" s="83" t="s">
        <v>244</v>
      </c>
      <c r="C85" s="325"/>
      <c r="D85" s="325"/>
      <c r="E85" s="178"/>
    </row>
    <row r="86" spans="1:5" ht="12" customHeight="1">
      <c r="A86" s="15" t="s">
        <v>151</v>
      </c>
      <c r="B86" s="83" t="s">
        <v>245</v>
      </c>
      <c r="C86" s="325"/>
      <c r="D86" s="325"/>
      <c r="E86" s="178"/>
    </row>
    <row r="87" spans="1:5" ht="12" customHeight="1" thickBot="1">
      <c r="A87" s="20" t="s">
        <v>153</v>
      </c>
      <c r="B87" s="84" t="s">
        <v>246</v>
      </c>
      <c r="C87" s="341"/>
      <c r="D87" s="341"/>
      <c r="E87" s="187"/>
    </row>
    <row r="88" spans="1:5" ht="12" customHeight="1" thickBot="1">
      <c r="A88" s="22" t="s">
        <v>60</v>
      </c>
      <c r="B88" s="29" t="s">
        <v>321</v>
      </c>
      <c r="C88" s="318">
        <f>+C89+C90+C91</f>
        <v>0</v>
      </c>
      <c r="D88" s="318">
        <f>+D89+D90+D91</f>
        <v>3916</v>
      </c>
      <c r="E88" s="171">
        <f>+E89+E90+E91</f>
        <v>3990</v>
      </c>
    </row>
    <row r="89" spans="1:5" ht="12" customHeight="1">
      <c r="A89" s="17" t="s">
        <v>142</v>
      </c>
      <c r="B89" s="8" t="s">
        <v>301</v>
      </c>
      <c r="C89" s="324"/>
      <c r="D89" s="324">
        <v>3906</v>
      </c>
      <c r="E89" s="177">
        <v>3980</v>
      </c>
    </row>
    <row r="90" spans="1:5" ht="12" customHeight="1">
      <c r="A90" s="17" t="s">
        <v>143</v>
      </c>
      <c r="B90" s="13" t="s">
        <v>225</v>
      </c>
      <c r="C90" s="319"/>
      <c r="D90" s="319"/>
      <c r="E90" s="173"/>
    </row>
    <row r="91" spans="1:5" ht="12" customHeight="1">
      <c r="A91" s="17" t="s">
        <v>144</v>
      </c>
      <c r="B91" s="153" t="s">
        <v>322</v>
      </c>
      <c r="C91" s="319"/>
      <c r="D91" s="319">
        <v>10</v>
      </c>
      <c r="E91" s="173">
        <v>10</v>
      </c>
    </row>
    <row r="92" spans="1:5" ht="12" customHeight="1">
      <c r="A92" s="17" t="s">
        <v>145</v>
      </c>
      <c r="B92" s="153" t="s">
        <v>387</v>
      </c>
      <c r="C92" s="319"/>
      <c r="D92" s="319"/>
      <c r="E92" s="173"/>
    </row>
    <row r="93" spans="1:5" ht="12" customHeight="1">
      <c r="A93" s="17" t="s">
        <v>146</v>
      </c>
      <c r="B93" s="153" t="s">
        <v>323</v>
      </c>
      <c r="C93" s="319"/>
      <c r="D93" s="319"/>
      <c r="E93" s="173"/>
    </row>
    <row r="94" spans="1:5" ht="15.75">
      <c r="A94" s="17" t="s">
        <v>152</v>
      </c>
      <c r="B94" s="153" t="s">
        <v>324</v>
      </c>
      <c r="C94" s="319"/>
      <c r="D94" s="319">
        <v>10</v>
      </c>
      <c r="E94" s="173">
        <v>10</v>
      </c>
    </row>
    <row r="95" spans="1:5" ht="12" customHeight="1">
      <c r="A95" s="17" t="s">
        <v>154</v>
      </c>
      <c r="B95" s="288" t="s">
        <v>304</v>
      </c>
      <c r="C95" s="319"/>
      <c r="D95" s="319"/>
      <c r="E95" s="173"/>
    </row>
    <row r="96" spans="1:5" ht="12" customHeight="1">
      <c r="A96" s="17" t="s">
        <v>226</v>
      </c>
      <c r="B96" s="288" t="s">
        <v>305</v>
      </c>
      <c r="C96" s="319"/>
      <c r="D96" s="319"/>
      <c r="E96" s="173"/>
    </row>
    <row r="97" spans="1:5" ht="21.75" customHeight="1">
      <c r="A97" s="17" t="s">
        <v>227</v>
      </c>
      <c r="B97" s="288" t="s">
        <v>303</v>
      </c>
      <c r="C97" s="319"/>
      <c r="D97" s="319"/>
      <c r="E97" s="173"/>
    </row>
    <row r="98" spans="1:5" ht="24" customHeight="1" thickBot="1">
      <c r="A98" s="14" t="s">
        <v>228</v>
      </c>
      <c r="B98" s="289" t="s">
        <v>409</v>
      </c>
      <c r="C98" s="325"/>
      <c r="D98" s="325"/>
      <c r="E98" s="178"/>
    </row>
    <row r="99" spans="1:5" ht="12" customHeight="1" thickBot="1">
      <c r="A99" s="22" t="s">
        <v>61</v>
      </c>
      <c r="B99" s="69" t="s">
        <v>325</v>
      </c>
      <c r="C99" s="318">
        <f>+C100+C101</f>
        <v>10</v>
      </c>
      <c r="D99" s="318">
        <f>+D100+D101</f>
        <v>1292</v>
      </c>
      <c r="E99" s="171">
        <f>+E100+E101</f>
        <v>0</v>
      </c>
    </row>
    <row r="100" spans="1:5" ht="12" customHeight="1">
      <c r="A100" s="17" t="s">
        <v>116</v>
      </c>
      <c r="B100" s="10" t="s">
        <v>101</v>
      </c>
      <c r="C100" s="324">
        <v>10</v>
      </c>
      <c r="D100" s="324">
        <v>1292</v>
      </c>
      <c r="E100" s="177"/>
    </row>
    <row r="101" spans="1:5" ht="12" customHeight="1" thickBot="1">
      <c r="A101" s="18" t="s">
        <v>117</v>
      </c>
      <c r="B101" s="13" t="s">
        <v>102</v>
      </c>
      <c r="C101" s="325"/>
      <c r="D101" s="325"/>
      <c r="E101" s="178"/>
    </row>
    <row r="102" spans="1:5" s="151" customFormat="1" ht="12" customHeight="1" thickBot="1">
      <c r="A102" s="157" t="s">
        <v>62</v>
      </c>
      <c r="B102" s="152" t="s">
        <v>306</v>
      </c>
      <c r="C102" s="342"/>
      <c r="D102" s="342"/>
      <c r="E102" s="343"/>
    </row>
    <row r="103" spans="1:5" ht="12" customHeight="1" thickBot="1">
      <c r="A103" s="149" t="s">
        <v>63</v>
      </c>
      <c r="B103" s="150" t="s">
        <v>171</v>
      </c>
      <c r="C103" s="317">
        <f>+C75+C88+C99+C102</f>
        <v>17997</v>
      </c>
      <c r="D103" s="317">
        <f>+D75+D88+D99+D102</f>
        <v>30591</v>
      </c>
      <c r="E103" s="170">
        <f>+E75+E88+E99+E102</f>
        <v>25188</v>
      </c>
    </row>
    <row r="104" spans="1:5" ht="12" customHeight="1" thickBot="1">
      <c r="A104" s="157" t="s">
        <v>64</v>
      </c>
      <c r="B104" s="152" t="s">
        <v>388</v>
      </c>
      <c r="C104" s="318">
        <f>+C105+C113</f>
        <v>0</v>
      </c>
      <c r="D104" s="318">
        <f>+D105+D113</f>
        <v>0</v>
      </c>
      <c r="E104" s="171">
        <f>+E105+E113</f>
        <v>0</v>
      </c>
    </row>
    <row r="105" spans="1:5" ht="12" customHeight="1" thickBot="1">
      <c r="A105" s="164" t="s">
        <v>123</v>
      </c>
      <c r="B105" s="290" t="s">
        <v>1024</v>
      </c>
      <c r="C105" s="318">
        <f>+C106+C107+C108+C109+C110+C111+C112</f>
        <v>0</v>
      </c>
      <c r="D105" s="318">
        <f>+D106+D107+D108+D109+D110+D111+D112</f>
        <v>0</v>
      </c>
      <c r="E105" s="171">
        <f>+E106+E107+E108+E109+E110+E111+E112</f>
        <v>0</v>
      </c>
    </row>
    <row r="106" spans="1:5" ht="12" customHeight="1">
      <c r="A106" s="165" t="s">
        <v>126</v>
      </c>
      <c r="B106" s="166" t="s">
        <v>307</v>
      </c>
      <c r="C106" s="319"/>
      <c r="D106" s="319"/>
      <c r="E106" s="173"/>
    </row>
    <row r="107" spans="1:5" ht="12" customHeight="1">
      <c r="A107" s="158" t="s">
        <v>127</v>
      </c>
      <c r="B107" s="153" t="s">
        <v>308</v>
      </c>
      <c r="C107" s="319"/>
      <c r="D107" s="319"/>
      <c r="E107" s="173"/>
    </row>
    <row r="108" spans="1:5" ht="12" customHeight="1">
      <c r="A108" s="158" t="s">
        <v>128</v>
      </c>
      <c r="B108" s="153" t="s">
        <v>309</v>
      </c>
      <c r="C108" s="319"/>
      <c r="D108" s="319"/>
      <c r="E108" s="173"/>
    </row>
    <row r="109" spans="1:5" ht="12" customHeight="1">
      <c r="A109" s="158" t="s">
        <v>129</v>
      </c>
      <c r="B109" s="153" t="s">
        <v>310</v>
      </c>
      <c r="C109" s="319"/>
      <c r="D109" s="319"/>
      <c r="E109" s="173"/>
    </row>
    <row r="110" spans="1:5" ht="12" customHeight="1">
      <c r="A110" s="158" t="s">
        <v>211</v>
      </c>
      <c r="B110" s="153" t="s">
        <v>311</v>
      </c>
      <c r="C110" s="319"/>
      <c r="D110" s="319"/>
      <c r="E110" s="173"/>
    </row>
    <row r="111" spans="1:5" ht="12" customHeight="1">
      <c r="A111" s="158" t="s">
        <v>229</v>
      </c>
      <c r="B111" s="153" t="s">
        <v>312</v>
      </c>
      <c r="C111" s="319"/>
      <c r="D111" s="319"/>
      <c r="E111" s="173"/>
    </row>
    <row r="112" spans="1:5" ht="12" customHeight="1" thickBot="1">
      <c r="A112" s="167" t="s">
        <v>230</v>
      </c>
      <c r="B112" s="168" t="s">
        <v>313</v>
      </c>
      <c r="C112" s="319"/>
      <c r="D112" s="319"/>
      <c r="E112" s="173"/>
    </row>
    <row r="113" spans="1:5" ht="12" customHeight="1" thickBot="1">
      <c r="A113" s="164" t="s">
        <v>124</v>
      </c>
      <c r="B113" s="290" t="s">
        <v>1025</v>
      </c>
      <c r="C113" s="318">
        <f>+C114+C115+C116+C117+C118+C119+C120+C121</f>
        <v>0</v>
      </c>
      <c r="D113" s="318">
        <f>+D114+D115+D116+D117+D118+D119+D120+D121</f>
        <v>0</v>
      </c>
      <c r="E113" s="171">
        <f>+E114+E115+E116+E117+E118+E119+E120+E121</f>
        <v>0</v>
      </c>
    </row>
    <row r="114" spans="1:5" ht="12" customHeight="1">
      <c r="A114" s="165" t="s">
        <v>132</v>
      </c>
      <c r="B114" s="166" t="s">
        <v>307</v>
      </c>
      <c r="C114" s="319"/>
      <c r="D114" s="319"/>
      <c r="E114" s="173"/>
    </row>
    <row r="115" spans="1:5" ht="12" customHeight="1">
      <c r="A115" s="158" t="s">
        <v>133</v>
      </c>
      <c r="B115" s="153" t="s">
        <v>314</v>
      </c>
      <c r="C115" s="319"/>
      <c r="D115" s="319"/>
      <c r="E115" s="173"/>
    </row>
    <row r="116" spans="1:5" ht="12" customHeight="1">
      <c r="A116" s="158" t="s">
        <v>134</v>
      </c>
      <c r="B116" s="153" t="s">
        <v>309</v>
      </c>
      <c r="C116" s="319"/>
      <c r="D116" s="319"/>
      <c r="E116" s="173"/>
    </row>
    <row r="117" spans="1:5" ht="12" customHeight="1">
      <c r="A117" s="158" t="s">
        <v>135</v>
      </c>
      <c r="B117" s="153" t="s">
        <v>310</v>
      </c>
      <c r="C117" s="319"/>
      <c r="D117" s="319"/>
      <c r="E117" s="173"/>
    </row>
    <row r="118" spans="1:5" ht="12" customHeight="1">
      <c r="A118" s="158" t="s">
        <v>212</v>
      </c>
      <c r="B118" s="153" t="s">
        <v>311</v>
      </c>
      <c r="C118" s="319"/>
      <c r="D118" s="319"/>
      <c r="E118" s="173"/>
    </row>
    <row r="119" spans="1:5" ht="12" customHeight="1">
      <c r="A119" s="158" t="s">
        <v>231</v>
      </c>
      <c r="B119" s="153" t="s">
        <v>315</v>
      </c>
      <c r="C119" s="319"/>
      <c r="D119" s="319"/>
      <c r="E119" s="173"/>
    </row>
    <row r="120" spans="1:5" ht="12" customHeight="1">
      <c r="A120" s="158" t="s">
        <v>232</v>
      </c>
      <c r="B120" s="153" t="s">
        <v>313</v>
      </c>
      <c r="C120" s="319"/>
      <c r="D120" s="319"/>
      <c r="E120" s="173"/>
    </row>
    <row r="121" spans="1:5" ht="12" customHeight="1" thickBot="1">
      <c r="A121" s="167" t="s">
        <v>233</v>
      </c>
      <c r="B121" s="168" t="s">
        <v>389</v>
      </c>
      <c r="C121" s="319"/>
      <c r="D121" s="319"/>
      <c r="E121" s="173"/>
    </row>
    <row r="122" spans="1:5" ht="12" customHeight="1" thickBot="1">
      <c r="A122" s="157" t="s">
        <v>65</v>
      </c>
      <c r="B122" s="286" t="s">
        <v>316</v>
      </c>
      <c r="C122" s="344">
        <f>+C103+C104</f>
        <v>17997</v>
      </c>
      <c r="D122" s="344">
        <f>+D103+D104</f>
        <v>30591</v>
      </c>
      <c r="E122" s="188">
        <f>+E103+E104</f>
        <v>25188</v>
      </c>
    </row>
    <row r="123" spans="1:9" ht="15" customHeight="1" thickBot="1">
      <c r="A123" s="157" t="s">
        <v>66</v>
      </c>
      <c r="B123" s="286" t="s">
        <v>317</v>
      </c>
      <c r="C123" s="345"/>
      <c r="D123" s="345"/>
      <c r="E123" s="189">
        <v>745</v>
      </c>
      <c r="F123" s="36"/>
      <c r="G123" s="70"/>
      <c r="H123" s="70"/>
      <c r="I123" s="70"/>
    </row>
    <row r="124" spans="1:5" s="1" customFormat="1" ht="12.75" customHeight="1" thickBot="1">
      <c r="A124" s="169" t="s">
        <v>67</v>
      </c>
      <c r="B124" s="287" t="s">
        <v>318</v>
      </c>
      <c r="C124" s="337">
        <f>+C122+C123</f>
        <v>17997</v>
      </c>
      <c r="D124" s="337">
        <f>+D122+D123</f>
        <v>30591</v>
      </c>
      <c r="E124" s="182">
        <f>+E122+E123</f>
        <v>25933</v>
      </c>
    </row>
    <row r="125" spans="1:5" ht="7.5" customHeight="1">
      <c r="A125" s="291"/>
      <c r="B125" s="291"/>
      <c r="C125" s="292"/>
      <c r="D125" s="292"/>
      <c r="E125" s="292"/>
    </row>
    <row r="126" spans="1:5" ht="15.75">
      <c r="A126" s="305" t="s">
        <v>174</v>
      </c>
      <c r="B126" s="305"/>
      <c r="C126" s="305"/>
      <c r="D126" s="305"/>
      <c r="E126" s="305"/>
    </row>
    <row r="127" spans="1:5" ht="15" customHeight="1" thickBot="1">
      <c r="A127" s="303" t="s">
        <v>168</v>
      </c>
      <c r="B127" s="303"/>
      <c r="C127" s="191"/>
      <c r="D127" s="191"/>
      <c r="E127" s="191" t="s">
        <v>319</v>
      </c>
    </row>
    <row r="128" spans="1:5" ht="24.75" customHeight="1" thickBot="1">
      <c r="A128" s="22">
        <v>1</v>
      </c>
      <c r="B128" s="29" t="s">
        <v>240</v>
      </c>
      <c r="C128" s="190">
        <f>+C52-C103</f>
        <v>-980</v>
      </c>
      <c r="D128" s="190">
        <f>+D52-D103</f>
        <v>-980</v>
      </c>
      <c r="E128" s="171">
        <f>+E52-E103</f>
        <v>954</v>
      </c>
    </row>
    <row r="129" spans="1:5" ht="7.5" customHeight="1">
      <c r="A129" s="291"/>
      <c r="B129" s="291"/>
      <c r="C129" s="292"/>
      <c r="D129" s="292"/>
      <c r="E129" s="292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 sheet="1" objects="1" scenarios="1"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Szilvás Községi Önkormányzat
2013. ÉVI ZÁRSZÁMADÁSÁNAK PÉNZÜGYI MÉRLEGE&amp;10
&amp;R&amp;"Times New Roman CE,Félkövér dőlt"&amp;11 1.1. melléklet a 3/2014. (......) önkormányzati rendelethez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zoomScale="120" zoomScaleNormal="120" zoomScaleSheetLayoutView="130" workbookViewId="0" topLeftCell="A1">
      <selection activeCell="D10" sqref="D10"/>
    </sheetView>
  </sheetViews>
  <sheetFormatPr defaultColWidth="9.00390625" defaultRowHeight="12.75"/>
  <cols>
    <col min="1" max="1" width="9.50390625" style="293" customWidth="1"/>
    <col min="2" max="2" width="60.875" style="293" customWidth="1"/>
    <col min="3" max="5" width="15.875" style="294" customWidth="1"/>
    <col min="6" max="16384" width="9.375" style="34" customWidth="1"/>
  </cols>
  <sheetData>
    <row r="1" spans="1:5" ht="15.75" customHeight="1">
      <c r="A1" s="584" t="s">
        <v>56</v>
      </c>
      <c r="B1" s="584"/>
      <c r="C1" s="584"/>
      <c r="D1" s="584"/>
      <c r="E1" s="584"/>
    </row>
    <row r="2" spans="1:5" ht="15.75" customHeight="1" thickBot="1">
      <c r="A2" s="303" t="s">
        <v>166</v>
      </c>
      <c r="B2" s="303"/>
      <c r="C2" s="191"/>
      <c r="D2" s="191"/>
      <c r="E2" s="191" t="s">
        <v>319</v>
      </c>
    </row>
    <row r="3" spans="1:5" ht="37.5" customHeight="1">
      <c r="A3" s="585" t="s">
        <v>114</v>
      </c>
      <c r="B3" s="587" t="s">
        <v>58</v>
      </c>
      <c r="C3" s="589" t="s">
        <v>0</v>
      </c>
      <c r="D3" s="589"/>
      <c r="E3" s="590"/>
    </row>
    <row r="4" spans="1:5" s="35" customFormat="1" ht="12" customHeight="1" thickBot="1">
      <c r="A4" s="586"/>
      <c r="B4" s="588"/>
      <c r="C4" s="306" t="s">
        <v>397</v>
      </c>
      <c r="D4" s="306" t="s">
        <v>398</v>
      </c>
      <c r="E4" s="307" t="s">
        <v>399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59</v>
      </c>
      <c r="B6" s="23" t="s">
        <v>180</v>
      </c>
      <c r="C6" s="317">
        <f>+C7+C12+C21</f>
        <v>4028</v>
      </c>
      <c r="D6" s="317">
        <f>+D7+D12+D21</f>
        <v>4810</v>
      </c>
      <c r="E6" s="170">
        <f>+E7+E12+E21</f>
        <v>4281</v>
      </c>
    </row>
    <row r="7" spans="1:5" s="1" customFormat="1" ht="12" customHeight="1" thickBot="1">
      <c r="A7" s="22" t="s">
        <v>60</v>
      </c>
      <c r="B7" s="152" t="s">
        <v>381</v>
      </c>
      <c r="C7" s="318">
        <f>+C8+C9+C10+C11</f>
        <v>3478</v>
      </c>
      <c r="D7" s="318">
        <f>+D8+D9+D10+D11</f>
        <v>3327</v>
      </c>
      <c r="E7" s="171">
        <f>+E8+E9+E10+E11</f>
        <v>2333</v>
      </c>
    </row>
    <row r="8" spans="1:5" s="1" customFormat="1" ht="12" customHeight="1">
      <c r="A8" s="15" t="s">
        <v>142</v>
      </c>
      <c r="B8" s="280" t="s">
        <v>97</v>
      </c>
      <c r="C8" s="319">
        <v>1660</v>
      </c>
      <c r="D8" s="319">
        <v>1660</v>
      </c>
      <c r="E8" s="173">
        <v>1430</v>
      </c>
    </row>
    <row r="9" spans="1:5" s="1" customFormat="1" ht="12" customHeight="1">
      <c r="A9" s="15" t="s">
        <v>143</v>
      </c>
      <c r="B9" s="166" t="s">
        <v>115</v>
      </c>
      <c r="C9" s="319"/>
      <c r="D9" s="319"/>
      <c r="E9" s="173"/>
    </row>
    <row r="10" spans="1:5" s="1" customFormat="1" ht="12" customHeight="1">
      <c r="A10" s="15" t="s">
        <v>144</v>
      </c>
      <c r="B10" s="166" t="s">
        <v>181</v>
      </c>
      <c r="C10" s="319">
        <v>1818</v>
      </c>
      <c r="D10" s="319">
        <v>1667</v>
      </c>
      <c r="E10" s="173">
        <v>903</v>
      </c>
    </row>
    <row r="11" spans="1:5" s="1" customFormat="1" ht="12" customHeight="1" thickBot="1">
      <c r="A11" s="15" t="s">
        <v>145</v>
      </c>
      <c r="B11" s="281" t="s">
        <v>182</v>
      </c>
      <c r="C11" s="319"/>
      <c r="D11" s="319"/>
      <c r="E11" s="173"/>
    </row>
    <row r="12" spans="1:5" s="1" customFormat="1" ht="12" customHeight="1" thickBot="1">
      <c r="A12" s="22" t="s">
        <v>61</v>
      </c>
      <c r="B12" s="23" t="s">
        <v>183</v>
      </c>
      <c r="C12" s="318">
        <f>+C13+C14+C15+C16+C17+C18+C19+C20</f>
        <v>250</v>
      </c>
      <c r="D12" s="318">
        <f>+D13+D14+D15+D16+D17+D18+D19+D20</f>
        <v>1118</v>
      </c>
      <c r="E12" s="171">
        <f>+E13+E14+E15+E16+E17+E18+E19+E20</f>
        <v>1582</v>
      </c>
    </row>
    <row r="13" spans="1:5" s="1" customFormat="1" ht="12" customHeight="1">
      <c r="A13" s="19" t="s">
        <v>116</v>
      </c>
      <c r="B13" s="11" t="s">
        <v>188</v>
      </c>
      <c r="C13" s="320"/>
      <c r="D13" s="320"/>
      <c r="E13" s="172"/>
    </row>
    <row r="14" spans="1:5" s="1" customFormat="1" ht="12" customHeight="1">
      <c r="A14" s="15" t="s">
        <v>117</v>
      </c>
      <c r="B14" s="8" t="s">
        <v>189</v>
      </c>
      <c r="C14" s="319"/>
      <c r="D14" s="319"/>
      <c r="E14" s="173"/>
    </row>
    <row r="15" spans="1:5" s="1" customFormat="1" ht="12" customHeight="1">
      <c r="A15" s="15" t="s">
        <v>118</v>
      </c>
      <c r="B15" s="8" t="s">
        <v>190</v>
      </c>
      <c r="C15" s="319">
        <v>240</v>
      </c>
      <c r="D15" s="319">
        <v>1063</v>
      </c>
      <c r="E15" s="173">
        <v>1074</v>
      </c>
    </row>
    <row r="16" spans="1:5" s="1" customFormat="1" ht="12" customHeight="1">
      <c r="A16" s="15" t="s">
        <v>119</v>
      </c>
      <c r="B16" s="8" t="s">
        <v>191</v>
      </c>
      <c r="C16" s="319"/>
      <c r="D16" s="319"/>
      <c r="E16" s="173"/>
    </row>
    <row r="17" spans="1:5" s="1" customFormat="1" ht="12" customHeight="1">
      <c r="A17" s="14" t="s">
        <v>184</v>
      </c>
      <c r="B17" s="7" t="s">
        <v>192</v>
      </c>
      <c r="C17" s="321"/>
      <c r="D17" s="321"/>
      <c r="E17" s="174"/>
    </row>
    <row r="18" spans="1:5" s="1" customFormat="1" ht="12" customHeight="1">
      <c r="A18" s="15" t="s">
        <v>185</v>
      </c>
      <c r="B18" s="8" t="s">
        <v>265</v>
      </c>
      <c r="C18" s="319"/>
      <c r="D18" s="319"/>
      <c r="E18" s="173"/>
    </row>
    <row r="19" spans="1:5" s="1" customFormat="1" ht="12" customHeight="1">
      <c r="A19" s="15" t="s">
        <v>186</v>
      </c>
      <c r="B19" s="8" t="s">
        <v>194</v>
      </c>
      <c r="C19" s="319">
        <v>10</v>
      </c>
      <c r="D19" s="319">
        <v>10</v>
      </c>
      <c r="E19" s="173"/>
    </row>
    <row r="20" spans="1:5" s="1" customFormat="1" ht="12" customHeight="1" thickBot="1">
      <c r="A20" s="16" t="s">
        <v>187</v>
      </c>
      <c r="B20" s="9" t="s">
        <v>195</v>
      </c>
      <c r="C20" s="322"/>
      <c r="D20" s="322">
        <v>45</v>
      </c>
      <c r="E20" s="175">
        <v>508</v>
      </c>
    </row>
    <row r="21" spans="1:5" s="1" customFormat="1" ht="12" customHeight="1" thickBot="1">
      <c r="A21" s="22" t="s">
        <v>196</v>
      </c>
      <c r="B21" s="23" t="s">
        <v>266</v>
      </c>
      <c r="C21" s="323">
        <v>300</v>
      </c>
      <c r="D21" s="323">
        <v>365</v>
      </c>
      <c r="E21" s="176">
        <v>366</v>
      </c>
    </row>
    <row r="22" spans="1:5" s="1" customFormat="1" ht="12" customHeight="1" thickBot="1">
      <c r="A22" s="22" t="s">
        <v>63</v>
      </c>
      <c r="B22" s="23" t="s">
        <v>198</v>
      </c>
      <c r="C22" s="318">
        <f>+C23+C24+C25+C26+C27+C28+C29+C30</f>
        <v>12782</v>
      </c>
      <c r="D22" s="318">
        <f>+D23+D24+D25+D26+D27+D28+D29+D30</f>
        <v>18201</v>
      </c>
      <c r="E22" s="171">
        <f>+E23+E24+E25+E26+E27+E28+E29+E30</f>
        <v>18201</v>
      </c>
    </row>
    <row r="23" spans="1:5" s="1" customFormat="1" ht="12" customHeight="1">
      <c r="A23" s="17" t="s">
        <v>120</v>
      </c>
      <c r="B23" s="10" t="s">
        <v>204</v>
      </c>
      <c r="C23" s="324"/>
      <c r="D23" s="324"/>
      <c r="E23" s="177"/>
    </row>
    <row r="24" spans="1:5" s="1" customFormat="1" ht="12" customHeight="1">
      <c r="A24" s="15" t="s">
        <v>121</v>
      </c>
      <c r="B24" s="8" t="s">
        <v>205</v>
      </c>
      <c r="C24" s="319">
        <v>9836</v>
      </c>
      <c r="D24" s="319">
        <v>12948</v>
      </c>
      <c r="E24" s="173">
        <v>12948</v>
      </c>
    </row>
    <row r="25" spans="1:5" s="1" customFormat="1" ht="12" customHeight="1">
      <c r="A25" s="15" t="s">
        <v>122</v>
      </c>
      <c r="B25" s="8" t="s">
        <v>206</v>
      </c>
      <c r="C25" s="319">
        <v>8</v>
      </c>
      <c r="D25" s="319">
        <v>344</v>
      </c>
      <c r="E25" s="173">
        <v>344</v>
      </c>
    </row>
    <row r="26" spans="1:5" s="1" customFormat="1" ht="12" customHeight="1">
      <c r="A26" s="18" t="s">
        <v>199</v>
      </c>
      <c r="B26" s="8" t="s">
        <v>125</v>
      </c>
      <c r="C26" s="325">
        <v>2938</v>
      </c>
      <c r="D26" s="325">
        <v>3144</v>
      </c>
      <c r="E26" s="178">
        <v>3144</v>
      </c>
    </row>
    <row r="27" spans="1:5" s="1" customFormat="1" ht="12" customHeight="1">
      <c r="A27" s="18" t="s">
        <v>200</v>
      </c>
      <c r="B27" s="8" t="s">
        <v>207</v>
      </c>
      <c r="C27" s="325"/>
      <c r="D27" s="325"/>
      <c r="E27" s="178"/>
    </row>
    <row r="28" spans="1:5" s="1" customFormat="1" ht="12" customHeight="1">
      <c r="A28" s="15" t="s">
        <v>201</v>
      </c>
      <c r="B28" s="8" t="s">
        <v>208</v>
      </c>
      <c r="C28" s="319"/>
      <c r="D28" s="319"/>
      <c r="E28" s="173"/>
    </row>
    <row r="29" spans="1:5" s="1" customFormat="1" ht="12" customHeight="1">
      <c r="A29" s="15" t="s">
        <v>202</v>
      </c>
      <c r="B29" s="8" t="s">
        <v>267</v>
      </c>
      <c r="C29" s="326"/>
      <c r="D29" s="326"/>
      <c r="E29" s="179"/>
    </row>
    <row r="30" spans="1:5" s="1" customFormat="1" ht="12" customHeight="1" thickBot="1">
      <c r="A30" s="15" t="s">
        <v>203</v>
      </c>
      <c r="B30" s="13" t="s">
        <v>210</v>
      </c>
      <c r="C30" s="326"/>
      <c r="D30" s="326">
        <v>1765</v>
      </c>
      <c r="E30" s="179">
        <v>1765</v>
      </c>
    </row>
    <row r="31" spans="1:5" s="1" customFormat="1" ht="12" customHeight="1" thickBot="1">
      <c r="A31" s="145" t="s">
        <v>64</v>
      </c>
      <c r="B31" s="23" t="s">
        <v>382</v>
      </c>
      <c r="C31" s="318">
        <f>+C32+C38</f>
        <v>180</v>
      </c>
      <c r="D31" s="318">
        <f>+D32+D38</f>
        <v>6368</v>
      </c>
      <c r="E31" s="171">
        <f>+E32+E38</f>
        <v>3368</v>
      </c>
    </row>
    <row r="32" spans="1:5" s="1" customFormat="1" ht="12" customHeight="1">
      <c r="A32" s="146" t="s">
        <v>123</v>
      </c>
      <c r="B32" s="282" t="s">
        <v>383</v>
      </c>
      <c r="C32" s="327">
        <f>+C33+C34+C35+C36+C37</f>
        <v>180</v>
      </c>
      <c r="D32" s="327">
        <f>+D33+D34+D35+D36+D37</f>
        <v>3368</v>
      </c>
      <c r="E32" s="183">
        <f>+E33+E34+E35+E36+E37</f>
        <v>3368</v>
      </c>
    </row>
    <row r="33" spans="1:5" s="1" customFormat="1" ht="12" customHeight="1">
      <c r="A33" s="147" t="s">
        <v>126</v>
      </c>
      <c r="B33" s="153" t="s">
        <v>268</v>
      </c>
      <c r="C33" s="326"/>
      <c r="D33" s="326"/>
      <c r="E33" s="179"/>
    </row>
    <row r="34" spans="1:5" s="1" customFormat="1" ht="12" customHeight="1">
      <c r="A34" s="147" t="s">
        <v>127</v>
      </c>
      <c r="B34" s="153" t="s">
        <v>269</v>
      </c>
      <c r="C34" s="326">
        <v>180</v>
      </c>
      <c r="D34" s="326">
        <v>180</v>
      </c>
      <c r="E34" s="179">
        <v>180</v>
      </c>
    </row>
    <row r="35" spans="1:5" s="1" customFormat="1" ht="12" customHeight="1">
      <c r="A35" s="147" t="s">
        <v>128</v>
      </c>
      <c r="B35" s="153" t="s">
        <v>270</v>
      </c>
      <c r="C35" s="326"/>
      <c r="D35" s="326">
        <v>221</v>
      </c>
      <c r="E35" s="179">
        <v>221</v>
      </c>
    </row>
    <row r="36" spans="1:5" s="1" customFormat="1" ht="12" customHeight="1">
      <c r="A36" s="147" t="s">
        <v>129</v>
      </c>
      <c r="B36" s="153" t="s">
        <v>271</v>
      </c>
      <c r="C36" s="326"/>
      <c r="D36" s="326"/>
      <c r="E36" s="179"/>
    </row>
    <row r="37" spans="1:5" s="1" customFormat="1" ht="12" customHeight="1">
      <c r="A37" s="147" t="s">
        <v>211</v>
      </c>
      <c r="B37" s="153" t="s">
        <v>384</v>
      </c>
      <c r="C37" s="326"/>
      <c r="D37" s="326">
        <v>2967</v>
      </c>
      <c r="E37" s="179">
        <v>2967</v>
      </c>
    </row>
    <row r="38" spans="1:5" s="1" customFormat="1" ht="12" customHeight="1">
      <c r="A38" s="147" t="s">
        <v>124</v>
      </c>
      <c r="B38" s="154" t="s">
        <v>385</v>
      </c>
      <c r="C38" s="328">
        <f>+C39+C40+C41+C42+C43</f>
        <v>0</v>
      </c>
      <c r="D38" s="328">
        <f>+D39+D40+D41+D42+D43</f>
        <v>3000</v>
      </c>
      <c r="E38" s="184">
        <f>+E39+E40+E41+E42+E43</f>
        <v>0</v>
      </c>
    </row>
    <row r="39" spans="1:5" s="1" customFormat="1" ht="12" customHeight="1">
      <c r="A39" s="147" t="s">
        <v>132</v>
      </c>
      <c r="B39" s="153" t="s">
        <v>268</v>
      </c>
      <c r="C39" s="326"/>
      <c r="D39" s="326"/>
      <c r="E39" s="179"/>
    </row>
    <row r="40" spans="1:5" s="1" customFormat="1" ht="12" customHeight="1">
      <c r="A40" s="147" t="s">
        <v>133</v>
      </c>
      <c r="B40" s="153" t="s">
        <v>269</v>
      </c>
      <c r="C40" s="326"/>
      <c r="D40" s="326"/>
      <c r="E40" s="179"/>
    </row>
    <row r="41" spans="1:5" s="1" customFormat="1" ht="12" customHeight="1">
      <c r="A41" s="147" t="s">
        <v>134</v>
      </c>
      <c r="B41" s="153" t="s">
        <v>270</v>
      </c>
      <c r="C41" s="326"/>
      <c r="D41" s="326"/>
      <c r="E41" s="179"/>
    </row>
    <row r="42" spans="1:5" s="1" customFormat="1" ht="12" customHeight="1">
      <c r="A42" s="147" t="s">
        <v>135</v>
      </c>
      <c r="B42" s="155" t="s">
        <v>271</v>
      </c>
      <c r="C42" s="326"/>
      <c r="D42" s="326"/>
      <c r="E42" s="179"/>
    </row>
    <row r="43" spans="1:5" s="1" customFormat="1" ht="12" customHeight="1" thickBot="1">
      <c r="A43" s="148" t="s">
        <v>212</v>
      </c>
      <c r="B43" s="156" t="s">
        <v>386</v>
      </c>
      <c r="C43" s="329"/>
      <c r="D43" s="329">
        <v>3000</v>
      </c>
      <c r="E43" s="330"/>
    </row>
    <row r="44" spans="1:5" s="1" customFormat="1" ht="12" customHeight="1" thickBot="1">
      <c r="A44" s="22" t="s">
        <v>213</v>
      </c>
      <c r="B44" s="283" t="s">
        <v>272</v>
      </c>
      <c r="C44" s="318">
        <f>+C45+C46</f>
        <v>0</v>
      </c>
      <c r="D44" s="318">
        <f>+D45+D46</f>
        <v>0</v>
      </c>
      <c r="E44" s="171">
        <f>+E45+E46</f>
        <v>0</v>
      </c>
    </row>
    <row r="45" spans="1:5" s="1" customFormat="1" ht="12" customHeight="1">
      <c r="A45" s="17" t="s">
        <v>130</v>
      </c>
      <c r="B45" s="166" t="s">
        <v>273</v>
      </c>
      <c r="C45" s="324"/>
      <c r="D45" s="324"/>
      <c r="E45" s="177"/>
    </row>
    <row r="46" spans="1:5" s="1" customFormat="1" ht="12" customHeight="1" thickBot="1">
      <c r="A46" s="14" t="s">
        <v>131</v>
      </c>
      <c r="B46" s="161" t="s">
        <v>277</v>
      </c>
      <c r="C46" s="321"/>
      <c r="D46" s="321"/>
      <c r="E46" s="174"/>
    </row>
    <row r="47" spans="1:5" s="1" customFormat="1" ht="12" customHeight="1" thickBot="1">
      <c r="A47" s="22" t="s">
        <v>66</v>
      </c>
      <c r="B47" s="283" t="s">
        <v>276</v>
      </c>
      <c r="C47" s="318">
        <f>+C48+C49+C50</f>
        <v>27</v>
      </c>
      <c r="D47" s="318">
        <f>+D48+D49+D50</f>
        <v>232</v>
      </c>
      <c r="E47" s="171">
        <f>+E48+E49+E50</f>
        <v>232</v>
      </c>
    </row>
    <row r="48" spans="1:5" s="1" customFormat="1" ht="12" customHeight="1">
      <c r="A48" s="17" t="s">
        <v>216</v>
      </c>
      <c r="B48" s="166" t="s">
        <v>214</v>
      </c>
      <c r="C48" s="331">
        <v>27</v>
      </c>
      <c r="D48" s="331">
        <v>232</v>
      </c>
      <c r="E48" s="332">
        <v>232</v>
      </c>
    </row>
    <row r="49" spans="1:5" s="1" customFormat="1" ht="12" customHeight="1">
      <c r="A49" s="15" t="s">
        <v>217</v>
      </c>
      <c r="B49" s="153" t="s">
        <v>215</v>
      </c>
      <c r="C49" s="326"/>
      <c r="D49" s="326"/>
      <c r="E49" s="179"/>
    </row>
    <row r="50" spans="1:5" s="1" customFormat="1" ht="17.25" customHeight="1" thickBot="1">
      <c r="A50" s="14" t="s">
        <v>320</v>
      </c>
      <c r="B50" s="161" t="s">
        <v>274</v>
      </c>
      <c r="C50" s="333"/>
      <c r="D50" s="333"/>
      <c r="E50" s="334"/>
    </row>
    <row r="51" spans="1:5" s="1" customFormat="1" ht="12" customHeight="1" thickBot="1">
      <c r="A51" s="22" t="s">
        <v>218</v>
      </c>
      <c r="B51" s="284" t="s">
        <v>275</v>
      </c>
      <c r="C51" s="335"/>
      <c r="D51" s="335"/>
      <c r="E51" s="180">
        <v>60</v>
      </c>
    </row>
    <row r="52" spans="1:5" s="1" customFormat="1" ht="12" customHeight="1" thickBot="1">
      <c r="A52" s="22" t="s">
        <v>68</v>
      </c>
      <c r="B52" s="26" t="s">
        <v>219</v>
      </c>
      <c r="C52" s="336">
        <f>+C7+C12+C21+C22+C31+C44+C47+C51</f>
        <v>17017</v>
      </c>
      <c r="D52" s="336">
        <f>+D7+D12+D21+D22+D31+D44+D47+D51</f>
        <v>29611</v>
      </c>
      <c r="E52" s="181">
        <f>+E7+E12+E21+E22+E31+E44+E47+E51</f>
        <v>26142</v>
      </c>
    </row>
    <row r="53" spans="1:5" s="1" customFormat="1" ht="12" customHeight="1" thickBot="1">
      <c r="A53" s="157" t="s">
        <v>69</v>
      </c>
      <c r="B53" s="152" t="s">
        <v>278</v>
      </c>
      <c r="C53" s="337">
        <f>+C54+C60</f>
        <v>980</v>
      </c>
      <c r="D53" s="337">
        <f>+D54+D60</f>
        <v>3980</v>
      </c>
      <c r="E53" s="182">
        <f>+E54+E60</f>
        <v>3980</v>
      </c>
    </row>
    <row r="54" spans="1:5" s="1" customFormat="1" ht="12" customHeight="1">
      <c r="A54" s="285" t="s">
        <v>159</v>
      </c>
      <c r="B54" s="282" t="s">
        <v>349</v>
      </c>
      <c r="C54" s="326">
        <f>+C55+C56+C57+C58+C59</f>
        <v>980</v>
      </c>
      <c r="D54" s="326">
        <f>+D55+D56+D57+D58+D59</f>
        <v>980</v>
      </c>
      <c r="E54" s="179">
        <f>+E55+E56+E57+E58+E59</f>
        <v>980</v>
      </c>
    </row>
    <row r="55" spans="1:5" s="1" customFormat="1" ht="12" customHeight="1">
      <c r="A55" s="158" t="s">
        <v>290</v>
      </c>
      <c r="B55" s="153" t="s">
        <v>279</v>
      </c>
      <c r="C55" s="326">
        <v>980</v>
      </c>
      <c r="D55" s="326">
        <v>980</v>
      </c>
      <c r="E55" s="179">
        <v>980</v>
      </c>
    </row>
    <row r="56" spans="1:5" s="1" customFormat="1" ht="12" customHeight="1">
      <c r="A56" s="158" t="s">
        <v>291</v>
      </c>
      <c r="B56" s="153" t="s">
        <v>280</v>
      </c>
      <c r="C56" s="326"/>
      <c r="D56" s="326"/>
      <c r="E56" s="179"/>
    </row>
    <row r="57" spans="1:5" s="1" customFormat="1" ht="12" customHeight="1">
      <c r="A57" s="158" t="s">
        <v>292</v>
      </c>
      <c r="B57" s="153" t="s">
        <v>281</v>
      </c>
      <c r="C57" s="326"/>
      <c r="D57" s="326"/>
      <c r="E57" s="179"/>
    </row>
    <row r="58" spans="1:5" s="1" customFormat="1" ht="12" customHeight="1">
      <c r="A58" s="158" t="s">
        <v>293</v>
      </c>
      <c r="B58" s="153" t="s">
        <v>282</v>
      </c>
      <c r="C58" s="326"/>
      <c r="D58" s="326"/>
      <c r="E58" s="179"/>
    </row>
    <row r="59" spans="1:5" s="1" customFormat="1" ht="12" customHeight="1">
      <c r="A59" s="158" t="s">
        <v>294</v>
      </c>
      <c r="B59" s="153" t="s">
        <v>283</v>
      </c>
      <c r="C59" s="326"/>
      <c r="D59" s="326"/>
      <c r="E59" s="179"/>
    </row>
    <row r="60" spans="1:5" s="1" customFormat="1" ht="12" customHeight="1">
      <c r="A60" s="159" t="s">
        <v>160</v>
      </c>
      <c r="B60" s="154" t="s">
        <v>348</v>
      </c>
      <c r="C60" s="326">
        <f>+C61+C62+C63+C64+C65</f>
        <v>0</v>
      </c>
      <c r="D60" s="326">
        <f>+D61+D62+D63+D64+D65</f>
        <v>3000</v>
      </c>
      <c r="E60" s="179">
        <f>+E61+E62+E63+E64+E65</f>
        <v>3000</v>
      </c>
    </row>
    <row r="61" spans="1:5" s="1" customFormat="1" ht="12" customHeight="1">
      <c r="A61" s="158" t="s">
        <v>295</v>
      </c>
      <c r="B61" s="153" t="s">
        <v>284</v>
      </c>
      <c r="C61" s="326"/>
      <c r="D61" s="326"/>
      <c r="E61" s="179"/>
    </row>
    <row r="62" spans="1:5" s="1" customFormat="1" ht="12" customHeight="1">
      <c r="A62" s="158" t="s">
        <v>296</v>
      </c>
      <c r="B62" s="153" t="s">
        <v>285</v>
      </c>
      <c r="C62" s="326"/>
      <c r="D62" s="326"/>
      <c r="E62" s="179"/>
    </row>
    <row r="63" spans="1:5" s="1" customFormat="1" ht="12" customHeight="1">
      <c r="A63" s="158" t="s">
        <v>297</v>
      </c>
      <c r="B63" s="153" t="s">
        <v>286</v>
      </c>
      <c r="C63" s="326"/>
      <c r="D63" s="326">
        <v>3000</v>
      </c>
      <c r="E63" s="179">
        <v>3000</v>
      </c>
    </row>
    <row r="64" spans="1:5" s="1" customFormat="1" ht="12" customHeight="1">
      <c r="A64" s="158" t="s">
        <v>298</v>
      </c>
      <c r="B64" s="153" t="s">
        <v>287</v>
      </c>
      <c r="C64" s="326"/>
      <c r="D64" s="326"/>
      <c r="E64" s="179"/>
    </row>
    <row r="65" spans="1:5" s="1" customFormat="1" ht="12" customHeight="1" thickBot="1">
      <c r="A65" s="160" t="s">
        <v>299</v>
      </c>
      <c r="B65" s="161" t="s">
        <v>288</v>
      </c>
      <c r="C65" s="326"/>
      <c r="D65" s="326"/>
      <c r="E65" s="179"/>
    </row>
    <row r="66" spans="1:5" s="1" customFormat="1" ht="13.5" customHeight="1" thickBot="1">
      <c r="A66" s="162" t="s">
        <v>70</v>
      </c>
      <c r="B66" s="286" t="s">
        <v>346</v>
      </c>
      <c r="C66" s="337">
        <f>+C52+C53</f>
        <v>17997</v>
      </c>
      <c r="D66" s="337">
        <f>+D52+D53</f>
        <v>33591</v>
      </c>
      <c r="E66" s="182">
        <f>+E52+E53</f>
        <v>30122</v>
      </c>
    </row>
    <row r="67" spans="1:5" s="1" customFormat="1" ht="12" customHeight="1" thickBot="1">
      <c r="A67" s="163" t="s">
        <v>71</v>
      </c>
      <c r="B67" s="287" t="s">
        <v>289</v>
      </c>
      <c r="C67" s="339"/>
      <c r="D67" s="339"/>
      <c r="E67" s="192">
        <v>16</v>
      </c>
    </row>
    <row r="68" spans="1:5" s="1" customFormat="1" ht="12.75" customHeight="1" thickBot="1">
      <c r="A68" s="162" t="s">
        <v>72</v>
      </c>
      <c r="B68" s="286" t="s">
        <v>347</v>
      </c>
      <c r="C68" s="340">
        <f>+C66+C67</f>
        <v>17997</v>
      </c>
      <c r="D68" s="340">
        <f>+D66+D67</f>
        <v>33591</v>
      </c>
      <c r="E68" s="193">
        <f>+E66+E67</f>
        <v>30138</v>
      </c>
    </row>
    <row r="69" spans="1:5" ht="16.5" customHeight="1">
      <c r="A69" s="5"/>
      <c r="B69" s="6"/>
      <c r="C69" s="186"/>
      <c r="D69" s="186"/>
      <c r="E69" s="186"/>
    </row>
    <row r="70" spans="1:5" s="194" customFormat="1" ht="16.5" customHeight="1">
      <c r="A70" s="584" t="s">
        <v>88</v>
      </c>
      <c r="B70" s="584"/>
      <c r="C70" s="584"/>
      <c r="D70" s="584"/>
      <c r="E70" s="584"/>
    </row>
    <row r="71" spans="1:5" ht="37.5" customHeight="1" thickBot="1">
      <c r="A71" s="304" t="s">
        <v>167</v>
      </c>
      <c r="B71" s="304"/>
      <c r="C71" s="78"/>
      <c r="D71" s="78"/>
      <c r="E71" s="78" t="s">
        <v>319</v>
      </c>
    </row>
    <row r="72" spans="1:5" s="35" customFormat="1" ht="12" customHeight="1">
      <c r="A72" s="585" t="s">
        <v>114</v>
      </c>
      <c r="B72" s="587" t="s">
        <v>396</v>
      </c>
      <c r="C72" s="589" t="s">
        <v>0</v>
      </c>
      <c r="D72" s="589"/>
      <c r="E72" s="590"/>
    </row>
    <row r="73" spans="1:5" ht="12" customHeight="1" thickBot="1">
      <c r="A73" s="586"/>
      <c r="B73" s="588"/>
      <c r="C73" s="306" t="s">
        <v>397</v>
      </c>
      <c r="D73" s="306" t="s">
        <v>398</v>
      </c>
      <c r="E73" s="307" t="s">
        <v>399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59</v>
      </c>
      <c r="B75" s="30" t="s">
        <v>220</v>
      </c>
      <c r="C75" s="317">
        <f>+C76+C77+C78+C79+C80</f>
        <v>17987</v>
      </c>
      <c r="D75" s="317">
        <f>+D76+D77+D78+D79+D80</f>
        <v>25383</v>
      </c>
      <c r="E75" s="170">
        <f>+E76+E77+E78+E79+E80</f>
        <v>21198</v>
      </c>
    </row>
    <row r="76" spans="1:5" ht="12" customHeight="1">
      <c r="A76" s="19" t="s">
        <v>136</v>
      </c>
      <c r="B76" s="11" t="s">
        <v>89</v>
      </c>
      <c r="C76" s="320">
        <v>4199</v>
      </c>
      <c r="D76" s="320">
        <v>6867</v>
      </c>
      <c r="E76" s="172">
        <v>6034</v>
      </c>
    </row>
    <row r="77" spans="1:5" ht="12" customHeight="1">
      <c r="A77" s="15" t="s">
        <v>137</v>
      </c>
      <c r="B77" s="8" t="s">
        <v>221</v>
      </c>
      <c r="C77" s="319">
        <v>1133</v>
      </c>
      <c r="D77" s="319">
        <v>1545</v>
      </c>
      <c r="E77" s="173">
        <v>1407</v>
      </c>
    </row>
    <row r="78" spans="1:5" ht="12" customHeight="1">
      <c r="A78" s="15" t="s">
        <v>138</v>
      </c>
      <c r="B78" s="8" t="s">
        <v>156</v>
      </c>
      <c r="C78" s="325">
        <v>9665</v>
      </c>
      <c r="D78" s="325">
        <v>9678</v>
      </c>
      <c r="E78" s="178">
        <v>6381</v>
      </c>
    </row>
    <row r="79" spans="1:5" ht="12" customHeight="1">
      <c r="A79" s="15" t="s">
        <v>139</v>
      </c>
      <c r="B79" s="12" t="s">
        <v>222</v>
      </c>
      <c r="C79" s="325">
        <v>509</v>
      </c>
      <c r="D79" s="325">
        <v>4456</v>
      </c>
      <c r="E79" s="178">
        <v>4581</v>
      </c>
    </row>
    <row r="80" spans="1:5" ht="12" customHeight="1">
      <c r="A80" s="15" t="s">
        <v>147</v>
      </c>
      <c r="B80" s="21" t="s">
        <v>223</v>
      </c>
      <c r="C80" s="325">
        <v>2481</v>
      </c>
      <c r="D80" s="325">
        <v>2837</v>
      </c>
      <c r="E80" s="178">
        <v>2795</v>
      </c>
    </row>
    <row r="81" spans="1:5" ht="12" customHeight="1">
      <c r="A81" s="15" t="s">
        <v>140</v>
      </c>
      <c r="B81" s="8" t="s">
        <v>241</v>
      </c>
      <c r="C81" s="325"/>
      <c r="D81" s="325"/>
      <c r="E81" s="178"/>
    </row>
    <row r="82" spans="1:5" ht="12" customHeight="1">
      <c r="A82" s="15" t="s">
        <v>141</v>
      </c>
      <c r="B82" s="81" t="s">
        <v>242</v>
      </c>
      <c r="C82" s="325"/>
      <c r="D82" s="325"/>
      <c r="E82" s="178"/>
    </row>
    <row r="83" spans="1:5" ht="12" customHeight="1">
      <c r="A83" s="15" t="s">
        <v>148</v>
      </c>
      <c r="B83" s="81" t="s">
        <v>300</v>
      </c>
      <c r="C83" s="325">
        <v>2338</v>
      </c>
      <c r="D83" s="325">
        <v>2531</v>
      </c>
      <c r="E83" s="178">
        <v>2527</v>
      </c>
    </row>
    <row r="84" spans="1:5" ht="12" customHeight="1">
      <c r="A84" s="15" t="s">
        <v>149</v>
      </c>
      <c r="B84" s="82" t="s">
        <v>243</v>
      </c>
      <c r="C84" s="325">
        <v>143</v>
      </c>
      <c r="D84" s="325">
        <v>306</v>
      </c>
      <c r="E84" s="178">
        <v>268</v>
      </c>
    </row>
    <row r="85" spans="1:5" ht="12" customHeight="1">
      <c r="A85" s="14" t="s">
        <v>150</v>
      </c>
      <c r="B85" s="83" t="s">
        <v>244</v>
      </c>
      <c r="C85" s="325"/>
      <c r="D85" s="325"/>
      <c r="E85" s="178"/>
    </row>
    <row r="86" spans="1:5" ht="12" customHeight="1">
      <c r="A86" s="15" t="s">
        <v>151</v>
      </c>
      <c r="B86" s="83" t="s">
        <v>245</v>
      </c>
      <c r="C86" s="325"/>
      <c r="D86" s="325"/>
      <c r="E86" s="178"/>
    </row>
    <row r="87" spans="1:5" ht="12" customHeight="1" thickBot="1">
      <c r="A87" s="20" t="s">
        <v>153</v>
      </c>
      <c r="B87" s="84" t="s">
        <v>246</v>
      </c>
      <c r="C87" s="341"/>
      <c r="D87" s="341"/>
      <c r="E87" s="187"/>
    </row>
    <row r="88" spans="1:5" ht="12" customHeight="1" thickBot="1">
      <c r="A88" s="22" t="s">
        <v>60</v>
      </c>
      <c r="B88" s="29" t="s">
        <v>321</v>
      </c>
      <c r="C88" s="318">
        <f>+C89+C90+C91</f>
        <v>0</v>
      </c>
      <c r="D88" s="318">
        <f>+D89+D90+D91</f>
        <v>3916</v>
      </c>
      <c r="E88" s="171">
        <f>+E89+E90+E91</f>
        <v>3990</v>
      </c>
    </row>
    <row r="89" spans="1:5" ht="12" customHeight="1">
      <c r="A89" s="17" t="s">
        <v>142</v>
      </c>
      <c r="B89" s="8" t="s">
        <v>301</v>
      </c>
      <c r="C89" s="324"/>
      <c r="D89" s="324">
        <v>3906</v>
      </c>
      <c r="E89" s="177">
        <v>3980</v>
      </c>
    </row>
    <row r="90" spans="1:5" ht="12" customHeight="1">
      <c r="A90" s="17" t="s">
        <v>143</v>
      </c>
      <c r="B90" s="13" t="s">
        <v>225</v>
      </c>
      <c r="C90" s="319"/>
      <c r="D90" s="319"/>
      <c r="E90" s="173"/>
    </row>
    <row r="91" spans="1:5" ht="12" customHeight="1">
      <c r="A91" s="17" t="s">
        <v>144</v>
      </c>
      <c r="B91" s="153" t="s">
        <v>322</v>
      </c>
      <c r="C91" s="319"/>
      <c r="D91" s="319">
        <v>10</v>
      </c>
      <c r="E91" s="173">
        <v>10</v>
      </c>
    </row>
    <row r="92" spans="1:5" ht="22.5">
      <c r="A92" s="17" t="s">
        <v>145</v>
      </c>
      <c r="B92" s="153" t="s">
        <v>387</v>
      </c>
      <c r="C92" s="319"/>
      <c r="D92" s="319"/>
      <c r="E92" s="173"/>
    </row>
    <row r="93" spans="1:5" ht="12" customHeight="1">
      <c r="A93" s="17" t="s">
        <v>146</v>
      </c>
      <c r="B93" s="153" t="s">
        <v>323</v>
      </c>
      <c r="C93" s="319"/>
      <c r="D93" s="319"/>
      <c r="E93" s="173"/>
    </row>
    <row r="94" spans="1:5" ht="12" customHeight="1">
      <c r="A94" s="17" t="s">
        <v>152</v>
      </c>
      <c r="B94" s="153" t="s">
        <v>324</v>
      </c>
      <c r="C94" s="319"/>
      <c r="D94" s="319">
        <v>10</v>
      </c>
      <c r="E94" s="173">
        <v>10</v>
      </c>
    </row>
    <row r="95" spans="1:5" ht="12" customHeight="1">
      <c r="A95" s="17" t="s">
        <v>154</v>
      </c>
      <c r="B95" s="288" t="s">
        <v>304</v>
      </c>
      <c r="C95" s="319"/>
      <c r="D95" s="319"/>
      <c r="E95" s="173"/>
    </row>
    <row r="96" spans="1:5" ht="24" customHeight="1">
      <c r="A96" s="17" t="s">
        <v>226</v>
      </c>
      <c r="B96" s="288" t="s">
        <v>305</v>
      </c>
      <c r="C96" s="319"/>
      <c r="D96" s="319"/>
      <c r="E96" s="173"/>
    </row>
    <row r="97" spans="1:5" ht="21.75" customHeight="1">
      <c r="A97" s="17" t="s">
        <v>227</v>
      </c>
      <c r="B97" s="288" t="s">
        <v>303</v>
      </c>
      <c r="C97" s="319"/>
      <c r="D97" s="319"/>
      <c r="E97" s="173"/>
    </row>
    <row r="98" spans="1:5" ht="12" customHeight="1" thickBot="1">
      <c r="A98" s="14" t="s">
        <v>228</v>
      </c>
      <c r="B98" s="289" t="s">
        <v>409</v>
      </c>
      <c r="C98" s="325"/>
      <c r="D98" s="325"/>
      <c r="E98" s="178"/>
    </row>
    <row r="99" spans="1:5" ht="12" customHeight="1" thickBot="1">
      <c r="A99" s="22" t="s">
        <v>61</v>
      </c>
      <c r="B99" s="69" t="s">
        <v>325</v>
      </c>
      <c r="C99" s="318">
        <f>+C100+C101</f>
        <v>10</v>
      </c>
      <c r="D99" s="318">
        <f>+D100+D101</f>
        <v>1292</v>
      </c>
      <c r="E99" s="171">
        <f>+E100+E101</f>
        <v>0</v>
      </c>
    </row>
    <row r="100" spans="1:5" s="151" customFormat="1" ht="12" customHeight="1">
      <c r="A100" s="17" t="s">
        <v>116</v>
      </c>
      <c r="B100" s="10" t="s">
        <v>101</v>
      </c>
      <c r="C100" s="324">
        <v>10</v>
      </c>
      <c r="D100" s="324">
        <v>1292</v>
      </c>
      <c r="E100" s="177"/>
    </row>
    <row r="101" spans="1:5" ht="12" customHeight="1" thickBot="1">
      <c r="A101" s="18" t="s">
        <v>117</v>
      </c>
      <c r="B101" s="13" t="s">
        <v>102</v>
      </c>
      <c r="C101" s="325"/>
      <c r="D101" s="325"/>
      <c r="E101" s="178"/>
    </row>
    <row r="102" spans="1:5" ht="12" customHeight="1" thickBot="1">
      <c r="A102" s="157" t="s">
        <v>62</v>
      </c>
      <c r="B102" s="152" t="s">
        <v>306</v>
      </c>
      <c r="C102" s="342"/>
      <c r="D102" s="342"/>
      <c r="E102" s="343"/>
    </row>
    <row r="103" spans="1:5" ht="12" customHeight="1" thickBot="1">
      <c r="A103" s="149" t="s">
        <v>63</v>
      </c>
      <c r="B103" s="150" t="s">
        <v>171</v>
      </c>
      <c r="C103" s="317">
        <f>+C75+C88+C99+C102</f>
        <v>17997</v>
      </c>
      <c r="D103" s="317">
        <f>+D75+D88+D99+D102</f>
        <v>30591</v>
      </c>
      <c r="E103" s="170">
        <f>+E75+E88+E99+E102</f>
        <v>25188</v>
      </c>
    </row>
    <row r="104" spans="1:5" ht="12" customHeight="1" thickBot="1">
      <c r="A104" s="157" t="s">
        <v>64</v>
      </c>
      <c r="B104" s="152" t="s">
        <v>388</v>
      </c>
      <c r="C104" s="318">
        <f>+C105+C113</f>
        <v>0</v>
      </c>
      <c r="D104" s="318">
        <f>+D105+D113</f>
        <v>0</v>
      </c>
      <c r="E104" s="171">
        <f>+E105+E113</f>
        <v>0</v>
      </c>
    </row>
    <row r="105" spans="1:5" ht="12" customHeight="1" thickBot="1">
      <c r="A105" s="164" t="s">
        <v>123</v>
      </c>
      <c r="B105" s="290" t="s">
        <v>1024</v>
      </c>
      <c r="C105" s="318">
        <f>+C106+C107+C108+C109+C110+C111+C112</f>
        <v>0</v>
      </c>
      <c r="D105" s="318">
        <f>+D106+D107+D108+D109+D110+D111+D112</f>
        <v>0</v>
      </c>
      <c r="E105" s="171">
        <f>+E106+E107+E108+E109+E110+E111+E112</f>
        <v>0</v>
      </c>
    </row>
    <row r="106" spans="1:5" ht="12" customHeight="1">
      <c r="A106" s="165" t="s">
        <v>126</v>
      </c>
      <c r="B106" s="166" t="s">
        <v>307</v>
      </c>
      <c r="C106" s="326"/>
      <c r="D106" s="326"/>
      <c r="E106" s="179"/>
    </row>
    <row r="107" spans="1:5" ht="12" customHeight="1">
      <c r="A107" s="158" t="s">
        <v>127</v>
      </c>
      <c r="B107" s="153" t="s">
        <v>308</v>
      </c>
      <c r="C107" s="326"/>
      <c r="D107" s="326"/>
      <c r="E107" s="179"/>
    </row>
    <row r="108" spans="1:5" ht="12" customHeight="1">
      <c r="A108" s="158" t="s">
        <v>128</v>
      </c>
      <c r="B108" s="153" t="s">
        <v>309</v>
      </c>
      <c r="C108" s="326"/>
      <c r="D108" s="326"/>
      <c r="E108" s="179"/>
    </row>
    <row r="109" spans="1:5" ht="12" customHeight="1">
      <c r="A109" s="158" t="s">
        <v>129</v>
      </c>
      <c r="B109" s="153" t="s">
        <v>310</v>
      </c>
      <c r="C109" s="326"/>
      <c r="D109" s="326"/>
      <c r="E109" s="179"/>
    </row>
    <row r="110" spans="1:5" ht="12" customHeight="1">
      <c r="A110" s="158" t="s">
        <v>211</v>
      </c>
      <c r="B110" s="153" t="s">
        <v>311</v>
      </c>
      <c r="C110" s="326"/>
      <c r="D110" s="326"/>
      <c r="E110" s="179"/>
    </row>
    <row r="111" spans="1:5" ht="12" customHeight="1">
      <c r="A111" s="158" t="s">
        <v>229</v>
      </c>
      <c r="B111" s="153" t="s">
        <v>312</v>
      </c>
      <c r="C111" s="326"/>
      <c r="D111" s="326"/>
      <c r="E111" s="179"/>
    </row>
    <row r="112" spans="1:5" ht="12" customHeight="1" thickBot="1">
      <c r="A112" s="167" t="s">
        <v>230</v>
      </c>
      <c r="B112" s="168" t="s">
        <v>313</v>
      </c>
      <c r="C112" s="326"/>
      <c r="D112" s="326"/>
      <c r="E112" s="179"/>
    </row>
    <row r="113" spans="1:5" ht="12" customHeight="1" thickBot="1">
      <c r="A113" s="164" t="s">
        <v>124</v>
      </c>
      <c r="B113" s="290" t="s">
        <v>1025</v>
      </c>
      <c r="C113" s="318">
        <f>+C114+C115+C116+C117+C118+C119+C120+C121</f>
        <v>0</v>
      </c>
      <c r="D113" s="318">
        <f>+D114+D115+D116+D117+D118+D119+D120+D121</f>
        <v>0</v>
      </c>
      <c r="E113" s="171">
        <f>+E114+E115+E116+E117+E118+E119+E120+E121</f>
        <v>0</v>
      </c>
    </row>
    <row r="114" spans="1:5" ht="12" customHeight="1">
      <c r="A114" s="165" t="s">
        <v>132</v>
      </c>
      <c r="B114" s="166" t="s">
        <v>307</v>
      </c>
      <c r="C114" s="326"/>
      <c r="D114" s="326"/>
      <c r="E114" s="179"/>
    </row>
    <row r="115" spans="1:5" ht="12" customHeight="1">
      <c r="A115" s="158" t="s">
        <v>133</v>
      </c>
      <c r="B115" s="153" t="s">
        <v>314</v>
      </c>
      <c r="C115" s="326"/>
      <c r="D115" s="326"/>
      <c r="E115" s="179"/>
    </row>
    <row r="116" spans="1:5" ht="12" customHeight="1">
      <c r="A116" s="158" t="s">
        <v>134</v>
      </c>
      <c r="B116" s="153" t="s">
        <v>309</v>
      </c>
      <c r="C116" s="326"/>
      <c r="D116" s="326"/>
      <c r="E116" s="179"/>
    </row>
    <row r="117" spans="1:5" ht="12" customHeight="1">
      <c r="A117" s="158" t="s">
        <v>135</v>
      </c>
      <c r="B117" s="153" t="s">
        <v>310</v>
      </c>
      <c r="C117" s="326"/>
      <c r="D117" s="326"/>
      <c r="E117" s="179"/>
    </row>
    <row r="118" spans="1:5" ht="12" customHeight="1">
      <c r="A118" s="158" t="s">
        <v>212</v>
      </c>
      <c r="B118" s="153" t="s">
        <v>311</v>
      </c>
      <c r="C118" s="326"/>
      <c r="D118" s="326"/>
      <c r="E118" s="179"/>
    </row>
    <row r="119" spans="1:5" ht="12" customHeight="1">
      <c r="A119" s="158" t="s">
        <v>231</v>
      </c>
      <c r="B119" s="153" t="s">
        <v>315</v>
      </c>
      <c r="C119" s="326"/>
      <c r="D119" s="326"/>
      <c r="E119" s="179"/>
    </row>
    <row r="120" spans="1:5" ht="12" customHeight="1">
      <c r="A120" s="158" t="s">
        <v>232</v>
      </c>
      <c r="B120" s="153" t="s">
        <v>313</v>
      </c>
      <c r="C120" s="326"/>
      <c r="D120" s="326"/>
      <c r="E120" s="179"/>
    </row>
    <row r="121" spans="1:9" ht="15" customHeight="1" thickBot="1">
      <c r="A121" s="167" t="s">
        <v>233</v>
      </c>
      <c r="B121" s="168" t="s">
        <v>389</v>
      </c>
      <c r="C121" s="326"/>
      <c r="D121" s="326"/>
      <c r="E121" s="179"/>
      <c r="F121" s="36"/>
      <c r="G121" s="70"/>
      <c r="H121" s="70"/>
      <c r="I121" s="70"/>
    </row>
    <row r="122" spans="1:5" s="1" customFormat="1" ht="12.75" customHeight="1" thickBot="1">
      <c r="A122" s="157" t="s">
        <v>65</v>
      </c>
      <c r="B122" s="286" t="s">
        <v>316</v>
      </c>
      <c r="C122" s="344">
        <f>+C103+C104</f>
        <v>17997</v>
      </c>
      <c r="D122" s="344">
        <f>+D103+D104</f>
        <v>30591</v>
      </c>
      <c r="E122" s="188">
        <f>+E103+E104</f>
        <v>25188</v>
      </c>
    </row>
    <row r="123" spans="1:5" ht="13.5" customHeight="1" thickBot="1">
      <c r="A123" s="157" t="s">
        <v>66</v>
      </c>
      <c r="B123" s="286" t="s">
        <v>317</v>
      </c>
      <c r="C123" s="345"/>
      <c r="D123" s="345"/>
      <c r="E123" s="189">
        <v>745</v>
      </c>
    </row>
    <row r="124" spans="1:5" ht="16.5" thickBot="1">
      <c r="A124" s="169" t="s">
        <v>67</v>
      </c>
      <c r="B124" s="287" t="s">
        <v>318</v>
      </c>
      <c r="C124" s="337">
        <f>+C122+C123</f>
        <v>17997</v>
      </c>
      <c r="D124" s="337">
        <f>+D122+D123</f>
        <v>30591</v>
      </c>
      <c r="E124" s="182">
        <f>+E122+E123</f>
        <v>25933</v>
      </c>
    </row>
    <row r="125" spans="1:5" ht="15" customHeight="1">
      <c r="A125" s="291"/>
      <c r="B125" s="291"/>
      <c r="C125" s="292"/>
      <c r="D125" s="292"/>
      <c r="E125" s="292"/>
    </row>
    <row r="126" spans="1:5" ht="13.5" customHeight="1">
      <c r="A126" s="305" t="s">
        <v>174</v>
      </c>
      <c r="B126" s="305"/>
      <c r="C126" s="305"/>
      <c r="D126" s="305"/>
      <c r="E126" s="305"/>
    </row>
    <row r="127" spans="1:5" ht="15" customHeight="1" thickBot="1">
      <c r="A127" s="303" t="s">
        <v>168</v>
      </c>
      <c r="B127" s="303"/>
      <c r="C127" s="191"/>
      <c r="D127" s="191"/>
      <c r="E127" s="191" t="s">
        <v>319</v>
      </c>
    </row>
    <row r="128" spans="1:5" ht="21.75" thickBot="1">
      <c r="A128" s="22">
        <v>1</v>
      </c>
      <c r="B128" s="29" t="s">
        <v>240</v>
      </c>
      <c r="C128" s="190">
        <f>+C52-C103</f>
        <v>-980</v>
      </c>
      <c r="D128" s="190">
        <f>+D52-D103</f>
        <v>-980</v>
      </c>
      <c r="E128" s="171">
        <f>+E52-E103</f>
        <v>954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Szilvás Községi Önkormányzat
2013. ÉVI ZÁRSZÁMADÁS
KÖTELEZŐ FELADATAINAK MÉRLEGE &amp;10
&amp;R&amp;"Times New Roman CE,Félkövér dőlt"&amp;11 1.2. melléklet a 3/2014. (......) önkormányzati rendelethez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SheetLayoutView="100" workbookViewId="0" topLeftCell="C1">
      <selection activeCell="F10" sqref="F10"/>
    </sheetView>
  </sheetViews>
  <sheetFormatPr defaultColWidth="9.00390625" defaultRowHeight="12.75"/>
  <cols>
    <col min="1" max="1" width="6.875" style="45" customWidth="1"/>
    <col min="2" max="2" width="55.125" style="94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9.75" customHeight="1">
      <c r="B1" s="206" t="s">
        <v>175</v>
      </c>
      <c r="C1" s="207"/>
      <c r="D1" s="207"/>
      <c r="E1" s="207"/>
      <c r="F1" s="207"/>
      <c r="G1" s="207"/>
      <c r="H1" s="207"/>
      <c r="I1" s="207"/>
      <c r="J1" s="593" t="s">
        <v>1036</v>
      </c>
    </row>
    <row r="2" spans="7:10" ht="14.25" thickBot="1">
      <c r="G2" s="208"/>
      <c r="H2" s="208"/>
      <c r="I2" s="208" t="s">
        <v>107</v>
      </c>
      <c r="J2" s="593"/>
    </row>
    <row r="3" spans="1:10" ht="18" customHeight="1" thickBot="1">
      <c r="A3" s="591" t="s">
        <v>114</v>
      </c>
      <c r="B3" s="209" t="s">
        <v>95</v>
      </c>
      <c r="C3" s="210"/>
      <c r="D3" s="210"/>
      <c r="E3" s="210"/>
      <c r="F3" s="209" t="s">
        <v>99</v>
      </c>
      <c r="G3" s="211"/>
      <c r="H3" s="211"/>
      <c r="I3" s="211"/>
      <c r="J3" s="593"/>
    </row>
    <row r="4" spans="1:10" s="212" customFormat="1" ht="35.25" customHeight="1" thickBot="1">
      <c r="A4" s="592"/>
      <c r="B4" s="95" t="s">
        <v>108</v>
      </c>
      <c r="C4" s="308" t="s">
        <v>1</v>
      </c>
      <c r="D4" s="309" t="s">
        <v>2</v>
      </c>
      <c r="E4" s="308" t="s">
        <v>439</v>
      </c>
      <c r="F4" s="95" t="s">
        <v>108</v>
      </c>
      <c r="G4" s="308" t="s">
        <v>1</v>
      </c>
      <c r="H4" s="309" t="s">
        <v>2</v>
      </c>
      <c r="I4" s="308" t="s">
        <v>439</v>
      </c>
      <c r="J4" s="593"/>
    </row>
    <row r="5" spans="1:10" s="217" customFormat="1" ht="12" customHeight="1" thickBot="1">
      <c r="A5" s="213">
        <v>1</v>
      </c>
      <c r="B5" s="214">
        <v>2</v>
      </c>
      <c r="C5" s="215">
        <v>3</v>
      </c>
      <c r="D5" s="215">
        <v>4</v>
      </c>
      <c r="E5" s="215">
        <v>5</v>
      </c>
      <c r="F5" s="214">
        <v>6</v>
      </c>
      <c r="G5" s="215">
        <v>7</v>
      </c>
      <c r="H5" s="215">
        <v>8</v>
      </c>
      <c r="I5" s="216">
        <v>9</v>
      </c>
      <c r="J5" s="593"/>
    </row>
    <row r="6" spans="1:10" ht="12.75" customHeight="1">
      <c r="A6" s="218" t="s">
        <v>59</v>
      </c>
      <c r="B6" s="219" t="s">
        <v>197</v>
      </c>
      <c r="C6" s="195">
        <v>3478</v>
      </c>
      <c r="D6" s="195">
        <v>3327</v>
      </c>
      <c r="E6" s="195">
        <v>2333</v>
      </c>
      <c r="F6" s="219" t="s">
        <v>109</v>
      </c>
      <c r="G6" s="195">
        <v>4199</v>
      </c>
      <c r="H6" s="320">
        <v>6867</v>
      </c>
      <c r="I6" s="172">
        <v>6034</v>
      </c>
      <c r="J6" s="593"/>
    </row>
    <row r="7" spans="1:10" ht="12.75" customHeight="1">
      <c r="A7" s="220" t="s">
        <v>60</v>
      </c>
      <c r="B7" s="221" t="s">
        <v>96</v>
      </c>
      <c r="C7" s="196">
        <v>10</v>
      </c>
      <c r="D7" s="196">
        <v>55</v>
      </c>
      <c r="E7" s="196">
        <v>508</v>
      </c>
      <c r="F7" s="221" t="s">
        <v>221</v>
      </c>
      <c r="G7" s="196">
        <v>1133</v>
      </c>
      <c r="H7" s="319">
        <v>1545</v>
      </c>
      <c r="I7" s="173">
        <v>1407</v>
      </c>
      <c r="J7" s="593"/>
    </row>
    <row r="8" spans="1:10" ht="12.75" customHeight="1">
      <c r="A8" s="220" t="s">
        <v>61</v>
      </c>
      <c r="B8" s="221" t="s">
        <v>98</v>
      </c>
      <c r="C8" s="196">
        <v>300</v>
      </c>
      <c r="D8" s="196">
        <v>365</v>
      </c>
      <c r="E8" s="196">
        <v>366</v>
      </c>
      <c r="F8" s="221" t="s">
        <v>339</v>
      </c>
      <c r="G8" s="196">
        <v>9665</v>
      </c>
      <c r="H8" s="325">
        <v>9678</v>
      </c>
      <c r="I8" s="178">
        <v>6381</v>
      </c>
      <c r="J8" s="593"/>
    </row>
    <row r="9" spans="1:10" ht="12.75" customHeight="1">
      <c r="A9" s="220" t="s">
        <v>62</v>
      </c>
      <c r="B9" s="222" t="s">
        <v>326</v>
      </c>
      <c r="C9" s="196">
        <v>12782</v>
      </c>
      <c r="D9" s="196">
        <v>18201</v>
      </c>
      <c r="E9" s="196">
        <v>18201</v>
      </c>
      <c r="F9" s="221" t="s">
        <v>222</v>
      </c>
      <c r="G9" s="196">
        <v>509</v>
      </c>
      <c r="H9" s="325">
        <v>4456</v>
      </c>
      <c r="I9" s="178">
        <v>4581</v>
      </c>
      <c r="J9" s="593"/>
    </row>
    <row r="10" spans="1:10" ht="12.75" customHeight="1">
      <c r="A10" s="220" t="s">
        <v>63</v>
      </c>
      <c r="B10" s="221" t="s">
        <v>327</v>
      </c>
      <c r="C10" s="196">
        <v>180</v>
      </c>
      <c r="D10" s="196">
        <v>3368</v>
      </c>
      <c r="E10" s="196">
        <v>3368</v>
      </c>
      <c r="F10" s="221" t="s">
        <v>223</v>
      </c>
      <c r="G10" s="196">
        <v>2481</v>
      </c>
      <c r="H10" s="325">
        <v>2837</v>
      </c>
      <c r="I10" s="178">
        <v>2795</v>
      </c>
      <c r="J10" s="593"/>
    </row>
    <row r="11" spans="1:10" ht="12.75" customHeight="1">
      <c r="A11" s="220" t="s">
        <v>64</v>
      </c>
      <c r="B11" s="221" t="s">
        <v>360</v>
      </c>
      <c r="C11" s="197"/>
      <c r="D11" s="197"/>
      <c r="E11" s="197"/>
      <c r="F11" s="221" t="s">
        <v>90</v>
      </c>
      <c r="G11" s="196">
        <v>10</v>
      </c>
      <c r="H11" s="196">
        <v>1292</v>
      </c>
      <c r="I11" s="202"/>
      <c r="J11" s="593"/>
    </row>
    <row r="12" spans="1:10" ht="12.75" customHeight="1">
      <c r="A12" s="220" t="s">
        <v>65</v>
      </c>
      <c r="B12" s="221" t="s">
        <v>328</v>
      </c>
      <c r="C12" s="196"/>
      <c r="D12" s="196"/>
      <c r="E12" s="196"/>
      <c r="F12" s="40" t="s">
        <v>417</v>
      </c>
      <c r="G12" s="196"/>
      <c r="H12" s="196"/>
      <c r="I12" s="202"/>
      <c r="J12" s="593"/>
    </row>
    <row r="13" spans="1:10" ht="12.75" customHeight="1">
      <c r="A13" s="220" t="s">
        <v>66</v>
      </c>
      <c r="B13" s="221" t="s">
        <v>329</v>
      </c>
      <c r="C13" s="196"/>
      <c r="D13" s="196"/>
      <c r="E13" s="196">
        <v>60</v>
      </c>
      <c r="F13" s="40"/>
      <c r="G13" s="196"/>
      <c r="H13" s="196"/>
      <c r="I13" s="202"/>
      <c r="J13" s="593"/>
    </row>
    <row r="14" spans="1:10" ht="12.75" customHeight="1">
      <c r="A14" s="220" t="s">
        <v>67</v>
      </c>
      <c r="B14" s="223" t="s">
        <v>330</v>
      </c>
      <c r="C14" s="197">
        <v>240</v>
      </c>
      <c r="D14" s="197">
        <v>1063</v>
      </c>
      <c r="E14" s="197">
        <v>1074</v>
      </c>
      <c r="F14" s="40"/>
      <c r="G14" s="196"/>
      <c r="H14" s="196"/>
      <c r="I14" s="202"/>
      <c r="J14" s="593"/>
    </row>
    <row r="15" spans="1:10" ht="12.75" customHeight="1">
      <c r="A15" s="220" t="s">
        <v>68</v>
      </c>
      <c r="B15" s="40"/>
      <c r="C15" s="196"/>
      <c r="D15" s="196"/>
      <c r="E15" s="196"/>
      <c r="F15" s="40"/>
      <c r="G15" s="196"/>
      <c r="H15" s="196"/>
      <c r="I15" s="202"/>
      <c r="J15" s="593"/>
    </row>
    <row r="16" spans="1:10" ht="12.75" customHeight="1">
      <c r="A16" s="220" t="s">
        <v>69</v>
      </c>
      <c r="B16" s="40"/>
      <c r="C16" s="196"/>
      <c r="D16" s="196"/>
      <c r="E16" s="196"/>
      <c r="F16" s="40"/>
      <c r="G16" s="196"/>
      <c r="H16" s="196"/>
      <c r="I16" s="202"/>
      <c r="J16" s="593"/>
    </row>
    <row r="17" spans="1:10" ht="12.75" customHeight="1" thickBot="1">
      <c r="A17" s="220" t="s">
        <v>70</v>
      </c>
      <c r="B17" s="48"/>
      <c r="C17" s="198"/>
      <c r="D17" s="198"/>
      <c r="E17" s="198"/>
      <c r="F17" s="40"/>
      <c r="G17" s="198"/>
      <c r="H17" s="198"/>
      <c r="I17" s="203"/>
      <c r="J17" s="593"/>
    </row>
    <row r="18" spans="1:10" ht="15.75" customHeight="1" thickBot="1">
      <c r="A18" s="224" t="s">
        <v>71</v>
      </c>
      <c r="B18" s="71" t="s">
        <v>353</v>
      </c>
      <c r="C18" s="199">
        <f>+C6+C7+C8+C9+C10+C12+C13+C14+C15+C16+C17</f>
        <v>16990</v>
      </c>
      <c r="D18" s="199">
        <f>+D6+D7+D8+D9+D10+D12+D13+D14+D15+D16+D17</f>
        <v>26379</v>
      </c>
      <c r="E18" s="199">
        <f>+E6+E7+E8+E9+E10+E12+E13+E14+E15+E16+E17</f>
        <v>25910</v>
      </c>
      <c r="F18" s="71" t="s">
        <v>352</v>
      </c>
      <c r="G18" s="199">
        <f>SUM(G6:G17)</f>
        <v>17997</v>
      </c>
      <c r="H18" s="199">
        <f>SUM(H6:H17)</f>
        <v>26675</v>
      </c>
      <c r="I18" s="204">
        <f>SUM(I6:I17)</f>
        <v>21198</v>
      </c>
      <c r="J18" s="593"/>
    </row>
    <row r="19" spans="1:10" ht="12.75" customHeight="1">
      <c r="A19" s="225" t="s">
        <v>72</v>
      </c>
      <c r="B19" s="226" t="s">
        <v>331</v>
      </c>
      <c r="C19" s="227">
        <f>+C20+C21+C22+C23</f>
        <v>980</v>
      </c>
      <c r="D19" s="227">
        <f>+D20+D21+D22+D23</f>
        <v>980</v>
      </c>
      <c r="E19" s="227">
        <f>+E20+E21+E22+E23</f>
        <v>980</v>
      </c>
      <c r="F19" s="228" t="s">
        <v>234</v>
      </c>
      <c r="G19" s="200"/>
      <c r="H19" s="200"/>
      <c r="I19" s="205"/>
      <c r="J19" s="593"/>
    </row>
    <row r="20" spans="1:10" ht="12.75" customHeight="1">
      <c r="A20" s="229" t="s">
        <v>73</v>
      </c>
      <c r="B20" s="228" t="s">
        <v>279</v>
      </c>
      <c r="C20" s="56">
        <v>980</v>
      </c>
      <c r="D20" s="56">
        <v>980</v>
      </c>
      <c r="E20" s="56">
        <v>980</v>
      </c>
      <c r="F20" s="228" t="s">
        <v>235</v>
      </c>
      <c r="G20" s="56"/>
      <c r="H20" s="56"/>
      <c r="I20" s="57"/>
      <c r="J20" s="593"/>
    </row>
    <row r="21" spans="1:10" ht="12.75" customHeight="1">
      <c r="A21" s="229" t="s">
        <v>74</v>
      </c>
      <c r="B21" s="228" t="s">
        <v>280</v>
      </c>
      <c r="C21" s="56"/>
      <c r="D21" s="56"/>
      <c r="E21" s="56"/>
      <c r="F21" s="228" t="s">
        <v>172</v>
      </c>
      <c r="G21" s="56"/>
      <c r="H21" s="56"/>
      <c r="I21" s="57"/>
      <c r="J21" s="593"/>
    </row>
    <row r="22" spans="1:10" ht="12.75" customHeight="1">
      <c r="A22" s="229" t="s">
        <v>75</v>
      </c>
      <c r="B22" s="228" t="s">
        <v>332</v>
      </c>
      <c r="C22" s="56"/>
      <c r="D22" s="56"/>
      <c r="E22" s="56"/>
      <c r="F22" s="228" t="s">
        <v>173</v>
      </c>
      <c r="G22" s="56"/>
      <c r="H22" s="56"/>
      <c r="I22" s="57"/>
      <c r="J22" s="593"/>
    </row>
    <row r="23" spans="1:10" ht="12.75" customHeight="1">
      <c r="A23" s="229" t="s">
        <v>76</v>
      </c>
      <c r="B23" s="228" t="s">
        <v>333</v>
      </c>
      <c r="C23" s="56"/>
      <c r="D23" s="56"/>
      <c r="E23" s="56"/>
      <c r="F23" s="226" t="s">
        <v>340</v>
      </c>
      <c r="G23" s="56"/>
      <c r="H23" s="56"/>
      <c r="I23" s="57"/>
      <c r="J23" s="593"/>
    </row>
    <row r="24" spans="1:10" ht="12.75" customHeight="1">
      <c r="A24" s="229" t="s">
        <v>77</v>
      </c>
      <c r="B24" s="228" t="s">
        <v>334</v>
      </c>
      <c r="C24" s="230">
        <f>+C25+C26</f>
        <v>0</v>
      </c>
      <c r="D24" s="230">
        <f>+D25+D26</f>
        <v>3000</v>
      </c>
      <c r="E24" s="230">
        <f>+E25+E26</f>
        <v>3000</v>
      </c>
      <c r="F24" s="228" t="s">
        <v>236</v>
      </c>
      <c r="G24" s="56"/>
      <c r="H24" s="56"/>
      <c r="I24" s="57"/>
      <c r="J24" s="593"/>
    </row>
    <row r="25" spans="1:10" ht="12.75" customHeight="1">
      <c r="A25" s="225" t="s">
        <v>78</v>
      </c>
      <c r="B25" s="226" t="s">
        <v>335</v>
      </c>
      <c r="C25" s="200"/>
      <c r="D25" s="200">
        <v>3000</v>
      </c>
      <c r="E25" s="200">
        <v>3000</v>
      </c>
      <c r="F25" s="219" t="s">
        <v>237</v>
      </c>
      <c r="G25" s="200"/>
      <c r="H25" s="200"/>
      <c r="I25" s="205"/>
      <c r="J25" s="593"/>
    </row>
    <row r="26" spans="1:10" ht="12.75" customHeight="1" thickBot="1">
      <c r="A26" s="229" t="s">
        <v>79</v>
      </c>
      <c r="B26" s="228" t="s">
        <v>288</v>
      </c>
      <c r="C26" s="56"/>
      <c r="D26" s="56"/>
      <c r="E26" s="56"/>
      <c r="F26" s="40"/>
      <c r="G26" s="56"/>
      <c r="H26" s="56"/>
      <c r="I26" s="57"/>
      <c r="J26" s="593"/>
    </row>
    <row r="27" spans="1:10" ht="15.75" customHeight="1" thickBot="1">
      <c r="A27" s="224" t="s">
        <v>80</v>
      </c>
      <c r="B27" s="71" t="s">
        <v>350</v>
      </c>
      <c r="C27" s="199">
        <f>+C19+C24</f>
        <v>980</v>
      </c>
      <c r="D27" s="199">
        <f>+D19+D24</f>
        <v>3980</v>
      </c>
      <c r="E27" s="199">
        <f>+E19+E24</f>
        <v>3980</v>
      </c>
      <c r="F27" s="71" t="s">
        <v>351</v>
      </c>
      <c r="G27" s="199">
        <f>SUM(G19:G26)</f>
        <v>0</v>
      </c>
      <c r="H27" s="199">
        <f>SUM(H19:H26)</f>
        <v>0</v>
      </c>
      <c r="I27" s="204">
        <f>SUM(I19:I26)</f>
        <v>0</v>
      </c>
      <c r="J27" s="593"/>
    </row>
    <row r="28" spans="1:10" ht="18" customHeight="1" thickBot="1">
      <c r="A28" s="224" t="s">
        <v>81</v>
      </c>
      <c r="B28" s="231" t="s">
        <v>338</v>
      </c>
      <c r="C28" s="199">
        <f>+C18+C27</f>
        <v>17970</v>
      </c>
      <c r="D28" s="199">
        <f>+D18+D27</f>
        <v>30359</v>
      </c>
      <c r="E28" s="199">
        <f>+E18+E27</f>
        <v>29890</v>
      </c>
      <c r="F28" s="231" t="s">
        <v>341</v>
      </c>
      <c r="G28" s="199">
        <f>+G18+G27</f>
        <v>17997</v>
      </c>
      <c r="H28" s="199">
        <f>+H18+H27</f>
        <v>26675</v>
      </c>
      <c r="I28" s="204">
        <f>+I18+I27</f>
        <v>21198</v>
      </c>
      <c r="J28" s="593"/>
    </row>
    <row r="29" spans="1:10" ht="18" customHeight="1" thickBot="1">
      <c r="A29" s="224" t="s">
        <v>82</v>
      </c>
      <c r="B29" s="71" t="s">
        <v>336</v>
      </c>
      <c r="C29" s="235"/>
      <c r="D29" s="235"/>
      <c r="E29" s="235">
        <v>16</v>
      </c>
      <c r="F29" s="71" t="s">
        <v>342</v>
      </c>
      <c r="G29" s="235"/>
      <c r="H29" s="235"/>
      <c r="I29" s="234">
        <v>745</v>
      </c>
      <c r="J29" s="593"/>
    </row>
    <row r="30" spans="1:10" ht="13.5" thickBot="1">
      <c r="A30" s="224" t="s">
        <v>83</v>
      </c>
      <c r="B30" s="232" t="s">
        <v>337</v>
      </c>
      <c r="C30" s="346">
        <f>+C28+C29</f>
        <v>17970</v>
      </c>
      <c r="D30" s="346">
        <f>+D28+D29</f>
        <v>30359</v>
      </c>
      <c r="E30" s="233">
        <f>+E28+E29</f>
        <v>29906</v>
      </c>
      <c r="F30" s="232" t="s">
        <v>343</v>
      </c>
      <c r="G30" s="346">
        <f>+G28+G29</f>
        <v>17997</v>
      </c>
      <c r="H30" s="346">
        <f>+H28+H29</f>
        <v>26675</v>
      </c>
      <c r="I30" s="347">
        <f>+I28+I29</f>
        <v>21943</v>
      </c>
      <c r="J30" s="593"/>
    </row>
    <row r="31" spans="1:10" ht="13.5" thickBot="1">
      <c r="A31" s="224" t="s">
        <v>84</v>
      </c>
      <c r="B31" s="232" t="s">
        <v>178</v>
      </c>
      <c r="C31" s="346">
        <f>IF(C18-G18&lt;0,G18-C18,"-")</f>
        <v>1007</v>
      </c>
      <c r="D31" s="346" t="str">
        <f>IF(D18-G18&lt;0,H18-D18,"-")</f>
        <v>-</v>
      </c>
      <c r="E31" s="233" t="str">
        <f>IF(E18-I18&lt;0,I18-E18,"-")</f>
        <v>-</v>
      </c>
      <c r="F31" s="232" t="s">
        <v>179</v>
      </c>
      <c r="G31" s="346" t="str">
        <f>IF(C18-G18&gt;0,C18-G18,"-")</f>
        <v>-</v>
      </c>
      <c r="H31" s="346" t="str">
        <f>IF(D18-H18&gt;0,D18-H18,"-")</f>
        <v>-</v>
      </c>
      <c r="I31" s="347">
        <f>IF(E18-I18&gt;0,E18-I18,"-")</f>
        <v>4712</v>
      </c>
      <c r="J31" s="593"/>
    </row>
    <row r="32" spans="1:10" ht="13.5" thickBot="1">
      <c r="A32" s="224" t="s">
        <v>85</v>
      </c>
      <c r="B32" s="232" t="s">
        <v>344</v>
      </c>
      <c r="C32" s="346">
        <f>IF(C18+C19-G28&lt;0,G28-(C18+C19),"-")</f>
        <v>27</v>
      </c>
      <c r="D32" s="346" t="str">
        <f>IF(D18+D19-H28&lt;0,H28-(D18+D19),"-")</f>
        <v>-</v>
      </c>
      <c r="E32" s="233" t="str">
        <f>IF(E18+E19-I28&lt;0,I28-(E18+E19),"-")</f>
        <v>-</v>
      </c>
      <c r="F32" s="232" t="s">
        <v>345</v>
      </c>
      <c r="G32" s="346" t="str">
        <f>IF(C18+C19-G28&gt;0,C18+C19-G28,"-")</f>
        <v>-</v>
      </c>
      <c r="H32" s="346">
        <f>IF(D18+D19-H28&gt;0,D18+D19-H28,"-")</f>
        <v>684</v>
      </c>
      <c r="I32" s="347">
        <f>IF(E18+E19-I28&gt;0,E18+E19-I28,"-")</f>
        <v>5692</v>
      </c>
      <c r="J32" s="593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15" zoomScaleSheetLayoutView="115" workbookViewId="0" topLeftCell="C1">
      <selection activeCell="D7" sqref="D7"/>
    </sheetView>
  </sheetViews>
  <sheetFormatPr defaultColWidth="9.00390625" defaultRowHeight="12.75"/>
  <cols>
    <col min="1" max="1" width="6.875" style="45" customWidth="1"/>
    <col min="2" max="2" width="55.125" style="94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9.75" customHeight="1">
      <c r="B1" s="206" t="s">
        <v>176</v>
      </c>
      <c r="C1" s="207"/>
      <c r="D1" s="207"/>
      <c r="E1" s="207"/>
      <c r="F1" s="207"/>
      <c r="G1" s="207"/>
      <c r="H1" s="207"/>
      <c r="I1" s="207"/>
      <c r="J1" s="596" t="s">
        <v>1035</v>
      </c>
    </row>
    <row r="2" spans="7:10" ht="14.25" thickBot="1">
      <c r="G2" s="208"/>
      <c r="H2" s="208"/>
      <c r="I2" s="208" t="s">
        <v>107</v>
      </c>
      <c r="J2" s="596"/>
    </row>
    <row r="3" spans="1:10" ht="24" customHeight="1" thickBot="1">
      <c r="A3" s="594" t="s">
        <v>114</v>
      </c>
      <c r="B3" s="209" t="s">
        <v>95</v>
      </c>
      <c r="C3" s="210"/>
      <c r="D3" s="210"/>
      <c r="E3" s="210"/>
      <c r="F3" s="209" t="s">
        <v>99</v>
      </c>
      <c r="G3" s="211"/>
      <c r="H3" s="211"/>
      <c r="I3" s="211"/>
      <c r="J3" s="596"/>
    </row>
    <row r="4" spans="1:10" s="212" customFormat="1" ht="35.25" customHeight="1" thickBot="1">
      <c r="A4" s="595"/>
      <c r="B4" s="95" t="s">
        <v>108</v>
      </c>
      <c r="C4" s="308" t="s">
        <v>1</v>
      </c>
      <c r="D4" s="309" t="s">
        <v>2</v>
      </c>
      <c r="E4" s="308" t="s">
        <v>440</v>
      </c>
      <c r="F4" s="95" t="s">
        <v>108</v>
      </c>
      <c r="G4" s="308" t="s">
        <v>1</v>
      </c>
      <c r="H4" s="309" t="s">
        <v>2</v>
      </c>
      <c r="I4" s="308" t="s">
        <v>440</v>
      </c>
      <c r="J4" s="596"/>
    </row>
    <row r="5" spans="1:10" s="212" customFormat="1" ht="13.5" thickBot="1">
      <c r="A5" s="213">
        <v>1</v>
      </c>
      <c r="B5" s="214">
        <v>2</v>
      </c>
      <c r="C5" s="215">
        <v>3</v>
      </c>
      <c r="D5" s="215">
        <v>4</v>
      </c>
      <c r="E5" s="215">
        <v>5</v>
      </c>
      <c r="F5" s="214">
        <v>6</v>
      </c>
      <c r="G5" s="215">
        <v>7</v>
      </c>
      <c r="H5" s="215">
        <v>8</v>
      </c>
      <c r="I5" s="216">
        <v>9</v>
      </c>
      <c r="J5" s="596"/>
    </row>
    <row r="6" spans="1:10" ht="12.75" customHeight="1">
      <c r="A6" s="218" t="s">
        <v>59</v>
      </c>
      <c r="B6" s="219" t="s">
        <v>380</v>
      </c>
      <c r="C6" s="195">
        <v>27</v>
      </c>
      <c r="D6" s="195">
        <v>232</v>
      </c>
      <c r="E6" s="195">
        <v>232</v>
      </c>
      <c r="F6" s="219" t="s">
        <v>301</v>
      </c>
      <c r="G6" s="195"/>
      <c r="H6" s="195">
        <v>3906</v>
      </c>
      <c r="I6" s="201">
        <v>3980</v>
      </c>
      <c r="J6" s="596"/>
    </row>
    <row r="7" spans="1:10" ht="22.5" customHeight="1">
      <c r="A7" s="220" t="s">
        <v>60</v>
      </c>
      <c r="B7" s="221" t="s">
        <v>354</v>
      </c>
      <c r="C7" s="196"/>
      <c r="D7" s="196"/>
      <c r="E7" s="196"/>
      <c r="F7" s="221" t="s">
        <v>225</v>
      </c>
      <c r="G7" s="196"/>
      <c r="H7" s="196"/>
      <c r="I7" s="202"/>
      <c r="J7" s="596"/>
    </row>
    <row r="8" spans="1:10" ht="12.75" customHeight="1">
      <c r="A8" s="220" t="s">
        <v>61</v>
      </c>
      <c r="B8" s="221" t="s">
        <v>170</v>
      </c>
      <c r="C8" s="196"/>
      <c r="D8" s="196"/>
      <c r="E8" s="196"/>
      <c r="F8" s="221" t="s">
        <v>322</v>
      </c>
      <c r="G8" s="196"/>
      <c r="H8" s="196">
        <v>10</v>
      </c>
      <c r="I8" s="202">
        <v>10</v>
      </c>
      <c r="J8" s="596"/>
    </row>
    <row r="9" spans="1:10" ht="12.75" customHeight="1">
      <c r="A9" s="220" t="s">
        <v>62</v>
      </c>
      <c r="B9" s="221" t="s">
        <v>208</v>
      </c>
      <c r="C9" s="196"/>
      <c r="D9" s="196"/>
      <c r="E9" s="196"/>
      <c r="F9" s="221" t="s">
        <v>361</v>
      </c>
      <c r="G9" s="196"/>
      <c r="H9" s="196"/>
      <c r="I9" s="202"/>
      <c r="J9" s="596"/>
    </row>
    <row r="10" spans="1:10" ht="12.75" customHeight="1">
      <c r="A10" s="220" t="s">
        <v>63</v>
      </c>
      <c r="B10" s="221" t="s">
        <v>267</v>
      </c>
      <c r="C10" s="196"/>
      <c r="D10" s="196"/>
      <c r="E10" s="196"/>
      <c r="F10" s="221" t="s">
        <v>362</v>
      </c>
      <c r="G10" s="196"/>
      <c r="H10" s="196"/>
      <c r="I10" s="202"/>
      <c r="J10" s="596"/>
    </row>
    <row r="11" spans="1:10" ht="12.75" customHeight="1">
      <c r="A11" s="220" t="s">
        <v>64</v>
      </c>
      <c r="B11" s="221" t="s">
        <v>355</v>
      </c>
      <c r="C11" s="197"/>
      <c r="D11" s="197"/>
      <c r="E11" s="197"/>
      <c r="F11" s="237" t="s">
        <v>363</v>
      </c>
      <c r="G11" s="196"/>
      <c r="H11" s="196"/>
      <c r="I11" s="202"/>
      <c r="J11" s="596"/>
    </row>
    <row r="12" spans="1:10" ht="12.75" customHeight="1">
      <c r="A12" s="220" t="s">
        <v>65</v>
      </c>
      <c r="B12" s="221" t="s">
        <v>356</v>
      </c>
      <c r="C12" s="196"/>
      <c r="D12" s="196"/>
      <c r="E12" s="196"/>
      <c r="F12" s="237" t="s">
        <v>304</v>
      </c>
      <c r="G12" s="196"/>
      <c r="H12" s="196"/>
      <c r="I12" s="202"/>
      <c r="J12" s="596"/>
    </row>
    <row r="13" spans="1:10" ht="12.75" customHeight="1">
      <c r="A13" s="220" t="s">
        <v>66</v>
      </c>
      <c r="B13" s="221" t="s">
        <v>359</v>
      </c>
      <c r="C13" s="196"/>
      <c r="D13" s="196"/>
      <c r="E13" s="196"/>
      <c r="F13" s="238" t="s">
        <v>305</v>
      </c>
      <c r="G13" s="196"/>
      <c r="H13" s="196"/>
      <c r="I13" s="202"/>
      <c r="J13" s="596"/>
    </row>
    <row r="14" spans="1:10" ht="12.75" customHeight="1">
      <c r="A14" s="220" t="s">
        <v>67</v>
      </c>
      <c r="B14" s="239" t="s">
        <v>378</v>
      </c>
      <c r="C14" s="197"/>
      <c r="D14" s="197"/>
      <c r="E14" s="197"/>
      <c r="F14" s="237" t="s">
        <v>364</v>
      </c>
      <c r="G14" s="196"/>
      <c r="H14" s="196"/>
      <c r="I14" s="202"/>
      <c r="J14" s="596"/>
    </row>
    <row r="15" spans="1:10" ht="22.5" customHeight="1">
      <c r="A15" s="220" t="s">
        <v>68</v>
      </c>
      <c r="B15" s="221" t="s">
        <v>357</v>
      </c>
      <c r="C15" s="197"/>
      <c r="D15" s="197"/>
      <c r="E15" s="197"/>
      <c r="F15" s="237" t="s">
        <v>365</v>
      </c>
      <c r="G15" s="196"/>
      <c r="H15" s="196"/>
      <c r="I15" s="202"/>
      <c r="J15" s="596"/>
    </row>
    <row r="16" spans="1:10" ht="12.75" customHeight="1">
      <c r="A16" s="220" t="s">
        <v>69</v>
      </c>
      <c r="B16" s="221" t="s">
        <v>358</v>
      </c>
      <c r="C16" s="198"/>
      <c r="D16" s="400"/>
      <c r="E16" s="395"/>
      <c r="F16" s="221" t="s">
        <v>90</v>
      </c>
      <c r="G16" s="196"/>
      <c r="H16" s="196"/>
      <c r="I16" s="202"/>
      <c r="J16" s="596"/>
    </row>
    <row r="17" spans="1:10" ht="12.75" customHeight="1" thickBot="1">
      <c r="A17" s="397" t="s">
        <v>70</v>
      </c>
      <c r="B17" s="398"/>
      <c r="C17" s="379"/>
      <c r="D17" s="396"/>
      <c r="E17" s="259"/>
      <c r="F17" s="398" t="s">
        <v>418</v>
      </c>
      <c r="G17" s="376"/>
      <c r="H17" s="376"/>
      <c r="I17" s="257"/>
      <c r="J17" s="596"/>
    </row>
    <row r="18" spans="1:10" ht="15.75" customHeight="1" thickBot="1">
      <c r="A18" s="224" t="s">
        <v>71</v>
      </c>
      <c r="B18" s="71" t="s">
        <v>161</v>
      </c>
      <c r="C18" s="399">
        <f>+C6+C7+C8+C9+C10+C11+C12+C13+C15+C16+C17</f>
        <v>27</v>
      </c>
      <c r="D18" s="399">
        <f>+D6+D7+D8+D9+D10+D11+D12+D13+D15+D16+D17</f>
        <v>232</v>
      </c>
      <c r="E18" s="399">
        <f>+E6+E7+E8+E9+E10+E11+E12+E13+E15+E16+E17</f>
        <v>232</v>
      </c>
      <c r="F18" s="71" t="s">
        <v>162</v>
      </c>
      <c r="G18" s="199">
        <f>+G6+G7+G8+G16+G17</f>
        <v>0</v>
      </c>
      <c r="H18" s="199">
        <f>+H6+H7+H8+H16+H17</f>
        <v>3916</v>
      </c>
      <c r="I18" s="204">
        <f>+I6+I7+I8+I16+I17</f>
        <v>3990</v>
      </c>
      <c r="J18" s="596"/>
    </row>
    <row r="19" spans="1:10" ht="12.75" customHeight="1">
      <c r="A19" s="240" t="s">
        <v>72</v>
      </c>
      <c r="B19" s="241" t="s">
        <v>377</v>
      </c>
      <c r="C19" s="248">
        <f>+C20+C21+C22+C23+C24</f>
        <v>0</v>
      </c>
      <c r="D19" s="248">
        <f>+D20+D21+D22+D23+D24</f>
        <v>0</v>
      </c>
      <c r="E19" s="248">
        <f>+E20+E21+E22+E23+E24</f>
        <v>0</v>
      </c>
      <c r="F19" s="228" t="s">
        <v>234</v>
      </c>
      <c r="G19" s="348"/>
      <c r="H19" s="348"/>
      <c r="I19" s="55"/>
      <c r="J19" s="596"/>
    </row>
    <row r="20" spans="1:10" ht="12.75" customHeight="1">
      <c r="A20" s="220" t="s">
        <v>73</v>
      </c>
      <c r="B20" s="242" t="s">
        <v>366</v>
      </c>
      <c r="C20" s="56"/>
      <c r="D20" s="56"/>
      <c r="E20" s="56"/>
      <c r="F20" s="228" t="s">
        <v>238</v>
      </c>
      <c r="G20" s="56"/>
      <c r="H20" s="56"/>
      <c r="I20" s="57"/>
      <c r="J20" s="596"/>
    </row>
    <row r="21" spans="1:10" ht="12.75" customHeight="1">
      <c r="A21" s="240" t="s">
        <v>74</v>
      </c>
      <c r="B21" s="242" t="s">
        <v>367</v>
      </c>
      <c r="C21" s="56"/>
      <c r="D21" s="56"/>
      <c r="E21" s="56"/>
      <c r="F21" s="228" t="s">
        <v>172</v>
      </c>
      <c r="G21" s="56"/>
      <c r="H21" s="56"/>
      <c r="I21" s="57"/>
      <c r="J21" s="596"/>
    </row>
    <row r="22" spans="1:10" ht="12.75" customHeight="1">
      <c r="A22" s="220" t="s">
        <v>75</v>
      </c>
      <c r="B22" s="242" t="s">
        <v>368</v>
      </c>
      <c r="C22" s="56"/>
      <c r="D22" s="56"/>
      <c r="E22" s="56"/>
      <c r="F22" s="228" t="s">
        <v>173</v>
      </c>
      <c r="G22" s="56"/>
      <c r="H22" s="56"/>
      <c r="I22" s="57"/>
      <c r="J22" s="596"/>
    </row>
    <row r="23" spans="1:10" ht="12.75" customHeight="1">
      <c r="A23" s="240" t="s">
        <v>76</v>
      </c>
      <c r="B23" s="242" t="s">
        <v>369</v>
      </c>
      <c r="C23" s="56"/>
      <c r="D23" s="56"/>
      <c r="E23" s="56"/>
      <c r="F23" s="226" t="s">
        <v>340</v>
      </c>
      <c r="G23" s="56"/>
      <c r="H23" s="56"/>
      <c r="I23" s="57"/>
      <c r="J23" s="596"/>
    </row>
    <row r="24" spans="1:10" ht="12.75" customHeight="1">
      <c r="A24" s="220" t="s">
        <v>77</v>
      </c>
      <c r="B24" s="243" t="s">
        <v>370</v>
      </c>
      <c r="C24" s="56"/>
      <c r="D24" s="56"/>
      <c r="E24" s="56"/>
      <c r="F24" s="228" t="s">
        <v>239</v>
      </c>
      <c r="G24" s="56"/>
      <c r="H24" s="56"/>
      <c r="I24" s="57"/>
      <c r="J24" s="596"/>
    </row>
    <row r="25" spans="1:10" ht="12.75" customHeight="1">
      <c r="A25" s="240" t="s">
        <v>78</v>
      </c>
      <c r="B25" s="244" t="s">
        <v>371</v>
      </c>
      <c r="C25" s="230">
        <f>+C26+C27+C28+C29+C30</f>
        <v>0</v>
      </c>
      <c r="D25" s="230">
        <f>+D26+D27+D28+D29+D30</f>
        <v>0</v>
      </c>
      <c r="E25" s="230">
        <f>+E26+E27+E28+E29+E30</f>
        <v>0</v>
      </c>
      <c r="F25" s="245" t="s">
        <v>237</v>
      </c>
      <c r="G25" s="56"/>
      <c r="H25" s="56"/>
      <c r="I25" s="57"/>
      <c r="J25" s="596"/>
    </row>
    <row r="26" spans="1:10" ht="12.75" customHeight="1">
      <c r="A26" s="220" t="s">
        <v>79</v>
      </c>
      <c r="B26" s="243" t="s">
        <v>372</v>
      </c>
      <c r="C26" s="56"/>
      <c r="D26" s="56"/>
      <c r="E26" s="56"/>
      <c r="F26" s="245" t="s">
        <v>379</v>
      </c>
      <c r="G26" s="56"/>
      <c r="H26" s="56"/>
      <c r="I26" s="57"/>
      <c r="J26" s="596"/>
    </row>
    <row r="27" spans="1:10" ht="12.75" customHeight="1">
      <c r="A27" s="240" t="s">
        <v>80</v>
      </c>
      <c r="B27" s="243" t="s">
        <v>373</v>
      </c>
      <c r="C27" s="56"/>
      <c r="D27" s="56"/>
      <c r="E27" s="56"/>
      <c r="F27" s="236"/>
      <c r="G27" s="56"/>
      <c r="H27" s="56"/>
      <c r="I27" s="57"/>
      <c r="J27" s="596"/>
    </row>
    <row r="28" spans="1:10" ht="12.75" customHeight="1">
      <c r="A28" s="220" t="s">
        <v>81</v>
      </c>
      <c r="B28" s="242" t="s">
        <v>374</v>
      </c>
      <c r="C28" s="56"/>
      <c r="D28" s="56"/>
      <c r="E28" s="56"/>
      <c r="F28" s="68"/>
      <c r="G28" s="56"/>
      <c r="H28" s="56"/>
      <c r="I28" s="57"/>
      <c r="J28" s="596"/>
    </row>
    <row r="29" spans="1:10" ht="12.75" customHeight="1">
      <c r="A29" s="240" t="s">
        <v>82</v>
      </c>
      <c r="B29" s="246" t="s">
        <v>375</v>
      </c>
      <c r="C29" s="56"/>
      <c r="D29" s="56"/>
      <c r="E29" s="56"/>
      <c r="F29" s="40"/>
      <c r="G29" s="56"/>
      <c r="H29" s="56"/>
      <c r="I29" s="57"/>
      <c r="J29" s="596"/>
    </row>
    <row r="30" spans="1:10" ht="12.75" customHeight="1" thickBot="1">
      <c r="A30" s="220" t="s">
        <v>83</v>
      </c>
      <c r="B30" s="247" t="s">
        <v>376</v>
      </c>
      <c r="C30" s="56"/>
      <c r="D30" s="56"/>
      <c r="E30" s="56"/>
      <c r="F30" s="68"/>
      <c r="G30" s="56"/>
      <c r="H30" s="56"/>
      <c r="I30" s="57"/>
      <c r="J30" s="596"/>
    </row>
    <row r="31" spans="1:10" ht="21.75" customHeight="1" thickBot="1">
      <c r="A31" s="224" t="s">
        <v>84</v>
      </c>
      <c r="B31" s="71" t="s">
        <v>411</v>
      </c>
      <c r="C31" s="199">
        <f>+C19+C25</f>
        <v>0</v>
      </c>
      <c r="D31" s="199">
        <f>+D19+D25</f>
        <v>0</v>
      </c>
      <c r="E31" s="199">
        <f>+E19+E25</f>
        <v>0</v>
      </c>
      <c r="F31" s="71" t="s">
        <v>412</v>
      </c>
      <c r="G31" s="199">
        <f>SUM(G19:G30)</f>
        <v>0</v>
      </c>
      <c r="H31" s="199">
        <f>SUM(H19:H30)</f>
        <v>0</v>
      </c>
      <c r="I31" s="204">
        <f>SUM(I19:I30)</f>
        <v>0</v>
      </c>
      <c r="J31" s="596"/>
    </row>
    <row r="32" spans="1:10" ht="18" customHeight="1" thickBot="1">
      <c r="A32" s="224" t="s">
        <v>85</v>
      </c>
      <c r="B32" s="231" t="s">
        <v>413</v>
      </c>
      <c r="C32" s="199">
        <f>+C18+C31</f>
        <v>27</v>
      </c>
      <c r="D32" s="199">
        <f>+D18+D31</f>
        <v>232</v>
      </c>
      <c r="E32" s="199">
        <f>+E18+E31</f>
        <v>232</v>
      </c>
      <c r="F32" s="231" t="s">
        <v>416</v>
      </c>
      <c r="G32" s="199">
        <f>+G18+G31</f>
        <v>0</v>
      </c>
      <c r="H32" s="199">
        <f>+H18+H31</f>
        <v>3916</v>
      </c>
      <c r="I32" s="204">
        <f>+I18+I31</f>
        <v>3990</v>
      </c>
      <c r="J32" s="596"/>
    </row>
    <row r="33" spans="1:10" ht="18" customHeight="1" thickBot="1">
      <c r="A33" s="224" t="s">
        <v>86</v>
      </c>
      <c r="B33" s="71" t="s">
        <v>336</v>
      </c>
      <c r="C33" s="235"/>
      <c r="D33" s="235"/>
      <c r="E33" s="235"/>
      <c r="F33" s="71" t="s">
        <v>342</v>
      </c>
      <c r="G33" s="235"/>
      <c r="H33" s="235"/>
      <c r="I33" s="234"/>
      <c r="J33" s="596"/>
    </row>
    <row r="34" spans="1:10" ht="13.5" thickBot="1">
      <c r="A34" s="224" t="s">
        <v>87</v>
      </c>
      <c r="B34" s="232" t="s">
        <v>414</v>
      </c>
      <c r="C34" s="346">
        <f>+C32+C33</f>
        <v>27</v>
      </c>
      <c r="D34" s="346">
        <f>+D32+D33</f>
        <v>232</v>
      </c>
      <c r="E34" s="233">
        <f>+E32+E33</f>
        <v>232</v>
      </c>
      <c r="F34" s="232" t="s">
        <v>415</v>
      </c>
      <c r="G34" s="346">
        <f>+G32+G33</f>
        <v>0</v>
      </c>
      <c r="H34" s="346">
        <f>+H32+H33</f>
        <v>3916</v>
      </c>
      <c r="I34" s="347">
        <f>+I32+I33</f>
        <v>3990</v>
      </c>
      <c r="J34" s="596"/>
    </row>
    <row r="35" spans="1:10" ht="13.5" thickBot="1">
      <c r="A35" s="224" t="s">
        <v>155</v>
      </c>
      <c r="B35" s="232" t="s">
        <v>178</v>
      </c>
      <c r="C35" s="346" t="str">
        <f>IF(C18-G18&lt;0,G18-C18,"-")</f>
        <v>-</v>
      </c>
      <c r="D35" s="346">
        <f>IF(D18-H18&lt;0,H18-D18,"-")</f>
        <v>3684</v>
      </c>
      <c r="E35" s="233">
        <f>IF(E18-I18&lt;0,I18-E18,"-")</f>
        <v>3758</v>
      </c>
      <c r="F35" s="232" t="s">
        <v>179</v>
      </c>
      <c r="G35" s="346">
        <f>IF(C18-G18&gt;0,C18-G18,"-")</f>
        <v>27</v>
      </c>
      <c r="H35" s="346" t="str">
        <f>IF(D18-H18&gt;0,D18-H18,"-")</f>
        <v>-</v>
      </c>
      <c r="I35" s="347" t="str">
        <f>IF(E18-I18&gt;0,E18-I18,"-")</f>
        <v>-</v>
      </c>
      <c r="J35" s="596"/>
    </row>
    <row r="36" spans="1:10" ht="13.5" thickBot="1">
      <c r="A36" s="224" t="s">
        <v>410</v>
      </c>
      <c r="B36" s="232" t="s">
        <v>344</v>
      </c>
      <c r="C36" s="346" t="str">
        <f>IF(C18+C19-G32&lt;0,G32-(C18+C19),"-")</f>
        <v>-</v>
      </c>
      <c r="D36" s="346">
        <f>IF(D18+D19-H32&lt;0,H32-(D18+D19),"-")</f>
        <v>3684</v>
      </c>
      <c r="E36" s="233">
        <f>IF(E18+E19-I32&lt;0,I32-(E18+E19),"-")</f>
        <v>3758</v>
      </c>
      <c r="F36" s="232" t="s">
        <v>345</v>
      </c>
      <c r="G36" s="346">
        <f>IF(C18+C19-G32&gt;0,C18+C19-G32,"-")</f>
        <v>27</v>
      </c>
      <c r="H36" s="346" t="str">
        <f>IF(D18+D19-H32&gt;0,D18+D19-H32,"-")</f>
        <v>-</v>
      </c>
      <c r="I36" s="347" t="str">
        <f>IF(E18+E19-I32&gt;0,E18+E19-I32,"-")</f>
        <v>-</v>
      </c>
      <c r="J36" s="596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D41" sqref="D4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2" t="s">
        <v>163</v>
      </c>
      <c r="E1" s="73" t="s">
        <v>169</v>
      </c>
    </row>
    <row r="3" spans="1:5" ht="12.75">
      <c r="A3" s="74"/>
      <c r="B3" s="75"/>
      <c r="C3" s="74"/>
      <c r="D3" s="77"/>
      <c r="E3" s="75"/>
    </row>
    <row r="4" spans="1:5" ht="15.75">
      <c r="A4" s="60" t="s">
        <v>3</v>
      </c>
      <c r="B4" s="76"/>
      <c r="C4" s="85"/>
      <c r="D4" s="77"/>
      <c r="E4" s="75"/>
    </row>
    <row r="5" spans="1:5" ht="12.75">
      <c r="A5" s="74"/>
      <c r="B5" s="75"/>
      <c r="C5" s="74"/>
      <c r="D5" s="77"/>
      <c r="E5" s="75"/>
    </row>
    <row r="6" spans="1:5" ht="12.75">
      <c r="A6" s="74" t="s">
        <v>247</v>
      </c>
      <c r="B6" s="75">
        <f>+'1.1.sz.mell.'!C52</f>
        <v>17017</v>
      </c>
      <c r="C6" s="74" t="s">
        <v>419</v>
      </c>
      <c r="D6" s="77">
        <f>+'2.1.sz.mell  '!C18+'2.2.sz.mell  '!C18</f>
        <v>17017</v>
      </c>
      <c r="E6" s="75">
        <f>+B6-D6</f>
        <v>0</v>
      </c>
    </row>
    <row r="7" spans="1:5" ht="12.75">
      <c r="A7" s="74" t="s">
        <v>164</v>
      </c>
      <c r="B7" s="75">
        <f>+'1.1.sz.mell.'!C66</f>
        <v>17997</v>
      </c>
      <c r="C7" s="74" t="s">
        <v>426</v>
      </c>
      <c r="D7" s="77">
        <f>+'2.1.sz.mell  '!C28+'2.2.sz.mell  '!C32</f>
        <v>17997</v>
      </c>
      <c r="E7" s="75">
        <f>+B7-D7</f>
        <v>0</v>
      </c>
    </row>
    <row r="8" spans="1:5" ht="12.75">
      <c r="A8" s="74" t="s">
        <v>394</v>
      </c>
      <c r="B8" s="75">
        <f>+'1.1.sz.mell.'!C68</f>
        <v>17997</v>
      </c>
      <c r="C8" s="74" t="s">
        <v>431</v>
      </c>
      <c r="D8" s="77">
        <f>+'2.1.sz.mell  '!C30+'2.2.sz.mell  '!C34</f>
        <v>17997</v>
      </c>
      <c r="E8" s="75">
        <f>+B8-D8</f>
        <v>0</v>
      </c>
    </row>
    <row r="9" spans="1:5" ht="12.75">
      <c r="A9" s="74"/>
      <c r="B9" s="75"/>
      <c r="C9" s="74"/>
      <c r="D9" s="77"/>
      <c r="E9" s="75"/>
    </row>
    <row r="10" spans="1:5" ht="15.75">
      <c r="A10" s="60" t="s">
        <v>5</v>
      </c>
      <c r="B10" s="76"/>
      <c r="C10" s="85"/>
      <c r="D10" s="77"/>
      <c r="E10" s="75"/>
    </row>
    <row r="11" spans="1:5" ht="12.75">
      <c r="A11" s="74"/>
      <c r="B11" s="75"/>
      <c r="C11" s="74"/>
      <c r="D11" s="77"/>
      <c r="E11" s="75"/>
    </row>
    <row r="12" spans="1:5" ht="12.75">
      <c r="A12" s="74" t="s">
        <v>403</v>
      </c>
      <c r="B12" s="75">
        <f>+'1.1.sz.mell.'!D52</f>
        <v>29611</v>
      </c>
      <c r="C12" s="74" t="s">
        <v>420</v>
      </c>
      <c r="D12" s="77">
        <f>+'2.1.sz.mell  '!D18+'2.2.sz.mell  '!D18</f>
        <v>26611</v>
      </c>
      <c r="E12" s="75">
        <f>+B12-D12</f>
        <v>3000</v>
      </c>
    </row>
    <row r="13" spans="1:5" ht="12.75">
      <c r="A13" s="74" t="s">
        <v>404</v>
      </c>
      <c r="B13" s="75">
        <f>+'1.1.sz.mell.'!D66</f>
        <v>33591</v>
      </c>
      <c r="C13" s="74" t="s">
        <v>427</v>
      </c>
      <c r="D13" s="77">
        <f>+'2.1.sz.mell  '!D28+'2.2.sz.mell  '!D32</f>
        <v>30591</v>
      </c>
      <c r="E13" s="75">
        <f>+B13-D13</f>
        <v>3000</v>
      </c>
    </row>
    <row r="14" spans="1:5" ht="12.75">
      <c r="A14" s="74" t="s">
        <v>405</v>
      </c>
      <c r="B14" s="75">
        <f>+'1.1.sz.mell.'!D68</f>
        <v>33591</v>
      </c>
      <c r="C14" s="74" t="s">
        <v>432</v>
      </c>
      <c r="D14" s="77">
        <f>+'2.1.sz.mell  '!D30+'2.2.sz.mell  '!D34</f>
        <v>30591</v>
      </c>
      <c r="E14" s="75">
        <f>+B14-D14</f>
        <v>3000</v>
      </c>
    </row>
    <row r="15" spans="1:5" ht="12.75">
      <c r="A15" s="74"/>
      <c r="B15" s="75"/>
      <c r="C15" s="74"/>
      <c r="D15" s="77"/>
      <c r="E15" s="75"/>
    </row>
    <row r="16" spans="1:5" ht="14.25">
      <c r="A16" s="310" t="s">
        <v>437</v>
      </c>
      <c r="C16" s="85"/>
      <c r="D16" s="77"/>
      <c r="E16" s="75"/>
    </row>
    <row r="17" spans="1:5" ht="12.75">
      <c r="A17" s="74"/>
      <c r="B17" s="75"/>
      <c r="C17" s="74"/>
      <c r="D17" s="77"/>
      <c r="E17" s="75"/>
    </row>
    <row r="18" spans="1:5" ht="12.75">
      <c r="A18" s="74" t="s">
        <v>406</v>
      </c>
      <c r="B18" s="75">
        <f>+'1.1.sz.mell.'!E52</f>
        <v>26142</v>
      </c>
      <c r="C18" s="74" t="s">
        <v>421</v>
      </c>
      <c r="D18" s="77">
        <f>+'2.1.sz.mell  '!E18+'2.2.sz.mell  '!E18</f>
        <v>26142</v>
      </c>
      <c r="E18" s="75">
        <f>+B18-D18</f>
        <v>0</v>
      </c>
    </row>
    <row r="19" spans="1:5" ht="12.75">
      <c r="A19" s="74" t="s">
        <v>401</v>
      </c>
      <c r="B19" s="75">
        <f>+'1.1.sz.mell.'!E66</f>
        <v>30122</v>
      </c>
      <c r="C19" s="74" t="s">
        <v>428</v>
      </c>
      <c r="D19" s="77">
        <f>+'2.1.sz.mell  '!E28+'2.2.sz.mell  '!E32</f>
        <v>30122</v>
      </c>
      <c r="E19" s="75">
        <f>+B19-D19</f>
        <v>0</v>
      </c>
    </row>
    <row r="20" spans="1:5" ht="12.75">
      <c r="A20" s="74" t="s">
        <v>407</v>
      </c>
      <c r="B20" s="75">
        <f>+'1.1.sz.mell.'!E68</f>
        <v>30138</v>
      </c>
      <c r="C20" s="74" t="s">
        <v>433</v>
      </c>
      <c r="D20" s="77">
        <f>+'2.1.sz.mell  '!E30+'2.2.sz.mell  '!E34</f>
        <v>30138</v>
      </c>
      <c r="E20" s="75">
        <f>+B20-D20</f>
        <v>0</v>
      </c>
    </row>
    <row r="21" spans="1:5" ht="12.75">
      <c r="A21" s="74"/>
      <c r="B21" s="75"/>
      <c r="C21" s="74"/>
      <c r="D21" s="77"/>
      <c r="E21" s="75"/>
    </row>
    <row r="22" spans="1:5" ht="15.75">
      <c r="A22" s="60" t="s">
        <v>4</v>
      </c>
      <c r="B22" s="76"/>
      <c r="C22" s="85"/>
      <c r="D22" s="77"/>
      <c r="E22" s="75"/>
    </row>
    <row r="23" spans="1:5" ht="12.75">
      <c r="A23" s="74"/>
      <c r="B23" s="75"/>
      <c r="C23" s="74"/>
      <c r="D23" s="77"/>
      <c r="E23" s="75"/>
    </row>
    <row r="24" spans="1:5" ht="12.75">
      <c r="A24" s="74" t="s">
        <v>177</v>
      </c>
      <c r="B24" s="75">
        <f>+'1.1.sz.mell.'!C103</f>
        <v>17997</v>
      </c>
      <c r="C24" s="74" t="s">
        <v>422</v>
      </c>
      <c r="D24" s="77">
        <f>+'2.1.sz.mell  '!G18+'2.2.sz.mell  '!G18</f>
        <v>17997</v>
      </c>
      <c r="E24" s="75">
        <f>+B24-D24</f>
        <v>0</v>
      </c>
    </row>
    <row r="25" spans="1:5" ht="12.75">
      <c r="A25" s="74" t="s">
        <v>165</v>
      </c>
      <c r="B25" s="75">
        <f>+'1.1.sz.mell.'!C122</f>
        <v>17997</v>
      </c>
      <c r="C25" s="74" t="s">
        <v>429</v>
      </c>
      <c r="D25" s="77">
        <f>+'2.1.sz.mell  '!G28+'2.2.sz.mell  '!G32</f>
        <v>17997</v>
      </c>
      <c r="E25" s="75">
        <f>+B25-D25</f>
        <v>0</v>
      </c>
    </row>
    <row r="26" spans="1:5" ht="12.75">
      <c r="A26" s="74" t="s">
        <v>395</v>
      </c>
      <c r="B26" s="75">
        <f>+'1.1.sz.mell.'!C124</f>
        <v>17997</v>
      </c>
      <c r="C26" s="74" t="s">
        <v>434</v>
      </c>
      <c r="D26" s="77">
        <f>+'2.1.sz.mell  '!G30+'2.2.sz.mell  '!G34</f>
        <v>17997</v>
      </c>
      <c r="E26" s="75">
        <f>+B26-D26</f>
        <v>0</v>
      </c>
    </row>
    <row r="27" spans="1:5" ht="12.75">
      <c r="A27" s="74"/>
      <c r="B27" s="75"/>
      <c r="C27" s="74"/>
      <c r="D27" s="77"/>
      <c r="E27" s="75"/>
    </row>
    <row r="28" spans="1:5" ht="15.75">
      <c r="A28" s="60" t="s">
        <v>6</v>
      </c>
      <c r="B28" s="76"/>
      <c r="C28" s="85"/>
      <c r="D28" s="77"/>
      <c r="E28" s="75"/>
    </row>
    <row r="29" spans="1:5" ht="12.75">
      <c r="A29" s="74"/>
      <c r="B29" s="75"/>
      <c r="C29" s="74"/>
      <c r="D29" s="77"/>
      <c r="E29" s="75"/>
    </row>
    <row r="30" spans="1:5" ht="12.75">
      <c r="A30" s="74" t="s">
        <v>408</v>
      </c>
      <c r="B30" s="75">
        <f>+'1.1.sz.mell.'!D103</f>
        <v>30591</v>
      </c>
      <c r="C30" s="74" t="s">
        <v>423</v>
      </c>
      <c r="D30" s="77">
        <f>+'2.1.sz.mell  '!H18+'2.2.sz.mell  '!H18</f>
        <v>30591</v>
      </c>
      <c r="E30" s="75">
        <f>+B30-D30</f>
        <v>0</v>
      </c>
    </row>
    <row r="31" spans="1:5" ht="12.75">
      <c r="A31" s="74" t="s">
        <v>7</v>
      </c>
      <c r="B31" s="75">
        <f>+'1.1.sz.mell.'!D122</f>
        <v>30591</v>
      </c>
      <c r="C31" s="74" t="s">
        <v>430</v>
      </c>
      <c r="D31" s="77">
        <f>+'2.1.sz.mell  '!H28+'2.2.sz.mell  '!H32</f>
        <v>30591</v>
      </c>
      <c r="E31" s="75">
        <f>+B31-D31</f>
        <v>0</v>
      </c>
    </row>
    <row r="32" spans="1:5" ht="12.75">
      <c r="A32" s="74" t="s">
        <v>8</v>
      </c>
      <c r="B32" s="75">
        <f>+'1.1.sz.mell.'!D124</f>
        <v>30591</v>
      </c>
      <c r="C32" s="74" t="s">
        <v>435</v>
      </c>
      <c r="D32" s="77">
        <f>+'2.1.sz.mell  '!H30+'2.2.sz.mell  '!H34</f>
        <v>30591</v>
      </c>
      <c r="E32" s="75">
        <f>+B32-D32</f>
        <v>0</v>
      </c>
    </row>
    <row r="33" spans="1:5" ht="12.75">
      <c r="A33" s="74"/>
      <c r="B33" s="75"/>
      <c r="C33" s="74"/>
      <c r="D33" s="77"/>
      <c r="E33" s="75"/>
    </row>
    <row r="34" spans="1:5" ht="15.75">
      <c r="A34" s="311" t="s">
        <v>438</v>
      </c>
      <c r="B34" s="76"/>
      <c r="C34" s="85"/>
      <c r="D34" s="77"/>
      <c r="E34" s="75"/>
    </row>
    <row r="35" spans="1:5" ht="12.75">
      <c r="A35" s="74"/>
      <c r="B35" s="75"/>
      <c r="C35" s="74"/>
      <c r="D35" s="77"/>
      <c r="E35" s="75"/>
    </row>
    <row r="36" spans="1:5" ht="12.75">
      <c r="A36" s="74" t="s">
        <v>402</v>
      </c>
      <c r="B36" s="75">
        <f>+'1.1.sz.mell.'!E103</f>
        <v>25188</v>
      </c>
      <c r="C36" s="74" t="s">
        <v>424</v>
      </c>
      <c r="D36" s="77">
        <f>+'2.1.sz.mell  '!I18+'2.2.sz.mell  '!I18</f>
        <v>25188</v>
      </c>
      <c r="E36" s="75">
        <f>+B36-D36</f>
        <v>0</v>
      </c>
    </row>
    <row r="37" spans="1:5" ht="12.75">
      <c r="A37" s="74" t="s">
        <v>10</v>
      </c>
      <c r="B37" s="75">
        <f>+'1.1.sz.mell.'!E122</f>
        <v>25188</v>
      </c>
      <c r="C37" s="74" t="s">
        <v>425</v>
      </c>
      <c r="D37" s="77">
        <f>+'2.1.sz.mell  '!I28+'2.2.sz.mell  '!I32</f>
        <v>25188</v>
      </c>
      <c r="E37" s="75">
        <f>+B37-D37</f>
        <v>0</v>
      </c>
    </row>
    <row r="38" spans="1:5" ht="12.75">
      <c r="A38" s="74" t="s">
        <v>9</v>
      </c>
      <c r="B38" s="75">
        <f>+'1.1.sz.mell.'!E124</f>
        <v>25933</v>
      </c>
      <c r="C38" s="74" t="s">
        <v>436</v>
      </c>
      <c r="D38" s="77">
        <f>+'2.1.sz.mell  '!I30+'2.2.sz.mell  '!I34</f>
        <v>25933</v>
      </c>
      <c r="E38" s="75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598" t="s">
        <v>12</v>
      </c>
      <c r="B1" s="598"/>
      <c r="C1" s="598"/>
      <c r="D1" s="598"/>
      <c r="E1" s="598"/>
      <c r="F1" s="598"/>
      <c r="G1" s="598"/>
    </row>
    <row r="2" spans="1:7" ht="22.5" customHeight="1" thickBot="1">
      <c r="A2" s="94"/>
      <c r="B2" s="45"/>
      <c r="C2" s="45"/>
      <c r="D2" s="45"/>
      <c r="E2" s="45"/>
      <c r="F2" s="597" t="s">
        <v>107</v>
      </c>
      <c r="G2" s="597"/>
    </row>
    <row r="3" spans="1:7" s="39" customFormat="1" ht="50.25" customHeight="1" thickBot="1">
      <c r="A3" s="95" t="s">
        <v>111</v>
      </c>
      <c r="B3" s="96" t="s">
        <v>112</v>
      </c>
      <c r="C3" s="96" t="s">
        <v>113</v>
      </c>
      <c r="D3" s="96" t="s">
        <v>11</v>
      </c>
      <c r="E3" s="96" t="s">
        <v>2</v>
      </c>
      <c r="F3" s="350" t="s">
        <v>441</v>
      </c>
      <c r="G3" s="349" t="s">
        <v>442</v>
      </c>
    </row>
    <row r="4" spans="1:7" s="45" customFormat="1" ht="12" customHeight="1" thickBot="1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312" t="s">
        <v>64</v>
      </c>
      <c r="G4" s="44" t="s">
        <v>400</v>
      </c>
    </row>
    <row r="5" spans="1:7" ht="15.75" customHeight="1">
      <c r="A5" s="40" t="s">
        <v>1028</v>
      </c>
      <c r="B5" s="27">
        <v>3810</v>
      </c>
      <c r="C5" s="46"/>
      <c r="D5" s="27"/>
      <c r="E5" s="27">
        <v>3810</v>
      </c>
      <c r="F5" s="313">
        <v>3810</v>
      </c>
      <c r="G5" s="314">
        <f>+D5+F5</f>
        <v>3810</v>
      </c>
    </row>
    <row r="6" spans="1:7" ht="15.75" customHeight="1">
      <c r="A6" s="40"/>
      <c r="B6" s="27"/>
      <c r="C6" s="46"/>
      <c r="D6" s="27"/>
      <c r="E6" s="27"/>
      <c r="F6" s="313"/>
      <c r="G6" s="314">
        <f aca="true" t="shared" si="0" ref="G6:G23">+D6+F6</f>
        <v>0</v>
      </c>
    </row>
    <row r="7" spans="1:7" ht="15.75" customHeight="1">
      <c r="A7" s="40"/>
      <c r="B7" s="27"/>
      <c r="C7" s="46"/>
      <c r="D7" s="27"/>
      <c r="E7" s="27"/>
      <c r="F7" s="313"/>
      <c r="G7" s="314">
        <f t="shared" si="0"/>
        <v>0</v>
      </c>
    </row>
    <row r="8" spans="1:7" ht="15.75" customHeight="1">
      <c r="A8" s="47"/>
      <c r="B8" s="27"/>
      <c r="C8" s="46"/>
      <c r="D8" s="27"/>
      <c r="E8" s="27"/>
      <c r="F8" s="313"/>
      <c r="G8" s="314">
        <f t="shared" si="0"/>
        <v>0</v>
      </c>
    </row>
    <row r="9" spans="1:7" ht="15.75" customHeight="1">
      <c r="A9" s="40"/>
      <c r="B9" s="27"/>
      <c r="C9" s="46"/>
      <c r="D9" s="27"/>
      <c r="E9" s="27"/>
      <c r="F9" s="313"/>
      <c r="G9" s="314">
        <f t="shared" si="0"/>
        <v>0</v>
      </c>
    </row>
    <row r="10" spans="1:7" ht="15.75" customHeight="1">
      <c r="A10" s="47"/>
      <c r="B10" s="27"/>
      <c r="C10" s="46"/>
      <c r="D10" s="27"/>
      <c r="E10" s="27"/>
      <c r="F10" s="313"/>
      <c r="G10" s="314">
        <f t="shared" si="0"/>
        <v>0</v>
      </c>
    </row>
    <row r="11" spans="1:7" ht="15.75" customHeight="1">
      <c r="A11" s="40"/>
      <c r="B11" s="27"/>
      <c r="C11" s="46"/>
      <c r="D11" s="27"/>
      <c r="E11" s="27"/>
      <c r="F11" s="313"/>
      <c r="G11" s="314">
        <f t="shared" si="0"/>
        <v>0</v>
      </c>
    </row>
    <row r="12" spans="1:7" ht="15.75" customHeight="1">
      <c r="A12" s="40"/>
      <c r="B12" s="27"/>
      <c r="C12" s="46"/>
      <c r="D12" s="27"/>
      <c r="E12" s="27"/>
      <c r="F12" s="313"/>
      <c r="G12" s="314">
        <f t="shared" si="0"/>
        <v>0</v>
      </c>
    </row>
    <row r="13" spans="1:7" ht="15.75" customHeight="1">
      <c r="A13" s="40"/>
      <c r="B13" s="27"/>
      <c r="C13" s="46"/>
      <c r="D13" s="27"/>
      <c r="E13" s="27"/>
      <c r="F13" s="313"/>
      <c r="G13" s="314">
        <f t="shared" si="0"/>
        <v>0</v>
      </c>
    </row>
    <row r="14" spans="1:7" ht="15.75" customHeight="1">
      <c r="A14" s="40"/>
      <c r="B14" s="27"/>
      <c r="C14" s="46"/>
      <c r="D14" s="27"/>
      <c r="E14" s="27"/>
      <c r="F14" s="313"/>
      <c r="G14" s="314">
        <f t="shared" si="0"/>
        <v>0</v>
      </c>
    </row>
    <row r="15" spans="1:7" ht="15.75" customHeight="1">
      <c r="A15" s="40"/>
      <c r="B15" s="27"/>
      <c r="C15" s="46"/>
      <c r="D15" s="27"/>
      <c r="E15" s="27"/>
      <c r="F15" s="313"/>
      <c r="G15" s="314">
        <f t="shared" si="0"/>
        <v>0</v>
      </c>
    </row>
    <row r="16" spans="1:7" ht="15.75" customHeight="1">
      <c r="A16" s="40"/>
      <c r="B16" s="27"/>
      <c r="C16" s="46"/>
      <c r="D16" s="27"/>
      <c r="E16" s="27"/>
      <c r="F16" s="313"/>
      <c r="G16" s="314">
        <f t="shared" si="0"/>
        <v>0</v>
      </c>
    </row>
    <row r="17" spans="1:7" ht="15.75" customHeight="1">
      <c r="A17" s="40"/>
      <c r="B17" s="27"/>
      <c r="C17" s="46"/>
      <c r="D17" s="27"/>
      <c r="E17" s="27"/>
      <c r="F17" s="313"/>
      <c r="G17" s="314">
        <f t="shared" si="0"/>
        <v>0</v>
      </c>
    </row>
    <row r="18" spans="1:7" ht="15.75" customHeight="1">
      <c r="A18" s="40"/>
      <c r="B18" s="27"/>
      <c r="C18" s="46"/>
      <c r="D18" s="27"/>
      <c r="E18" s="27"/>
      <c r="F18" s="313"/>
      <c r="G18" s="314">
        <f t="shared" si="0"/>
        <v>0</v>
      </c>
    </row>
    <row r="19" spans="1:7" ht="15.75" customHeight="1">
      <c r="A19" s="40"/>
      <c r="B19" s="27"/>
      <c r="C19" s="46"/>
      <c r="D19" s="27"/>
      <c r="E19" s="27"/>
      <c r="F19" s="313"/>
      <c r="G19" s="314">
        <f t="shared" si="0"/>
        <v>0</v>
      </c>
    </row>
    <row r="20" spans="1:7" ht="15.75" customHeight="1">
      <c r="A20" s="40"/>
      <c r="B20" s="27"/>
      <c r="C20" s="46"/>
      <c r="D20" s="27"/>
      <c r="E20" s="27"/>
      <c r="F20" s="313"/>
      <c r="G20" s="314">
        <f t="shared" si="0"/>
        <v>0</v>
      </c>
    </row>
    <row r="21" spans="1:7" ht="15.75" customHeight="1">
      <c r="A21" s="40"/>
      <c r="B21" s="27"/>
      <c r="C21" s="46"/>
      <c r="D21" s="27"/>
      <c r="E21" s="27"/>
      <c r="F21" s="313"/>
      <c r="G21" s="314">
        <f t="shared" si="0"/>
        <v>0</v>
      </c>
    </row>
    <row r="22" spans="1:7" ht="15.75" customHeight="1">
      <c r="A22" s="40"/>
      <c r="B22" s="27"/>
      <c r="C22" s="46"/>
      <c r="D22" s="27"/>
      <c r="E22" s="27"/>
      <c r="F22" s="313"/>
      <c r="G22" s="314">
        <f t="shared" si="0"/>
        <v>0</v>
      </c>
    </row>
    <row r="23" spans="1:7" ht="15.75" customHeight="1" thickBot="1">
      <c r="A23" s="48"/>
      <c r="B23" s="28"/>
      <c r="C23" s="49"/>
      <c r="D23" s="28"/>
      <c r="E23" s="28"/>
      <c r="F23" s="315"/>
      <c r="G23" s="314">
        <f t="shared" si="0"/>
        <v>0</v>
      </c>
    </row>
    <row r="24" spans="1:7" s="52" customFormat="1" ht="18" customHeight="1" thickBot="1">
      <c r="A24" s="97" t="s">
        <v>110</v>
      </c>
      <c r="B24" s="50">
        <f>SUM(B5:B23)</f>
        <v>3810</v>
      </c>
      <c r="C24" s="66"/>
      <c r="D24" s="50">
        <f>SUM(D5:D23)</f>
        <v>0</v>
      </c>
      <c r="E24" s="50">
        <f>SUM(E5:E23)</f>
        <v>3810</v>
      </c>
      <c r="F24" s="50">
        <f>SUM(F5:F23)</f>
        <v>3810</v>
      </c>
      <c r="G24" s="51">
        <f>SUM(G5:G23)</f>
        <v>3810</v>
      </c>
    </row>
    <row r="25" spans="6:7" ht="12.75">
      <c r="F25" s="52"/>
      <c r="G25" s="52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3/2014. (......)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99"/>
  <sheetViews>
    <sheetView zoomScaleSheetLayoutView="160" workbookViewId="0" topLeftCell="A1">
      <selection activeCell="C13" sqref="C13"/>
    </sheetView>
  </sheetViews>
  <sheetFormatPr defaultColWidth="9.00390625" defaultRowHeight="12.75"/>
  <cols>
    <col min="1" max="1" width="9.625" style="299" customWidth="1"/>
    <col min="2" max="2" width="9.625" style="300" customWidth="1"/>
    <col min="3" max="3" width="59.375" style="300" customWidth="1"/>
    <col min="4" max="6" width="15.875" style="301" customWidth="1"/>
    <col min="7" max="16384" width="9.375" style="4" customWidth="1"/>
  </cols>
  <sheetData>
    <row r="1" spans="1:6" s="2" customFormat="1" ht="16.5" customHeight="1" thickBot="1">
      <c r="A1" s="101"/>
      <c r="B1" s="102"/>
      <c r="C1" s="103"/>
      <c r="D1" s="140"/>
      <c r="E1" s="140"/>
      <c r="F1" s="140" t="s">
        <v>1037</v>
      </c>
    </row>
    <row r="2" spans="1:6" s="61" customFormat="1" ht="15.75">
      <c r="A2" s="602" t="s">
        <v>261</v>
      </c>
      <c r="B2" s="603"/>
      <c r="C2" s="605" t="s">
        <v>260</v>
      </c>
      <c r="D2" s="606"/>
      <c r="E2" s="607"/>
      <c r="F2" s="254" t="s">
        <v>91</v>
      </c>
    </row>
    <row r="3" spans="1:6" s="61" customFormat="1" ht="16.5" thickBot="1">
      <c r="A3" s="104" t="s">
        <v>249</v>
      </c>
      <c r="B3" s="105"/>
      <c r="C3" s="608" t="s">
        <v>1029</v>
      </c>
      <c r="D3" s="609"/>
      <c r="E3" s="610"/>
      <c r="F3" s="255" t="s">
        <v>92</v>
      </c>
    </row>
    <row r="4" spans="1:6" s="62" customFormat="1" ht="15.75" customHeight="1" thickBot="1">
      <c r="A4" s="106"/>
      <c r="B4" s="106"/>
      <c r="C4" s="106"/>
      <c r="D4" s="107"/>
      <c r="E4" s="107"/>
      <c r="F4" s="107" t="s">
        <v>93</v>
      </c>
    </row>
    <row r="5" spans="1:6" ht="24.75" thickBot="1">
      <c r="A5" s="599" t="s">
        <v>251</v>
      </c>
      <c r="B5" s="604"/>
      <c r="C5" s="108" t="s">
        <v>94</v>
      </c>
      <c r="D5" s="316" t="s">
        <v>397</v>
      </c>
      <c r="E5" s="316" t="s">
        <v>398</v>
      </c>
      <c r="F5" s="109" t="s">
        <v>399</v>
      </c>
    </row>
    <row r="6" spans="1:6" s="53" customFormat="1" ht="12.75" customHeight="1" thickBot="1">
      <c r="A6" s="98">
        <v>1</v>
      </c>
      <c r="B6" s="99">
        <v>2</v>
      </c>
      <c r="C6" s="99">
        <v>3</v>
      </c>
      <c r="D6" s="99">
        <v>4</v>
      </c>
      <c r="E6" s="391">
        <v>5</v>
      </c>
      <c r="F6" s="389">
        <v>6</v>
      </c>
    </row>
    <row r="7" spans="1:6" s="53" customFormat="1" ht="15.75" customHeight="1" thickBot="1">
      <c r="A7" s="599" t="s">
        <v>95</v>
      </c>
      <c r="B7" s="600"/>
      <c r="C7" s="600"/>
      <c r="D7" s="600"/>
      <c r="E7" s="600"/>
      <c r="F7" s="601"/>
    </row>
    <row r="8" spans="1:6" s="53" customFormat="1" ht="12" customHeight="1" thickBot="1">
      <c r="A8" s="98" t="s">
        <v>59</v>
      </c>
      <c r="B8" s="110"/>
      <c r="C8" s="351" t="s">
        <v>252</v>
      </c>
      <c r="D8" s="199">
        <f>+D9+D14</f>
        <v>3728</v>
      </c>
      <c r="E8" s="199">
        <f>+E9+E14</f>
        <v>4445</v>
      </c>
      <c r="F8" s="204">
        <f>+F9+F14</f>
        <v>3915</v>
      </c>
    </row>
    <row r="9" spans="1:6" s="63" customFormat="1" ht="12" customHeight="1" thickBot="1">
      <c r="A9" s="98" t="s">
        <v>60</v>
      </c>
      <c r="B9" s="110"/>
      <c r="C9" s="352" t="s">
        <v>13</v>
      </c>
      <c r="D9" s="199">
        <f>SUM(D10:D13)</f>
        <v>3478</v>
      </c>
      <c r="E9" s="199">
        <f>SUM(E10:E13)</f>
        <v>3327</v>
      </c>
      <c r="F9" s="204">
        <f>SUM(F10:F13)</f>
        <v>2333</v>
      </c>
    </row>
    <row r="10" spans="1:6" s="64" customFormat="1" ht="12" customHeight="1">
      <c r="A10" s="112"/>
      <c r="B10" s="113" t="s">
        <v>142</v>
      </c>
      <c r="C10" s="353" t="s">
        <v>97</v>
      </c>
      <c r="D10" s="319">
        <v>1660</v>
      </c>
      <c r="E10" s="319">
        <v>1660</v>
      </c>
      <c r="F10" s="173">
        <v>1430</v>
      </c>
    </row>
    <row r="11" spans="1:6" s="64" customFormat="1" ht="12" customHeight="1">
      <c r="A11" s="112"/>
      <c r="B11" s="113" t="s">
        <v>143</v>
      </c>
      <c r="C11" s="354" t="s">
        <v>115</v>
      </c>
      <c r="D11" s="319">
        <v>0</v>
      </c>
      <c r="E11" s="319"/>
      <c r="F11" s="173"/>
    </row>
    <row r="12" spans="1:6" s="64" customFormat="1" ht="12" customHeight="1">
      <c r="A12" s="112"/>
      <c r="B12" s="113" t="s">
        <v>144</v>
      </c>
      <c r="C12" s="354" t="s">
        <v>181</v>
      </c>
      <c r="D12" s="319">
        <v>1818</v>
      </c>
      <c r="E12" s="319">
        <v>1667</v>
      </c>
      <c r="F12" s="173">
        <v>903</v>
      </c>
    </row>
    <row r="13" spans="1:6" s="64" customFormat="1" ht="12" customHeight="1" thickBot="1">
      <c r="A13" s="112"/>
      <c r="B13" s="113" t="s">
        <v>145</v>
      </c>
      <c r="C13" s="355" t="s">
        <v>182</v>
      </c>
      <c r="D13" s="196"/>
      <c r="E13" s="196"/>
      <c r="F13" s="202"/>
    </row>
    <row r="14" spans="1:6" s="63" customFormat="1" ht="12" customHeight="1" thickBot="1">
      <c r="A14" s="98" t="s">
        <v>61</v>
      </c>
      <c r="B14" s="110"/>
      <c r="C14" s="352" t="s">
        <v>183</v>
      </c>
      <c r="D14" s="199">
        <f>SUM(D15:D22)</f>
        <v>250</v>
      </c>
      <c r="E14" s="199">
        <f>SUM(E15:E22)</f>
        <v>1118</v>
      </c>
      <c r="F14" s="204">
        <f>SUM(F15:F22)</f>
        <v>1582</v>
      </c>
    </row>
    <row r="15" spans="1:6" s="63" customFormat="1" ht="12" customHeight="1">
      <c r="A15" s="114"/>
      <c r="B15" s="113" t="s">
        <v>116</v>
      </c>
      <c r="C15" s="353" t="s">
        <v>188</v>
      </c>
      <c r="D15" s="375"/>
      <c r="E15" s="375"/>
      <c r="F15" s="256"/>
    </row>
    <row r="16" spans="1:6" s="63" customFormat="1" ht="12" customHeight="1">
      <c r="A16" s="112"/>
      <c r="B16" s="113" t="s">
        <v>117</v>
      </c>
      <c r="C16" s="354" t="s">
        <v>189</v>
      </c>
      <c r="D16" s="196"/>
      <c r="E16" s="196"/>
      <c r="F16" s="202"/>
    </row>
    <row r="17" spans="1:6" s="63" customFormat="1" ht="12" customHeight="1">
      <c r="A17" s="112"/>
      <c r="B17" s="113" t="s">
        <v>118</v>
      </c>
      <c r="C17" s="354" t="s">
        <v>190</v>
      </c>
      <c r="D17" s="319">
        <v>240</v>
      </c>
      <c r="E17" s="319">
        <v>1063</v>
      </c>
      <c r="F17" s="173">
        <v>1074</v>
      </c>
    </row>
    <row r="18" spans="1:6" s="63" customFormat="1" ht="12" customHeight="1">
      <c r="A18" s="112"/>
      <c r="B18" s="113" t="s">
        <v>119</v>
      </c>
      <c r="C18" s="354" t="s">
        <v>191</v>
      </c>
      <c r="D18" s="319"/>
      <c r="E18" s="319"/>
      <c r="F18" s="173"/>
    </row>
    <row r="19" spans="1:6" s="63" customFormat="1" ht="12" customHeight="1">
      <c r="A19" s="112"/>
      <c r="B19" s="113" t="s">
        <v>184</v>
      </c>
      <c r="C19" s="354" t="s">
        <v>192</v>
      </c>
      <c r="D19" s="321"/>
      <c r="E19" s="321"/>
      <c r="F19" s="174"/>
    </row>
    <row r="20" spans="1:6" s="63" customFormat="1" ht="12" customHeight="1">
      <c r="A20" s="115"/>
      <c r="B20" s="113" t="s">
        <v>185</v>
      </c>
      <c r="C20" s="354" t="s">
        <v>265</v>
      </c>
      <c r="D20" s="319"/>
      <c r="E20" s="319"/>
      <c r="F20" s="173"/>
    </row>
    <row r="21" spans="1:6" s="64" customFormat="1" ht="12" customHeight="1">
      <c r="A21" s="112"/>
      <c r="B21" s="113" t="s">
        <v>186</v>
      </c>
      <c r="C21" s="354" t="s">
        <v>194</v>
      </c>
      <c r="D21" s="319">
        <v>10</v>
      </c>
      <c r="E21" s="319">
        <v>10</v>
      </c>
      <c r="F21" s="173"/>
    </row>
    <row r="22" spans="1:6" s="64" customFormat="1" ht="12" customHeight="1" thickBot="1">
      <c r="A22" s="116"/>
      <c r="B22" s="117" t="s">
        <v>187</v>
      </c>
      <c r="C22" s="355" t="s">
        <v>195</v>
      </c>
      <c r="D22" s="322"/>
      <c r="E22" s="322">
        <v>45</v>
      </c>
      <c r="F22" s="175">
        <v>508</v>
      </c>
    </row>
    <row r="23" spans="1:6" s="64" customFormat="1" ht="12" customHeight="1" thickBot="1">
      <c r="A23" s="98" t="s">
        <v>62</v>
      </c>
      <c r="B23" s="118"/>
      <c r="C23" s="352" t="s">
        <v>266</v>
      </c>
      <c r="D23" s="235">
        <v>300</v>
      </c>
      <c r="E23" s="235">
        <v>365</v>
      </c>
      <c r="F23" s="234">
        <v>366</v>
      </c>
    </row>
    <row r="24" spans="1:6" s="63" customFormat="1" ht="12" customHeight="1" thickBot="1">
      <c r="A24" s="98" t="s">
        <v>63</v>
      </c>
      <c r="B24" s="110"/>
      <c r="C24" s="352" t="s">
        <v>14</v>
      </c>
      <c r="D24" s="199">
        <f>SUM(D25:D32)</f>
        <v>12782</v>
      </c>
      <c r="E24" s="199">
        <f>SUM(E25:E32)</f>
        <v>18201</v>
      </c>
      <c r="F24" s="204">
        <f>SUM(F25:F32)</f>
        <v>18201</v>
      </c>
    </row>
    <row r="25" spans="1:6" s="64" customFormat="1" ht="12" customHeight="1">
      <c r="A25" s="112"/>
      <c r="B25" s="113" t="s">
        <v>120</v>
      </c>
      <c r="C25" s="353" t="s">
        <v>15</v>
      </c>
      <c r="D25" s="319">
        <v>9836</v>
      </c>
      <c r="E25" s="319">
        <v>12948</v>
      </c>
      <c r="F25" s="173">
        <v>12948</v>
      </c>
    </row>
    <row r="26" spans="1:6" s="64" customFormat="1" ht="12" customHeight="1">
      <c r="A26" s="112"/>
      <c r="B26" s="113" t="s">
        <v>121</v>
      </c>
      <c r="C26" s="354" t="s">
        <v>206</v>
      </c>
      <c r="D26" s="319">
        <v>8</v>
      </c>
      <c r="E26" s="319">
        <v>344</v>
      </c>
      <c r="F26" s="173">
        <v>344</v>
      </c>
    </row>
    <row r="27" spans="1:6" s="64" customFormat="1" ht="12" customHeight="1">
      <c r="A27" s="112"/>
      <c r="B27" s="113" t="s">
        <v>122</v>
      </c>
      <c r="C27" s="354" t="s">
        <v>125</v>
      </c>
      <c r="D27" s="325">
        <v>2938</v>
      </c>
      <c r="E27" s="325">
        <v>3144</v>
      </c>
      <c r="F27" s="178">
        <v>3144</v>
      </c>
    </row>
    <row r="28" spans="1:6" s="64" customFormat="1" ht="12" customHeight="1">
      <c r="A28" s="112"/>
      <c r="B28" s="113" t="s">
        <v>199</v>
      </c>
      <c r="C28" s="354" t="s">
        <v>207</v>
      </c>
      <c r="D28" s="325"/>
      <c r="E28" s="325"/>
      <c r="F28" s="178"/>
    </row>
    <row r="29" spans="1:6" s="64" customFormat="1" ht="12" customHeight="1">
      <c r="A29" s="112"/>
      <c r="B29" s="113" t="s">
        <v>200</v>
      </c>
      <c r="C29" s="354" t="s">
        <v>208</v>
      </c>
      <c r="D29" s="319"/>
      <c r="E29" s="319"/>
      <c r="F29" s="173"/>
    </row>
    <row r="30" spans="1:6" s="64" customFormat="1" ht="12" customHeight="1">
      <c r="A30" s="112"/>
      <c r="B30" s="113" t="s">
        <v>201</v>
      </c>
      <c r="C30" s="354" t="s">
        <v>209</v>
      </c>
      <c r="D30" s="326"/>
      <c r="E30" s="326"/>
      <c r="F30" s="179"/>
    </row>
    <row r="31" spans="1:6" s="64" customFormat="1" ht="12" customHeight="1">
      <c r="A31" s="112"/>
      <c r="B31" s="113" t="s">
        <v>202</v>
      </c>
      <c r="C31" s="354" t="s">
        <v>267</v>
      </c>
      <c r="D31" s="326"/>
      <c r="E31" s="326"/>
      <c r="F31" s="179"/>
    </row>
    <row r="32" spans="1:6" s="64" customFormat="1" ht="12" customHeight="1" thickBot="1">
      <c r="A32" s="116"/>
      <c r="B32" s="117" t="s">
        <v>203</v>
      </c>
      <c r="C32" s="356" t="s">
        <v>253</v>
      </c>
      <c r="D32" s="377"/>
      <c r="E32" s="377">
        <v>1765</v>
      </c>
      <c r="F32" s="258">
        <v>1765</v>
      </c>
    </row>
    <row r="33" spans="1:6" s="64" customFormat="1" ht="12" customHeight="1" thickBot="1">
      <c r="A33" s="100" t="s">
        <v>64</v>
      </c>
      <c r="B33" s="69"/>
      <c r="C33" s="351" t="s">
        <v>390</v>
      </c>
      <c r="D33" s="199">
        <f>+D34+D40</f>
        <v>180</v>
      </c>
      <c r="E33" s="199">
        <f>+E34+E40</f>
        <v>6368</v>
      </c>
      <c r="F33" s="204">
        <f>+F34+F40</f>
        <v>3368</v>
      </c>
    </row>
    <row r="34" spans="1:6" s="64" customFormat="1" ht="12" customHeight="1">
      <c r="A34" s="114"/>
      <c r="B34" s="89" t="s">
        <v>123</v>
      </c>
      <c r="C34" s="357" t="s">
        <v>383</v>
      </c>
      <c r="D34" s="378">
        <f>SUM(D35:D39)</f>
        <v>180</v>
      </c>
      <c r="E34" s="378">
        <f>SUM(E35:E39)</f>
        <v>3368</v>
      </c>
      <c r="F34" s="267">
        <f>SUM(F35:F39)</f>
        <v>3368</v>
      </c>
    </row>
    <row r="35" spans="1:6" s="64" customFormat="1" ht="12" customHeight="1">
      <c r="A35" s="112"/>
      <c r="B35" s="87" t="s">
        <v>126</v>
      </c>
      <c r="C35" s="354" t="s">
        <v>268</v>
      </c>
      <c r="D35" s="196"/>
      <c r="E35" s="196"/>
      <c r="F35" s="202"/>
    </row>
    <row r="36" spans="1:6" s="64" customFormat="1" ht="12" customHeight="1">
      <c r="A36" s="112"/>
      <c r="B36" s="87" t="s">
        <v>127</v>
      </c>
      <c r="C36" s="354" t="s">
        <v>269</v>
      </c>
      <c r="D36" s="196">
        <v>180</v>
      </c>
      <c r="E36" s="196">
        <v>180</v>
      </c>
      <c r="F36" s="202">
        <v>180</v>
      </c>
    </row>
    <row r="37" spans="1:6" s="64" customFormat="1" ht="12" customHeight="1">
      <c r="A37" s="112"/>
      <c r="B37" s="87" t="s">
        <v>128</v>
      </c>
      <c r="C37" s="354" t="s">
        <v>270</v>
      </c>
      <c r="D37" s="196"/>
      <c r="E37" s="196">
        <v>221</v>
      </c>
      <c r="F37" s="202">
        <v>221</v>
      </c>
    </row>
    <row r="38" spans="1:6" s="64" customFormat="1" ht="12" customHeight="1">
      <c r="A38" s="112"/>
      <c r="B38" s="87" t="s">
        <v>129</v>
      </c>
      <c r="C38" s="354" t="s">
        <v>271</v>
      </c>
      <c r="D38" s="196"/>
      <c r="E38" s="196"/>
      <c r="F38" s="202"/>
    </row>
    <row r="39" spans="1:6" s="64" customFormat="1" ht="12" customHeight="1">
      <c r="A39" s="112"/>
      <c r="B39" s="87" t="s">
        <v>211</v>
      </c>
      <c r="C39" s="354" t="s">
        <v>384</v>
      </c>
      <c r="D39" s="196"/>
      <c r="E39" s="196">
        <v>2967</v>
      </c>
      <c r="F39" s="202">
        <v>2967</v>
      </c>
    </row>
    <row r="40" spans="1:6" s="64" customFormat="1" ht="12" customHeight="1">
      <c r="A40" s="112"/>
      <c r="B40" s="87" t="s">
        <v>124</v>
      </c>
      <c r="C40" s="358" t="s">
        <v>385</v>
      </c>
      <c r="D40" s="230">
        <f>SUM(D41:D45)</f>
        <v>0</v>
      </c>
      <c r="E40" s="230">
        <f>SUM(E41:E45)</f>
        <v>3000</v>
      </c>
      <c r="F40" s="266">
        <f>SUM(F41:F45)</f>
        <v>0</v>
      </c>
    </row>
    <row r="41" spans="1:6" s="64" customFormat="1" ht="12" customHeight="1">
      <c r="A41" s="112"/>
      <c r="B41" s="87" t="s">
        <v>132</v>
      </c>
      <c r="C41" s="354" t="s">
        <v>268</v>
      </c>
      <c r="D41" s="196"/>
      <c r="E41" s="196"/>
      <c r="F41" s="202"/>
    </row>
    <row r="42" spans="1:6" s="64" customFormat="1" ht="12" customHeight="1">
      <c r="A42" s="112"/>
      <c r="B42" s="87" t="s">
        <v>133</v>
      </c>
      <c r="C42" s="354" t="s">
        <v>269</v>
      </c>
      <c r="D42" s="196"/>
      <c r="E42" s="196"/>
      <c r="F42" s="202"/>
    </row>
    <row r="43" spans="1:6" s="64" customFormat="1" ht="12" customHeight="1">
      <c r="A43" s="112"/>
      <c r="B43" s="87" t="s">
        <v>134</v>
      </c>
      <c r="C43" s="354" t="s">
        <v>270</v>
      </c>
      <c r="D43" s="196"/>
      <c r="E43" s="196"/>
      <c r="F43" s="202"/>
    </row>
    <row r="44" spans="1:6" s="64" customFormat="1" ht="12" customHeight="1">
      <c r="A44" s="112"/>
      <c r="B44" s="87" t="s">
        <v>135</v>
      </c>
      <c r="C44" s="354" t="s">
        <v>271</v>
      </c>
      <c r="D44" s="196"/>
      <c r="E44" s="196"/>
      <c r="F44" s="202"/>
    </row>
    <row r="45" spans="1:6" s="64" customFormat="1" ht="12" customHeight="1" thickBot="1">
      <c r="A45" s="119"/>
      <c r="B45" s="90" t="s">
        <v>212</v>
      </c>
      <c r="C45" s="355" t="s">
        <v>386</v>
      </c>
      <c r="D45" s="379"/>
      <c r="E45" s="379">
        <v>3000</v>
      </c>
      <c r="F45" s="259"/>
    </row>
    <row r="46" spans="1:6" s="63" customFormat="1" ht="12" customHeight="1" thickBot="1">
      <c r="A46" s="100" t="s">
        <v>65</v>
      </c>
      <c r="B46" s="110"/>
      <c r="C46" s="352" t="s">
        <v>272</v>
      </c>
      <c r="D46" s="199">
        <f>+D47+D48</f>
        <v>0</v>
      </c>
      <c r="E46" s="199">
        <f>+E47+E48</f>
        <v>0</v>
      </c>
      <c r="F46" s="204">
        <f>+F47+F48</f>
        <v>0</v>
      </c>
    </row>
    <row r="47" spans="1:6" s="64" customFormat="1" ht="12" customHeight="1">
      <c r="A47" s="112"/>
      <c r="B47" s="87" t="s">
        <v>130</v>
      </c>
      <c r="C47" s="353" t="s">
        <v>157</v>
      </c>
      <c r="D47" s="196"/>
      <c r="E47" s="196"/>
      <c r="F47" s="202"/>
    </row>
    <row r="48" spans="1:6" s="64" customFormat="1" ht="12" customHeight="1" thickBot="1">
      <c r="A48" s="112"/>
      <c r="B48" s="87" t="s">
        <v>131</v>
      </c>
      <c r="C48" s="355" t="s">
        <v>17</v>
      </c>
      <c r="D48" s="196"/>
      <c r="E48" s="196"/>
      <c r="F48" s="202"/>
    </row>
    <row r="49" spans="1:6" s="64" customFormat="1" ht="12" customHeight="1" thickBot="1">
      <c r="A49" s="98" t="s">
        <v>66</v>
      </c>
      <c r="B49" s="110"/>
      <c r="C49" s="352" t="s">
        <v>16</v>
      </c>
      <c r="D49" s="199">
        <f>+D50+D51+D52</f>
        <v>27</v>
      </c>
      <c r="E49" s="199">
        <f>+E50+E51+E52</f>
        <v>232</v>
      </c>
      <c r="F49" s="204">
        <f>+F50+F51+F52</f>
        <v>232</v>
      </c>
    </row>
    <row r="50" spans="1:6" s="64" customFormat="1" ht="12" customHeight="1">
      <c r="A50" s="120"/>
      <c r="B50" s="87" t="s">
        <v>216</v>
      </c>
      <c r="C50" s="353" t="s">
        <v>214</v>
      </c>
      <c r="D50" s="195">
        <v>27</v>
      </c>
      <c r="E50" s="195">
        <v>232</v>
      </c>
      <c r="F50" s="201">
        <v>232</v>
      </c>
    </row>
    <row r="51" spans="1:6" s="64" customFormat="1" ht="12" customHeight="1">
      <c r="A51" s="120"/>
      <c r="B51" s="87" t="s">
        <v>217</v>
      </c>
      <c r="C51" s="354" t="s">
        <v>215</v>
      </c>
      <c r="D51" s="195"/>
      <c r="E51" s="195"/>
      <c r="F51" s="201"/>
    </row>
    <row r="52" spans="1:6" s="64" customFormat="1" ht="12" customHeight="1" thickBot="1">
      <c r="A52" s="112"/>
      <c r="B52" s="87" t="s">
        <v>320</v>
      </c>
      <c r="C52" s="356" t="s">
        <v>274</v>
      </c>
      <c r="D52" s="196"/>
      <c r="E52" s="196"/>
      <c r="F52" s="202"/>
    </row>
    <row r="53" spans="1:6" s="64" customFormat="1" ht="12" customHeight="1" thickBot="1">
      <c r="A53" s="100" t="s">
        <v>67</v>
      </c>
      <c r="B53" s="121"/>
      <c r="C53" s="351" t="s">
        <v>275</v>
      </c>
      <c r="D53" s="235"/>
      <c r="E53" s="235"/>
      <c r="F53" s="234">
        <v>60</v>
      </c>
    </row>
    <row r="54" spans="1:6" s="63" customFormat="1" ht="12" customHeight="1" thickBot="1">
      <c r="A54" s="122" t="s">
        <v>68</v>
      </c>
      <c r="B54" s="123"/>
      <c r="C54" s="351" t="s">
        <v>391</v>
      </c>
      <c r="D54" s="380">
        <f>+D9+D14+D23+D24+D33+D46+D49+D53</f>
        <v>17017</v>
      </c>
      <c r="E54" s="380">
        <f>+E9+E14+E23+E24+E33+E46+E49+E53</f>
        <v>29611</v>
      </c>
      <c r="F54" s="381">
        <f>+F9+F14+F23+F24+F33+F46+F49+F53</f>
        <v>26142</v>
      </c>
    </row>
    <row r="55" spans="1:6" s="63" customFormat="1" ht="12" customHeight="1" thickBot="1">
      <c r="A55" s="98" t="s">
        <v>69</v>
      </c>
      <c r="B55" s="91"/>
      <c r="C55" s="351" t="s">
        <v>278</v>
      </c>
      <c r="D55" s="199">
        <f>+D56+D57</f>
        <v>980</v>
      </c>
      <c r="E55" s="199">
        <f>+E56+E57</f>
        <v>3980</v>
      </c>
      <c r="F55" s="204">
        <f>+F56+F57</f>
        <v>3996</v>
      </c>
    </row>
    <row r="56" spans="1:6" s="63" customFormat="1" ht="12" customHeight="1">
      <c r="A56" s="114"/>
      <c r="B56" s="89" t="s">
        <v>159</v>
      </c>
      <c r="C56" s="359" t="s">
        <v>18</v>
      </c>
      <c r="D56" s="382">
        <v>980</v>
      </c>
      <c r="E56" s="382">
        <v>3980</v>
      </c>
      <c r="F56" s="383">
        <v>3980</v>
      </c>
    </row>
    <row r="57" spans="1:6" s="63" customFormat="1" ht="12" customHeight="1" thickBot="1">
      <c r="A57" s="119"/>
      <c r="B57" s="90" t="s">
        <v>160</v>
      </c>
      <c r="C57" s="360" t="s">
        <v>19</v>
      </c>
      <c r="D57" s="58"/>
      <c r="E57" s="58"/>
      <c r="F57" s="59">
        <v>16</v>
      </c>
    </row>
    <row r="58" spans="1:6" s="64" customFormat="1" ht="12" customHeight="1" thickBot="1">
      <c r="A58" s="124" t="s">
        <v>70</v>
      </c>
      <c r="B58" s="295"/>
      <c r="C58" s="361" t="s">
        <v>20</v>
      </c>
      <c r="D58" s="199">
        <f>+D54+D55</f>
        <v>17997</v>
      </c>
      <c r="E58" s="199">
        <f>+E54+E55</f>
        <v>33591</v>
      </c>
      <c r="F58" s="204">
        <f>+F54+F55</f>
        <v>30138</v>
      </c>
    </row>
    <row r="59" spans="1:6" s="64" customFormat="1" ht="15" customHeight="1">
      <c r="A59" s="127"/>
      <c r="B59" s="127"/>
      <c r="C59" s="128"/>
      <c r="D59" s="260"/>
      <c r="E59" s="260"/>
      <c r="F59" s="260"/>
    </row>
    <row r="60" spans="1:6" ht="13.5" thickBot="1">
      <c r="A60" s="129"/>
      <c r="B60" s="130"/>
      <c r="C60" s="130"/>
      <c r="D60" s="261"/>
      <c r="E60" s="261"/>
      <c r="F60" s="261"/>
    </row>
    <row r="61" spans="1:6" s="53" customFormat="1" ht="16.5" customHeight="1" thickBot="1">
      <c r="A61" s="599" t="s">
        <v>99</v>
      </c>
      <c r="B61" s="600"/>
      <c r="C61" s="600"/>
      <c r="D61" s="600"/>
      <c r="E61" s="600"/>
      <c r="F61" s="601"/>
    </row>
    <row r="62" spans="1:6" s="65" customFormat="1" ht="12" customHeight="1" thickBot="1">
      <c r="A62" s="100" t="s">
        <v>59</v>
      </c>
      <c r="B62" s="23"/>
      <c r="C62" s="362" t="s">
        <v>40</v>
      </c>
      <c r="D62" s="199">
        <f>SUM(D63:D67)</f>
        <v>17987</v>
      </c>
      <c r="E62" s="199">
        <f>SUM(E63:E67)</f>
        <v>25383</v>
      </c>
      <c r="F62" s="204">
        <f>SUM(F63:F67)</f>
        <v>21198</v>
      </c>
    </row>
    <row r="63" spans="1:6" ht="12" customHeight="1">
      <c r="A63" s="131"/>
      <c r="B63" s="88" t="s">
        <v>136</v>
      </c>
      <c r="C63" s="363" t="s">
        <v>89</v>
      </c>
      <c r="D63" s="320">
        <v>4199</v>
      </c>
      <c r="E63" s="320">
        <v>6867</v>
      </c>
      <c r="F63" s="172">
        <v>6034</v>
      </c>
    </row>
    <row r="64" spans="1:6" ht="12" customHeight="1">
      <c r="A64" s="132"/>
      <c r="B64" s="87" t="s">
        <v>137</v>
      </c>
      <c r="C64" s="364" t="s">
        <v>221</v>
      </c>
      <c r="D64" s="319">
        <v>1133</v>
      </c>
      <c r="E64" s="319">
        <v>1545</v>
      </c>
      <c r="F64" s="173">
        <v>1407</v>
      </c>
    </row>
    <row r="65" spans="1:6" ht="12" customHeight="1">
      <c r="A65" s="132"/>
      <c r="B65" s="87" t="s">
        <v>138</v>
      </c>
      <c r="C65" s="364" t="s">
        <v>156</v>
      </c>
      <c r="D65" s="325">
        <v>9665</v>
      </c>
      <c r="E65" s="325">
        <v>9678</v>
      </c>
      <c r="F65" s="178">
        <v>6381</v>
      </c>
    </row>
    <row r="66" spans="1:6" ht="12" customHeight="1">
      <c r="A66" s="132"/>
      <c r="B66" s="87" t="s">
        <v>139</v>
      </c>
      <c r="C66" s="364" t="s">
        <v>222</v>
      </c>
      <c r="D66" s="325">
        <v>509</v>
      </c>
      <c r="E66" s="325">
        <v>4456</v>
      </c>
      <c r="F66" s="178">
        <v>4581</v>
      </c>
    </row>
    <row r="67" spans="1:6" ht="12" customHeight="1">
      <c r="A67" s="132"/>
      <c r="B67" s="87" t="s">
        <v>147</v>
      </c>
      <c r="C67" s="364" t="s">
        <v>223</v>
      </c>
      <c r="D67" s="325">
        <v>2481</v>
      </c>
      <c r="E67" s="325">
        <v>2837</v>
      </c>
      <c r="F67" s="178">
        <v>2795</v>
      </c>
    </row>
    <row r="68" spans="1:6" ht="12" customHeight="1">
      <c r="A68" s="132"/>
      <c r="B68" s="87" t="s">
        <v>140</v>
      </c>
      <c r="C68" s="364" t="s">
        <v>241</v>
      </c>
      <c r="D68" s="325"/>
      <c r="E68" s="325"/>
      <c r="F68" s="178"/>
    </row>
    <row r="69" spans="1:6" ht="12" customHeight="1">
      <c r="A69" s="132"/>
      <c r="B69" s="87" t="s">
        <v>141</v>
      </c>
      <c r="C69" s="365" t="s">
        <v>21</v>
      </c>
      <c r="D69" s="325"/>
      <c r="E69" s="325"/>
      <c r="F69" s="178"/>
    </row>
    <row r="70" spans="1:6" ht="12" customHeight="1">
      <c r="A70" s="132"/>
      <c r="B70" s="87" t="s">
        <v>148</v>
      </c>
      <c r="C70" s="366" t="s">
        <v>392</v>
      </c>
      <c r="D70" s="325">
        <v>2338</v>
      </c>
      <c r="E70" s="325">
        <v>2531</v>
      </c>
      <c r="F70" s="178">
        <v>2527</v>
      </c>
    </row>
    <row r="71" spans="1:6" ht="12" customHeight="1">
      <c r="A71" s="132"/>
      <c r="B71" s="87" t="s">
        <v>149</v>
      </c>
      <c r="C71" s="366" t="s">
        <v>22</v>
      </c>
      <c r="D71" s="325">
        <v>143</v>
      </c>
      <c r="E71" s="325">
        <v>306</v>
      </c>
      <c r="F71" s="178">
        <v>268</v>
      </c>
    </row>
    <row r="72" spans="1:6" ht="12" customHeight="1">
      <c r="A72" s="132"/>
      <c r="B72" s="87" t="s">
        <v>150</v>
      </c>
      <c r="C72" s="366" t="s">
        <v>393</v>
      </c>
      <c r="D72" s="196"/>
      <c r="E72" s="196"/>
      <c r="F72" s="202"/>
    </row>
    <row r="73" spans="1:6" ht="12" customHeight="1">
      <c r="A73" s="132"/>
      <c r="B73" s="87" t="s">
        <v>151</v>
      </c>
      <c r="C73" s="367" t="s">
        <v>23</v>
      </c>
      <c r="D73" s="196"/>
      <c r="E73" s="196"/>
      <c r="F73" s="202"/>
    </row>
    <row r="74" spans="1:6" ht="12" customHeight="1">
      <c r="A74" s="132"/>
      <c r="B74" s="87" t="s">
        <v>153</v>
      </c>
      <c r="C74" s="368" t="s">
        <v>24</v>
      </c>
      <c r="D74" s="196"/>
      <c r="E74" s="196"/>
      <c r="F74" s="202"/>
    </row>
    <row r="75" spans="1:6" ht="12" customHeight="1" thickBot="1">
      <c r="A75" s="133"/>
      <c r="B75" s="92" t="s">
        <v>224</v>
      </c>
      <c r="C75" s="369" t="s">
        <v>25</v>
      </c>
      <c r="D75" s="198"/>
      <c r="E75" s="198"/>
      <c r="F75" s="203"/>
    </row>
    <row r="76" spans="1:6" ht="12" customHeight="1" thickBot="1">
      <c r="A76" s="100" t="s">
        <v>60</v>
      </c>
      <c r="B76" s="23"/>
      <c r="C76" s="362" t="s">
        <v>39</v>
      </c>
      <c r="D76" s="199">
        <f>SUM(D77:D79)</f>
        <v>0</v>
      </c>
      <c r="E76" s="199">
        <f>SUM(E77:E79)</f>
        <v>3916</v>
      </c>
      <c r="F76" s="204">
        <f>SUM(F77:F79)</f>
        <v>3990</v>
      </c>
    </row>
    <row r="77" spans="1:6" s="65" customFormat="1" ht="12" customHeight="1">
      <c r="A77" s="131"/>
      <c r="B77" s="88" t="s">
        <v>142</v>
      </c>
      <c r="C77" s="359" t="s">
        <v>26</v>
      </c>
      <c r="D77" s="348"/>
      <c r="E77" s="348">
        <v>3906</v>
      </c>
      <c r="F77" s="55">
        <v>3980</v>
      </c>
    </row>
    <row r="78" spans="1:6" ht="12" customHeight="1">
      <c r="A78" s="132"/>
      <c r="B78" s="87" t="s">
        <v>143</v>
      </c>
      <c r="C78" s="354" t="s">
        <v>225</v>
      </c>
      <c r="D78" s="56"/>
      <c r="E78" s="56"/>
      <c r="F78" s="57"/>
    </row>
    <row r="79" spans="1:6" ht="12" customHeight="1">
      <c r="A79" s="132"/>
      <c r="B79" s="87" t="s">
        <v>144</v>
      </c>
      <c r="C79" s="354" t="s">
        <v>302</v>
      </c>
      <c r="D79" s="56"/>
      <c r="E79" s="56">
        <v>10</v>
      </c>
      <c r="F79" s="57">
        <v>10</v>
      </c>
    </row>
    <row r="80" spans="1:6" ht="12" customHeight="1">
      <c r="A80" s="132"/>
      <c r="B80" s="87" t="s">
        <v>145</v>
      </c>
      <c r="C80" s="354" t="s">
        <v>27</v>
      </c>
      <c r="D80" s="56"/>
      <c r="E80" s="56"/>
      <c r="F80" s="57"/>
    </row>
    <row r="81" spans="1:6" ht="12" customHeight="1">
      <c r="A81" s="132"/>
      <c r="B81" s="87" t="s">
        <v>146</v>
      </c>
      <c r="C81" s="366" t="s">
        <v>32</v>
      </c>
      <c r="D81" s="56"/>
      <c r="E81" s="56"/>
      <c r="F81" s="57"/>
    </row>
    <row r="82" spans="1:6" ht="12" customHeight="1">
      <c r="A82" s="132"/>
      <c r="B82" s="87" t="s">
        <v>152</v>
      </c>
      <c r="C82" s="366" t="s">
        <v>31</v>
      </c>
      <c r="D82" s="56"/>
      <c r="E82" s="56">
        <v>10</v>
      </c>
      <c r="F82" s="57">
        <v>10</v>
      </c>
    </row>
    <row r="83" spans="1:6" ht="12" customHeight="1">
      <c r="A83" s="132"/>
      <c r="B83" s="87" t="s">
        <v>154</v>
      </c>
      <c r="C83" s="366" t="s">
        <v>30</v>
      </c>
      <c r="D83" s="56"/>
      <c r="E83" s="56"/>
      <c r="F83" s="57"/>
    </row>
    <row r="84" spans="1:6" s="65" customFormat="1" ht="12" customHeight="1">
      <c r="A84" s="132"/>
      <c r="B84" s="87" t="s">
        <v>226</v>
      </c>
      <c r="C84" s="366" t="s">
        <v>29</v>
      </c>
      <c r="D84" s="56"/>
      <c r="E84" s="56"/>
      <c r="F84" s="57"/>
    </row>
    <row r="85" spans="1:12" ht="23.25" customHeight="1">
      <c r="A85" s="132"/>
      <c r="B85" s="87" t="s">
        <v>227</v>
      </c>
      <c r="C85" s="366" t="s">
        <v>28</v>
      </c>
      <c r="D85" s="56"/>
      <c r="E85" s="56"/>
      <c r="F85" s="57"/>
      <c r="L85" s="141"/>
    </row>
    <row r="86" spans="1:6" ht="21" customHeight="1" thickBot="1">
      <c r="A86" s="132"/>
      <c r="B86" s="87" t="s">
        <v>228</v>
      </c>
      <c r="C86" s="370" t="s">
        <v>33</v>
      </c>
      <c r="D86" s="56"/>
      <c r="E86" s="56"/>
      <c r="F86" s="57"/>
    </row>
    <row r="87" spans="1:6" ht="12" customHeight="1" thickBot="1">
      <c r="A87" s="249" t="s">
        <v>61</v>
      </c>
      <c r="B87" s="25"/>
      <c r="C87" s="371" t="s">
        <v>34</v>
      </c>
      <c r="D87" s="384">
        <f>+D88+D89</f>
        <v>10</v>
      </c>
      <c r="E87" s="384">
        <f>+E88+E89</f>
        <v>1292</v>
      </c>
      <c r="F87" s="262">
        <f>+F88+F89</f>
        <v>0</v>
      </c>
    </row>
    <row r="88" spans="1:6" s="65" customFormat="1" ht="12" customHeight="1">
      <c r="A88" s="250"/>
      <c r="B88" s="89" t="s">
        <v>116</v>
      </c>
      <c r="C88" s="372" t="s">
        <v>101</v>
      </c>
      <c r="D88" s="385">
        <v>10</v>
      </c>
      <c r="E88" s="385">
        <v>1292</v>
      </c>
      <c r="F88" s="278"/>
    </row>
    <row r="89" spans="1:6" s="65" customFormat="1" ht="12" customHeight="1" thickBot="1">
      <c r="A89" s="251"/>
      <c r="B89" s="90" t="s">
        <v>117</v>
      </c>
      <c r="C89" s="373" t="s">
        <v>102</v>
      </c>
      <c r="D89" s="379"/>
      <c r="E89" s="379"/>
      <c r="F89" s="259"/>
    </row>
    <row r="90" spans="1:6" s="65" customFormat="1" ht="12" customHeight="1" thickBot="1">
      <c r="A90" s="252" t="s">
        <v>62</v>
      </c>
      <c r="B90" s="253"/>
      <c r="C90" s="352" t="s">
        <v>306</v>
      </c>
      <c r="D90" s="386"/>
      <c r="E90" s="386"/>
      <c r="F90" s="302"/>
    </row>
    <row r="91" spans="1:6" s="65" customFormat="1" ht="12" customHeight="1" thickBot="1">
      <c r="A91" s="100" t="s">
        <v>63</v>
      </c>
      <c r="B91" s="93"/>
      <c r="C91" s="374" t="s">
        <v>263</v>
      </c>
      <c r="D91" s="235"/>
      <c r="E91" s="235"/>
      <c r="F91" s="234"/>
    </row>
    <row r="92" spans="1:6" s="65" customFormat="1" ht="12" customHeight="1" thickBot="1">
      <c r="A92" s="100" t="s">
        <v>64</v>
      </c>
      <c r="B92" s="23"/>
      <c r="C92" s="351" t="s">
        <v>35</v>
      </c>
      <c r="D92" s="387">
        <f>+D62+D76+D87+D90+D91</f>
        <v>17997</v>
      </c>
      <c r="E92" s="387">
        <f>+E62+E76+E87+E90+E91</f>
        <v>30591</v>
      </c>
      <c r="F92" s="263">
        <f>+F62+F76+F87+F90+F91</f>
        <v>25188</v>
      </c>
    </row>
    <row r="93" spans="1:6" s="65" customFormat="1" ht="12" customHeight="1" thickBot="1">
      <c r="A93" s="100" t="s">
        <v>65</v>
      </c>
      <c r="B93" s="23"/>
      <c r="C93" s="351" t="s">
        <v>38</v>
      </c>
      <c r="D93" s="199">
        <f>+D94+D95</f>
        <v>0</v>
      </c>
      <c r="E93" s="199">
        <f>+E94+E95</f>
        <v>0</v>
      </c>
      <c r="F93" s="204">
        <f>+F94+F95</f>
        <v>0</v>
      </c>
    </row>
    <row r="94" spans="1:6" ht="12.75" customHeight="1">
      <c r="A94" s="131"/>
      <c r="B94" s="87" t="s">
        <v>262</v>
      </c>
      <c r="C94" s="359" t="s">
        <v>37</v>
      </c>
      <c r="D94" s="195"/>
      <c r="E94" s="195"/>
      <c r="F94" s="201"/>
    </row>
    <row r="95" spans="1:6" ht="12" customHeight="1" thickBot="1">
      <c r="A95" s="133"/>
      <c r="B95" s="92" t="s">
        <v>131</v>
      </c>
      <c r="C95" s="360" t="s">
        <v>36</v>
      </c>
      <c r="D95" s="198"/>
      <c r="E95" s="198"/>
      <c r="F95" s="203"/>
    </row>
    <row r="96" spans="1:6" ht="15" customHeight="1" thickBot="1">
      <c r="A96" s="100" t="s">
        <v>66</v>
      </c>
      <c r="B96" s="121"/>
      <c r="C96" s="351" t="s">
        <v>264</v>
      </c>
      <c r="D96" s="388">
        <f>+D92+D93</f>
        <v>17997</v>
      </c>
      <c r="E96" s="388">
        <f>+E92+E93</f>
        <v>30591</v>
      </c>
      <c r="F96" s="264">
        <f>+F92+F93</f>
        <v>25188</v>
      </c>
    </row>
    <row r="97" spans="1:6" ht="13.5" thickBot="1">
      <c r="A97" s="296"/>
      <c r="B97" s="297"/>
      <c r="C97" s="297"/>
      <c r="D97" s="298"/>
      <c r="E97" s="298"/>
      <c r="F97" s="298"/>
    </row>
    <row r="98" spans="1:6" ht="15" customHeight="1" thickBot="1">
      <c r="A98" s="137" t="s">
        <v>254</v>
      </c>
      <c r="B98" s="138"/>
      <c r="C98" s="139"/>
      <c r="D98" s="392"/>
      <c r="E98" s="393"/>
      <c r="F98" s="390"/>
    </row>
    <row r="99" spans="1:6" ht="14.25" customHeight="1" thickBot="1">
      <c r="A99" s="137" t="s">
        <v>255</v>
      </c>
      <c r="B99" s="138"/>
      <c r="C99" s="139"/>
      <c r="D99" s="392"/>
      <c r="E99" s="393"/>
      <c r="F99" s="390"/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1"/>
      <c r="B1" s="102"/>
      <c r="C1" s="142"/>
      <c r="D1" s="140"/>
      <c r="E1" s="140"/>
      <c r="F1" s="140" t="s">
        <v>1038</v>
      </c>
    </row>
    <row r="2" spans="1:6" s="61" customFormat="1" ht="25.5" customHeight="1">
      <c r="A2" s="602" t="s">
        <v>250</v>
      </c>
      <c r="B2" s="603"/>
      <c r="C2" s="611" t="s">
        <v>258</v>
      </c>
      <c r="D2" s="612"/>
      <c r="E2" s="613"/>
      <c r="F2" s="143" t="s">
        <v>104</v>
      </c>
    </row>
    <row r="3" spans="1:6" s="61" customFormat="1" ht="16.5" thickBot="1">
      <c r="A3" s="104" t="s">
        <v>249</v>
      </c>
      <c r="B3" s="105"/>
      <c r="C3" s="614" t="s">
        <v>1030</v>
      </c>
      <c r="D3" s="615"/>
      <c r="E3" s="616"/>
      <c r="F3" s="144" t="s">
        <v>91</v>
      </c>
    </row>
    <row r="4" spans="1:6" s="62" customFormat="1" ht="15.75" customHeight="1" thickBot="1">
      <c r="A4" s="106"/>
      <c r="B4" s="106"/>
      <c r="C4" s="106"/>
      <c r="D4" s="107"/>
      <c r="E4" s="107"/>
      <c r="F4" s="107" t="s">
        <v>93</v>
      </c>
    </row>
    <row r="5" spans="1:6" ht="24.75" thickBot="1">
      <c r="A5" s="599" t="s">
        <v>251</v>
      </c>
      <c r="B5" s="604"/>
      <c r="C5" s="108" t="s">
        <v>94</v>
      </c>
      <c r="D5" s="316" t="s">
        <v>397</v>
      </c>
      <c r="E5" s="316" t="s">
        <v>398</v>
      </c>
      <c r="F5" s="109" t="s">
        <v>399</v>
      </c>
    </row>
    <row r="6" spans="1:6" s="53" customFormat="1" ht="12.75" customHeight="1" thickBot="1">
      <c r="A6" s="98">
        <v>1</v>
      </c>
      <c r="B6" s="99">
        <v>2</v>
      </c>
      <c r="C6" s="99">
        <v>3</v>
      </c>
      <c r="D6" s="99">
        <v>4</v>
      </c>
      <c r="E6" s="391">
        <v>5</v>
      </c>
      <c r="F6" s="389">
        <v>6</v>
      </c>
    </row>
    <row r="7" spans="1:6" s="53" customFormat="1" ht="15.75" customHeight="1" thickBot="1">
      <c r="A7" s="599" t="s">
        <v>95</v>
      </c>
      <c r="B7" s="600"/>
      <c r="C7" s="600"/>
      <c r="D7" s="600"/>
      <c r="E7" s="600"/>
      <c r="F7" s="601"/>
    </row>
    <row r="8" spans="1:6" s="63" customFormat="1" ht="12" customHeight="1" thickBot="1">
      <c r="A8" s="98" t="s">
        <v>59</v>
      </c>
      <c r="B8" s="110"/>
      <c r="C8" s="111" t="s">
        <v>256</v>
      </c>
      <c r="D8" s="199">
        <f>SUM(D9:D16)</f>
        <v>10</v>
      </c>
      <c r="E8" s="199">
        <f>SUM(E9:E16)</f>
        <v>10</v>
      </c>
      <c r="F8" s="204">
        <f>SUM(F9:F16)</f>
        <v>0</v>
      </c>
    </row>
    <row r="9" spans="1:6" s="63" customFormat="1" ht="12" customHeight="1">
      <c r="A9" s="114"/>
      <c r="B9" s="113" t="s">
        <v>136</v>
      </c>
      <c r="C9" s="11" t="s">
        <v>188</v>
      </c>
      <c r="D9" s="375"/>
      <c r="E9" s="375"/>
      <c r="F9" s="256"/>
    </row>
    <row r="10" spans="1:6" s="63" customFormat="1" ht="12" customHeight="1">
      <c r="A10" s="112"/>
      <c r="B10" s="113" t="s">
        <v>137</v>
      </c>
      <c r="C10" s="8" t="s">
        <v>189</v>
      </c>
      <c r="D10" s="196"/>
      <c r="E10" s="196"/>
      <c r="F10" s="202"/>
    </row>
    <row r="11" spans="1:6" s="63" customFormat="1" ht="12" customHeight="1">
      <c r="A11" s="112"/>
      <c r="B11" s="113" t="s">
        <v>138</v>
      </c>
      <c r="C11" s="8" t="s">
        <v>190</v>
      </c>
      <c r="D11" s="196"/>
      <c r="E11" s="196"/>
      <c r="F11" s="202"/>
    </row>
    <row r="12" spans="1:6" s="63" customFormat="1" ht="12" customHeight="1">
      <c r="A12" s="112"/>
      <c r="B12" s="113" t="s">
        <v>139</v>
      </c>
      <c r="C12" s="8" t="s">
        <v>191</v>
      </c>
      <c r="D12" s="196"/>
      <c r="E12" s="196"/>
      <c r="F12" s="202"/>
    </row>
    <row r="13" spans="1:6" s="63" customFormat="1" ht="12" customHeight="1">
      <c r="A13" s="112"/>
      <c r="B13" s="113" t="s">
        <v>158</v>
      </c>
      <c r="C13" s="7" t="s">
        <v>192</v>
      </c>
      <c r="D13" s="196"/>
      <c r="E13" s="196"/>
      <c r="F13" s="202"/>
    </row>
    <row r="14" spans="1:6" s="63" customFormat="1" ht="12" customHeight="1">
      <c r="A14" s="115"/>
      <c r="B14" s="113" t="s">
        <v>140</v>
      </c>
      <c r="C14" s="8" t="s">
        <v>193</v>
      </c>
      <c r="D14" s="376"/>
      <c r="E14" s="376"/>
      <c r="F14" s="257"/>
    </row>
    <row r="15" spans="1:6" s="64" customFormat="1" ht="12" customHeight="1">
      <c r="A15" s="112"/>
      <c r="B15" s="113" t="s">
        <v>141</v>
      </c>
      <c r="C15" s="8" t="s">
        <v>44</v>
      </c>
      <c r="D15" s="196"/>
      <c r="E15" s="196"/>
      <c r="F15" s="202"/>
    </row>
    <row r="16" spans="1:6" s="64" customFormat="1" ht="12" customHeight="1" thickBot="1">
      <c r="A16" s="116"/>
      <c r="B16" s="117" t="s">
        <v>148</v>
      </c>
      <c r="C16" s="7" t="s">
        <v>248</v>
      </c>
      <c r="D16" s="198">
        <v>10</v>
      </c>
      <c r="E16" s="198">
        <v>10</v>
      </c>
      <c r="F16" s="203"/>
    </row>
    <row r="17" spans="1:6" s="63" customFormat="1" ht="12" customHeight="1" thickBot="1">
      <c r="A17" s="98" t="s">
        <v>60</v>
      </c>
      <c r="B17" s="110"/>
      <c r="C17" s="111" t="s">
        <v>1026</v>
      </c>
      <c r="D17" s="199">
        <f>SUM(D18+D20)</f>
        <v>0</v>
      </c>
      <c r="E17" s="199">
        <f>SUM(E18+E20)</f>
        <v>221</v>
      </c>
      <c r="F17" s="204">
        <f>SUM(F18+F20)</f>
        <v>221</v>
      </c>
    </row>
    <row r="18" spans="1:6" s="64" customFormat="1" ht="12" customHeight="1">
      <c r="A18" s="112"/>
      <c r="B18" s="113" t="s">
        <v>142</v>
      </c>
      <c r="C18" s="10" t="s">
        <v>41</v>
      </c>
      <c r="D18" s="196"/>
      <c r="E18" s="196">
        <v>221</v>
      </c>
      <c r="F18" s="202">
        <v>221</v>
      </c>
    </row>
    <row r="19" spans="1:6" s="64" customFormat="1" ht="12" customHeight="1">
      <c r="A19" s="112"/>
      <c r="B19" s="113" t="s">
        <v>143</v>
      </c>
      <c r="C19" s="8" t="s">
        <v>42</v>
      </c>
      <c r="D19" s="196"/>
      <c r="E19" s="196"/>
      <c r="F19" s="202"/>
    </row>
    <row r="20" spans="1:6" s="64" customFormat="1" ht="12" customHeight="1">
      <c r="A20" s="112"/>
      <c r="B20" s="113" t="s">
        <v>144</v>
      </c>
      <c r="C20" s="8" t="s">
        <v>43</v>
      </c>
      <c r="D20" s="196"/>
      <c r="E20" s="196"/>
      <c r="F20" s="202"/>
    </row>
    <row r="21" spans="1:6" s="64" customFormat="1" ht="12" customHeight="1" thickBot="1">
      <c r="A21" s="112"/>
      <c r="B21" s="113" t="s">
        <v>145</v>
      </c>
      <c r="C21" s="8" t="s">
        <v>42</v>
      </c>
      <c r="D21" s="196"/>
      <c r="E21" s="196"/>
      <c r="F21" s="202"/>
    </row>
    <row r="22" spans="1:6" s="64" customFormat="1" ht="12" customHeight="1" thickBot="1">
      <c r="A22" s="100" t="s">
        <v>61</v>
      </c>
      <c r="B22" s="69"/>
      <c r="C22" s="69" t="s">
        <v>45</v>
      </c>
      <c r="D22" s="199">
        <f>+D23+D24</f>
        <v>0</v>
      </c>
      <c r="E22" s="199">
        <f>+E23+E24</f>
        <v>0</v>
      </c>
      <c r="F22" s="204">
        <f>+F23+F24</f>
        <v>0</v>
      </c>
    </row>
    <row r="23" spans="1:6" s="63" customFormat="1" ht="12" customHeight="1">
      <c r="A23" s="250"/>
      <c r="B23" s="275" t="s">
        <v>116</v>
      </c>
      <c r="C23" s="79" t="s">
        <v>273</v>
      </c>
      <c r="D23" s="385"/>
      <c r="E23" s="385"/>
      <c r="F23" s="278"/>
    </row>
    <row r="24" spans="1:6" s="63" customFormat="1" ht="12" customHeight="1" thickBot="1">
      <c r="A24" s="273"/>
      <c r="B24" s="274" t="s">
        <v>117</v>
      </c>
      <c r="C24" s="80" t="s">
        <v>277</v>
      </c>
      <c r="D24" s="394"/>
      <c r="E24" s="394"/>
      <c r="F24" s="279"/>
    </row>
    <row r="25" spans="1:6" s="63" customFormat="1" ht="12" customHeight="1" thickBot="1">
      <c r="A25" s="100" t="s">
        <v>62</v>
      </c>
      <c r="B25" s="110"/>
      <c r="C25" s="69" t="s">
        <v>55</v>
      </c>
      <c r="D25" s="235"/>
      <c r="E25" s="235"/>
      <c r="F25" s="234"/>
    </row>
    <row r="26" spans="1:6" s="64" customFormat="1" ht="12" customHeight="1" thickBot="1">
      <c r="A26" s="98" t="s">
        <v>63</v>
      </c>
      <c r="B26" s="91"/>
      <c r="C26" s="69" t="s">
        <v>51</v>
      </c>
      <c r="D26" s="199"/>
      <c r="E26" s="199"/>
      <c r="F26" s="204"/>
    </row>
    <row r="27" spans="1:6" s="64" customFormat="1" ht="15" customHeight="1" thickBot="1">
      <c r="A27" s="270" t="s">
        <v>64</v>
      </c>
      <c r="B27" s="276"/>
      <c r="C27" s="272" t="s">
        <v>53</v>
      </c>
      <c r="D27" s="384">
        <f>+D28+D29</f>
        <v>929</v>
      </c>
      <c r="E27" s="384">
        <f>+E28+E29</f>
        <v>929</v>
      </c>
      <c r="F27" s="262">
        <f>+F28+F29</f>
        <v>929</v>
      </c>
    </row>
    <row r="28" spans="1:6" s="64" customFormat="1" ht="15" customHeight="1">
      <c r="A28" s="114"/>
      <c r="B28" s="89" t="s">
        <v>123</v>
      </c>
      <c r="C28" s="79" t="s">
        <v>366</v>
      </c>
      <c r="D28" s="385">
        <v>929</v>
      </c>
      <c r="E28" s="385">
        <v>929</v>
      </c>
      <c r="F28" s="278">
        <v>929</v>
      </c>
    </row>
    <row r="29" spans="1:6" ht="15.75" thickBot="1">
      <c r="A29" s="277"/>
      <c r="B29" s="90" t="s">
        <v>124</v>
      </c>
      <c r="C29" s="271" t="s">
        <v>46</v>
      </c>
      <c r="D29" s="58"/>
      <c r="E29" s="58"/>
      <c r="F29" s="59"/>
    </row>
    <row r="30" spans="1:6" s="53" customFormat="1" ht="16.5" customHeight="1" thickBot="1">
      <c r="A30" s="124" t="s">
        <v>65</v>
      </c>
      <c r="B30" s="268"/>
      <c r="C30" s="269" t="s">
        <v>54</v>
      </c>
      <c r="D30" s="235"/>
      <c r="E30" s="235"/>
      <c r="F30" s="234"/>
    </row>
    <row r="31" spans="1:6" s="65" customFormat="1" ht="12" customHeight="1" thickBot="1">
      <c r="A31" s="124" t="s">
        <v>66</v>
      </c>
      <c r="B31" s="125"/>
      <c r="C31" s="578" t="s">
        <v>52</v>
      </c>
      <c r="D31" s="388">
        <f>+D26+D27+D30</f>
        <v>929</v>
      </c>
      <c r="E31" s="388">
        <f>+E26+E27+E30</f>
        <v>929</v>
      </c>
      <c r="F31" s="264">
        <f>+F26+F27+F30</f>
        <v>929</v>
      </c>
    </row>
    <row r="32" spans="1:6" ht="12" customHeight="1">
      <c r="A32" s="127"/>
      <c r="B32" s="127"/>
      <c r="C32" s="128"/>
      <c r="D32" s="260"/>
      <c r="E32" s="260"/>
      <c r="F32" s="260"/>
    </row>
    <row r="33" spans="1:6" ht="12" customHeight="1" thickBot="1">
      <c r="A33" s="129"/>
      <c r="B33" s="130"/>
      <c r="C33" s="130"/>
      <c r="D33" s="261"/>
      <c r="E33" s="261"/>
      <c r="F33" s="261"/>
    </row>
    <row r="34" spans="1:6" ht="12" customHeight="1" thickBot="1">
      <c r="A34" s="599" t="s">
        <v>99</v>
      </c>
      <c r="B34" s="600"/>
      <c r="C34" s="600"/>
      <c r="D34" s="600"/>
      <c r="E34" s="600"/>
      <c r="F34" s="601"/>
    </row>
    <row r="35" spans="1:6" ht="12" customHeight="1" thickBot="1">
      <c r="A35" s="100" t="s">
        <v>59</v>
      </c>
      <c r="B35" s="23"/>
      <c r="C35" s="69" t="s">
        <v>40</v>
      </c>
      <c r="D35" s="199">
        <f>SUM(D36:D40)</f>
        <v>6993</v>
      </c>
      <c r="E35" s="199">
        <f>SUM(E36:E40)</f>
        <v>7751</v>
      </c>
      <c r="F35" s="204">
        <f>SUM(F36:F40)</f>
        <v>7198</v>
      </c>
    </row>
    <row r="36" spans="1:6" ht="12" customHeight="1">
      <c r="A36" s="131"/>
      <c r="B36" s="88" t="s">
        <v>136</v>
      </c>
      <c r="C36" s="10" t="s">
        <v>89</v>
      </c>
      <c r="D36" s="348">
        <v>2389</v>
      </c>
      <c r="E36" s="348">
        <v>2606</v>
      </c>
      <c r="F36" s="55">
        <v>2510</v>
      </c>
    </row>
    <row r="37" spans="1:6" ht="12" customHeight="1">
      <c r="A37" s="132"/>
      <c r="B37" s="87" t="s">
        <v>137</v>
      </c>
      <c r="C37" s="8" t="s">
        <v>221</v>
      </c>
      <c r="D37" s="56">
        <v>645</v>
      </c>
      <c r="E37" s="56">
        <v>704</v>
      </c>
      <c r="F37" s="57">
        <v>666</v>
      </c>
    </row>
    <row r="38" spans="1:6" s="65" customFormat="1" ht="12" customHeight="1">
      <c r="A38" s="132"/>
      <c r="B38" s="87" t="s">
        <v>138</v>
      </c>
      <c r="C38" s="8" t="s">
        <v>156</v>
      </c>
      <c r="D38" s="56">
        <v>1478</v>
      </c>
      <c r="E38" s="56">
        <v>1604</v>
      </c>
      <c r="F38" s="57">
        <v>1227</v>
      </c>
    </row>
    <row r="39" spans="1:6" ht="12" customHeight="1">
      <c r="A39" s="132"/>
      <c r="B39" s="87" t="s">
        <v>139</v>
      </c>
      <c r="C39" s="8" t="s">
        <v>222</v>
      </c>
      <c r="D39" s="56"/>
      <c r="E39" s="56"/>
      <c r="F39" s="57"/>
    </row>
    <row r="40" spans="1:6" ht="12" customHeight="1" thickBot="1">
      <c r="A40" s="132"/>
      <c r="B40" s="87" t="s">
        <v>147</v>
      </c>
      <c r="C40" s="8" t="s">
        <v>223</v>
      </c>
      <c r="D40" s="56">
        <v>2481</v>
      </c>
      <c r="E40" s="56">
        <v>2837</v>
      </c>
      <c r="F40" s="57">
        <v>2795</v>
      </c>
    </row>
    <row r="41" spans="1:6" ht="12" customHeight="1" thickBot="1">
      <c r="A41" s="100" t="s">
        <v>60</v>
      </c>
      <c r="B41" s="23"/>
      <c r="C41" s="69" t="s">
        <v>1027</v>
      </c>
      <c r="D41" s="199">
        <f>SUM(D42:D44)</f>
        <v>0</v>
      </c>
      <c r="E41" s="199">
        <f>SUM(E42:E44)</f>
        <v>10</v>
      </c>
      <c r="F41" s="204">
        <f>SUM(F42:F44)</f>
        <v>10</v>
      </c>
    </row>
    <row r="42" spans="1:6" ht="12" customHeight="1">
      <c r="A42" s="131"/>
      <c r="B42" s="88" t="s">
        <v>142</v>
      </c>
      <c r="C42" s="10" t="s">
        <v>301</v>
      </c>
      <c r="D42" s="348"/>
      <c r="E42" s="348"/>
      <c r="F42" s="55"/>
    </row>
    <row r="43" spans="1:6" ht="15" customHeight="1">
      <c r="A43" s="132"/>
      <c r="B43" s="87" t="s">
        <v>143</v>
      </c>
      <c r="C43" s="8" t="s">
        <v>225</v>
      </c>
      <c r="D43" s="56"/>
      <c r="E43" s="56"/>
      <c r="F43" s="57"/>
    </row>
    <row r="44" spans="1:6" ht="12.75">
      <c r="A44" s="132"/>
      <c r="B44" s="87" t="s">
        <v>144</v>
      </c>
      <c r="C44" s="8" t="s">
        <v>100</v>
      </c>
      <c r="D44" s="56"/>
      <c r="E44" s="56">
        <v>10</v>
      </c>
      <c r="F44" s="57">
        <v>10</v>
      </c>
    </row>
    <row r="45" spans="1:6" ht="15" customHeight="1" thickBot="1">
      <c r="A45" s="132"/>
      <c r="B45" s="87" t="s">
        <v>145</v>
      </c>
      <c r="C45" s="8" t="s">
        <v>47</v>
      </c>
      <c r="D45" s="56"/>
      <c r="E45" s="56"/>
      <c r="F45" s="57"/>
    </row>
    <row r="46" spans="1:6" ht="14.25" customHeight="1" thickBot="1">
      <c r="A46" s="100" t="s">
        <v>61</v>
      </c>
      <c r="B46" s="23"/>
      <c r="C46" s="23" t="s">
        <v>48</v>
      </c>
      <c r="D46" s="235"/>
      <c r="E46" s="235"/>
      <c r="F46" s="234"/>
    </row>
    <row r="47" spans="1:6" ht="13.5" thickBot="1">
      <c r="A47" s="124" t="s">
        <v>62</v>
      </c>
      <c r="B47" s="268"/>
      <c r="C47" s="269" t="s">
        <v>50</v>
      </c>
      <c r="D47" s="235"/>
      <c r="E47" s="235"/>
      <c r="F47" s="234"/>
    </row>
    <row r="48" spans="1:6" ht="13.5" thickBot="1">
      <c r="A48" s="100" t="s">
        <v>63</v>
      </c>
      <c r="B48" s="121"/>
      <c r="C48" s="134" t="s">
        <v>49</v>
      </c>
      <c r="D48" s="388">
        <f>+D35+D41+D46+D47</f>
        <v>6993</v>
      </c>
      <c r="E48" s="388">
        <f>+E35+E41+E46+E47</f>
        <v>7761</v>
      </c>
      <c r="F48" s="264">
        <f>+F35+F41+F46+F47</f>
        <v>7208</v>
      </c>
    </row>
    <row r="49" spans="1:6" ht="13.5" thickBot="1">
      <c r="A49" s="135"/>
      <c r="B49" s="136"/>
      <c r="C49" s="136"/>
      <c r="D49" s="265"/>
      <c r="E49" s="265"/>
      <c r="F49" s="265"/>
    </row>
    <row r="50" spans="1:6" ht="13.5" thickBot="1">
      <c r="A50" s="137" t="s">
        <v>254</v>
      </c>
      <c r="B50" s="138"/>
      <c r="C50" s="139"/>
      <c r="D50" s="392">
        <v>6</v>
      </c>
      <c r="E50" s="392">
        <v>6</v>
      </c>
      <c r="F50" s="67">
        <v>6</v>
      </c>
    </row>
    <row r="51" spans="1:6" ht="13.5" thickBot="1">
      <c r="A51" s="137" t="s">
        <v>255</v>
      </c>
      <c r="B51" s="138"/>
      <c r="C51" s="139"/>
      <c r="D51" s="392"/>
      <c r="E51" s="392"/>
      <c r="F51" s="67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SZG</cp:lastModifiedBy>
  <cp:lastPrinted>2014-06-05T07:00:41Z</cp:lastPrinted>
  <dcterms:created xsi:type="dcterms:W3CDTF">1999-10-30T10:30:45Z</dcterms:created>
  <dcterms:modified xsi:type="dcterms:W3CDTF">2014-06-05T07:01:25Z</dcterms:modified>
  <cp:category/>
  <cp:version/>
  <cp:contentType/>
  <cp:contentStatus/>
</cp:coreProperties>
</file>