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60" windowWidth="20115" windowHeight="8010"/>
  </bookViews>
  <sheets>
    <sheet name="7.sz táj. feladatos Önk. " sheetId="1" r:id="rId1"/>
  </sheets>
  <externalReferences>
    <externalReference r:id="rId2"/>
  </externalReferences>
  <definedNames>
    <definedName name="_xlnm.Print_Area" localSheetId="0">'7.sz táj. feladatos Önk. '!$A$1:$O$60</definedName>
  </definedNames>
  <calcPr calcId="145621"/>
</workbook>
</file>

<file path=xl/calcChain.xml><?xml version="1.0" encoding="utf-8"?>
<calcChain xmlns="http://schemas.openxmlformats.org/spreadsheetml/2006/main">
  <c r="N62" i="1" l="1"/>
  <c r="M62" i="1"/>
  <c r="L62" i="1"/>
  <c r="K62" i="1"/>
  <c r="J62" i="1"/>
  <c r="O62" i="1" s="1"/>
  <c r="G62" i="1"/>
  <c r="F62" i="1"/>
  <c r="E62" i="1"/>
  <c r="D62" i="1"/>
  <c r="C62" i="1"/>
  <c r="H62" i="1" s="1"/>
  <c r="L59" i="1"/>
  <c r="O59" i="1" s="1"/>
  <c r="M58" i="1"/>
  <c r="M60" i="1" s="1"/>
  <c r="M61" i="1" s="1"/>
  <c r="L58" i="1"/>
  <c r="L60" i="1" s="1"/>
  <c r="K58" i="1"/>
  <c r="K60" i="1" s="1"/>
  <c r="K61" i="1" s="1"/>
  <c r="G58" i="1"/>
  <c r="G60" i="1" s="1"/>
  <c r="G61" i="1" s="1"/>
  <c r="N57" i="1"/>
  <c r="N58" i="1" s="1"/>
  <c r="N60" i="1" s="1"/>
  <c r="N61" i="1" s="1"/>
  <c r="J57" i="1"/>
  <c r="J58" i="1" s="1"/>
  <c r="J60" i="1" s="1"/>
  <c r="J61" i="1" s="1"/>
  <c r="H57" i="1"/>
  <c r="F57" i="1"/>
  <c r="F58" i="1" s="1"/>
  <c r="F60" i="1" s="1"/>
  <c r="F61" i="1" s="1"/>
  <c r="O56" i="1"/>
  <c r="E56" i="1"/>
  <c r="H56" i="1" s="1"/>
  <c r="O54" i="1"/>
  <c r="H54" i="1"/>
  <c r="O53" i="1"/>
  <c r="H53" i="1"/>
  <c r="O52" i="1"/>
  <c r="H52" i="1"/>
  <c r="O51" i="1"/>
  <c r="H51" i="1"/>
  <c r="O49" i="1"/>
  <c r="H49" i="1"/>
  <c r="O47" i="1"/>
  <c r="H47" i="1"/>
  <c r="O46" i="1"/>
  <c r="H46" i="1"/>
  <c r="O45" i="1"/>
  <c r="H45" i="1"/>
  <c r="O44" i="1"/>
  <c r="H44" i="1"/>
  <c r="O42" i="1"/>
  <c r="H42" i="1"/>
  <c r="O41" i="1"/>
  <c r="H41" i="1"/>
  <c r="O40" i="1"/>
  <c r="H40" i="1"/>
  <c r="O39" i="1"/>
  <c r="H39" i="1"/>
  <c r="O38" i="1"/>
  <c r="H38" i="1"/>
  <c r="O37" i="1"/>
  <c r="H37" i="1"/>
  <c r="O36" i="1"/>
  <c r="H36" i="1"/>
  <c r="O34" i="1"/>
  <c r="H34" i="1"/>
  <c r="O33" i="1"/>
  <c r="H33" i="1"/>
  <c r="O32" i="1"/>
  <c r="H32" i="1"/>
  <c r="O31" i="1"/>
  <c r="H31" i="1"/>
  <c r="O29" i="1"/>
  <c r="H29" i="1"/>
  <c r="O28" i="1"/>
  <c r="H28" i="1"/>
  <c r="O27" i="1"/>
  <c r="H27" i="1"/>
  <c r="O26" i="1"/>
  <c r="H26" i="1"/>
  <c r="O24" i="1"/>
  <c r="H24" i="1"/>
  <c r="O23" i="1"/>
  <c r="H23" i="1"/>
  <c r="O22" i="1"/>
  <c r="H22" i="1"/>
  <c r="O21" i="1"/>
  <c r="H21" i="1"/>
  <c r="O20" i="1"/>
  <c r="H20" i="1"/>
  <c r="O19" i="1"/>
  <c r="H19" i="1"/>
  <c r="O18" i="1"/>
  <c r="H18" i="1"/>
  <c r="O16" i="1"/>
  <c r="H16" i="1"/>
  <c r="O15" i="1"/>
  <c r="H15" i="1"/>
  <c r="O14" i="1"/>
  <c r="H14" i="1"/>
  <c r="C14" i="1"/>
  <c r="C58" i="1" s="1"/>
  <c r="C60" i="1" s="1"/>
  <c r="C61" i="1" s="1"/>
  <c r="O13" i="1"/>
  <c r="I13" i="1"/>
  <c r="I58" i="1" s="1"/>
  <c r="I60" i="1" s="1"/>
  <c r="I61" i="1" s="1"/>
  <c r="H13" i="1"/>
  <c r="O12" i="1"/>
  <c r="H12" i="1"/>
  <c r="D12" i="1"/>
  <c r="D58" i="1" s="1"/>
  <c r="D60" i="1" s="1"/>
  <c r="D61" i="1" s="1"/>
  <c r="O11" i="1"/>
  <c r="H11" i="1"/>
  <c r="O10" i="1"/>
  <c r="H10" i="1"/>
  <c r="H58" i="1" s="1"/>
  <c r="H60" i="1" s="1"/>
  <c r="H61" i="1" s="1"/>
  <c r="A1" i="1"/>
  <c r="E58" i="1" l="1"/>
  <c r="E60" i="1" s="1"/>
  <c r="E61" i="1" s="1"/>
  <c r="L61" i="1"/>
  <c r="O57" i="1"/>
  <c r="O58" i="1" s="1"/>
  <c r="O61" i="1" l="1"/>
  <c r="P58" i="1"/>
  <c r="O60" i="1"/>
</calcChain>
</file>

<file path=xl/sharedStrings.xml><?xml version="1.0" encoding="utf-8"?>
<sst xmlns="http://schemas.openxmlformats.org/spreadsheetml/2006/main" count="135" uniqueCount="116">
  <si>
    <t>tájékoztató tábla</t>
  </si>
  <si>
    <t>Az önkormányzat 2021. évi költségvetésének</t>
  </si>
  <si>
    <t>bevételi  és  kiadási  előirányzata  feladatonként</t>
  </si>
  <si>
    <t>adatok: eFt-ban</t>
  </si>
  <si>
    <t>Cofog száma</t>
  </si>
  <si>
    <t>Feladat megnevezése</t>
  </si>
  <si>
    <t>BEVÉTELEK</t>
  </si>
  <si>
    <t>KIADÁSOK</t>
  </si>
  <si>
    <t>Műk.</t>
  </si>
  <si>
    <t>Felhalm.</t>
  </si>
  <si>
    <t>Közhat.</t>
  </si>
  <si>
    <t>Értékp.</t>
  </si>
  <si>
    <t>Maradvány</t>
  </si>
  <si>
    <t>2021. év</t>
  </si>
  <si>
    <t>Intézmény</t>
  </si>
  <si>
    <t>Hitel</t>
  </si>
  <si>
    <t>Tartalék</t>
  </si>
  <si>
    <t>bev.</t>
  </si>
  <si>
    <t>hitel, kölcs.</t>
  </si>
  <si>
    <t>bevételei</t>
  </si>
  <si>
    <t>kiadások</t>
  </si>
  <si>
    <t>kiad.</t>
  </si>
  <si>
    <t>finansz.</t>
  </si>
  <si>
    <t>kiadásai</t>
  </si>
  <si>
    <t>1.    Általános közszolgáltatások</t>
  </si>
  <si>
    <t>011130</t>
  </si>
  <si>
    <t>Önkormányzatok és önkormányzati hivatalok jogalkotó és általános igazgatási tevékenysége</t>
  </si>
  <si>
    <t>013320</t>
  </si>
  <si>
    <t>Köztemető-fenntartás és -működtetés</t>
  </si>
  <si>
    <t>013350</t>
  </si>
  <si>
    <t> Az önkormányzati vagyonnal való gazdálkodással kapcsolatos feladatok</t>
  </si>
  <si>
    <t>016080</t>
  </si>
  <si>
    <t>Kiemelt állami és önkormányzati rendezvények</t>
  </si>
  <si>
    <t>018010</t>
  </si>
  <si>
    <t>Önkormányzatok elszámolásai a központi költségvetéssel</t>
  </si>
  <si>
    <t>018020</t>
  </si>
  <si>
    <t>Központi költségvetési befizetések</t>
  </si>
  <si>
    <t>018030</t>
  </si>
  <si>
    <t>Támogatási célú finanszírozási műveletek</t>
  </si>
  <si>
    <t>4.    Gazdasági ügyek</t>
  </si>
  <si>
    <t>041237</t>
  </si>
  <si>
    <t>Közfoglalkoztatási mintaprogram</t>
  </si>
  <si>
    <t>042130</t>
  </si>
  <si>
    <t>Növénytermesztés, állattenyésztés és kapcsolódó szolgáltatások</t>
  </si>
  <si>
    <t>045120</t>
  </si>
  <si>
    <t>Út, autópálya építése</t>
  </si>
  <si>
    <t>045160</t>
  </si>
  <si>
    <t>Közutak, hidak, alagutak üzemeltetése, fenntartása</t>
  </si>
  <si>
    <t>046010</t>
  </si>
  <si>
    <t xml:space="preserve">Hírközlés és az információs társadalom fejlesztésének igazgatása és támogatása </t>
  </si>
  <si>
    <t>047320</t>
  </si>
  <si>
    <t>Turizmusfejlesztési támogatások és tevékenységek</t>
  </si>
  <si>
    <t>047410</t>
  </si>
  <si>
    <t>Ár- és belvízvédelemmel összefüggő tevékenységek</t>
  </si>
  <si>
    <t>5.    Környezetvédelem</t>
  </si>
  <si>
    <t>051030</t>
  </si>
  <si>
    <t>Nem veszélyes (települési) hulladék vegyes (ömlesztett) begyűjtése, szállítása, átrakása</t>
  </si>
  <si>
    <t>051040</t>
  </si>
  <si>
    <t>Nem veszélyes hulladék kezelése, ártalmatlanítása</t>
  </si>
  <si>
    <t>052080</t>
  </si>
  <si>
    <t>Szennyvízcsatorna építése, fenntartása, üzemeltetése</t>
  </si>
  <si>
    <t>056010</t>
  </si>
  <si>
    <t>Komplex környezetvédelmi programok támogatása</t>
  </si>
  <si>
    <t>6.    Lakásépítés és kommunális létesítmények</t>
  </si>
  <si>
    <t>062020</t>
  </si>
  <si>
    <t>Településfejlesztési projektek és támogatásuk</t>
  </si>
  <si>
    <t>064010</t>
  </si>
  <si>
    <t>Közvilágítás</t>
  </si>
  <si>
    <t>066010</t>
  </si>
  <si>
    <t>Zöldterület-kezelés</t>
  </si>
  <si>
    <t>066020</t>
  </si>
  <si>
    <t>Város-, községgazdálkodási egyéb szolgáltatások</t>
  </si>
  <si>
    <t>7.    Egészségügy</t>
  </si>
  <si>
    <t>072111</t>
  </si>
  <si>
    <t>Háziorvosi alapellátás</t>
  </si>
  <si>
    <t>072112</t>
  </si>
  <si>
    <t xml:space="preserve">Háziorvosi ügyeleti ellátás </t>
  </si>
  <si>
    <t>072210</t>
  </si>
  <si>
    <t>Járóbetegek gyógyító szakellátása</t>
  </si>
  <si>
    <t>072450</t>
  </si>
  <si>
    <t>Fizikoterápiás szolgáltatás</t>
  </si>
  <si>
    <t>074032</t>
  </si>
  <si>
    <t>Ifjúság-egészségügyi gondozás</t>
  </si>
  <si>
    <t>074051</t>
  </si>
  <si>
    <t xml:space="preserve">Nem fertőző megbetegedések megelőzése </t>
  </si>
  <si>
    <t>074052</t>
  </si>
  <si>
    <t>Kábítószer-megelőzés programjai, tevékenységei</t>
  </si>
  <si>
    <t>8.    Szabadidő, sport, kultúra és vallás</t>
  </si>
  <si>
    <t>081030</t>
  </si>
  <si>
    <t>Sportlétesítmények, edzőtáborok működtetése és fejlesztése</t>
  </si>
  <si>
    <t>083030</t>
  </si>
  <si>
    <t>Egyéb kiadói tevékenység</t>
  </si>
  <si>
    <t>084031</t>
  </si>
  <si>
    <t>Civil szervezetek működési támogatása</t>
  </si>
  <si>
    <t>084070</t>
  </si>
  <si>
    <t>A fiatalok társadalmi integrációját segítő struktúra, szakmai szolgáltatások fejlesztése, működtetése</t>
  </si>
  <si>
    <t>9.    Oktatás</t>
  </si>
  <si>
    <t>091140</t>
  </si>
  <si>
    <t>Óvodai nevelés, ellátás működtetési feladatai</t>
  </si>
  <si>
    <t>10. Szociális védelem</t>
  </si>
  <si>
    <t>104012</t>
  </si>
  <si>
    <t>Gyermekek átmeneti ellátása</t>
  </si>
  <si>
    <t>104037</t>
  </si>
  <si>
    <t>Intézményen kívüli gyermekétkeztetés</t>
  </si>
  <si>
    <t>106010</t>
  </si>
  <si>
    <t>Lakóingatlan szociális célú bérbeadása, üzemeltetése</t>
  </si>
  <si>
    <t>107060</t>
  </si>
  <si>
    <t> Egyéb szociális pénzbeli és természetbeni ellátások, támogatások</t>
  </si>
  <si>
    <t>90. Technikai funkciókódok</t>
  </si>
  <si>
    <t>900020</t>
  </si>
  <si>
    <t>Önkormányzatok funkcióra nem sorolható bevételei államháztartáson kívülről</t>
  </si>
  <si>
    <t>900060</t>
  </si>
  <si>
    <t>Forgatási és befektetési célú finanszírozási műveletek</t>
  </si>
  <si>
    <t>Összesen:</t>
  </si>
  <si>
    <t>- Le: intézményi támogatás</t>
  </si>
  <si>
    <t>ÖSSZESEN: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</si>
</sst>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\ _F_t_-;\-* #,##0.00\ _F_t_-;_-* &quot;-&quot;??\ _F_t_-;_-@_-"/>
  </numFmts>
  <fonts count="37" x14ac:knownFonts="1">
    <font>
      <sz val="1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0"/>
      <name val="MS Sans Serif"/>
      <family val="2"/>
      <charset val="238"/>
    </font>
    <font>
      <sz val="10"/>
      <name val="Times New Roman"/>
      <family val="1"/>
      <charset val="238"/>
    </font>
    <font>
      <sz val="10"/>
      <name val="Times New Roman CE"/>
      <family val="1"/>
      <charset val="238"/>
    </font>
    <font>
      <sz val="8"/>
      <name val="Times New Roman CE"/>
      <family val="1"/>
      <charset val="238"/>
    </font>
    <font>
      <sz val="8"/>
      <name val="Times New Roman CE"/>
      <charset val="238"/>
    </font>
    <font>
      <b/>
      <sz val="8"/>
      <name val="Times New Roman CE"/>
      <charset val="238"/>
    </font>
    <font>
      <b/>
      <sz val="8"/>
      <name val="Times New Roman CE"/>
      <family val="1"/>
      <charset val="238"/>
    </font>
    <font>
      <sz val="12"/>
      <name val="Times New Roman CE"/>
      <charset val="238"/>
    </font>
    <font>
      <sz val="10"/>
      <name val="Times New Roman CE"/>
      <charset val="238"/>
    </font>
    <font>
      <b/>
      <i/>
      <sz val="14"/>
      <name val="Times New Roman CE"/>
      <family val="1"/>
      <charset val="238"/>
    </font>
    <font>
      <b/>
      <i/>
      <sz val="13"/>
      <name val="Times New Roman CE"/>
      <family val="1"/>
      <charset val="238"/>
    </font>
    <font>
      <b/>
      <i/>
      <sz val="9"/>
      <name val="Times New Roman CE"/>
      <family val="1"/>
      <charset val="238"/>
    </font>
    <font>
      <b/>
      <sz val="10"/>
      <name val="MS Sans Serif"/>
      <family val="2"/>
      <charset val="238"/>
    </font>
    <font>
      <b/>
      <sz val="12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9"/>
      <name val="Times New Roman CE"/>
      <charset val="238"/>
    </font>
    <font>
      <b/>
      <i/>
      <sz val="10"/>
      <name val="Times New Roman CE"/>
      <charset val="238"/>
    </font>
    <font>
      <sz val="8"/>
      <name val="MS Sans Serif"/>
      <family val="2"/>
      <charset val="238"/>
    </font>
    <font>
      <sz val="9"/>
      <name val="Times New Roman CE"/>
      <charset val="238"/>
    </font>
    <font>
      <i/>
      <sz val="9"/>
      <name val="Times New Roman CE"/>
      <charset val="238"/>
    </font>
    <font>
      <sz val="9"/>
      <name val="Times New Roman CE"/>
      <family val="1"/>
      <charset val="238"/>
    </font>
    <font>
      <sz val="9"/>
      <color rgb="FFFF0000"/>
      <name val="Times New Roman CE"/>
      <charset val="238"/>
    </font>
    <font>
      <b/>
      <sz val="9"/>
      <color rgb="FFFF0000"/>
      <name val="Times New Roman CE"/>
      <charset val="238"/>
    </font>
    <font>
      <b/>
      <i/>
      <sz val="9"/>
      <color rgb="FFFF0000"/>
      <name val="Times New Roman CE"/>
      <charset val="238"/>
    </font>
    <font>
      <b/>
      <i/>
      <sz val="11"/>
      <name val="Times New Roman CE"/>
      <charset val="238"/>
    </font>
    <font>
      <b/>
      <i/>
      <sz val="9"/>
      <color rgb="FFFF0000"/>
      <name val="Times New Roman CE"/>
      <family val="1"/>
      <charset val="238"/>
    </font>
    <font>
      <b/>
      <sz val="10"/>
      <color rgb="FFFF0000"/>
      <name val="MS Sans Serif"/>
      <family val="2"/>
      <charset val="238"/>
    </font>
    <font>
      <i/>
      <sz val="9"/>
      <name val="Times New Roman CE"/>
      <family val="1"/>
      <charset val="238"/>
    </font>
    <font>
      <sz val="9"/>
      <color indexed="10"/>
      <name val="Times New Roman CE"/>
      <family val="1"/>
      <charset val="238"/>
    </font>
    <font>
      <sz val="11"/>
      <color indexed="9"/>
      <name val="Calibri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5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7">
    <xf numFmtId="0" fontId="0" fillId="0" borderId="0"/>
    <xf numFmtId="0" fontId="2" fillId="0" borderId="0"/>
    <xf numFmtId="0" fontId="9" fillId="0" borderId="0"/>
    <xf numFmtId="0" fontId="31" fillId="2" borderId="0" applyNumberFormat="0" applyBorder="0" applyAlignment="0" applyProtection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2" borderId="0" applyNumberFormat="0" applyBorder="0" applyAlignment="0" applyProtection="0"/>
    <xf numFmtId="0" fontId="31" fillId="6" borderId="0" applyNumberFormat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2" fillId="0" borderId="0"/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35" fillId="0" borderId="0"/>
    <xf numFmtId="0" fontId="1" fillId="0" borderId="0"/>
    <xf numFmtId="0" fontId="32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80">
    <xf numFmtId="0" fontId="0" fillId="0" borderId="0" xfId="0"/>
    <xf numFmtId="0" fontId="3" fillId="0" borderId="0" xfId="1" applyFont="1" applyAlignment="1">
      <alignment horizontal="right"/>
    </xf>
    <xf numFmtId="0" fontId="2" fillId="0" borderId="0" xfId="1"/>
    <xf numFmtId="0" fontId="4" fillId="0" borderId="0" xfId="1" applyFont="1"/>
    <xf numFmtId="0" fontId="5" fillId="0" borderId="0" xfId="1" applyFont="1"/>
    <xf numFmtId="0" fontId="6" fillId="0" borderId="0" xfId="1" applyFont="1"/>
    <xf numFmtId="0" fontId="7" fillId="0" borderId="0" xfId="1" applyFont="1"/>
    <xf numFmtId="0" fontId="8" fillId="0" borderId="0" xfId="1" applyFont="1"/>
    <xf numFmtId="3" fontId="10" fillId="0" borderId="0" xfId="2" applyNumberFormat="1" applyFont="1" applyFill="1" applyAlignment="1">
      <alignment horizontal="right"/>
    </xf>
    <xf numFmtId="49" fontId="11" fillId="0" borderId="0" xfId="1" applyNumberFormat="1" applyFont="1" applyAlignment="1">
      <alignment horizontal="center"/>
    </xf>
    <xf numFmtId="0" fontId="2" fillId="0" borderId="0" xfId="1" applyFont="1"/>
    <xf numFmtId="0" fontId="11" fillId="0" borderId="0" xfId="1" applyFont="1" applyAlignment="1">
      <alignment horizontal="center"/>
    </xf>
    <xf numFmtId="0" fontId="12" fillId="0" borderId="0" xfId="1" applyFont="1" applyAlignment="1">
      <alignment horizontal="centerContinuous"/>
    </xf>
    <xf numFmtId="0" fontId="5" fillId="0" borderId="0" xfId="1" applyFont="1" applyAlignment="1">
      <alignment horizontal="centerContinuous"/>
    </xf>
    <xf numFmtId="0" fontId="7" fillId="0" borderId="0" xfId="1" applyFont="1" applyAlignment="1">
      <alignment horizontal="centerContinuous"/>
    </xf>
    <xf numFmtId="0" fontId="8" fillId="0" borderId="0" xfId="1" applyFont="1" applyAlignment="1">
      <alignment horizontal="centerContinuous"/>
    </xf>
    <xf numFmtId="0" fontId="4" fillId="0" borderId="0" xfId="1" applyFont="1" applyAlignment="1">
      <alignment horizontal="centerContinuous"/>
    </xf>
    <xf numFmtId="0" fontId="13" fillId="0" borderId="0" xfId="1" applyFont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center"/>
    </xf>
    <xf numFmtId="0" fontId="15" fillId="0" borderId="3" xfId="1" applyFont="1" applyBorder="1" applyAlignment="1">
      <alignment horizontal="center"/>
    </xf>
    <xf numFmtId="0" fontId="15" fillId="0" borderId="4" xfId="1" applyFont="1" applyBorder="1" applyAlignment="1">
      <alignment horizontal="center"/>
    </xf>
    <xf numFmtId="0" fontId="15" fillId="0" borderId="5" xfId="1" applyFont="1" applyBorder="1" applyAlignment="1">
      <alignment horizontal="center"/>
    </xf>
    <xf numFmtId="0" fontId="14" fillId="0" borderId="6" xfId="1" applyFont="1" applyBorder="1" applyAlignment="1">
      <alignment horizontal="center" vertical="center" wrapText="1"/>
    </xf>
    <xf numFmtId="0" fontId="15" fillId="0" borderId="6" xfId="1" applyFont="1" applyBorder="1" applyAlignment="1">
      <alignment horizontal="center" vertical="center" wrapText="1"/>
    </xf>
    <xf numFmtId="0" fontId="16" fillId="0" borderId="7" xfId="1" applyFont="1" applyBorder="1" applyAlignment="1">
      <alignment horizontal="center"/>
    </xf>
    <xf numFmtId="0" fontId="16" fillId="0" borderId="8" xfId="1" applyFont="1" applyBorder="1" applyAlignment="1">
      <alignment horizontal="center"/>
    </xf>
    <xf numFmtId="0" fontId="17" fillId="0" borderId="9" xfId="1" applyFont="1" applyBorder="1" applyAlignment="1">
      <alignment horizontal="center"/>
    </xf>
    <xf numFmtId="0" fontId="16" fillId="0" borderId="6" xfId="1" applyFont="1" applyBorder="1" applyAlignment="1">
      <alignment horizontal="center"/>
    </xf>
    <xf numFmtId="0" fontId="16" fillId="0" borderId="9" xfId="1" applyFont="1" applyBorder="1" applyAlignment="1">
      <alignment horizontal="center"/>
    </xf>
    <xf numFmtId="0" fontId="14" fillId="0" borderId="10" xfId="1" applyFont="1" applyBorder="1" applyAlignment="1">
      <alignment horizontal="center" vertical="center" wrapText="1"/>
    </xf>
    <xf numFmtId="0" fontId="15" fillId="0" borderId="10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/>
    </xf>
    <xf numFmtId="0" fontId="16" fillId="0" borderId="12" xfId="1" applyFont="1" applyBorder="1" applyAlignment="1">
      <alignment horizontal="center"/>
    </xf>
    <xf numFmtId="0" fontId="17" fillId="0" borderId="13" xfId="1" applyFont="1" applyBorder="1" applyAlignment="1">
      <alignment horizontal="center"/>
    </xf>
    <xf numFmtId="0" fontId="16" fillId="0" borderId="14" xfId="1" applyFont="1" applyBorder="1" applyAlignment="1">
      <alignment horizontal="center"/>
    </xf>
    <xf numFmtId="0" fontId="16" fillId="0" borderId="13" xfId="1" applyFont="1" applyBorder="1" applyAlignment="1">
      <alignment horizontal="center"/>
    </xf>
    <xf numFmtId="0" fontId="18" fillId="0" borderId="15" xfId="1" applyFont="1" applyBorder="1" applyAlignment="1">
      <alignment horizontal="center"/>
    </xf>
    <xf numFmtId="0" fontId="18" fillId="0" borderId="5" xfId="1" applyFont="1" applyBorder="1" applyAlignment="1">
      <alignment horizontal="center"/>
    </xf>
    <xf numFmtId="0" fontId="18" fillId="0" borderId="16" xfId="1" applyFont="1" applyBorder="1" applyAlignment="1">
      <alignment horizontal="center"/>
    </xf>
    <xf numFmtId="0" fontId="18" fillId="0" borderId="17" xfId="1" applyFont="1" applyBorder="1" applyAlignment="1">
      <alignment horizontal="center"/>
    </xf>
    <xf numFmtId="0" fontId="19" fillId="0" borderId="0" xfId="1" applyFont="1"/>
    <xf numFmtId="0" fontId="0" fillId="0" borderId="18" xfId="0" quotePrefix="1" applyBorder="1" applyAlignment="1">
      <alignment vertical="center"/>
    </xf>
    <xf numFmtId="0" fontId="0" fillId="0" borderId="19" xfId="0" applyBorder="1" applyAlignment="1">
      <alignment vertical="center" wrapText="1"/>
    </xf>
    <xf numFmtId="3" fontId="20" fillId="0" borderId="20" xfId="1" applyNumberFormat="1" applyFont="1" applyBorder="1"/>
    <xf numFmtId="3" fontId="20" fillId="0" borderId="3" xfId="1" applyNumberFormat="1" applyFont="1" applyBorder="1"/>
    <xf numFmtId="3" fontId="17" fillId="0" borderId="4" xfId="1" applyNumberFormat="1" applyFont="1" applyBorder="1"/>
    <xf numFmtId="3" fontId="17" fillId="0" borderId="6" xfId="1" applyNumberFormat="1" applyFont="1" applyBorder="1"/>
    <xf numFmtId="3" fontId="20" fillId="0" borderId="21" xfId="1" applyNumberFormat="1" applyFont="1" applyBorder="1"/>
    <xf numFmtId="3" fontId="20" fillId="0" borderId="22" xfId="1" applyNumberFormat="1" applyFont="1" applyBorder="1"/>
    <xf numFmtId="3" fontId="17" fillId="0" borderId="23" xfId="1" applyNumberFormat="1" applyFont="1" applyBorder="1"/>
    <xf numFmtId="0" fontId="0" fillId="0" borderId="24" xfId="0" quotePrefix="1" applyBorder="1" applyAlignment="1">
      <alignment vertical="center"/>
    </xf>
    <xf numFmtId="0" fontId="0" fillId="0" borderId="25" xfId="0" applyBorder="1" applyAlignment="1">
      <alignment vertical="center" wrapText="1"/>
    </xf>
    <xf numFmtId="3" fontId="20" fillId="0" borderId="26" xfId="1" applyNumberFormat="1" applyFont="1" applyBorder="1"/>
    <xf numFmtId="3" fontId="20" fillId="0" borderId="27" xfId="1" applyNumberFormat="1" applyFont="1" applyBorder="1"/>
    <xf numFmtId="3" fontId="20" fillId="0" borderId="28" xfId="1" applyNumberFormat="1" applyFont="1" applyBorder="1"/>
    <xf numFmtId="3" fontId="17" fillId="0" borderId="29" xfId="1" applyNumberFormat="1" applyFont="1" applyBorder="1"/>
    <xf numFmtId="3" fontId="17" fillId="0" borderId="0" xfId="1" applyNumberFormat="1" applyFont="1" applyBorder="1"/>
    <xf numFmtId="3" fontId="20" fillId="0" borderId="27" xfId="1" applyNumberFormat="1" applyFont="1" applyFill="1" applyBorder="1"/>
    <xf numFmtId="3" fontId="17" fillId="0" borderId="30" xfId="1" applyNumberFormat="1" applyFont="1" applyBorder="1"/>
    <xf numFmtId="3" fontId="21" fillId="0" borderId="27" xfId="1" applyNumberFormat="1" applyFont="1" applyBorder="1"/>
    <xf numFmtId="3" fontId="17" fillId="0" borderId="27" xfId="1" applyNumberFormat="1" applyFont="1" applyBorder="1"/>
    <xf numFmtId="3" fontId="20" fillId="0" borderId="7" xfId="1" applyNumberFormat="1" applyFont="1" applyBorder="1"/>
    <xf numFmtId="3" fontId="20" fillId="0" borderId="8" xfId="1" applyNumberFormat="1" applyFont="1" applyBorder="1"/>
    <xf numFmtId="0" fontId="0" fillId="0" borderId="31" xfId="0" quotePrefix="1" applyBorder="1" applyAlignment="1">
      <alignment vertical="center"/>
    </xf>
    <xf numFmtId="0" fontId="0" fillId="0" borderId="32" xfId="0" applyBorder="1" applyAlignment="1">
      <alignment vertical="center" wrapText="1"/>
    </xf>
    <xf numFmtId="3" fontId="20" fillId="0" borderId="33" xfId="1" applyNumberFormat="1" applyFont="1" applyBorder="1"/>
    <xf numFmtId="3" fontId="20" fillId="0" borderId="12" xfId="1" applyNumberFormat="1" applyFont="1" applyBorder="1"/>
    <xf numFmtId="3" fontId="17" fillId="0" borderId="13" xfId="1" applyNumberFormat="1" applyFont="1" applyBorder="1"/>
    <xf numFmtId="0" fontId="18" fillId="0" borderId="34" xfId="1" applyFont="1" applyBorder="1" applyAlignment="1">
      <alignment horizontal="center"/>
    </xf>
    <xf numFmtId="0" fontId="18" fillId="0" borderId="0" xfId="1" applyFont="1" applyBorder="1" applyAlignment="1">
      <alignment horizontal="center"/>
    </xf>
    <xf numFmtId="0" fontId="18" fillId="0" borderId="35" xfId="1" applyFont="1" applyBorder="1" applyAlignment="1">
      <alignment horizontal="center"/>
    </xf>
    <xf numFmtId="0" fontId="0" fillId="0" borderId="18" xfId="0" quotePrefix="1" applyBorder="1"/>
    <xf numFmtId="0" fontId="0" fillId="0" borderId="19" xfId="0" applyBorder="1" applyAlignment="1">
      <alignment wrapText="1"/>
    </xf>
    <xf numFmtId="3" fontId="22" fillId="0" borderId="0" xfId="1" applyNumberFormat="1" applyFont="1" applyBorder="1"/>
    <xf numFmtId="3" fontId="20" fillId="0" borderId="2" xfId="1" applyNumberFormat="1" applyFont="1" applyBorder="1"/>
    <xf numFmtId="0" fontId="0" fillId="0" borderId="24" xfId="0" quotePrefix="1" applyBorder="1"/>
    <xf numFmtId="0" fontId="0" fillId="0" borderId="25" xfId="0" applyBorder="1" applyAlignment="1">
      <alignment wrapText="1"/>
    </xf>
    <xf numFmtId="0" fontId="0" fillId="0" borderId="24" xfId="0" quotePrefix="1" applyFont="1" applyBorder="1"/>
    <xf numFmtId="0" fontId="0" fillId="0" borderId="25" xfId="0" applyFont="1" applyBorder="1" applyAlignment="1">
      <alignment wrapText="1"/>
    </xf>
    <xf numFmtId="3" fontId="23" fillId="0" borderId="26" xfId="1" applyNumberFormat="1" applyFont="1" applyBorder="1"/>
    <xf numFmtId="3" fontId="23" fillId="0" borderId="27" xfId="1" applyNumberFormat="1" applyFont="1" applyBorder="1"/>
    <xf numFmtId="3" fontId="24" fillId="0" borderId="27" xfId="1" applyNumberFormat="1" applyFont="1" applyBorder="1"/>
    <xf numFmtId="3" fontId="24" fillId="0" borderId="0" xfId="1" applyNumberFormat="1" applyFont="1" applyBorder="1"/>
    <xf numFmtId="0" fontId="0" fillId="0" borderId="36" xfId="0" quotePrefix="1" applyBorder="1"/>
    <xf numFmtId="0" fontId="0" fillId="0" borderId="37" xfId="0" applyBorder="1" applyAlignment="1">
      <alignment wrapText="1"/>
    </xf>
    <xf numFmtId="3" fontId="20" fillId="0" borderId="38" xfId="1" applyNumberFormat="1" applyFont="1" applyBorder="1"/>
    <xf numFmtId="3" fontId="20" fillId="0" borderId="39" xfId="1" applyNumberFormat="1" applyFont="1" applyBorder="1"/>
    <xf numFmtId="3" fontId="17" fillId="0" borderId="40" xfId="1" applyNumberFormat="1" applyFont="1" applyBorder="1"/>
    <xf numFmtId="3" fontId="20" fillId="0" borderId="41" xfId="1" applyNumberFormat="1" applyFont="1" applyBorder="1"/>
    <xf numFmtId="0" fontId="18" fillId="0" borderId="42" xfId="1" applyFont="1" applyBorder="1" applyAlignment="1">
      <alignment horizontal="center"/>
    </xf>
    <xf numFmtId="0" fontId="0" fillId="0" borderId="2" xfId="0" quotePrefix="1" applyBorder="1"/>
    <xf numFmtId="0" fontId="0" fillId="0" borderId="3" xfId="0" applyBorder="1" applyAlignment="1">
      <alignment wrapText="1"/>
    </xf>
    <xf numFmtId="3" fontId="21" fillId="0" borderId="3" xfId="1" applyNumberFormat="1" applyFont="1" applyBorder="1"/>
    <xf numFmtId="3" fontId="13" fillId="0" borderId="1" xfId="1" applyNumberFormat="1" applyFont="1" applyBorder="1"/>
    <xf numFmtId="0" fontId="0" fillId="0" borderId="28" xfId="0" quotePrefix="1" applyBorder="1"/>
    <xf numFmtId="0" fontId="0" fillId="0" borderId="27" xfId="0" applyBorder="1" applyAlignment="1">
      <alignment wrapText="1"/>
    </xf>
    <xf numFmtId="3" fontId="13" fillId="0" borderId="6" xfId="1" applyNumberFormat="1" applyFont="1" applyBorder="1"/>
    <xf numFmtId="3" fontId="25" fillId="0" borderId="28" xfId="1" applyNumberFormat="1" applyFont="1" applyBorder="1"/>
    <xf numFmtId="0" fontId="0" fillId="0" borderId="41" xfId="0" quotePrefix="1" applyBorder="1"/>
    <xf numFmtId="0" fontId="0" fillId="0" borderId="39" xfId="0" applyBorder="1" applyAlignment="1">
      <alignment wrapText="1"/>
    </xf>
    <xf numFmtId="3" fontId="21" fillId="0" borderId="39" xfId="1" applyNumberFormat="1" applyFont="1" applyBorder="1"/>
    <xf numFmtId="3" fontId="24" fillId="0" borderId="39" xfId="1" applyNumberFormat="1" applyFont="1" applyBorder="1"/>
    <xf numFmtId="3" fontId="13" fillId="0" borderId="10" xfId="1" applyNumberFormat="1" applyFont="1" applyBorder="1"/>
    <xf numFmtId="49" fontId="18" fillId="0" borderId="34" xfId="1" applyNumberFormat="1" applyFont="1" applyBorder="1" applyAlignment="1">
      <alignment horizontal="center"/>
    </xf>
    <xf numFmtId="49" fontId="18" fillId="0" borderId="0" xfId="1" applyNumberFormat="1" applyFont="1" applyBorder="1" applyAlignment="1">
      <alignment horizontal="center"/>
    </xf>
    <xf numFmtId="49" fontId="18" fillId="0" borderId="14" xfId="1" applyNumberFormat="1" applyFont="1" applyBorder="1" applyAlignment="1">
      <alignment horizontal="center"/>
    </xf>
    <xf numFmtId="49" fontId="18" fillId="0" borderId="32" xfId="1" applyNumberFormat="1" applyFont="1" applyBorder="1" applyAlignment="1">
      <alignment horizontal="center"/>
    </xf>
    <xf numFmtId="0" fontId="0" fillId="0" borderId="4" xfId="0" applyBorder="1" applyAlignment="1">
      <alignment wrapText="1"/>
    </xf>
    <xf numFmtId="0" fontId="0" fillId="0" borderId="29" xfId="0" applyBorder="1" applyAlignment="1">
      <alignment wrapText="1"/>
    </xf>
    <xf numFmtId="3" fontId="20" fillId="0" borderId="43" xfId="1" applyNumberFormat="1" applyFont="1" applyBorder="1"/>
    <xf numFmtId="3" fontId="17" fillId="0" borderId="28" xfId="1" applyNumberFormat="1" applyFont="1" applyBorder="1"/>
    <xf numFmtId="0" fontId="0" fillId="0" borderId="40" xfId="0" applyBorder="1" applyAlignment="1">
      <alignment wrapText="1"/>
    </xf>
    <xf numFmtId="3" fontId="13" fillId="0" borderId="44" xfId="1" applyNumberFormat="1" applyFont="1" applyBorder="1"/>
    <xf numFmtId="0" fontId="26" fillId="0" borderId="34" xfId="1" applyFont="1" applyBorder="1" applyAlignment="1">
      <alignment horizontal="center"/>
    </xf>
    <xf numFmtId="0" fontId="26" fillId="0" borderId="0" xfId="1" applyFont="1" applyBorder="1" applyAlignment="1">
      <alignment horizontal="center"/>
    </xf>
    <xf numFmtId="0" fontId="26" fillId="0" borderId="42" xfId="1" applyFont="1" applyBorder="1" applyAlignment="1">
      <alignment horizontal="center"/>
    </xf>
    <xf numFmtId="0" fontId="0" fillId="0" borderId="18" xfId="0" quotePrefix="1" applyFont="1" applyBorder="1" applyAlignment="1">
      <alignment vertical="center" wrapText="1"/>
    </xf>
    <xf numFmtId="0" fontId="0" fillId="0" borderId="19" xfId="0" applyFont="1" applyBorder="1" applyAlignment="1">
      <alignment vertical="center" wrapText="1"/>
    </xf>
    <xf numFmtId="3" fontId="24" fillId="0" borderId="20" xfId="1" applyNumberFormat="1" applyFont="1" applyBorder="1"/>
    <xf numFmtId="3" fontId="25" fillId="0" borderId="45" xfId="1" applyNumberFormat="1" applyFont="1" applyBorder="1"/>
    <xf numFmtId="3" fontId="20" fillId="0" borderId="18" xfId="1" applyNumberFormat="1" applyFont="1" applyBorder="1"/>
    <xf numFmtId="3" fontId="24" fillId="0" borderId="3" xfId="1" applyNumberFormat="1" applyFont="1" applyBorder="1"/>
    <xf numFmtId="0" fontId="0" fillId="0" borderId="46" xfId="0" quotePrefix="1" applyFont="1" applyBorder="1" applyAlignment="1">
      <alignment vertical="center" wrapText="1"/>
    </xf>
    <xf numFmtId="0" fontId="0" fillId="0" borderId="47" xfId="0" applyFont="1" applyBorder="1" applyAlignment="1">
      <alignment vertical="center" wrapText="1"/>
    </xf>
    <xf numFmtId="3" fontId="24" fillId="0" borderId="43" xfId="1" applyNumberFormat="1" applyFont="1" applyBorder="1"/>
    <xf numFmtId="3" fontId="25" fillId="0" borderId="6" xfId="1" applyNumberFormat="1" applyFont="1" applyBorder="1"/>
    <xf numFmtId="3" fontId="20" fillId="0" borderId="46" xfId="1" applyNumberFormat="1" applyFont="1" applyBorder="1"/>
    <xf numFmtId="3" fontId="24" fillId="0" borderId="22" xfId="1" applyNumberFormat="1" applyFont="1" applyBorder="1"/>
    <xf numFmtId="0" fontId="0" fillId="0" borderId="24" xfId="0" quotePrefix="1" applyFont="1" applyBorder="1" applyAlignment="1">
      <alignment vertical="center" wrapText="1"/>
    </xf>
    <xf numFmtId="0" fontId="0" fillId="0" borderId="25" xfId="0" applyFont="1" applyBorder="1" applyAlignment="1">
      <alignment vertical="center" wrapText="1"/>
    </xf>
    <xf numFmtId="3" fontId="13" fillId="0" borderId="48" xfId="1" applyNumberFormat="1" applyFont="1" applyBorder="1"/>
    <xf numFmtId="3" fontId="20" fillId="0" borderId="24" xfId="1" applyNumberFormat="1" applyFont="1" applyBorder="1"/>
    <xf numFmtId="3" fontId="16" fillId="0" borderId="6" xfId="1" applyNumberFormat="1" applyFont="1" applyBorder="1"/>
    <xf numFmtId="3" fontId="24" fillId="0" borderId="6" xfId="1" applyNumberFormat="1" applyFont="1" applyBorder="1"/>
    <xf numFmtId="0" fontId="0" fillId="0" borderId="36" xfId="0" quotePrefix="1" applyBorder="1" applyAlignment="1">
      <alignment vertical="center" wrapText="1"/>
    </xf>
    <xf numFmtId="0" fontId="0" fillId="0" borderId="37" xfId="0" applyBorder="1" applyAlignment="1">
      <alignment vertical="center" wrapText="1"/>
    </xf>
    <xf numFmtId="0" fontId="0" fillId="0" borderId="18" xfId="0" quotePrefix="1" applyBorder="1" applyAlignment="1">
      <alignment vertical="center" wrapText="1"/>
    </xf>
    <xf numFmtId="3" fontId="13" fillId="0" borderId="45" xfId="1" applyNumberFormat="1" applyFont="1" applyBorder="1"/>
    <xf numFmtId="0" fontId="0" fillId="0" borderId="46" xfId="0" quotePrefix="1" applyBorder="1" applyAlignment="1">
      <alignment vertical="center" wrapText="1"/>
    </xf>
    <xf numFmtId="0" fontId="0" fillId="0" borderId="47" xfId="0" applyBorder="1" applyAlignment="1">
      <alignment vertical="center" wrapText="1"/>
    </xf>
    <xf numFmtId="3" fontId="20" fillId="0" borderId="49" xfId="1" applyNumberFormat="1" applyFont="1" applyBorder="1"/>
    <xf numFmtId="3" fontId="20" fillId="0" borderId="50" xfId="1" applyNumberFormat="1" applyFont="1" applyBorder="1"/>
    <xf numFmtId="3" fontId="20" fillId="0" borderId="51" xfId="1" applyNumberFormat="1" applyFont="1" applyBorder="1"/>
    <xf numFmtId="0" fontId="0" fillId="0" borderId="24" xfId="0" quotePrefix="1" applyBorder="1" applyAlignment="1">
      <alignment vertical="center" wrapText="1"/>
    </xf>
    <xf numFmtId="3" fontId="20" fillId="0" borderId="52" xfId="1" applyNumberFormat="1" applyFont="1" applyBorder="1"/>
    <xf numFmtId="3" fontId="17" fillId="0" borderId="8" xfId="1" applyNumberFormat="1" applyFont="1" applyBorder="1"/>
    <xf numFmtId="3" fontId="27" fillId="0" borderId="6" xfId="1" applyNumberFormat="1" applyFont="1" applyBorder="1"/>
    <xf numFmtId="0" fontId="28" fillId="0" borderId="0" xfId="1" applyFont="1"/>
    <xf numFmtId="3" fontId="17" fillId="0" borderId="9" xfId="1" applyNumberFormat="1" applyFont="1" applyBorder="1"/>
    <xf numFmtId="3" fontId="20" fillId="0" borderId="49" xfId="1" applyNumberFormat="1" applyFont="1" applyFill="1" applyBorder="1"/>
    <xf numFmtId="3" fontId="20" fillId="0" borderId="50" xfId="1" applyNumberFormat="1" applyFont="1" applyFill="1" applyBorder="1"/>
    <xf numFmtId="3" fontId="20" fillId="0" borderId="52" xfId="1" applyNumberFormat="1" applyFont="1" applyFill="1" applyBorder="1"/>
    <xf numFmtId="3" fontId="24" fillId="0" borderId="8" xfId="1" applyNumberFormat="1" applyFont="1" applyBorder="1"/>
    <xf numFmtId="0" fontId="16" fillId="0" borderId="53" xfId="1" applyFont="1" applyBorder="1" applyAlignment="1">
      <alignment horizontal="right"/>
    </xf>
    <xf numFmtId="0" fontId="16" fillId="0" borderId="17" xfId="1" applyFont="1" applyBorder="1" applyAlignment="1">
      <alignment horizontal="right"/>
    </xf>
    <xf numFmtId="3" fontId="16" fillId="0" borderId="45" xfId="1" applyNumberFormat="1" applyFont="1" applyBorder="1"/>
    <xf numFmtId="3" fontId="17" fillId="0" borderId="45" xfId="1" applyNumberFormat="1" applyFont="1" applyBorder="1"/>
    <xf numFmtId="3" fontId="16" fillId="0" borderId="2" xfId="1" applyNumberFormat="1" applyFont="1" applyBorder="1"/>
    <xf numFmtId="3" fontId="2" fillId="0" borderId="0" xfId="1" applyNumberFormat="1" applyFont="1"/>
    <xf numFmtId="0" fontId="22" fillId="0" borderId="53" xfId="1" quotePrefix="1" applyFont="1" applyBorder="1" applyAlignment="1">
      <alignment horizontal="right"/>
    </xf>
    <xf numFmtId="0" fontId="22" fillId="0" borderId="17" xfId="1" quotePrefix="1" applyFont="1" applyBorder="1" applyAlignment="1">
      <alignment horizontal="right"/>
    </xf>
    <xf numFmtId="3" fontId="22" fillId="0" borderId="26" xfId="1" applyNumberFormat="1" applyFont="1" applyBorder="1"/>
    <xf numFmtId="3" fontId="22" fillId="0" borderId="27" xfId="1" applyNumberFormat="1" applyFont="1" applyBorder="1"/>
    <xf numFmtId="3" fontId="16" fillId="0" borderId="0" xfId="1" applyNumberFormat="1" applyFont="1" applyBorder="1"/>
    <xf numFmtId="3" fontId="16" fillId="0" borderId="28" xfId="1" applyNumberFormat="1" applyFont="1" applyBorder="1"/>
    <xf numFmtId="3" fontId="16" fillId="0" borderId="29" xfId="1" applyNumberFormat="1" applyFont="1" applyBorder="1"/>
    <xf numFmtId="3" fontId="16" fillId="0" borderId="38" xfId="1" applyNumberFormat="1" applyFont="1" applyBorder="1"/>
    <xf numFmtId="3" fontId="16" fillId="0" borderId="39" xfId="1" applyNumberFormat="1" applyFont="1" applyBorder="1"/>
    <xf numFmtId="3" fontId="17" fillId="0" borderId="39" xfId="1" applyNumberFormat="1" applyFont="1" applyBorder="1"/>
    <xf numFmtId="3" fontId="16" fillId="0" borderId="54" xfId="1" applyNumberFormat="1" applyFont="1" applyBorder="1"/>
    <xf numFmtId="3" fontId="16" fillId="0" borderId="40" xfId="1" applyNumberFormat="1" applyFont="1" applyBorder="1"/>
    <xf numFmtId="0" fontId="29" fillId="0" borderId="0" xfId="1" quotePrefix="1" applyFont="1" applyBorder="1"/>
    <xf numFmtId="3" fontId="13" fillId="0" borderId="0" xfId="1" applyNumberFormat="1" applyFont="1" applyBorder="1"/>
    <xf numFmtId="3" fontId="29" fillId="0" borderId="0" xfId="1" applyNumberFormat="1" applyFont="1" applyFill="1" applyBorder="1"/>
    <xf numFmtId="3" fontId="22" fillId="0" borderId="0" xfId="1" applyNumberFormat="1" applyFont="1" applyFill="1" applyBorder="1"/>
    <xf numFmtId="3" fontId="30" fillId="0" borderId="0" xfId="1" applyNumberFormat="1" applyFont="1" applyBorder="1"/>
    <xf numFmtId="3" fontId="29" fillId="0" borderId="0" xfId="1" applyNumberFormat="1" applyFont="1" applyBorder="1"/>
    <xf numFmtId="0" fontId="14" fillId="0" borderId="0" xfId="1" applyFont="1"/>
  </cellXfs>
  <cellStyles count="67">
    <cellStyle name="1. jelölőszín" xfId="3"/>
    <cellStyle name="2. jelölőszín" xfId="4"/>
    <cellStyle name="3. jelölőszín" xfId="5"/>
    <cellStyle name="4. jelölőszín" xfId="6"/>
    <cellStyle name="5. jelölőszín" xfId="7"/>
    <cellStyle name="6. jelölőszín" xfId="8"/>
    <cellStyle name="Ezres 2" xfId="9"/>
    <cellStyle name="Ezres 2 2" xfId="10"/>
    <cellStyle name="Ezres 2 3" xfId="11"/>
    <cellStyle name="Ezres 2 4" xfId="12"/>
    <cellStyle name="Ezres 3" xfId="13"/>
    <cellStyle name="Ezres 3 2" xfId="14"/>
    <cellStyle name="Ezres 3 3" xfId="15"/>
    <cellStyle name="Ezres 4" xfId="16"/>
    <cellStyle name="Ezres 4 2" xfId="17"/>
    <cellStyle name="Ezres 4 2 2" xfId="18"/>
    <cellStyle name="Ezres 5" xfId="19"/>
    <cellStyle name="Ezres 5 2" xfId="20"/>
    <cellStyle name="Ezres 5 2 2" xfId="21"/>
    <cellStyle name="Ezres 5 2 3" xfId="22"/>
    <cellStyle name="Ezres 5 3" xfId="23"/>
    <cellStyle name="Ezres 5 4" xfId="24"/>
    <cellStyle name="Ezres 6" xfId="25"/>
    <cellStyle name="Ezres 6 2" xfId="26"/>
    <cellStyle name="Ezres 6 2 2" xfId="27"/>
    <cellStyle name="Ezres 6 2 3" xfId="28"/>
    <cellStyle name="Ezres 6 3" xfId="29"/>
    <cellStyle name="Ezres 6 4" xfId="30"/>
    <cellStyle name="Ezres 7" xfId="31"/>
    <cellStyle name="Ezres 7 2" xfId="32"/>
    <cellStyle name="Ezres 7 3" xfId="33"/>
    <cellStyle name="Ezres 7 4" xfId="34"/>
    <cellStyle name="hetmál kút" xfId="35"/>
    <cellStyle name="Hiperhivatkozás" xfId="36"/>
    <cellStyle name="Már látott hiperhivatkozás" xfId="37"/>
    <cellStyle name="Normál" xfId="0" builtinId="0"/>
    <cellStyle name="Normál 2" xfId="38"/>
    <cellStyle name="Normál 2 2" xfId="39"/>
    <cellStyle name="Normál 2 3" xfId="40"/>
    <cellStyle name="Normál 3" xfId="41"/>
    <cellStyle name="Normál 3 2" xfId="42"/>
    <cellStyle name="Normál 3 2 2" xfId="43"/>
    <cellStyle name="Normál 4" xfId="44"/>
    <cellStyle name="Normál 4 2" xfId="45"/>
    <cellStyle name="Normál 4 2 2" xfId="46"/>
    <cellStyle name="Normál 4 2 3" xfId="47"/>
    <cellStyle name="Normál 4 3" xfId="48"/>
    <cellStyle name="Normál 4 4" xfId="49"/>
    <cellStyle name="Normál 5" xfId="50"/>
    <cellStyle name="Normál 5 2" xfId="51"/>
    <cellStyle name="Normál 5 2 2" xfId="52"/>
    <cellStyle name="Normál 5 2 3" xfId="53"/>
    <cellStyle name="Normál 5 3" xfId="54"/>
    <cellStyle name="Normál 5 4" xfId="55"/>
    <cellStyle name="Normál 6" xfId="56"/>
    <cellStyle name="Normál 6 2" xfId="57"/>
    <cellStyle name="Normál 6 3" xfId="58"/>
    <cellStyle name="Normál 6 4" xfId="59"/>
    <cellStyle name="Normál 7" xfId="60"/>
    <cellStyle name="Normál 7 2" xfId="61"/>
    <cellStyle name="Normál 8" xfId="62"/>
    <cellStyle name="Normál_Göngyölített 12.13 2 2" xfId="1"/>
    <cellStyle name="Normál_KVRENMUNKA" xfId="2"/>
    <cellStyle name="Százalék 2" xfId="63"/>
    <cellStyle name="Százalék 2 2" xfId="64"/>
    <cellStyle name="Százalék 2 3" xfId="65"/>
    <cellStyle name="Százalék 3" xfId="6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mage/&#214;nkorm&#225;nyzati%20k&#246;lts&#233;gvet&#233;s/K&#246;lts&#233;gvet&#233;s-2021/sz/eredeti/2021.%20&#233;vi%20k&#246;lts&#233;gvet&#233;si%20rendelet%20tervezet%20mell&#233;kle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APADATOK"/>
      <sheetName val="1.1.sz.mell. "/>
      <sheetName val="1.2.sz.mell. "/>
      <sheetName val="1.3.sz.mell."/>
      <sheetName val="1.4.sz.mell. "/>
      <sheetName val="1.5.sz.mell."/>
      <sheetName val="2.1.sz.mell "/>
      <sheetName val="2.2.sz.mell ."/>
      <sheetName val="KV_ELLENŐRZÉS"/>
      <sheetName val="3. sz mell."/>
      <sheetName val="4.sz.mell."/>
      <sheetName val="5.sz.mell."/>
      <sheetName val="6.sz.mell."/>
      <sheetName val="7.sz.mell."/>
      <sheetName val="8. sz. mell."/>
      <sheetName val="8.1. sz. mell."/>
      <sheetName val="8.2. sz. mell."/>
      <sheetName val="8.3. sz. mell."/>
      <sheetName val="8.4. sz. mell."/>
      <sheetName val="8.5. sz. mell."/>
      <sheetName val="8.6. sz. mell."/>
      <sheetName val="9.1. sz. mell."/>
      <sheetName val="9.1.1. sz. mell. "/>
      <sheetName val="9.1.2. sz. mell."/>
      <sheetName val="9.2. sz. mell. "/>
      <sheetName val="9.2.1. sz. mell"/>
      <sheetName val="9.2.2. sz.  mell"/>
      <sheetName val="9.2.3. sz. mell."/>
      <sheetName val="9.3. sz. mell"/>
      <sheetName val="9.3.1. sz. mell EOI"/>
      <sheetName val="9.3.2.sz.mell EOI"/>
      <sheetName val="9.4. sz. mell EKIK"/>
      <sheetName val="9.4.1. sz. mell EKIK"/>
      <sheetName val="9.4.2. sz. mell EKIK"/>
      <sheetName val="9.5. sz. mell VK"/>
      <sheetName val="9.5.1. sz. mell VK "/>
      <sheetName val="9.5.2. sz. mell VK"/>
      <sheetName val="9.6. sz. mell Kornisné Kp."/>
      <sheetName val="9.6.1. sz. mell Kornisné Kp. "/>
      <sheetName val="9.6.2. sz. mell Kornisné Kp."/>
      <sheetName val="9.6.3. sz. mell Kornisné Kp "/>
      <sheetName val="9.7. sz. mell TIB  "/>
      <sheetName val="9.7.1. sz. mell TIB  "/>
      <sheetName val="9.7.2. sz. mell TIB"/>
      <sheetName val="10.sz.m. int.összesítő"/>
      <sheetName val="11.sz.m. tartalék"/>
      <sheetName val="1.sz tájékoztató t "/>
      <sheetName val="2. sz tájékoztató t"/>
      <sheetName val="3. sz tájékoztató t."/>
      <sheetName val="4.sz tájékoztató t "/>
      <sheetName val="5.sz. tájékoztató"/>
      <sheetName val="6.sz tájékoztató t "/>
      <sheetName val="7.sz táj. feladatos Önk. "/>
      <sheetName val="8.sz tájéloztató"/>
      <sheetName val="9.sz tájékoztató"/>
    </sheetNames>
    <sheetDataSet>
      <sheetData sheetId="0">
        <row r="7">
          <cell r="A7" t="str">
            <v>a</v>
          </cell>
          <cell r="B7">
            <v>2</v>
          </cell>
          <cell r="C7" t="str">
            <v>/</v>
          </cell>
          <cell r="D7" t="str">
            <v>2021.</v>
          </cell>
          <cell r="E7" t="str">
            <v>(</v>
          </cell>
          <cell r="F7" t="str">
            <v>II.15.</v>
          </cell>
          <cell r="G7" t="str">
            <v>)</v>
          </cell>
          <cell r="H7" t="str">
            <v>önkormányzati rendelethez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9">
          <cell r="C9">
            <v>1586722929</v>
          </cell>
        </row>
        <row r="18">
          <cell r="C18">
            <v>255808159</v>
          </cell>
        </row>
        <row r="25">
          <cell r="C25">
            <v>127479073</v>
          </cell>
        </row>
        <row r="32">
          <cell r="C32">
            <v>398600000</v>
          </cell>
        </row>
        <row r="39">
          <cell r="C39">
            <v>66120065</v>
          </cell>
        </row>
        <row r="51">
          <cell r="C51">
            <v>63000000</v>
          </cell>
        </row>
        <row r="57">
          <cell r="C57">
            <v>1200000</v>
          </cell>
        </row>
        <row r="62">
          <cell r="C62">
            <v>0</v>
          </cell>
        </row>
        <row r="68">
          <cell r="C68">
            <v>868562529</v>
          </cell>
        </row>
        <row r="77">
          <cell r="C77">
            <v>847491815</v>
          </cell>
        </row>
        <row r="80">
          <cell r="C80">
            <v>48966750</v>
          </cell>
        </row>
        <row r="95">
          <cell r="C95">
            <v>836691513</v>
          </cell>
        </row>
        <row r="113">
          <cell r="C113">
            <v>116379151</v>
          </cell>
        </row>
        <row r="116">
          <cell r="C116">
            <v>899252759</v>
          </cell>
        </row>
        <row r="131">
          <cell r="C131">
            <v>874993747</v>
          </cell>
        </row>
        <row r="142">
          <cell r="C142">
            <v>48966750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>
        <row r="16">
          <cell r="C16">
            <v>1604046551</v>
          </cell>
        </row>
      </sheetData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52">
    <pageSetUpPr fitToPage="1"/>
  </sheetPr>
  <dimension ref="A1:GL67"/>
  <sheetViews>
    <sheetView tabSelected="1" zoomScaleNormal="100" zoomScaleSheetLayoutView="85" zoomScalePageLayoutView="85" workbookViewId="0">
      <selection activeCell="D14" sqref="D14"/>
    </sheetView>
  </sheetViews>
  <sheetFormatPr defaultColWidth="10.6640625" defaultRowHeight="12.75" x14ac:dyDescent="0.2"/>
  <cols>
    <col min="1" max="1" width="10.6640625" style="2"/>
    <col min="2" max="2" width="42.33203125" style="2" customWidth="1"/>
    <col min="3" max="3" width="13" style="4" bestFit="1" customWidth="1"/>
    <col min="4" max="4" width="13.83203125" style="4" customWidth="1"/>
    <col min="5" max="5" width="14.83203125" style="4" customWidth="1"/>
    <col min="6" max="7" width="11.83203125" style="4" bestFit="1" customWidth="1"/>
    <col min="8" max="8" width="13.6640625" style="6" bestFit="1" customWidth="1"/>
    <col min="9" max="9" width="1.1640625" style="7" customWidth="1"/>
    <col min="10" max="11" width="12.6640625" style="2" bestFit="1" customWidth="1"/>
    <col min="12" max="12" width="13.33203125" style="2" bestFit="1" customWidth="1"/>
    <col min="13" max="14" width="11.83203125" style="2" bestFit="1" customWidth="1"/>
    <col min="15" max="15" width="15.1640625" style="179" bestFit="1" customWidth="1"/>
    <col min="16" max="16" width="15.1640625" style="2" customWidth="1"/>
    <col min="17" max="16384" width="10.6640625" style="2"/>
  </cols>
  <sheetData>
    <row r="1" spans="1:194" x14ac:dyDescent="0.2">
      <c r="A1" s="1" t="str">
        <f>CONCATENATE("7. tájékoztató tábla ",[1]ALAPADATOK!A7," ",[1]ALAPADATOK!B7," ",[1]ALAPADATOK!C7," ",[1]ALAPADATOK!D7," ",[1]ALAPADATOK!E7," ",[1]ALAPADATOK!F7," ",[1]ALAPADATOK!G7," ",[1]ALAPADATOK!H7)</f>
        <v>7. tájékoztató tábla a 2 / 2021. ( II.15. ) önkormányzati rendelethez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94" ht="12.75" customHeight="1" x14ac:dyDescent="0.2">
      <c r="B2" s="3"/>
      <c r="F2" s="5"/>
      <c r="J2" s="3"/>
      <c r="K2" s="8" t="s">
        <v>0</v>
      </c>
      <c r="L2" s="8"/>
      <c r="M2" s="8"/>
      <c r="N2" s="8"/>
      <c r="O2" s="8"/>
    </row>
    <row r="3" spans="1:194" ht="17.25" customHeight="1" x14ac:dyDescent="0.35">
      <c r="A3" s="9" t="s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10"/>
    </row>
    <row r="4" spans="1:194" ht="19.5" x14ac:dyDescent="0.35">
      <c r="A4" s="11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0"/>
    </row>
    <row r="5" spans="1:194" ht="0.75" customHeight="1" thickBot="1" x14ac:dyDescent="0.35">
      <c r="B5" s="12"/>
      <c r="C5" s="13"/>
      <c r="D5" s="13"/>
      <c r="E5" s="13"/>
      <c r="F5" s="13"/>
      <c r="G5" s="13"/>
      <c r="H5" s="14"/>
      <c r="I5" s="15"/>
      <c r="J5" s="16"/>
      <c r="K5" s="16"/>
      <c r="L5" s="16"/>
      <c r="M5" s="16"/>
      <c r="N5" s="16"/>
      <c r="O5" s="17" t="s">
        <v>3</v>
      </c>
      <c r="P5" s="10"/>
    </row>
    <row r="6" spans="1:194" ht="15.75" x14ac:dyDescent="0.25">
      <c r="A6" s="18" t="s">
        <v>4</v>
      </c>
      <c r="B6" s="19" t="s">
        <v>5</v>
      </c>
      <c r="C6" s="20" t="s">
        <v>6</v>
      </c>
      <c r="D6" s="21"/>
      <c r="E6" s="21"/>
      <c r="F6" s="21"/>
      <c r="G6" s="21"/>
      <c r="H6" s="22"/>
      <c r="I6" s="23"/>
      <c r="J6" s="20" t="s">
        <v>7</v>
      </c>
      <c r="K6" s="21"/>
      <c r="L6" s="21"/>
      <c r="M6" s="21"/>
      <c r="N6" s="21"/>
      <c r="O6" s="22"/>
      <c r="P6" s="10"/>
    </row>
    <row r="7" spans="1:194" x14ac:dyDescent="0.2">
      <c r="A7" s="24"/>
      <c r="B7" s="25"/>
      <c r="C7" s="26" t="s">
        <v>8</v>
      </c>
      <c r="D7" s="27" t="s">
        <v>9</v>
      </c>
      <c r="E7" s="27" t="s">
        <v>10</v>
      </c>
      <c r="F7" s="27" t="s">
        <v>11</v>
      </c>
      <c r="G7" s="27" t="s">
        <v>12</v>
      </c>
      <c r="H7" s="28" t="s">
        <v>13</v>
      </c>
      <c r="I7" s="29"/>
      <c r="J7" s="26" t="s">
        <v>8</v>
      </c>
      <c r="K7" s="27" t="s">
        <v>9</v>
      </c>
      <c r="L7" s="27" t="s">
        <v>14</v>
      </c>
      <c r="M7" s="27" t="s">
        <v>15</v>
      </c>
      <c r="N7" s="27" t="s">
        <v>16</v>
      </c>
      <c r="O7" s="30" t="s">
        <v>13</v>
      </c>
      <c r="P7" s="10"/>
    </row>
    <row r="8" spans="1:194" ht="13.5" thickBot="1" x14ac:dyDescent="0.25">
      <c r="A8" s="31"/>
      <c r="B8" s="32"/>
      <c r="C8" s="33" t="s">
        <v>17</v>
      </c>
      <c r="D8" s="34" t="s">
        <v>17</v>
      </c>
      <c r="E8" s="34" t="s">
        <v>17</v>
      </c>
      <c r="F8" s="34" t="s">
        <v>18</v>
      </c>
      <c r="G8" s="34"/>
      <c r="H8" s="35" t="s">
        <v>19</v>
      </c>
      <c r="I8" s="36"/>
      <c r="J8" s="33" t="s">
        <v>20</v>
      </c>
      <c r="K8" s="34" t="s">
        <v>21</v>
      </c>
      <c r="L8" s="34" t="s">
        <v>22</v>
      </c>
      <c r="M8" s="34"/>
      <c r="N8" s="34"/>
      <c r="O8" s="37" t="s">
        <v>23</v>
      </c>
      <c r="P8" s="10"/>
    </row>
    <row r="9" spans="1:194" ht="14.25" thickBot="1" x14ac:dyDescent="0.3">
      <c r="A9" s="38" t="s">
        <v>24</v>
      </c>
      <c r="B9" s="39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1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42"/>
      <c r="BY9" s="42"/>
      <c r="BZ9" s="42"/>
      <c r="CA9" s="42"/>
      <c r="CB9" s="42"/>
      <c r="CC9" s="42"/>
      <c r="CD9" s="42"/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/>
      <c r="CV9" s="42"/>
      <c r="CW9" s="42"/>
      <c r="CX9" s="42"/>
      <c r="CY9" s="42"/>
      <c r="CZ9" s="42"/>
      <c r="DA9" s="42"/>
      <c r="DB9" s="42"/>
      <c r="DC9" s="42"/>
      <c r="DD9" s="42"/>
      <c r="DE9" s="42"/>
      <c r="DF9" s="42"/>
      <c r="DG9" s="42"/>
      <c r="DH9" s="42"/>
      <c r="DI9" s="42"/>
      <c r="DJ9" s="42"/>
      <c r="DK9" s="42"/>
      <c r="DL9" s="42"/>
      <c r="DM9" s="42"/>
      <c r="DN9" s="42"/>
      <c r="DO9" s="42"/>
      <c r="DP9" s="42"/>
      <c r="DQ9" s="42"/>
      <c r="DR9" s="42"/>
      <c r="DS9" s="42"/>
      <c r="DT9" s="42"/>
      <c r="DU9" s="42"/>
      <c r="DV9" s="42"/>
      <c r="DW9" s="42"/>
      <c r="DX9" s="42"/>
      <c r="DY9" s="42"/>
      <c r="DZ9" s="42"/>
      <c r="EA9" s="42"/>
      <c r="EB9" s="42"/>
      <c r="EC9" s="42"/>
      <c r="ED9" s="42"/>
      <c r="EE9" s="42"/>
      <c r="EF9" s="42"/>
      <c r="EG9" s="42"/>
      <c r="EH9" s="42"/>
      <c r="EI9" s="42"/>
      <c r="EJ9" s="42"/>
      <c r="EK9" s="42"/>
      <c r="EL9" s="42"/>
      <c r="EM9" s="42"/>
      <c r="EN9" s="42"/>
      <c r="EO9" s="42"/>
      <c r="EP9" s="42"/>
      <c r="EQ9" s="42"/>
      <c r="ER9" s="42"/>
      <c r="ES9" s="42"/>
      <c r="ET9" s="42"/>
      <c r="EU9" s="42"/>
      <c r="EV9" s="42"/>
      <c r="EW9" s="42"/>
      <c r="EX9" s="42"/>
      <c r="EY9" s="42"/>
      <c r="EZ9" s="42"/>
      <c r="FA9" s="42"/>
      <c r="FB9" s="42"/>
      <c r="FC9" s="42"/>
      <c r="FD9" s="42"/>
      <c r="FE9" s="42"/>
      <c r="FF9" s="42"/>
      <c r="FG9" s="42"/>
      <c r="FH9" s="42"/>
      <c r="FI9" s="42"/>
      <c r="FJ9" s="42"/>
      <c r="FK9" s="42"/>
      <c r="FL9" s="42"/>
      <c r="FM9" s="42"/>
      <c r="FN9" s="42"/>
      <c r="FO9" s="42"/>
      <c r="FP9" s="42"/>
      <c r="FQ9" s="42"/>
      <c r="FR9" s="42"/>
      <c r="FS9" s="42"/>
      <c r="FT9" s="42"/>
      <c r="FU9" s="42"/>
      <c r="FV9" s="42"/>
      <c r="FW9" s="42"/>
      <c r="FX9" s="42"/>
      <c r="FY9" s="42"/>
      <c r="FZ9" s="42"/>
      <c r="GA9" s="42"/>
      <c r="GB9" s="42"/>
      <c r="GC9" s="42"/>
      <c r="GD9" s="42"/>
      <c r="GE9" s="42"/>
      <c r="GF9" s="42"/>
      <c r="GG9" s="42"/>
      <c r="GH9" s="42"/>
      <c r="GI9" s="42"/>
      <c r="GJ9" s="42"/>
      <c r="GK9" s="42"/>
      <c r="GL9" s="42"/>
    </row>
    <row r="10" spans="1:194" ht="38.25" x14ac:dyDescent="0.2">
      <c r="A10" s="43" t="s">
        <v>25</v>
      </c>
      <c r="B10" s="44" t="s">
        <v>26</v>
      </c>
      <c r="C10" s="45">
        <v>127000</v>
      </c>
      <c r="D10" s="46"/>
      <c r="E10" s="46"/>
      <c r="F10" s="46"/>
      <c r="G10" s="46"/>
      <c r="H10" s="47">
        <f t="shared" ref="H10:H16" si="0">SUM(C10:G10)</f>
        <v>127000</v>
      </c>
      <c r="I10" s="48"/>
      <c r="J10" s="49">
        <v>32781559</v>
      </c>
      <c r="K10" s="50">
        <v>2869994</v>
      </c>
      <c r="L10" s="50"/>
      <c r="M10" s="50"/>
      <c r="N10" s="50"/>
      <c r="O10" s="51">
        <f t="shared" ref="O10:O16" si="1">SUM(J10:N10)</f>
        <v>35651553</v>
      </c>
      <c r="P10" s="10"/>
    </row>
    <row r="11" spans="1:194" x14ac:dyDescent="0.2">
      <c r="A11" s="52" t="s">
        <v>27</v>
      </c>
      <c r="B11" s="53" t="s">
        <v>28</v>
      </c>
      <c r="C11" s="54"/>
      <c r="D11" s="55"/>
      <c r="E11" s="55"/>
      <c r="F11" s="55"/>
      <c r="G11" s="55"/>
      <c r="H11" s="51">
        <f t="shared" si="0"/>
        <v>0</v>
      </c>
      <c r="I11" s="48"/>
      <c r="J11" s="56">
        <v>500000</v>
      </c>
      <c r="K11" s="55"/>
      <c r="L11" s="55"/>
      <c r="M11" s="55"/>
      <c r="N11" s="55"/>
      <c r="O11" s="51">
        <f t="shared" si="1"/>
        <v>500000</v>
      </c>
      <c r="P11" s="10"/>
    </row>
    <row r="12" spans="1:194" ht="25.5" x14ac:dyDescent="0.2">
      <c r="A12" s="52" t="s">
        <v>29</v>
      </c>
      <c r="B12" s="53" t="s">
        <v>30</v>
      </c>
      <c r="C12" s="54">
        <v>30982865</v>
      </c>
      <c r="D12" s="55">
        <f>63000000+1499571</f>
        <v>64499571</v>
      </c>
      <c r="E12" s="55"/>
      <c r="F12" s="55"/>
      <c r="G12" s="55"/>
      <c r="H12" s="57">
        <f t="shared" si="0"/>
        <v>95482436</v>
      </c>
      <c r="I12" s="58"/>
      <c r="J12" s="56">
        <v>31791596</v>
      </c>
      <c r="K12" s="55">
        <v>7747000</v>
      </c>
      <c r="L12" s="55"/>
      <c r="M12" s="55"/>
      <c r="N12" s="55"/>
      <c r="O12" s="51">
        <f t="shared" si="1"/>
        <v>39538596</v>
      </c>
      <c r="P12" s="10"/>
    </row>
    <row r="13" spans="1:194" ht="25.5" x14ac:dyDescent="0.2">
      <c r="A13" s="52" t="s">
        <v>31</v>
      </c>
      <c r="B13" s="53" t="s">
        <v>32</v>
      </c>
      <c r="C13" s="54"/>
      <c r="D13" s="59"/>
      <c r="E13" s="55"/>
      <c r="F13" s="55"/>
      <c r="G13" s="55"/>
      <c r="H13" s="57">
        <f t="shared" si="0"/>
        <v>0</v>
      </c>
      <c r="I13" s="60" t="e">
        <f>SUM(#REF!)</f>
        <v>#REF!</v>
      </c>
      <c r="J13" s="56">
        <v>9921632</v>
      </c>
      <c r="K13" s="55"/>
      <c r="L13" s="55"/>
      <c r="M13" s="55"/>
      <c r="N13" s="55"/>
      <c r="O13" s="51">
        <f t="shared" si="1"/>
        <v>9921632</v>
      </c>
      <c r="P13" s="10"/>
    </row>
    <row r="14" spans="1:194" ht="25.5" x14ac:dyDescent="0.2">
      <c r="A14" s="52" t="s">
        <v>33</v>
      </c>
      <c r="B14" s="53" t="s">
        <v>34</v>
      </c>
      <c r="C14" s="54">
        <f>1586619919+131199793+48966750-4715+107725</f>
        <v>1766889472</v>
      </c>
      <c r="D14" s="55"/>
      <c r="E14" s="55"/>
      <c r="F14" s="61"/>
      <c r="G14" s="61"/>
      <c r="H14" s="57">
        <f t="shared" si="0"/>
        <v>1766889472</v>
      </c>
      <c r="I14" s="48"/>
      <c r="J14" s="56">
        <v>49106750</v>
      </c>
      <c r="K14" s="55"/>
      <c r="L14" s="61"/>
      <c r="M14" s="61"/>
      <c r="N14" s="61"/>
      <c r="O14" s="51">
        <f t="shared" si="1"/>
        <v>49106750</v>
      </c>
      <c r="P14" s="10"/>
    </row>
    <row r="15" spans="1:194" x14ac:dyDescent="0.2">
      <c r="A15" s="52" t="s">
        <v>35</v>
      </c>
      <c r="B15" s="53" t="s">
        <v>36</v>
      </c>
      <c r="C15" s="54"/>
      <c r="D15" s="62"/>
      <c r="E15" s="55"/>
      <c r="F15" s="55"/>
      <c r="G15" s="55"/>
      <c r="H15" s="57">
        <f t="shared" ref="H15" si="2">SUM(C15:G15)</f>
        <v>0</v>
      </c>
      <c r="I15" s="48"/>
      <c r="J15" s="63">
        <v>24566831</v>
      </c>
      <c r="K15" s="64"/>
      <c r="L15" s="64"/>
      <c r="M15" s="64"/>
      <c r="N15" s="64"/>
      <c r="O15" s="51">
        <f t="shared" ref="O15" si="3">SUM(J15:N15)</f>
        <v>24566831</v>
      </c>
      <c r="P15" s="10"/>
    </row>
    <row r="16" spans="1:194" ht="13.5" thickBot="1" x14ac:dyDescent="0.25">
      <c r="A16" s="65" t="s">
        <v>37</v>
      </c>
      <c r="B16" s="66" t="s">
        <v>38</v>
      </c>
      <c r="C16" s="67"/>
      <c r="D16" s="68"/>
      <c r="E16" s="68"/>
      <c r="F16" s="68"/>
      <c r="G16" s="68">
        <v>847491815</v>
      </c>
      <c r="H16" s="69">
        <f t="shared" si="0"/>
        <v>847491815</v>
      </c>
      <c r="I16" s="48"/>
      <c r="J16" s="63">
        <v>636000</v>
      </c>
      <c r="K16" s="64"/>
      <c r="L16" s="64">
        <v>1604046551</v>
      </c>
      <c r="M16" s="64"/>
      <c r="N16" s="64"/>
      <c r="O16" s="51">
        <f t="shared" si="1"/>
        <v>1604682551</v>
      </c>
      <c r="P16" s="10"/>
    </row>
    <row r="17" spans="1:16" s="10" customFormat="1" ht="14.25" thickBot="1" x14ac:dyDescent="0.3">
      <c r="A17" s="70" t="s">
        <v>39</v>
      </c>
      <c r="B17" s="71" t="s">
        <v>39</v>
      </c>
      <c r="C17" s="39" t="s">
        <v>39</v>
      </c>
      <c r="D17" s="39" t="s">
        <v>39</v>
      </c>
      <c r="E17" s="39" t="s">
        <v>39</v>
      </c>
      <c r="F17" s="39" t="s">
        <v>39</v>
      </c>
      <c r="G17" s="39" t="s">
        <v>39</v>
      </c>
      <c r="H17" s="39" t="s">
        <v>39</v>
      </c>
      <c r="I17" s="40" t="s">
        <v>39</v>
      </c>
      <c r="J17" s="39" t="s">
        <v>39</v>
      </c>
      <c r="K17" s="39" t="s">
        <v>39</v>
      </c>
      <c r="L17" s="39" t="s">
        <v>39</v>
      </c>
      <c r="M17" s="39" t="s">
        <v>39</v>
      </c>
      <c r="N17" s="39" t="s">
        <v>39</v>
      </c>
      <c r="O17" s="72" t="s">
        <v>39</v>
      </c>
    </row>
    <row r="18" spans="1:16" s="10" customFormat="1" x14ac:dyDescent="0.2">
      <c r="A18" s="73" t="s">
        <v>40</v>
      </c>
      <c r="B18" s="74" t="s">
        <v>41</v>
      </c>
      <c r="C18" s="45"/>
      <c r="D18" s="46"/>
      <c r="E18" s="46"/>
      <c r="F18" s="46"/>
      <c r="G18" s="46"/>
      <c r="H18" s="47">
        <f t="shared" ref="H18:H24" si="4">SUM(C18:G18)</f>
        <v>0</v>
      </c>
      <c r="I18" s="75"/>
      <c r="J18" s="76">
        <v>37424697</v>
      </c>
      <c r="K18" s="46">
        <v>5000000</v>
      </c>
      <c r="L18" s="46"/>
      <c r="M18" s="46"/>
      <c r="N18" s="46"/>
      <c r="O18" s="47">
        <f t="shared" ref="O18:O24" si="5">SUM(J18:N18)</f>
        <v>42424697</v>
      </c>
    </row>
    <row r="19" spans="1:16" s="10" customFormat="1" ht="25.5" x14ac:dyDescent="0.2">
      <c r="A19" s="77" t="s">
        <v>42</v>
      </c>
      <c r="B19" s="78" t="s">
        <v>43</v>
      </c>
      <c r="C19" s="54"/>
      <c r="D19" s="55"/>
      <c r="E19" s="55"/>
      <c r="F19" s="55"/>
      <c r="G19" s="55"/>
      <c r="H19" s="57">
        <f t="shared" si="4"/>
        <v>0</v>
      </c>
      <c r="I19" s="75"/>
      <c r="J19" s="56">
        <v>47000</v>
      </c>
      <c r="K19" s="55"/>
      <c r="L19" s="55"/>
      <c r="M19" s="55"/>
      <c r="N19" s="55"/>
      <c r="O19" s="57">
        <f t="shared" si="5"/>
        <v>47000</v>
      </c>
    </row>
    <row r="20" spans="1:16" s="10" customFormat="1" x14ac:dyDescent="0.2">
      <c r="A20" s="77" t="s">
        <v>44</v>
      </c>
      <c r="B20" s="78" t="s">
        <v>45</v>
      </c>
      <c r="C20" s="54"/>
      <c r="D20" s="55"/>
      <c r="E20" s="55"/>
      <c r="F20" s="55"/>
      <c r="G20" s="55"/>
      <c r="H20" s="57">
        <f t="shared" si="4"/>
        <v>0</v>
      </c>
      <c r="I20" s="75"/>
      <c r="J20" s="56"/>
      <c r="K20" s="55">
        <v>250000</v>
      </c>
      <c r="L20" s="55"/>
      <c r="M20" s="55"/>
      <c r="N20" s="55"/>
      <c r="O20" s="57">
        <f t="shared" si="5"/>
        <v>250000</v>
      </c>
    </row>
    <row r="21" spans="1:16" s="10" customFormat="1" ht="25.5" x14ac:dyDescent="0.2">
      <c r="A21" s="77" t="s">
        <v>46</v>
      </c>
      <c r="B21" s="78" t="s">
        <v>47</v>
      </c>
      <c r="C21" s="54"/>
      <c r="D21" s="55"/>
      <c r="E21" s="55"/>
      <c r="F21" s="55"/>
      <c r="G21" s="55"/>
      <c r="H21" s="57">
        <f t="shared" si="4"/>
        <v>0</v>
      </c>
      <c r="I21" s="75"/>
      <c r="J21" s="56">
        <v>5592279</v>
      </c>
      <c r="K21" s="55">
        <v>46370421</v>
      </c>
      <c r="L21" s="55"/>
      <c r="M21" s="55"/>
      <c r="N21" s="55"/>
      <c r="O21" s="57">
        <f t="shared" si="5"/>
        <v>51962700</v>
      </c>
    </row>
    <row r="22" spans="1:16" s="10" customFormat="1" ht="25.5" x14ac:dyDescent="0.2">
      <c r="A22" s="79" t="s">
        <v>48</v>
      </c>
      <c r="B22" s="80" t="s">
        <v>49</v>
      </c>
      <c r="C22" s="81"/>
      <c r="D22" s="55"/>
      <c r="E22" s="82"/>
      <c r="F22" s="82"/>
      <c r="G22" s="83"/>
      <c r="H22" s="57">
        <f>SUM(C22:G22)</f>
        <v>0</v>
      </c>
      <c r="I22" s="84"/>
      <c r="J22" s="56">
        <v>337820</v>
      </c>
      <c r="K22" s="55"/>
      <c r="L22" s="83"/>
      <c r="M22" s="83"/>
      <c r="N22" s="83"/>
      <c r="O22" s="57">
        <f t="shared" si="5"/>
        <v>337820</v>
      </c>
    </row>
    <row r="23" spans="1:16" s="10" customFormat="1" ht="25.5" x14ac:dyDescent="0.2">
      <c r="A23" s="77" t="s">
        <v>50</v>
      </c>
      <c r="B23" s="78" t="s">
        <v>51</v>
      </c>
      <c r="C23" s="54">
        <v>25525800</v>
      </c>
      <c r="D23" s="55">
        <v>100000000</v>
      </c>
      <c r="E23" s="55"/>
      <c r="F23" s="55"/>
      <c r="G23" s="55"/>
      <c r="H23" s="57">
        <f t="shared" si="4"/>
        <v>125525800</v>
      </c>
      <c r="I23" s="75"/>
      <c r="J23" s="56">
        <v>28137400</v>
      </c>
      <c r="K23" s="55">
        <v>97670000</v>
      </c>
      <c r="L23" s="55"/>
      <c r="M23" s="55"/>
      <c r="N23" s="55"/>
      <c r="O23" s="57">
        <f t="shared" si="5"/>
        <v>125807400</v>
      </c>
    </row>
    <row r="24" spans="1:16" s="10" customFormat="1" ht="26.25" thickBot="1" x14ac:dyDescent="0.25">
      <c r="A24" s="85" t="s">
        <v>52</v>
      </c>
      <c r="B24" s="86" t="s">
        <v>53</v>
      </c>
      <c r="C24" s="87"/>
      <c r="D24" s="88">
        <v>3482179</v>
      </c>
      <c r="E24" s="88"/>
      <c r="F24" s="88"/>
      <c r="G24" s="88"/>
      <c r="H24" s="89">
        <f t="shared" si="4"/>
        <v>3482179</v>
      </c>
      <c r="I24" s="75"/>
      <c r="J24" s="90">
        <v>773900</v>
      </c>
      <c r="K24" s="88"/>
      <c r="L24" s="88"/>
      <c r="M24" s="88"/>
      <c r="N24" s="88"/>
      <c r="O24" s="89">
        <f t="shared" si="5"/>
        <v>773900</v>
      </c>
    </row>
    <row r="25" spans="1:16" ht="14.25" thickBot="1" x14ac:dyDescent="0.3">
      <c r="A25" s="70" t="s">
        <v>54</v>
      </c>
      <c r="B25" s="71"/>
      <c r="C25" s="71"/>
      <c r="D25" s="71"/>
      <c r="E25" s="71"/>
      <c r="F25" s="71"/>
      <c r="G25" s="71"/>
      <c r="H25" s="71"/>
      <c r="I25" s="40"/>
      <c r="J25" s="71"/>
      <c r="K25" s="71"/>
      <c r="L25" s="71"/>
      <c r="M25" s="71"/>
      <c r="N25" s="71"/>
      <c r="O25" s="91"/>
      <c r="P25" s="10"/>
    </row>
    <row r="26" spans="1:16" ht="25.5" x14ac:dyDescent="0.2">
      <c r="A26" s="92" t="s">
        <v>55</v>
      </c>
      <c r="B26" s="93" t="s">
        <v>56</v>
      </c>
      <c r="C26" s="46">
        <v>507601</v>
      </c>
      <c r="D26" s="94"/>
      <c r="E26" s="94"/>
      <c r="F26" s="94"/>
      <c r="G26" s="94"/>
      <c r="H26" s="47">
        <f>SUM(C26:G26)</f>
        <v>507601</v>
      </c>
      <c r="I26" s="95"/>
      <c r="J26" s="76">
        <v>25486091</v>
      </c>
      <c r="K26" s="94"/>
      <c r="L26" s="94"/>
      <c r="M26" s="94"/>
      <c r="N26" s="94"/>
      <c r="O26" s="47">
        <f>SUM(J26:N26)</f>
        <v>25486091</v>
      </c>
      <c r="P26" s="10"/>
    </row>
    <row r="27" spans="1:16" ht="25.5" x14ac:dyDescent="0.2">
      <c r="A27" s="96" t="s">
        <v>57</v>
      </c>
      <c r="B27" s="97" t="s">
        <v>58</v>
      </c>
      <c r="C27" s="55"/>
      <c r="D27" s="55"/>
      <c r="E27" s="55"/>
      <c r="F27" s="55"/>
      <c r="G27" s="55"/>
      <c r="H27" s="57">
        <f>SUM(C27:G27)</f>
        <v>0</v>
      </c>
      <c r="I27" s="98"/>
      <c r="J27" s="56">
        <v>835000</v>
      </c>
      <c r="K27" s="61"/>
      <c r="L27" s="61"/>
      <c r="M27" s="61"/>
      <c r="N27" s="61"/>
      <c r="O27" s="57">
        <f>SUM(J27:N27)</f>
        <v>835000</v>
      </c>
      <c r="P27" s="10"/>
    </row>
    <row r="28" spans="1:16" ht="25.5" x14ac:dyDescent="0.2">
      <c r="A28" s="96" t="s">
        <v>59</v>
      </c>
      <c r="B28" s="97" t="s">
        <v>60</v>
      </c>
      <c r="C28" s="55">
        <v>1000000</v>
      </c>
      <c r="D28" s="61"/>
      <c r="E28" s="83"/>
      <c r="F28" s="61"/>
      <c r="G28" s="61"/>
      <c r="H28" s="57">
        <f>SUM(C28:G28)</f>
        <v>1000000</v>
      </c>
      <c r="I28" s="98"/>
      <c r="J28" s="99"/>
      <c r="K28" s="55">
        <v>359410</v>
      </c>
      <c r="L28" s="61"/>
      <c r="M28" s="61"/>
      <c r="N28" s="61"/>
      <c r="O28" s="57">
        <f>SUM(J28:N28)</f>
        <v>359410</v>
      </c>
      <c r="P28" s="10"/>
    </row>
    <row r="29" spans="1:16" ht="26.25" thickBot="1" x14ac:dyDescent="0.25">
      <c r="A29" s="100" t="s">
        <v>61</v>
      </c>
      <c r="B29" s="101" t="s">
        <v>62</v>
      </c>
      <c r="C29" s="88"/>
      <c r="D29" s="102"/>
      <c r="E29" s="103"/>
      <c r="F29" s="102"/>
      <c r="G29" s="102"/>
      <c r="H29" s="57">
        <f>SUM(C29:G29)</f>
        <v>0</v>
      </c>
      <c r="I29" s="104"/>
      <c r="J29" s="90">
        <v>9423700</v>
      </c>
      <c r="K29" s="88"/>
      <c r="L29" s="102"/>
      <c r="M29" s="102"/>
      <c r="N29" s="102"/>
      <c r="O29" s="57">
        <f>SUM(J29:N29)</f>
        <v>9423700</v>
      </c>
      <c r="P29" s="10"/>
    </row>
    <row r="30" spans="1:16" ht="14.25" thickBot="1" x14ac:dyDescent="0.3">
      <c r="A30" s="105" t="s">
        <v>63</v>
      </c>
      <c r="B30" s="106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8"/>
      <c r="P30" s="10"/>
    </row>
    <row r="31" spans="1:16" ht="25.5" x14ac:dyDescent="0.2">
      <c r="A31" s="92" t="s">
        <v>64</v>
      </c>
      <c r="B31" s="109" t="s">
        <v>65</v>
      </c>
      <c r="C31" s="76">
        <v>17763750</v>
      </c>
      <c r="D31" s="46">
        <v>21590900</v>
      </c>
      <c r="E31" s="45"/>
      <c r="F31" s="46"/>
      <c r="G31" s="46"/>
      <c r="H31" s="47">
        <f>SUM(C31:G31)</f>
        <v>39354650</v>
      </c>
      <c r="I31" s="98"/>
      <c r="J31" s="76">
        <v>49080136</v>
      </c>
      <c r="K31" s="46">
        <v>470243389</v>
      </c>
      <c r="L31" s="46"/>
      <c r="M31" s="46"/>
      <c r="N31" s="46"/>
      <c r="O31" s="47">
        <f>SUM(J31:N31)</f>
        <v>519323525</v>
      </c>
      <c r="P31" s="10"/>
    </row>
    <row r="32" spans="1:16" x14ac:dyDescent="0.2">
      <c r="A32" s="96" t="s">
        <v>66</v>
      </c>
      <c r="B32" s="110" t="s">
        <v>67</v>
      </c>
      <c r="C32" s="49"/>
      <c r="D32" s="50"/>
      <c r="E32" s="111"/>
      <c r="F32" s="50"/>
      <c r="G32" s="50"/>
      <c r="H32" s="51">
        <f>SUM(C32:G32)</f>
        <v>0</v>
      </c>
      <c r="I32" s="98"/>
      <c r="J32" s="49">
        <v>31945438</v>
      </c>
      <c r="K32" s="50">
        <v>381000</v>
      </c>
      <c r="L32" s="50"/>
      <c r="M32" s="50"/>
      <c r="N32" s="50"/>
      <c r="O32" s="51">
        <f>SUM(J32:N32)</f>
        <v>32326438</v>
      </c>
      <c r="P32" s="10"/>
    </row>
    <row r="33" spans="1:16" x14ac:dyDescent="0.2">
      <c r="A33" s="96" t="s">
        <v>68</v>
      </c>
      <c r="B33" s="110" t="s">
        <v>69</v>
      </c>
      <c r="C33" s="112"/>
      <c r="D33" s="55"/>
      <c r="E33" s="55"/>
      <c r="F33" s="55"/>
      <c r="G33" s="55"/>
      <c r="H33" s="57">
        <f>SUM(C33:G33)</f>
        <v>0</v>
      </c>
      <c r="I33" s="98"/>
      <c r="J33" s="56">
        <v>12658308</v>
      </c>
      <c r="K33" s="55">
        <v>1017270</v>
      </c>
      <c r="L33" s="55"/>
      <c r="M33" s="55"/>
      <c r="N33" s="55"/>
      <c r="O33" s="51">
        <f>SUM(J33:N33)</f>
        <v>13675578</v>
      </c>
      <c r="P33" s="10"/>
    </row>
    <row r="34" spans="1:16" ht="26.25" thickBot="1" x14ac:dyDescent="0.25">
      <c r="A34" s="100" t="s">
        <v>70</v>
      </c>
      <c r="B34" s="113" t="s">
        <v>71</v>
      </c>
      <c r="C34" s="90">
        <v>5890000</v>
      </c>
      <c r="D34" s="88"/>
      <c r="E34" s="88">
        <v>7000000</v>
      </c>
      <c r="F34" s="88"/>
      <c r="G34" s="88"/>
      <c r="H34" s="89">
        <f>SUM(C34:G34)</f>
        <v>12890000</v>
      </c>
      <c r="I34" s="114"/>
      <c r="J34" s="90">
        <v>58668853</v>
      </c>
      <c r="K34" s="88">
        <v>29960380</v>
      </c>
      <c r="L34" s="88"/>
      <c r="M34" s="88"/>
      <c r="N34" s="88"/>
      <c r="O34" s="69">
        <f>SUM(J34:N34)</f>
        <v>88629233</v>
      </c>
      <c r="P34" s="10"/>
    </row>
    <row r="35" spans="1:16" ht="15.75" thickBot="1" x14ac:dyDescent="0.3">
      <c r="A35" s="115" t="s">
        <v>72</v>
      </c>
      <c r="B35" s="116"/>
      <c r="C35" s="116"/>
      <c r="D35" s="116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7"/>
      <c r="P35" s="10"/>
    </row>
    <row r="36" spans="1:16" x14ac:dyDescent="0.2">
      <c r="A36" s="118" t="s">
        <v>73</v>
      </c>
      <c r="B36" s="119" t="s">
        <v>74</v>
      </c>
      <c r="C36" s="45">
        <v>22269503</v>
      </c>
      <c r="D36" s="120"/>
      <c r="E36" s="120"/>
      <c r="F36" s="120"/>
      <c r="G36" s="120"/>
      <c r="H36" s="47">
        <f t="shared" ref="H36:H42" si="6">SUM(C36:G36)</f>
        <v>22269503</v>
      </c>
      <c r="I36" s="121"/>
      <c r="J36" s="122">
        <v>22304482</v>
      </c>
      <c r="K36" s="46">
        <v>914000</v>
      </c>
      <c r="L36" s="123"/>
      <c r="M36" s="123"/>
      <c r="N36" s="123"/>
      <c r="O36" s="47">
        <f t="shared" ref="O36:O42" si="7">SUM(J36:N36)</f>
        <v>23218482</v>
      </c>
      <c r="P36" s="10"/>
    </row>
    <row r="37" spans="1:16" x14ac:dyDescent="0.2">
      <c r="A37" s="124" t="s">
        <v>75</v>
      </c>
      <c r="B37" s="125" t="s">
        <v>76</v>
      </c>
      <c r="C37" s="111">
        <v>2244020</v>
      </c>
      <c r="D37" s="126"/>
      <c r="E37" s="126"/>
      <c r="F37" s="126"/>
      <c r="G37" s="126"/>
      <c r="H37" s="51">
        <f t="shared" si="6"/>
        <v>2244020</v>
      </c>
      <c r="I37" s="127"/>
      <c r="J37" s="128">
        <v>32313615</v>
      </c>
      <c r="K37" s="50"/>
      <c r="L37" s="129"/>
      <c r="M37" s="129"/>
      <c r="N37" s="129"/>
      <c r="O37" s="51">
        <f t="shared" si="7"/>
        <v>32313615</v>
      </c>
      <c r="P37" s="10"/>
    </row>
    <row r="38" spans="1:16" x14ac:dyDescent="0.2">
      <c r="A38" s="130" t="s">
        <v>77</v>
      </c>
      <c r="B38" s="131" t="s">
        <v>78</v>
      </c>
      <c r="C38" s="54"/>
      <c r="D38" s="54"/>
      <c r="E38" s="54"/>
      <c r="F38" s="54"/>
      <c r="G38" s="54"/>
      <c r="H38" s="57">
        <f>SUM(C38:G38)</f>
        <v>0</v>
      </c>
      <c r="I38" s="132"/>
      <c r="J38" s="133">
        <v>47177800</v>
      </c>
      <c r="K38" s="55"/>
      <c r="L38" s="55"/>
      <c r="M38" s="55"/>
      <c r="N38" s="55"/>
      <c r="O38" s="51">
        <f>SUM(J38:N38)</f>
        <v>47177800</v>
      </c>
      <c r="P38" s="10"/>
    </row>
    <row r="39" spans="1:16" x14ac:dyDescent="0.2">
      <c r="A39" s="130" t="s">
        <v>79</v>
      </c>
      <c r="B39" s="131" t="s">
        <v>80</v>
      </c>
      <c r="C39" s="54"/>
      <c r="D39" s="55"/>
      <c r="E39" s="55"/>
      <c r="F39" s="55"/>
      <c r="G39" s="55"/>
      <c r="H39" s="57">
        <f t="shared" si="6"/>
        <v>0</v>
      </c>
      <c r="I39" s="98"/>
      <c r="J39" s="56">
        <v>3600000</v>
      </c>
      <c r="K39" s="55"/>
      <c r="L39" s="55"/>
      <c r="M39" s="55"/>
      <c r="N39" s="55"/>
      <c r="O39" s="51">
        <f t="shared" si="7"/>
        <v>3600000</v>
      </c>
      <c r="P39" s="10"/>
    </row>
    <row r="40" spans="1:16" x14ac:dyDescent="0.2">
      <c r="A40" s="130" t="s">
        <v>81</v>
      </c>
      <c r="B40" s="131" t="s">
        <v>82</v>
      </c>
      <c r="C40" s="54"/>
      <c r="D40" s="55"/>
      <c r="E40" s="55"/>
      <c r="F40" s="55"/>
      <c r="G40" s="55"/>
      <c r="H40" s="57">
        <f>SUM(C40:G40)</f>
        <v>0</v>
      </c>
      <c r="I40" s="134"/>
      <c r="J40" s="56">
        <v>14315587</v>
      </c>
      <c r="K40" s="55"/>
      <c r="L40" s="55"/>
      <c r="M40" s="55"/>
      <c r="N40" s="55"/>
      <c r="O40" s="51">
        <f>SUM(J40:N40)</f>
        <v>14315587</v>
      </c>
      <c r="P40" s="10"/>
    </row>
    <row r="41" spans="1:16" x14ac:dyDescent="0.2">
      <c r="A41" s="130" t="s">
        <v>83</v>
      </c>
      <c r="B41" s="131" t="s">
        <v>84</v>
      </c>
      <c r="C41" s="54"/>
      <c r="D41" s="83"/>
      <c r="E41" s="83"/>
      <c r="F41" s="83"/>
      <c r="G41" s="83"/>
      <c r="H41" s="57">
        <f>SUM(C41:G41)</f>
        <v>0</v>
      </c>
      <c r="I41" s="135"/>
      <c r="J41" s="56">
        <v>5969000</v>
      </c>
      <c r="K41" s="55">
        <v>127000</v>
      </c>
      <c r="L41" s="83"/>
      <c r="M41" s="83"/>
      <c r="N41" s="83"/>
      <c r="O41" s="51">
        <f>SUM(J41:N41)</f>
        <v>6096000</v>
      </c>
      <c r="P41" s="10"/>
    </row>
    <row r="42" spans="1:16" ht="26.25" thickBot="1" x14ac:dyDescent="0.25">
      <c r="A42" s="136" t="s">
        <v>85</v>
      </c>
      <c r="B42" s="137" t="s">
        <v>86</v>
      </c>
      <c r="C42" s="87">
        <v>400000</v>
      </c>
      <c r="D42" s="88">
        <v>100000</v>
      </c>
      <c r="E42" s="88"/>
      <c r="F42" s="88"/>
      <c r="G42" s="88"/>
      <c r="H42" s="89">
        <f t="shared" si="6"/>
        <v>500000</v>
      </c>
      <c r="I42" s="104"/>
      <c r="J42" s="90">
        <v>633985</v>
      </c>
      <c r="K42" s="88">
        <v>166015</v>
      </c>
      <c r="L42" s="88"/>
      <c r="M42" s="88"/>
      <c r="N42" s="88"/>
      <c r="O42" s="69">
        <f t="shared" si="7"/>
        <v>800000</v>
      </c>
      <c r="P42" s="10"/>
    </row>
    <row r="43" spans="1:16" ht="14.25" thickBot="1" x14ac:dyDescent="0.3">
      <c r="A43" s="70" t="s">
        <v>87</v>
      </c>
      <c r="B43" s="71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N43" s="40"/>
      <c r="O43" s="41"/>
      <c r="P43" s="10"/>
    </row>
    <row r="44" spans="1:16" ht="25.5" x14ac:dyDescent="0.2">
      <c r="A44" s="138" t="s">
        <v>88</v>
      </c>
      <c r="B44" s="44" t="s">
        <v>89</v>
      </c>
      <c r="C44" s="45"/>
      <c r="D44" s="46"/>
      <c r="E44" s="46"/>
      <c r="F44" s="46"/>
      <c r="G44" s="46"/>
      <c r="H44" s="47">
        <f>SUM(C44:G44)</f>
        <v>0</v>
      </c>
      <c r="I44" s="139"/>
      <c r="J44" s="76"/>
      <c r="K44" s="46">
        <v>2813609</v>
      </c>
      <c r="L44" s="46"/>
      <c r="M44" s="46"/>
      <c r="N44" s="46"/>
      <c r="O44" s="47">
        <f>SUM(J44:N44)</f>
        <v>2813609</v>
      </c>
      <c r="P44" s="10"/>
    </row>
    <row r="45" spans="1:16" x14ac:dyDescent="0.2">
      <c r="A45" s="140" t="s">
        <v>90</v>
      </c>
      <c r="B45" s="141" t="s">
        <v>91</v>
      </c>
      <c r="C45" s="142">
        <v>698500</v>
      </c>
      <c r="D45" s="143"/>
      <c r="E45" s="143"/>
      <c r="F45" s="143"/>
      <c r="G45" s="143"/>
      <c r="H45" s="51">
        <f>SUM(C45:G45)</f>
        <v>698500</v>
      </c>
      <c r="I45" s="98"/>
      <c r="J45" s="144">
        <v>6637128</v>
      </c>
      <c r="K45" s="143"/>
      <c r="L45" s="143"/>
      <c r="M45" s="143"/>
      <c r="N45" s="143"/>
      <c r="O45" s="51">
        <f>SUM(J45:N45)</f>
        <v>6637128</v>
      </c>
      <c r="P45" s="10"/>
    </row>
    <row r="46" spans="1:16" s="149" customFormat="1" x14ac:dyDescent="0.2">
      <c r="A46" s="145" t="s">
        <v>92</v>
      </c>
      <c r="B46" s="53" t="s">
        <v>93</v>
      </c>
      <c r="C46" s="146">
        <v>411176</v>
      </c>
      <c r="D46" s="147"/>
      <c r="E46" s="147"/>
      <c r="F46" s="147"/>
      <c r="G46" s="147"/>
      <c r="H46" s="57">
        <f>SUM(C46:G46)</f>
        <v>411176</v>
      </c>
      <c r="I46" s="148"/>
      <c r="J46" s="63">
        <v>42449867</v>
      </c>
      <c r="K46" s="64">
        <v>5911806</v>
      </c>
      <c r="L46" s="64"/>
      <c r="M46" s="64"/>
      <c r="N46" s="64"/>
      <c r="O46" s="51">
        <f>SUM(J46:N46)</f>
        <v>48361673</v>
      </c>
    </row>
    <row r="47" spans="1:16" s="149" customFormat="1" ht="39" thickBot="1" x14ac:dyDescent="0.25">
      <c r="A47" s="136" t="s">
        <v>94</v>
      </c>
      <c r="B47" s="137" t="s">
        <v>95</v>
      </c>
      <c r="C47" s="146">
        <v>30768216</v>
      </c>
      <c r="D47" s="64">
        <v>806423</v>
      </c>
      <c r="E47" s="147"/>
      <c r="F47" s="147"/>
      <c r="G47" s="147"/>
      <c r="H47" s="150">
        <f>SUM(C47:G47)</f>
        <v>31574639</v>
      </c>
      <c r="I47" s="148"/>
      <c r="J47" s="63">
        <v>52345692</v>
      </c>
      <c r="K47" s="64">
        <v>1569049</v>
      </c>
      <c r="L47" s="64"/>
      <c r="M47" s="64"/>
      <c r="N47" s="64"/>
      <c r="O47" s="51">
        <f>SUM(J47:N47)</f>
        <v>53914741</v>
      </c>
    </row>
    <row r="48" spans="1:16" s="149" customFormat="1" ht="14.25" thickBot="1" x14ac:dyDescent="0.3">
      <c r="A48" s="70" t="s">
        <v>96</v>
      </c>
      <c r="B48" s="71"/>
      <c r="C48" s="40"/>
      <c r="D48" s="40"/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1"/>
    </row>
    <row r="49" spans="1:16" s="149" customFormat="1" ht="13.5" thickBot="1" x14ac:dyDescent="0.25">
      <c r="A49" s="138" t="s">
        <v>97</v>
      </c>
      <c r="B49" s="44" t="s">
        <v>98</v>
      </c>
      <c r="C49" s="142"/>
      <c r="D49" s="143"/>
      <c r="E49" s="143"/>
      <c r="F49" s="143"/>
      <c r="G49" s="143"/>
      <c r="H49" s="51">
        <f>SUM(C49:G49)</f>
        <v>0</v>
      </c>
      <c r="I49" s="98"/>
      <c r="J49" s="144">
        <v>2661800</v>
      </c>
      <c r="K49" s="143">
        <v>220802416</v>
      </c>
      <c r="L49" s="143"/>
      <c r="M49" s="143"/>
      <c r="N49" s="143"/>
      <c r="O49" s="51">
        <f>SUM(J49:N49)</f>
        <v>223464216</v>
      </c>
    </row>
    <row r="50" spans="1:16" ht="14.25" thickBot="1" x14ac:dyDescent="0.3">
      <c r="A50" s="70" t="s">
        <v>99</v>
      </c>
      <c r="B50" s="71"/>
      <c r="C50" s="40"/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1"/>
      <c r="P50" s="10"/>
    </row>
    <row r="51" spans="1:16" x14ac:dyDescent="0.2">
      <c r="A51" s="138" t="s">
        <v>100</v>
      </c>
      <c r="B51" s="44" t="s">
        <v>101</v>
      </c>
      <c r="C51" s="142"/>
      <c r="D51" s="143"/>
      <c r="E51" s="143"/>
      <c r="F51" s="143"/>
      <c r="G51" s="143"/>
      <c r="H51" s="51">
        <f t="shared" ref="H51:H54" si="8">SUM(C51:G51)</f>
        <v>0</v>
      </c>
      <c r="I51" s="98"/>
      <c r="J51" s="144">
        <v>300000</v>
      </c>
      <c r="K51" s="143"/>
      <c r="L51" s="143"/>
      <c r="M51" s="143"/>
      <c r="N51" s="143"/>
      <c r="O51" s="51">
        <f t="shared" ref="O51:O54" si="9">SUM(J51:N51)</f>
        <v>300000</v>
      </c>
      <c r="P51" s="10"/>
    </row>
    <row r="52" spans="1:16" x14ac:dyDescent="0.2">
      <c r="A52" s="145" t="s">
        <v>102</v>
      </c>
      <c r="B52" s="53" t="s">
        <v>103</v>
      </c>
      <c r="C52" s="146"/>
      <c r="D52" s="64"/>
      <c r="E52" s="64"/>
      <c r="F52" s="64"/>
      <c r="G52" s="64"/>
      <c r="H52" s="57">
        <f t="shared" si="8"/>
        <v>0</v>
      </c>
      <c r="I52" s="98"/>
      <c r="J52" s="63">
        <v>54125165</v>
      </c>
      <c r="K52" s="64"/>
      <c r="L52" s="64"/>
      <c r="M52" s="64"/>
      <c r="N52" s="64"/>
      <c r="O52" s="51">
        <f t="shared" si="9"/>
        <v>54125165</v>
      </c>
      <c r="P52" s="10"/>
    </row>
    <row r="53" spans="1:16" ht="25.5" x14ac:dyDescent="0.2">
      <c r="A53" s="145" t="s">
        <v>104</v>
      </c>
      <c r="B53" s="53" t="s">
        <v>105</v>
      </c>
      <c r="C53" s="146">
        <v>2840000</v>
      </c>
      <c r="D53" s="64"/>
      <c r="E53" s="64"/>
      <c r="F53" s="64"/>
      <c r="G53" s="64"/>
      <c r="H53" s="57">
        <f t="shared" si="8"/>
        <v>2840000</v>
      </c>
      <c r="I53" s="98"/>
      <c r="J53" s="63">
        <v>5211600</v>
      </c>
      <c r="K53" s="64">
        <v>5080000</v>
      </c>
      <c r="L53" s="64"/>
      <c r="M53" s="64"/>
      <c r="N53" s="64"/>
      <c r="O53" s="51">
        <f t="shared" si="9"/>
        <v>10291600</v>
      </c>
      <c r="P53" s="10"/>
    </row>
    <row r="54" spans="1:16" ht="26.25" thickBot="1" x14ac:dyDescent="0.25">
      <c r="A54" s="136" t="s">
        <v>106</v>
      </c>
      <c r="B54" s="137" t="s">
        <v>107</v>
      </c>
      <c r="C54" s="146">
        <v>500000</v>
      </c>
      <c r="D54" s="64"/>
      <c r="E54" s="64"/>
      <c r="F54" s="64"/>
      <c r="G54" s="64"/>
      <c r="H54" s="150">
        <f t="shared" si="8"/>
        <v>500000</v>
      </c>
      <c r="I54" s="98"/>
      <c r="J54" s="63">
        <v>56500000</v>
      </c>
      <c r="K54" s="64"/>
      <c r="L54" s="64"/>
      <c r="M54" s="64"/>
      <c r="N54" s="64"/>
      <c r="O54" s="51">
        <f t="shared" si="9"/>
        <v>56500000</v>
      </c>
      <c r="P54" s="10"/>
    </row>
    <row r="55" spans="1:16" ht="14.25" thickBot="1" x14ac:dyDescent="0.3">
      <c r="A55" s="70" t="s">
        <v>108</v>
      </c>
      <c r="B55" s="71"/>
      <c r="C55" s="40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1"/>
      <c r="P55" s="10"/>
    </row>
    <row r="56" spans="1:16" ht="25.5" x14ac:dyDescent="0.2">
      <c r="A56" s="138" t="s">
        <v>109</v>
      </c>
      <c r="B56" s="44" t="s">
        <v>110</v>
      </c>
      <c r="C56" s="151">
        <v>50000000</v>
      </c>
      <c r="D56" s="143"/>
      <c r="E56" s="143">
        <f>385080000+6520000</f>
        <v>391600000</v>
      </c>
      <c r="F56" s="143"/>
      <c r="G56" s="143"/>
      <c r="H56" s="51">
        <f>SUM(C56:G56)</f>
        <v>441600000</v>
      </c>
      <c r="I56" s="98"/>
      <c r="J56" s="144"/>
      <c r="K56" s="143"/>
      <c r="L56" s="152"/>
      <c r="M56" s="143"/>
      <c r="N56" s="143"/>
      <c r="O56" s="51">
        <f>SUM(J56:N56)</f>
        <v>0</v>
      </c>
      <c r="P56" s="10"/>
    </row>
    <row r="57" spans="1:16" ht="26.25" thickBot="1" x14ac:dyDescent="0.25">
      <c r="A57" s="136" t="s">
        <v>111</v>
      </c>
      <c r="B57" s="137" t="s">
        <v>112</v>
      </c>
      <c r="C57" s="153"/>
      <c r="D57" s="64"/>
      <c r="E57" s="64"/>
      <c r="F57" s="64">
        <f>861503705+7058824</f>
        <v>868562529</v>
      </c>
      <c r="G57" s="64"/>
      <c r="H57" s="57">
        <f>SUM(C57:G57)</f>
        <v>868562529</v>
      </c>
      <c r="I57" s="98"/>
      <c r="J57" s="63">
        <f>12910676+107725</f>
        <v>13018401</v>
      </c>
      <c r="K57" s="154"/>
      <c r="L57" s="64"/>
      <c r="M57" s="64">
        <v>874993747</v>
      </c>
      <c r="N57" s="64">
        <f>109320327+7058824</f>
        <v>116379151</v>
      </c>
      <c r="O57" s="57">
        <f>SUM(J57:N57)</f>
        <v>1004391299</v>
      </c>
      <c r="P57" s="10"/>
    </row>
    <row r="58" spans="1:16" ht="13.5" thickBot="1" x14ac:dyDescent="0.25">
      <c r="A58" s="155" t="s">
        <v>113</v>
      </c>
      <c r="B58" s="156"/>
      <c r="C58" s="157">
        <f t="shared" ref="C58:H58" si="10">SUM(C10:C57)</f>
        <v>1958817903</v>
      </c>
      <c r="D58" s="157">
        <f t="shared" si="10"/>
        <v>190479073</v>
      </c>
      <c r="E58" s="157">
        <f t="shared" si="10"/>
        <v>398600000</v>
      </c>
      <c r="F58" s="157">
        <f t="shared" si="10"/>
        <v>868562529</v>
      </c>
      <c r="G58" s="157">
        <f t="shared" si="10"/>
        <v>847491815</v>
      </c>
      <c r="H58" s="158">
        <f t="shared" si="10"/>
        <v>4263951320</v>
      </c>
      <c r="I58" s="159" t="e">
        <f>SUM(I9:I13,I16:I27,I34:I36,I41:I52,I53:I57)</f>
        <v>#REF!</v>
      </c>
      <c r="J58" s="157">
        <f t="shared" ref="J58:O58" si="11">SUM(J10:J57)</f>
        <v>769279112</v>
      </c>
      <c r="K58" s="157">
        <f t="shared" si="11"/>
        <v>899252759</v>
      </c>
      <c r="L58" s="157">
        <f t="shared" si="11"/>
        <v>1604046551</v>
      </c>
      <c r="M58" s="157">
        <f t="shared" si="11"/>
        <v>874993747</v>
      </c>
      <c r="N58" s="157">
        <f t="shared" si="11"/>
        <v>116379151</v>
      </c>
      <c r="O58" s="157">
        <f t="shared" si="11"/>
        <v>4263951320</v>
      </c>
      <c r="P58" s="160">
        <f>O58-H58</f>
        <v>0</v>
      </c>
    </row>
    <row r="59" spans="1:16" ht="13.5" thickBot="1" x14ac:dyDescent="0.25">
      <c r="A59" s="161" t="s">
        <v>114</v>
      </c>
      <c r="B59" s="162"/>
      <c r="C59" s="163"/>
      <c r="D59" s="164"/>
      <c r="E59" s="164"/>
      <c r="F59" s="164"/>
      <c r="G59" s="164"/>
      <c r="H59" s="57"/>
      <c r="I59" s="165"/>
      <c r="J59" s="166"/>
      <c r="K59" s="55"/>
      <c r="L59" s="55">
        <f>SUM(L56:L57,L51:L54,L44:L47,L36:L42,L32:L34,L26:L28,L10:L16)</f>
        <v>1604046551</v>
      </c>
      <c r="M59" s="164"/>
      <c r="N59" s="164"/>
      <c r="O59" s="167">
        <f>SUM(J59:N59)</f>
        <v>1604046551</v>
      </c>
      <c r="P59" s="160"/>
    </row>
    <row r="60" spans="1:16" ht="13.5" thickBot="1" x14ac:dyDescent="0.25">
      <c r="A60" s="155" t="s">
        <v>115</v>
      </c>
      <c r="B60" s="156"/>
      <c r="C60" s="168">
        <f>C58-C59</f>
        <v>1958817903</v>
      </c>
      <c r="D60" s="169">
        <f t="shared" ref="D60:N60" si="12">D58-D59</f>
        <v>190479073</v>
      </c>
      <c r="E60" s="169">
        <f t="shared" si="12"/>
        <v>398600000</v>
      </c>
      <c r="F60" s="169">
        <f t="shared" si="12"/>
        <v>868562529</v>
      </c>
      <c r="G60" s="169">
        <f t="shared" si="12"/>
        <v>847491815</v>
      </c>
      <c r="H60" s="170">
        <f t="shared" si="12"/>
        <v>4263951320</v>
      </c>
      <c r="I60" s="171" t="e">
        <f t="shared" si="12"/>
        <v>#REF!</v>
      </c>
      <c r="J60" s="168">
        <f t="shared" si="12"/>
        <v>769279112</v>
      </c>
      <c r="K60" s="169">
        <f t="shared" si="12"/>
        <v>899252759</v>
      </c>
      <c r="L60" s="169">
        <f t="shared" si="12"/>
        <v>0</v>
      </c>
      <c r="M60" s="169">
        <f t="shared" si="12"/>
        <v>874993747</v>
      </c>
      <c r="N60" s="169">
        <f t="shared" si="12"/>
        <v>116379151</v>
      </c>
      <c r="O60" s="172">
        <f>O58-O59</f>
        <v>2659904769</v>
      </c>
      <c r="P60" s="160"/>
    </row>
    <row r="61" spans="1:16" x14ac:dyDescent="0.2">
      <c r="B61" s="173"/>
      <c r="C61" s="75">
        <f>C60-C62</f>
        <v>0</v>
      </c>
      <c r="D61" s="75">
        <f t="shared" ref="D61:N61" si="13">D60-D62</f>
        <v>0</v>
      </c>
      <c r="E61" s="75">
        <f t="shared" si="13"/>
        <v>0</v>
      </c>
      <c r="F61" s="75">
        <f t="shared" si="13"/>
        <v>0</v>
      </c>
      <c r="G61" s="75">
        <f t="shared" si="13"/>
        <v>0</v>
      </c>
      <c r="H61" s="75">
        <f t="shared" si="13"/>
        <v>0</v>
      </c>
      <c r="I61" s="75" t="e">
        <f t="shared" si="13"/>
        <v>#REF!</v>
      </c>
      <c r="J61" s="75">
        <f t="shared" si="13"/>
        <v>0</v>
      </c>
      <c r="K61" s="75">
        <f t="shared" si="13"/>
        <v>0</v>
      </c>
      <c r="L61" s="75">
        <f>L59-L62</f>
        <v>0</v>
      </c>
      <c r="M61" s="75">
        <f t="shared" si="13"/>
        <v>0</v>
      </c>
      <c r="N61" s="75">
        <f t="shared" si="13"/>
        <v>0</v>
      </c>
      <c r="O61" s="75">
        <f>O58-O62</f>
        <v>0</v>
      </c>
    </row>
    <row r="62" spans="1:16" x14ac:dyDescent="0.2">
      <c r="B62" s="173"/>
      <c r="C62" s="75">
        <f>'[1]9.1. sz. mell.'!C9+'[1]9.1. sz. mell.'!C18+'[1]9.1. sz. mell.'!C39+'[1]9.1. sz. mell.'!C57+'[1]9.1. sz. mell.'!C80</f>
        <v>1958817903</v>
      </c>
      <c r="D62" s="75">
        <f>'[1]9.1. sz. mell.'!C25+'[1]9.1. sz. mell.'!C51+'[1]9.1. sz. mell.'!C62</f>
        <v>190479073</v>
      </c>
      <c r="E62" s="75">
        <f>'[1]9.1. sz. mell.'!C32</f>
        <v>398600000</v>
      </c>
      <c r="F62" s="75">
        <f>'[1]9.1. sz. mell.'!C68</f>
        <v>868562529</v>
      </c>
      <c r="G62" s="75">
        <f>'[1]9.1. sz. mell.'!C77</f>
        <v>847491815</v>
      </c>
      <c r="H62" s="58">
        <f>SUM(C62:G62)</f>
        <v>4263951320</v>
      </c>
      <c r="I62" s="174"/>
      <c r="J62" s="75">
        <f>'[1]9.1. sz. mell.'!C95-'[1]9.1. sz. mell.'!C113+'[1]9.1. sz. mell.'!C142</f>
        <v>769279112</v>
      </c>
      <c r="K62" s="75">
        <f>'[1]9.1. sz. mell.'!C116</f>
        <v>899252759</v>
      </c>
      <c r="L62" s="175">
        <f>'[1]10.sz.m. int.összesítő'!C16</f>
        <v>1604046551</v>
      </c>
      <c r="M62" s="176">
        <f>'[1]9.1. sz. mell.'!C131</f>
        <v>874993747</v>
      </c>
      <c r="N62" s="176">
        <f>'[1]9.1. sz. mell.'!C113</f>
        <v>116379151</v>
      </c>
      <c r="O62" s="174">
        <f>SUM(J62:N62)</f>
        <v>4263951320</v>
      </c>
    </row>
    <row r="63" spans="1:16" x14ac:dyDescent="0.2">
      <c r="B63" s="173"/>
      <c r="C63" s="75"/>
      <c r="D63" s="75"/>
      <c r="E63" s="75"/>
      <c r="F63" s="75"/>
      <c r="G63" s="75"/>
      <c r="H63" s="58"/>
      <c r="I63" s="174"/>
      <c r="J63" s="177"/>
      <c r="K63" s="75"/>
      <c r="L63" s="178"/>
      <c r="M63" s="75"/>
      <c r="N63" s="75"/>
      <c r="O63" s="174"/>
    </row>
    <row r="64" spans="1:16" x14ac:dyDescent="0.2">
      <c r="B64" s="173"/>
      <c r="C64" s="75"/>
      <c r="D64" s="75"/>
      <c r="E64" s="75"/>
      <c r="F64" s="75"/>
      <c r="G64" s="75"/>
      <c r="H64" s="58"/>
      <c r="I64" s="174"/>
      <c r="J64" s="75"/>
      <c r="K64" s="75"/>
      <c r="L64" s="178"/>
      <c r="M64" s="75"/>
      <c r="N64" s="75"/>
      <c r="O64" s="174"/>
    </row>
    <row r="65" spans="2:15" x14ac:dyDescent="0.2">
      <c r="B65" s="173"/>
      <c r="C65" s="75"/>
      <c r="D65" s="75"/>
      <c r="E65" s="75"/>
      <c r="F65" s="75"/>
      <c r="G65" s="75"/>
      <c r="H65" s="58"/>
      <c r="I65" s="174"/>
      <c r="J65" s="75"/>
      <c r="K65" s="75"/>
      <c r="L65" s="178"/>
      <c r="M65" s="75"/>
      <c r="N65" s="75"/>
      <c r="O65" s="174"/>
    </row>
    <row r="66" spans="2:15" x14ac:dyDescent="0.2">
      <c r="B66" s="173"/>
      <c r="C66" s="75"/>
      <c r="D66" s="75"/>
      <c r="E66" s="75"/>
      <c r="F66" s="75"/>
      <c r="G66" s="75"/>
      <c r="H66" s="58"/>
      <c r="I66" s="174"/>
      <c r="J66" s="75"/>
      <c r="K66" s="75"/>
      <c r="L66" s="178"/>
      <c r="M66" s="75"/>
      <c r="N66" s="75"/>
      <c r="O66" s="174"/>
    </row>
    <row r="67" spans="2:15" x14ac:dyDescent="0.2">
      <c r="B67" s="173"/>
      <c r="C67" s="75"/>
      <c r="D67" s="75"/>
      <c r="E67" s="75"/>
      <c r="F67" s="75"/>
      <c r="G67" s="75"/>
      <c r="H67" s="58"/>
      <c r="I67" s="174"/>
      <c r="J67" s="75"/>
      <c r="K67" s="75"/>
      <c r="L67" s="178"/>
      <c r="M67" s="75"/>
      <c r="N67" s="75"/>
      <c r="O67" s="174"/>
    </row>
  </sheetData>
  <mergeCells count="20">
    <mergeCell ref="A48:O48"/>
    <mergeCell ref="A50:O50"/>
    <mergeCell ref="A55:O55"/>
    <mergeCell ref="A58:B58"/>
    <mergeCell ref="A59:B59"/>
    <mergeCell ref="A60:B60"/>
    <mergeCell ref="A9:O9"/>
    <mergeCell ref="A17:O17"/>
    <mergeCell ref="A25:O25"/>
    <mergeCell ref="A30:O30"/>
    <mergeCell ref="A35:O35"/>
    <mergeCell ref="A43:O43"/>
    <mergeCell ref="A1:O1"/>
    <mergeCell ref="K2:O2"/>
    <mergeCell ref="A3:O3"/>
    <mergeCell ref="A4:O4"/>
    <mergeCell ref="A6:A8"/>
    <mergeCell ref="B6:B8"/>
    <mergeCell ref="C6:H6"/>
    <mergeCell ref="J6:O6"/>
  </mergeCells>
  <printOptions horizontalCentered="1"/>
  <pageMargins left="0.7" right="0.7" top="0.75" bottom="0.75" header="0.3" footer="0.3"/>
  <pageSetup paperSize="9" scale="44" orientation="landscape" r:id="rId1"/>
  <headerFooter alignWithMargins="0"/>
  <rowBreaks count="1" manualBreakCount="1">
    <brk id="34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7.sz táj. feladatos Önk. </vt:lpstr>
      <vt:lpstr>'7.sz táj. feladatos Önk. '!Nyomtatási_terület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Girus András</dc:creator>
  <cp:lastModifiedBy>Girus András</cp:lastModifiedBy>
  <dcterms:created xsi:type="dcterms:W3CDTF">2021-02-16T09:34:21Z</dcterms:created>
  <dcterms:modified xsi:type="dcterms:W3CDTF">2021-02-16T09:34:22Z</dcterms:modified>
</cp:coreProperties>
</file>