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E:\Documents\Doksik\Testületi anyagok\2018.03\"/>
    </mc:Choice>
  </mc:AlternateContent>
  <bookViews>
    <workbookView xWindow="0" yWindow="0" windowWidth="24000" windowHeight="8610" activeTab="1"/>
  </bookViews>
  <sheets>
    <sheet name="1. mell._ Önkormányzat összesen" sheetId="1" r:id="rId1"/>
    <sheet name="2. mell._ Önkormányzat" sheetId="2" r:id="rId2"/>
    <sheet name="3. mell._ Közös Hivatal" sheetId="3" r:id="rId3"/>
    <sheet name="4. mell._ Nagyk. Könyvtár" sheetId="4" r:id="rId4"/>
    <sheet name="5. mell._ Műv.Ház." sheetId="5" r:id="rId5"/>
    <sheet name="6. mell._Bölcsőde" sheetId="6" r:id="rId6"/>
    <sheet name="7. mell._Óvoda" sheetId="8" r:id="rId7"/>
    <sheet name="8. mell_KSZKI" sheetId="7" r:id="rId8"/>
    <sheet name="9.mell_Gond.Kp." sheetId="9" r:id="rId9"/>
    <sheet name="10.mell_Összevont mérleg" sheetId="17" r:id="rId10"/>
    <sheet name="11.mell_Műk.mérleg" sheetId="16" r:id="rId11"/>
    <sheet name="12.mell. Felhalm.mérleg" sheetId="15" r:id="rId12"/>
    <sheet name="13.mell_Eng.létszám" sheetId="10" r:id="rId13"/>
    <sheet name="14.mell. Ei.felh.ütemterv" sheetId="11" r:id="rId14"/>
    <sheet name="15. mell._Többéves kihat.köt." sheetId="13" r:id="rId15"/>
    <sheet name="16.mell._Adósságot keletk.ügyl." sheetId="12" r:id="rId16"/>
    <sheet name="17. mell. Közvetett tám." sheetId="14" r:id="rId17"/>
    <sheet name="18.mell_Pályázatok" sheetId="18" r:id="rId18"/>
    <sheet name="19.mell_EU projek" sheetId="19" r:id="rId19"/>
    <sheet name="20.mell. +3 év keret" sheetId="20" r:id="rId2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0" l="1"/>
  <c r="F22" i="10"/>
  <c r="H22" i="10"/>
  <c r="J22" i="10"/>
  <c r="L22" i="10"/>
  <c r="B22" i="10"/>
  <c r="C75" i="1" l="1"/>
  <c r="C14" i="18" l="1"/>
  <c r="D18" i="20"/>
  <c r="E18" i="20" s="1"/>
  <c r="F18" i="20" s="1"/>
  <c r="C18" i="20"/>
  <c r="C16" i="20"/>
  <c r="C15" i="20"/>
  <c r="C14" i="20"/>
  <c r="D14" i="20" s="1"/>
  <c r="E14" i="20" s="1"/>
  <c r="F14" i="20" s="1"/>
  <c r="C13" i="20"/>
  <c r="D13" i="20" s="1"/>
  <c r="E13" i="20" s="1"/>
  <c r="F13" i="20" s="1"/>
  <c r="C12" i="20"/>
  <c r="C28" i="20"/>
  <c r="C25" i="20"/>
  <c r="C35" i="20"/>
  <c r="C29" i="20"/>
  <c r="D29" i="20" s="1"/>
  <c r="E29" i="20" s="1"/>
  <c r="F29" i="20" s="1"/>
  <c r="C27" i="20"/>
  <c r="D27" i="20" s="1"/>
  <c r="E27" i="20" s="1"/>
  <c r="F27" i="20" s="1"/>
  <c r="C26" i="20"/>
  <c r="C31" i="20"/>
  <c r="D31" i="20" s="1"/>
  <c r="D35" i="20"/>
  <c r="E35" i="20" s="1"/>
  <c r="F35" i="20" s="1"/>
  <c r="D33" i="20"/>
  <c r="E33" i="20" s="1"/>
  <c r="F33" i="20" s="1"/>
  <c r="F32" i="20"/>
  <c r="E32" i="20"/>
  <c r="D28" i="20"/>
  <c r="E28" i="20" s="1"/>
  <c r="F28" i="20" s="1"/>
  <c r="D26" i="20"/>
  <c r="E26" i="20" s="1"/>
  <c r="F26" i="20" s="1"/>
  <c r="D16" i="20"/>
  <c r="E16" i="20" s="1"/>
  <c r="F16" i="20" s="1"/>
  <c r="D15" i="20"/>
  <c r="E15" i="20" s="1"/>
  <c r="F15" i="20" s="1"/>
  <c r="D12" i="20"/>
  <c r="E12" i="20" s="1"/>
  <c r="F12" i="20" s="1"/>
  <c r="D11" i="20"/>
  <c r="E11" i="20" s="1"/>
  <c r="F11" i="20" s="1"/>
  <c r="D25" i="20" l="1"/>
  <c r="E25" i="20" s="1"/>
  <c r="F25" i="20" s="1"/>
  <c r="D30" i="20"/>
  <c r="E30" i="20" s="1"/>
  <c r="F30" i="20" s="1"/>
  <c r="E31" i="20"/>
  <c r="F31" i="20" s="1"/>
  <c r="D80" i="2"/>
  <c r="E80" i="2"/>
  <c r="D84" i="2"/>
  <c r="E84" i="2"/>
  <c r="D82" i="2"/>
  <c r="E82" i="2"/>
  <c r="D78" i="2"/>
  <c r="E78" i="2"/>
  <c r="D67" i="2"/>
  <c r="E87" i="1"/>
  <c r="E63" i="1"/>
  <c r="D34" i="20" l="1"/>
  <c r="E19" i="14"/>
  <c r="C19" i="14"/>
  <c r="C13" i="14"/>
  <c r="C18" i="14"/>
  <c r="C17" i="14"/>
  <c r="C14" i="14"/>
  <c r="C9" i="14"/>
  <c r="D18" i="12"/>
  <c r="E18" i="12"/>
  <c r="F18" i="12"/>
  <c r="C18" i="12"/>
  <c r="C11" i="12"/>
  <c r="C33" i="11"/>
  <c r="N33" i="11"/>
  <c r="D33" i="11"/>
  <c r="E33" i="11"/>
  <c r="F33" i="11"/>
  <c r="G33" i="11"/>
  <c r="H33" i="11"/>
  <c r="I33" i="11"/>
  <c r="J33" i="11"/>
  <c r="K33" i="11"/>
  <c r="L33" i="11"/>
  <c r="M33" i="11"/>
  <c r="D32" i="11"/>
  <c r="E32" i="11"/>
  <c r="F32" i="11"/>
  <c r="G32" i="11"/>
  <c r="H32" i="11"/>
  <c r="I32" i="11"/>
  <c r="J32" i="11"/>
  <c r="K32" i="11"/>
  <c r="L32" i="11"/>
  <c r="M32" i="11"/>
  <c r="N32" i="11"/>
  <c r="C32" i="11"/>
  <c r="G26" i="11"/>
  <c r="H26" i="11"/>
  <c r="E26" i="11"/>
  <c r="C24" i="11"/>
  <c r="D23" i="11"/>
  <c r="E23" i="11"/>
  <c r="F23" i="11"/>
  <c r="G23" i="11"/>
  <c r="H23" i="11"/>
  <c r="I23" i="11"/>
  <c r="J23" i="11"/>
  <c r="K23" i="11"/>
  <c r="L23" i="11"/>
  <c r="M23" i="11"/>
  <c r="N23" i="11"/>
  <c r="D24" i="11"/>
  <c r="E24" i="11"/>
  <c r="F24" i="11"/>
  <c r="G24" i="11"/>
  <c r="H24" i="11"/>
  <c r="I24" i="11"/>
  <c r="J24" i="11"/>
  <c r="K24" i="11"/>
  <c r="L24" i="11"/>
  <c r="M24" i="11"/>
  <c r="N24" i="11"/>
  <c r="D25" i="11"/>
  <c r="E25" i="11"/>
  <c r="F25" i="11"/>
  <c r="G25" i="11"/>
  <c r="H25" i="11"/>
  <c r="I25" i="11"/>
  <c r="J25" i="11"/>
  <c r="K25" i="11"/>
  <c r="L25" i="11"/>
  <c r="M25" i="11"/>
  <c r="N25" i="11"/>
  <c r="C25" i="11"/>
  <c r="C23" i="11"/>
  <c r="D22" i="11"/>
  <c r="E22" i="11"/>
  <c r="F22" i="11"/>
  <c r="G22" i="11"/>
  <c r="H22" i="11"/>
  <c r="I22" i="11"/>
  <c r="J22" i="11"/>
  <c r="K22" i="11"/>
  <c r="L22" i="11"/>
  <c r="M22" i="11"/>
  <c r="N22" i="11"/>
  <c r="C22" i="11"/>
  <c r="O32" i="11"/>
  <c r="O30" i="11"/>
  <c r="O28" i="11"/>
  <c r="O26" i="11"/>
  <c r="O23" i="11"/>
  <c r="O24" i="11"/>
  <c r="O25" i="11"/>
  <c r="O22" i="11"/>
  <c r="E17" i="11"/>
  <c r="D14" i="11"/>
  <c r="E14" i="11"/>
  <c r="F14" i="11"/>
  <c r="G14" i="11"/>
  <c r="H14" i="11"/>
  <c r="I14" i="11"/>
  <c r="J14" i="11"/>
  <c r="K14" i="11"/>
  <c r="L14" i="11"/>
  <c r="M14" i="11"/>
  <c r="N14" i="11"/>
  <c r="C14" i="11"/>
  <c r="O19" i="11"/>
  <c r="O16" i="11"/>
  <c r="O14" i="11"/>
  <c r="O18" i="11"/>
  <c r="C23" i="15"/>
  <c r="F21" i="16"/>
  <c r="F23" i="16" s="1"/>
  <c r="F18" i="16"/>
  <c r="C18" i="15"/>
  <c r="C15" i="15"/>
  <c r="C17" i="15" s="1"/>
  <c r="C12" i="15"/>
  <c r="C17" i="17"/>
  <c r="C17" i="16"/>
  <c r="C21" i="16" s="1"/>
  <c r="F20" i="16"/>
  <c r="C20" i="15"/>
  <c r="F11" i="15"/>
  <c r="C13" i="15"/>
  <c r="F19" i="16"/>
  <c r="F17" i="16"/>
  <c r="F16" i="16"/>
  <c r="F15" i="16"/>
  <c r="F14" i="16"/>
  <c r="F11" i="16"/>
  <c r="F12" i="16"/>
  <c r="F10" i="16"/>
  <c r="C14" i="16"/>
  <c r="C13" i="16"/>
  <c r="C12" i="16"/>
  <c r="F22" i="17"/>
  <c r="F21" i="17"/>
  <c r="F14" i="17"/>
  <c r="E34" i="20" l="1"/>
  <c r="D36" i="20"/>
  <c r="F17" i="17"/>
  <c r="F16" i="17"/>
  <c r="F11" i="17"/>
  <c r="F12" i="17"/>
  <c r="F13" i="17"/>
  <c r="F10" i="17"/>
  <c r="C22" i="17"/>
  <c r="C21" i="17"/>
  <c r="C54" i="1"/>
  <c r="C18" i="17"/>
  <c r="C16" i="17"/>
  <c r="C14" i="17"/>
  <c r="C13" i="17"/>
  <c r="D66" i="2"/>
  <c r="C32" i="20" l="1"/>
  <c r="C30" i="20" s="1"/>
  <c r="C34" i="20" s="1"/>
  <c r="C36" i="20" s="1"/>
  <c r="O27" i="11"/>
  <c r="O33" i="11" s="1"/>
  <c r="F19" i="17"/>
  <c r="F25" i="17" s="1"/>
  <c r="F15" i="15"/>
  <c r="F20" i="15" s="1"/>
  <c r="F23" i="15" s="1"/>
  <c r="F24" i="15" s="1"/>
  <c r="F34" i="20"/>
  <c r="F36" i="20" s="1"/>
  <c r="E36" i="20"/>
  <c r="D57" i="2"/>
  <c r="D58" i="2"/>
  <c r="D59" i="2"/>
  <c r="D60" i="2"/>
  <c r="D55" i="2" s="1"/>
  <c r="D61" i="2"/>
  <c r="D56" i="2"/>
  <c r="E55" i="2"/>
  <c r="F55" i="2"/>
  <c r="E54" i="2"/>
  <c r="E63" i="2" s="1"/>
  <c r="F54" i="2"/>
  <c r="F63" i="2"/>
  <c r="F63" i="1" s="1"/>
  <c r="E53" i="2"/>
  <c r="F53" i="2"/>
  <c r="D47" i="2"/>
  <c r="D48" i="2"/>
  <c r="D49" i="2"/>
  <c r="D46" i="2"/>
  <c r="D44" i="2" s="1"/>
  <c r="D44" i="1" s="1"/>
  <c r="D43" i="2"/>
  <c r="D42" i="2"/>
  <c r="D40" i="2"/>
  <c r="D39" i="2"/>
  <c r="D41" i="2"/>
  <c r="D41" i="1" s="1"/>
  <c r="D38" i="2"/>
  <c r="D35" i="2"/>
  <c r="D37" i="2"/>
  <c r="D36" i="2"/>
  <c r="C55" i="1"/>
  <c r="E55" i="1"/>
  <c r="F55" i="1"/>
  <c r="C56" i="1"/>
  <c r="D56" i="1"/>
  <c r="E56" i="1"/>
  <c r="F56" i="1"/>
  <c r="C57" i="1"/>
  <c r="D57" i="1"/>
  <c r="E57" i="1"/>
  <c r="F57" i="1"/>
  <c r="C58" i="1"/>
  <c r="D58" i="1"/>
  <c r="E58" i="1"/>
  <c r="F58" i="1"/>
  <c r="C59" i="1"/>
  <c r="D59" i="1"/>
  <c r="E59" i="1"/>
  <c r="F59" i="1"/>
  <c r="C60" i="1"/>
  <c r="D60" i="1"/>
  <c r="E60" i="1"/>
  <c r="F60" i="1"/>
  <c r="C61" i="1"/>
  <c r="D61" i="1"/>
  <c r="E61" i="1"/>
  <c r="F61" i="1"/>
  <c r="C62" i="1"/>
  <c r="D62" i="1"/>
  <c r="E62" i="1"/>
  <c r="F62" i="1"/>
  <c r="C66" i="1"/>
  <c r="D66" i="1"/>
  <c r="E66" i="1"/>
  <c r="F66" i="1"/>
  <c r="C67" i="1"/>
  <c r="D67" i="1"/>
  <c r="E67" i="1"/>
  <c r="F67" i="1"/>
  <c r="C68" i="1"/>
  <c r="D68" i="1"/>
  <c r="E68" i="1"/>
  <c r="F68" i="1"/>
  <c r="C69" i="1"/>
  <c r="D69" i="1"/>
  <c r="E69" i="1"/>
  <c r="F69" i="1"/>
  <c r="C70" i="1"/>
  <c r="D70" i="1"/>
  <c r="E70" i="1"/>
  <c r="F70" i="1"/>
  <c r="C71" i="1"/>
  <c r="D71" i="1"/>
  <c r="E71" i="1"/>
  <c r="F71" i="1"/>
  <c r="C72" i="1"/>
  <c r="D72" i="1"/>
  <c r="E72" i="1"/>
  <c r="F72" i="1"/>
  <c r="C73" i="1"/>
  <c r="D73" i="1"/>
  <c r="E73" i="1"/>
  <c r="F73" i="1"/>
  <c r="C74" i="1"/>
  <c r="D74" i="1"/>
  <c r="E74" i="1"/>
  <c r="F74" i="1"/>
  <c r="D75" i="1"/>
  <c r="E75" i="1"/>
  <c r="F75" i="1"/>
  <c r="C76" i="1"/>
  <c r="D76" i="1"/>
  <c r="E76" i="1"/>
  <c r="F76" i="1"/>
  <c r="C77" i="1"/>
  <c r="D77" i="1"/>
  <c r="E77" i="1"/>
  <c r="F77" i="1"/>
  <c r="C78" i="1"/>
  <c r="D78" i="1"/>
  <c r="E78" i="1"/>
  <c r="F78" i="1"/>
  <c r="C80" i="1"/>
  <c r="D80" i="1"/>
  <c r="E80" i="1"/>
  <c r="F80" i="1"/>
  <c r="C81" i="1"/>
  <c r="D81" i="1"/>
  <c r="E81" i="1"/>
  <c r="F81" i="1"/>
  <c r="C82" i="1"/>
  <c r="D82" i="1"/>
  <c r="E82" i="1"/>
  <c r="F82" i="1"/>
  <c r="C83" i="1"/>
  <c r="D83" i="1"/>
  <c r="E83" i="1"/>
  <c r="F83" i="1"/>
  <c r="C84" i="1"/>
  <c r="D84" i="1"/>
  <c r="C87" i="1" s="1"/>
  <c r="E84" i="1"/>
  <c r="D87" i="1" s="1"/>
  <c r="F84" i="1"/>
  <c r="D85" i="1"/>
  <c r="E85" i="1"/>
  <c r="F85" i="1"/>
  <c r="D86" i="1"/>
  <c r="E86" i="1"/>
  <c r="F86" i="1"/>
  <c r="E54" i="1"/>
  <c r="F54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C12" i="1"/>
  <c r="D12" i="1"/>
  <c r="E12" i="1"/>
  <c r="F12" i="1"/>
  <c r="C13" i="1"/>
  <c r="D13" i="1"/>
  <c r="E13" i="1"/>
  <c r="F13" i="1"/>
  <c r="C14" i="1"/>
  <c r="D14" i="1"/>
  <c r="E14" i="1"/>
  <c r="F14" i="1"/>
  <c r="E15" i="1"/>
  <c r="F15" i="1"/>
  <c r="C16" i="1"/>
  <c r="D16" i="1"/>
  <c r="E16" i="1"/>
  <c r="F16" i="1"/>
  <c r="C17" i="1"/>
  <c r="D17" i="1"/>
  <c r="E17" i="1"/>
  <c r="F17" i="1"/>
  <c r="C18" i="1"/>
  <c r="D18" i="1"/>
  <c r="E18" i="1"/>
  <c r="F18" i="1"/>
  <c r="C19" i="1"/>
  <c r="D19" i="1"/>
  <c r="E19" i="1"/>
  <c r="F19" i="1"/>
  <c r="C20" i="1"/>
  <c r="D20" i="1"/>
  <c r="E20" i="1"/>
  <c r="F20" i="1"/>
  <c r="C21" i="1"/>
  <c r="D21" i="1"/>
  <c r="E21" i="1"/>
  <c r="F21" i="1"/>
  <c r="C22" i="1"/>
  <c r="D22" i="1"/>
  <c r="E22" i="1"/>
  <c r="F22" i="1"/>
  <c r="C23" i="1"/>
  <c r="D23" i="1"/>
  <c r="E23" i="1"/>
  <c r="F23" i="1"/>
  <c r="C24" i="1"/>
  <c r="D24" i="1"/>
  <c r="E24" i="1"/>
  <c r="F24" i="1"/>
  <c r="C25" i="1"/>
  <c r="D25" i="1"/>
  <c r="E25" i="1"/>
  <c r="F25" i="1"/>
  <c r="C26" i="1"/>
  <c r="D26" i="1"/>
  <c r="E26" i="1"/>
  <c r="F26" i="1"/>
  <c r="C27" i="1"/>
  <c r="D27" i="1"/>
  <c r="E27" i="1"/>
  <c r="F27" i="1"/>
  <c r="C28" i="1"/>
  <c r="D28" i="1"/>
  <c r="E28" i="1"/>
  <c r="F28" i="1"/>
  <c r="C29" i="1"/>
  <c r="D29" i="1"/>
  <c r="E29" i="1"/>
  <c r="F29" i="1"/>
  <c r="E30" i="1"/>
  <c r="F30" i="1"/>
  <c r="C31" i="1"/>
  <c r="D31" i="1"/>
  <c r="E31" i="1"/>
  <c r="F31" i="1"/>
  <c r="D32" i="1"/>
  <c r="E32" i="1"/>
  <c r="F32" i="1"/>
  <c r="C33" i="1"/>
  <c r="D33" i="1"/>
  <c r="E33" i="1"/>
  <c r="F33" i="1"/>
  <c r="C34" i="1"/>
  <c r="E34" i="1"/>
  <c r="F34" i="1"/>
  <c r="C35" i="1"/>
  <c r="D35" i="1"/>
  <c r="E35" i="1"/>
  <c r="F35" i="1"/>
  <c r="C36" i="1"/>
  <c r="D36" i="1"/>
  <c r="E36" i="1"/>
  <c r="F36" i="1"/>
  <c r="C37" i="1"/>
  <c r="D37" i="1"/>
  <c r="E37" i="1"/>
  <c r="F37" i="1"/>
  <c r="C38" i="1"/>
  <c r="D38" i="1"/>
  <c r="E38" i="1"/>
  <c r="F38" i="1"/>
  <c r="C39" i="1"/>
  <c r="D39" i="1"/>
  <c r="E39" i="1"/>
  <c r="F39" i="1"/>
  <c r="C40" i="1"/>
  <c r="D40" i="1"/>
  <c r="E40" i="1"/>
  <c r="F40" i="1"/>
  <c r="C41" i="1"/>
  <c r="E41" i="1"/>
  <c r="F41" i="1"/>
  <c r="C42" i="1"/>
  <c r="D42" i="1"/>
  <c r="E42" i="1"/>
  <c r="F42" i="1"/>
  <c r="C43" i="1"/>
  <c r="D43" i="1"/>
  <c r="E43" i="1"/>
  <c r="F43" i="1"/>
  <c r="C44" i="1"/>
  <c r="E44" i="1"/>
  <c r="F44" i="1"/>
  <c r="C45" i="1"/>
  <c r="D45" i="1"/>
  <c r="E45" i="1"/>
  <c r="F45" i="1"/>
  <c r="C46" i="1"/>
  <c r="D46" i="1"/>
  <c r="E46" i="1"/>
  <c r="F46" i="1"/>
  <c r="C47" i="1"/>
  <c r="D47" i="1"/>
  <c r="E47" i="1"/>
  <c r="F47" i="1"/>
  <c r="C48" i="1"/>
  <c r="D48" i="1"/>
  <c r="E48" i="1"/>
  <c r="F48" i="1"/>
  <c r="C49" i="1"/>
  <c r="D49" i="1"/>
  <c r="E49" i="1"/>
  <c r="F49" i="1"/>
  <c r="C50" i="1"/>
  <c r="D50" i="1"/>
  <c r="E50" i="1"/>
  <c r="F50" i="1"/>
  <c r="C51" i="1"/>
  <c r="D51" i="1"/>
  <c r="E51" i="1"/>
  <c r="F51" i="1"/>
  <c r="C52" i="1"/>
  <c r="D52" i="1"/>
  <c r="E52" i="1"/>
  <c r="F52" i="1"/>
  <c r="E53" i="1"/>
  <c r="F53" i="1"/>
  <c r="E7" i="1"/>
  <c r="F7" i="1"/>
  <c r="D84" i="9"/>
  <c r="E84" i="9"/>
  <c r="F84" i="9"/>
  <c r="D85" i="9"/>
  <c r="E85" i="9"/>
  <c r="F85" i="9"/>
  <c r="D86" i="9"/>
  <c r="E86" i="9"/>
  <c r="F86" i="9"/>
  <c r="D54" i="9"/>
  <c r="D63" i="9" s="1"/>
  <c r="E63" i="9"/>
  <c r="D53" i="9"/>
  <c r="E53" i="9"/>
  <c r="D44" i="9"/>
  <c r="E44" i="9"/>
  <c r="D78" i="9"/>
  <c r="E78" i="9"/>
  <c r="C78" i="9"/>
  <c r="D68" i="9"/>
  <c r="D67" i="9"/>
  <c r="D66" i="9"/>
  <c r="D84" i="7"/>
  <c r="E84" i="7"/>
  <c r="F84" i="7"/>
  <c r="D85" i="7"/>
  <c r="E85" i="7"/>
  <c r="F85" i="7"/>
  <c r="D86" i="7"/>
  <c r="E86" i="7"/>
  <c r="F86" i="7"/>
  <c r="D53" i="7"/>
  <c r="D63" i="7" s="1"/>
  <c r="D44" i="7"/>
  <c r="C49" i="7"/>
  <c r="C48" i="7"/>
  <c r="C46" i="7"/>
  <c r="D78" i="7"/>
  <c r="C78" i="7"/>
  <c r="D84" i="8"/>
  <c r="E84" i="8"/>
  <c r="F84" i="8"/>
  <c r="D85" i="8"/>
  <c r="E85" i="8"/>
  <c r="F85" i="8"/>
  <c r="D86" i="8"/>
  <c r="E86" i="8"/>
  <c r="F86" i="8"/>
  <c r="D63" i="8"/>
  <c r="D78" i="8"/>
  <c r="C78" i="8"/>
  <c r="D86" i="6"/>
  <c r="E86" i="6"/>
  <c r="F86" i="6"/>
  <c r="D84" i="6"/>
  <c r="E84" i="6"/>
  <c r="F84" i="6"/>
  <c r="D85" i="6"/>
  <c r="E85" i="6"/>
  <c r="F85" i="6"/>
  <c r="D63" i="6"/>
  <c r="D78" i="6"/>
  <c r="C78" i="6"/>
  <c r="D63" i="5"/>
  <c r="D84" i="5"/>
  <c r="E84" i="5"/>
  <c r="F84" i="5"/>
  <c r="F86" i="5" s="1"/>
  <c r="D85" i="5"/>
  <c r="E85" i="5"/>
  <c r="F85" i="5"/>
  <c r="D86" i="5"/>
  <c r="E86" i="5"/>
  <c r="D53" i="5"/>
  <c r="D44" i="5"/>
  <c r="D78" i="5"/>
  <c r="C78" i="5"/>
  <c r="E78" i="5"/>
  <c r="F78" i="5"/>
  <c r="D84" i="4"/>
  <c r="E84" i="4"/>
  <c r="F84" i="4"/>
  <c r="D85" i="4"/>
  <c r="E85" i="4"/>
  <c r="F85" i="4"/>
  <c r="D86" i="4"/>
  <c r="E86" i="4"/>
  <c r="F86" i="4"/>
  <c r="D63" i="4"/>
  <c r="E63" i="4"/>
  <c r="F63" i="4"/>
  <c r="D78" i="4"/>
  <c r="E78" i="4"/>
  <c r="F78" i="4"/>
  <c r="C78" i="4"/>
  <c r="D86" i="3"/>
  <c r="E86" i="3"/>
  <c r="F86" i="3"/>
  <c r="F85" i="3"/>
  <c r="D85" i="3"/>
  <c r="E85" i="3"/>
  <c r="D84" i="3"/>
  <c r="E84" i="3"/>
  <c r="F84" i="3"/>
  <c r="D63" i="3"/>
  <c r="E63" i="3"/>
  <c r="F63" i="3"/>
  <c r="C78" i="3"/>
  <c r="C78" i="2"/>
  <c r="C46" i="2"/>
  <c r="C49" i="2"/>
  <c r="C47" i="2"/>
  <c r="C44" i="2"/>
  <c r="C55" i="2"/>
  <c r="C54" i="2" s="1"/>
  <c r="C61" i="2"/>
  <c r="D30" i="2"/>
  <c r="D30" i="1" s="1"/>
  <c r="D26" i="2"/>
  <c r="E26" i="2"/>
  <c r="F26" i="2"/>
  <c r="C26" i="2"/>
  <c r="D19" i="2"/>
  <c r="E19" i="2"/>
  <c r="F19" i="2"/>
  <c r="C19" i="2"/>
  <c r="D15" i="2"/>
  <c r="D15" i="1" s="1"/>
  <c r="E15" i="2"/>
  <c r="F15" i="2"/>
  <c r="C15" i="2"/>
  <c r="C15" i="1" s="1"/>
  <c r="D9" i="2"/>
  <c r="E9" i="2"/>
  <c r="F9" i="2"/>
  <c r="F8" i="2" s="1"/>
  <c r="F7" i="2" s="1"/>
  <c r="C9" i="2"/>
  <c r="D9" i="3"/>
  <c r="E9" i="3"/>
  <c r="E8" i="3" s="1"/>
  <c r="E7" i="3" s="1"/>
  <c r="F9" i="3"/>
  <c r="F8" i="3" s="1"/>
  <c r="F7" i="3" s="1"/>
  <c r="D8" i="3"/>
  <c r="D7" i="3" s="1"/>
  <c r="C9" i="3"/>
  <c r="C8" i="3" s="1"/>
  <c r="C7" i="3" s="1"/>
  <c r="C53" i="3" s="1"/>
  <c r="C80" i="9"/>
  <c r="C84" i="9" s="1"/>
  <c r="C55" i="9"/>
  <c r="C44" i="9"/>
  <c r="C41" i="9"/>
  <c r="C38" i="9"/>
  <c r="C35" i="9"/>
  <c r="C34" i="9" s="1"/>
  <c r="C8" i="9"/>
  <c r="C7" i="9" s="1"/>
  <c r="C80" i="7"/>
  <c r="C55" i="7"/>
  <c r="C44" i="7"/>
  <c r="C41" i="7"/>
  <c r="C38" i="7"/>
  <c r="C35" i="7"/>
  <c r="C34" i="7" s="1"/>
  <c r="C8" i="7"/>
  <c r="C7" i="7" s="1"/>
  <c r="C80" i="8"/>
  <c r="C55" i="8"/>
  <c r="C44" i="8"/>
  <c r="C41" i="8"/>
  <c r="C38" i="8"/>
  <c r="C35" i="8"/>
  <c r="C34" i="8" s="1"/>
  <c r="C8" i="8"/>
  <c r="C7" i="8" s="1"/>
  <c r="C80" i="6"/>
  <c r="C84" i="6" s="1"/>
  <c r="C55" i="6"/>
  <c r="C44" i="6"/>
  <c r="C41" i="6"/>
  <c r="C38" i="6"/>
  <c r="C35" i="6"/>
  <c r="C34" i="6" s="1"/>
  <c r="C8" i="6"/>
  <c r="C7" i="6" s="1"/>
  <c r="C80" i="5"/>
  <c r="C84" i="5" s="1"/>
  <c r="C55" i="5"/>
  <c r="C44" i="5"/>
  <c r="C41" i="5"/>
  <c r="C38" i="5"/>
  <c r="C35" i="5"/>
  <c r="C34" i="5" s="1"/>
  <c r="C8" i="5"/>
  <c r="C7" i="5"/>
  <c r="C80" i="4"/>
  <c r="C55" i="4"/>
  <c r="C44" i="4"/>
  <c r="C41" i="4"/>
  <c r="C38" i="4"/>
  <c r="C35" i="4"/>
  <c r="C34" i="4" s="1"/>
  <c r="C8" i="4"/>
  <c r="C7" i="4" s="1"/>
  <c r="C80" i="3"/>
  <c r="C55" i="3"/>
  <c r="C44" i="3"/>
  <c r="C41" i="3"/>
  <c r="C38" i="3"/>
  <c r="C35" i="3"/>
  <c r="C34" i="3" s="1"/>
  <c r="C80" i="2"/>
  <c r="C84" i="2" s="1"/>
  <c r="C41" i="2"/>
  <c r="C38" i="2"/>
  <c r="C35" i="2"/>
  <c r="D54" i="2" l="1"/>
  <c r="D55" i="1"/>
  <c r="D54" i="1"/>
  <c r="D34" i="2"/>
  <c r="D34" i="1" s="1"/>
  <c r="C53" i="7"/>
  <c r="C85" i="7" s="1"/>
  <c r="C84" i="7"/>
  <c r="C84" i="8"/>
  <c r="C53" i="5"/>
  <c r="C85" i="5" s="1"/>
  <c r="C84" i="4"/>
  <c r="C84" i="3"/>
  <c r="C34" i="2"/>
  <c r="E8" i="2"/>
  <c r="E7" i="2" s="1"/>
  <c r="D8" i="2"/>
  <c r="C8" i="2"/>
  <c r="C53" i="9"/>
  <c r="C53" i="8"/>
  <c r="C53" i="6"/>
  <c r="C53" i="4"/>
  <c r="C63" i="3"/>
  <c r="C86" i="3" s="1"/>
  <c r="C85" i="3"/>
  <c r="D7" i="2" l="1"/>
  <c r="D8" i="1"/>
  <c r="C8" i="1"/>
  <c r="C10" i="17" s="1"/>
  <c r="C63" i="7"/>
  <c r="C86" i="7" s="1"/>
  <c r="C63" i="5"/>
  <c r="C86" i="5" s="1"/>
  <c r="C63" i="9"/>
  <c r="C86" i="9" s="1"/>
  <c r="C85" i="9"/>
  <c r="C63" i="8"/>
  <c r="C86" i="8" s="1"/>
  <c r="C85" i="8"/>
  <c r="C63" i="6"/>
  <c r="C86" i="6" s="1"/>
  <c r="C85" i="6"/>
  <c r="C63" i="4"/>
  <c r="C86" i="4" s="1"/>
  <c r="C85" i="4"/>
  <c r="D53" i="2" l="1"/>
  <c r="D7" i="1"/>
  <c r="C10" i="16"/>
  <c r="D53" i="1" l="1"/>
  <c r="D63" i="2"/>
  <c r="D63" i="1" s="1"/>
  <c r="O10" i="11"/>
  <c r="D10" i="11" l="1"/>
  <c r="H10" i="11"/>
  <c r="L10" i="11"/>
  <c r="I10" i="11"/>
  <c r="G10" i="11"/>
  <c r="E10" i="11"/>
  <c r="M10" i="11"/>
  <c r="C10" i="11"/>
  <c r="F10" i="11"/>
  <c r="J10" i="11"/>
  <c r="N10" i="11"/>
  <c r="K10" i="11"/>
  <c r="C7" i="2"/>
  <c r="C7" i="1" s="1"/>
  <c r="C32" i="1"/>
  <c r="C30" i="1"/>
  <c r="C11" i="17" s="1"/>
  <c r="C10" i="20" l="1"/>
  <c r="C19" i="17"/>
  <c r="C25" i="17" s="1"/>
  <c r="C11" i="16"/>
  <c r="C53" i="2"/>
  <c r="O11" i="11" l="1"/>
  <c r="C15" i="16"/>
  <c r="C23" i="16" s="1"/>
  <c r="C24" i="15" s="1"/>
  <c r="C63" i="2"/>
  <c r="C85" i="2"/>
  <c r="C85" i="1" s="1"/>
  <c r="C53" i="1"/>
  <c r="D10" i="20"/>
  <c r="E10" i="20" s="1"/>
  <c r="F10" i="20" s="1"/>
  <c r="C17" i="20"/>
  <c r="C19" i="20" l="1"/>
  <c r="D17" i="20"/>
  <c r="C63" i="1"/>
  <c r="C86" i="2"/>
  <c r="C86" i="1" s="1"/>
  <c r="I11" i="11"/>
  <c r="I20" i="11" s="1"/>
  <c r="I34" i="11" s="1"/>
  <c r="D11" i="11"/>
  <c r="D20" i="11" s="1"/>
  <c r="D34" i="11" s="1"/>
  <c r="E11" i="11"/>
  <c r="E20" i="11" s="1"/>
  <c r="E34" i="11" s="1"/>
  <c r="H11" i="11"/>
  <c r="H20" i="11" s="1"/>
  <c r="H34" i="11" s="1"/>
  <c r="L11" i="11"/>
  <c r="L20" i="11" s="1"/>
  <c r="L34" i="11" s="1"/>
  <c r="K11" i="11"/>
  <c r="K20" i="11" s="1"/>
  <c r="K34" i="11" s="1"/>
  <c r="M11" i="11"/>
  <c r="M20" i="11" s="1"/>
  <c r="M34" i="11" s="1"/>
  <c r="F11" i="11"/>
  <c r="F20" i="11" s="1"/>
  <c r="F34" i="11" s="1"/>
  <c r="N11" i="11"/>
  <c r="N20" i="11" s="1"/>
  <c r="N34" i="11" s="1"/>
  <c r="G11" i="11"/>
  <c r="G20" i="11" s="1"/>
  <c r="G34" i="11" s="1"/>
  <c r="O20" i="11"/>
  <c r="O34" i="11" s="1"/>
  <c r="J11" i="11"/>
  <c r="J20" i="11" s="1"/>
  <c r="J34" i="11" s="1"/>
  <c r="C11" i="11"/>
  <c r="C20" i="11" s="1"/>
  <c r="C34" i="11" s="1"/>
  <c r="D64" i="1" l="1"/>
  <c r="F64" i="1"/>
  <c r="E64" i="1"/>
  <c r="E17" i="20"/>
  <c r="D19" i="20"/>
  <c r="E19" i="20" l="1"/>
  <c r="F17" i="20"/>
  <c r="F19" i="20" s="1"/>
</calcChain>
</file>

<file path=xl/sharedStrings.xml><?xml version="1.0" encoding="utf-8"?>
<sst xmlns="http://schemas.openxmlformats.org/spreadsheetml/2006/main" count="1386" uniqueCount="385">
  <si>
    <t>Rovatrend</t>
  </si>
  <si>
    <t>Megnevezés</t>
  </si>
  <si>
    <t>2018. évi eredeti előirányzat</t>
  </si>
  <si>
    <t>ebből</t>
  </si>
  <si>
    <t>Kötelező feladatok</t>
  </si>
  <si>
    <t>Önként vállalt feladatok</t>
  </si>
  <si>
    <t>Államigazgatási feladatok</t>
  </si>
  <si>
    <t>Cibakháza Nagyközség Önkormányzat bevételei és kiadásai előirányzat-csoportok, kiemelt előirányzatok szerint</t>
  </si>
  <si>
    <t>Kötelező, önként vállalt és államigazgatási feladat szerint</t>
  </si>
  <si>
    <t>…/2018. (II…) önkormányzati rendelet 1. melléklete</t>
  </si>
  <si>
    <t xml:space="preserve"> Az önkormányzat irányítása alá tartozó szervezeti egységek</t>
  </si>
  <si>
    <t>engedélyezett létszáma</t>
  </si>
  <si>
    <t>ENGEDÉLYEZETT LÉTSZÁM</t>
  </si>
  <si>
    <t>Szervezeti egységek megnevezése</t>
  </si>
  <si>
    <t xml:space="preserve">Álláshelyek száma                                               </t>
  </si>
  <si>
    <t xml:space="preserve">Álláshelyek száma                                         </t>
  </si>
  <si>
    <t>fõfogl.</t>
  </si>
  <si>
    <t>rész.f</t>
  </si>
  <si>
    <t>Mtv.</t>
  </si>
  <si>
    <t>Mtv</t>
  </si>
  <si>
    <t>Cibakházi Közös Önkormányzati Hivatal</t>
  </si>
  <si>
    <t>Cibakházi Napsugár Óvoda</t>
  </si>
  <si>
    <t>Bölcsőde</t>
  </si>
  <si>
    <t xml:space="preserve">Könyvtár </t>
  </si>
  <si>
    <t>Művelődési Ház</t>
  </si>
  <si>
    <t>Kommunális Szolgáltató Közfoglalkoztatási Intézmény</t>
  </si>
  <si>
    <t xml:space="preserve">Nagyközségi Gondozási Központ </t>
  </si>
  <si>
    <t>Családsegító Szolgálat+Tanyagondnok</t>
  </si>
  <si>
    <t>Védőnők</t>
  </si>
  <si>
    <t>Fogászat</t>
  </si>
  <si>
    <t>Összesen</t>
  </si>
  <si>
    <t>Ezer Ft</t>
  </si>
  <si>
    <t>Sor-szám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</si>
  <si>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</si>
  <si>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</si>
  <si>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</si>
  <si>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</si>
  <si>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</si>
  <si>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</si>
  <si>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</si>
  <si>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</si>
  <si>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</si>
  <si>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</si>
  <si>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</si>
  <si>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</si>
  <si>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1.</t>
  </si>
  <si>
    <t>Bevételei előirányzatok</t>
  </si>
  <si>
    <t>2.</t>
  </si>
  <si>
    <t>Önkormányzat működési támogatása</t>
  </si>
  <si>
    <t>3.</t>
  </si>
  <si>
    <t>Működési célú támogatások</t>
  </si>
  <si>
    <t>4.</t>
  </si>
  <si>
    <t xml:space="preserve">Felhalmozási célú támogatások </t>
  </si>
  <si>
    <t>5.</t>
  </si>
  <si>
    <t>Közhatalmi bevételek</t>
  </si>
  <si>
    <t>6.</t>
  </si>
  <si>
    <t>Működési bevételek</t>
  </si>
  <si>
    <t>7.</t>
  </si>
  <si>
    <t>Felhalmozási bevételek</t>
  </si>
  <si>
    <t>8.</t>
  </si>
  <si>
    <t>Működési célú átvett pénzeszközök</t>
  </si>
  <si>
    <t>9.</t>
  </si>
  <si>
    <t>Felhalmozási célú átvett pénzeszközök</t>
  </si>
  <si>
    <t>10.</t>
  </si>
  <si>
    <t>Hitel felvétel</t>
  </si>
  <si>
    <t>11.</t>
  </si>
  <si>
    <t>Előző évi maradvány igénybevétele</t>
  </si>
  <si>
    <t>12.</t>
  </si>
  <si>
    <t>Bevételek összesen ( 2+3...+11)</t>
  </si>
  <si>
    <t>13.</t>
  </si>
  <si>
    <t>Kiadási előirányzatok</t>
  </si>
  <si>
    <t>14.</t>
  </si>
  <si>
    <t>Személyi juttatások</t>
  </si>
  <si>
    <t>15.</t>
  </si>
  <si>
    <t>Munkaadókat terhelő járulékok szoc.hj.a.</t>
  </si>
  <si>
    <t>16.</t>
  </si>
  <si>
    <t>Dologi jellegű kiadások</t>
  </si>
  <si>
    <t>17.</t>
  </si>
  <si>
    <t>Ellátottak pénzbeli juttatásai</t>
  </si>
  <si>
    <t>18.</t>
  </si>
  <si>
    <t xml:space="preserve">Egyéb működési célú támogatások </t>
  </si>
  <si>
    <t>19.</t>
  </si>
  <si>
    <t>Beruházások</t>
  </si>
  <si>
    <t>20.</t>
  </si>
  <si>
    <t>Felújítások</t>
  </si>
  <si>
    <t>21.</t>
  </si>
  <si>
    <t>Egyéb felhalmozási célú támogatások</t>
  </si>
  <si>
    <t>22.</t>
  </si>
  <si>
    <t>Tartalékok</t>
  </si>
  <si>
    <t>23.</t>
  </si>
  <si>
    <t>Hitel törlesztés</t>
  </si>
  <si>
    <t>,</t>
  </si>
  <si>
    <t>24.</t>
  </si>
  <si>
    <t>Finanszírozási kiadások</t>
  </si>
  <si>
    <t>25.</t>
  </si>
  <si>
    <t>Kiadások összesen ( 14+15+….24)</t>
  </si>
  <si>
    <t>26.</t>
  </si>
  <si>
    <t>Egyenleg ( havi záró pénzállomány          (12-27)</t>
  </si>
  <si>
    <t>Az önkormányzat adósságot keletkeztető ügyleteiből eredő fizetési kötelezettségeinek,</t>
  </si>
  <si>
    <t>valamint a saját bevételeinek a futamidő végéig várható összegei</t>
  </si>
  <si>
    <t>SAJÁT BEVÉTELEK</t>
  </si>
  <si>
    <t>sor szám</t>
  </si>
  <si>
    <t>2018. év</t>
  </si>
  <si>
    <t>2019. év</t>
  </si>
  <si>
    <t>2020. év</t>
  </si>
  <si>
    <t>Helyi adóból származó bevétel</t>
  </si>
  <si>
    <t>Az önkormányzati vagyon és az önkormányzatot megillető vagyoni értékű jog értékesítéséből és hasznosításából származó bevétel</t>
  </si>
  <si>
    <t>Díjak, pótlékok, bírságok</t>
  </si>
  <si>
    <t>Tárgyi eszközök, immateriális jószág értékesitéséből származó bevétel</t>
  </si>
  <si>
    <t>Részvények, részesedések</t>
  </si>
  <si>
    <t>Kötelezettségvállalással kapcsolatos megtérülés</t>
  </si>
  <si>
    <t>Vállalat értékesítés, privatizáció bevétel</t>
  </si>
  <si>
    <t>Saját bevétel összesen</t>
  </si>
  <si>
    <t>ADÓSÁGOT KELETKEZTETŐ ÜGYLETEK</t>
  </si>
  <si>
    <t>Összesen                                                                   0</t>
  </si>
  <si>
    <t>Az önkormányzat többéves kihatású kötelezettségei</t>
  </si>
  <si>
    <t>Kötelezettség jogcíme</t>
  </si>
  <si>
    <t>Tárgyévi terv</t>
  </si>
  <si>
    <t>2021. év</t>
  </si>
  <si>
    <t>2022. év</t>
  </si>
  <si>
    <t>2023. év</t>
  </si>
  <si>
    <t>2024. év</t>
  </si>
  <si>
    <t>Beruházás célonként</t>
  </si>
  <si>
    <t>Egyéb kötelezettség</t>
  </si>
  <si>
    <t>Összesen:</t>
  </si>
  <si>
    <t>Sor sz.</t>
  </si>
  <si>
    <t>Bevételi jogcím</t>
  </si>
  <si>
    <t>Kedvezmény nélkül elérhető bevétel</t>
  </si>
  <si>
    <t>Kedvezmények összege</t>
  </si>
  <si>
    <t>Adóelengedés</t>
  </si>
  <si>
    <t>Adókedvezmény</t>
  </si>
  <si>
    <t>Egyéb</t>
  </si>
  <si>
    <t>Ellátottak térítési díja</t>
  </si>
  <si>
    <t>Lakosági kölcsön  lakásépítéshez és lakás vásárláshoz</t>
  </si>
  <si>
    <t>Helyiségek és eszközök hasznosítása</t>
  </si>
  <si>
    <t>Egyéb kedvezmény, kölcsön</t>
  </si>
  <si>
    <t>Helyi adók összesen</t>
  </si>
  <si>
    <t xml:space="preserve">Ebből: </t>
  </si>
  <si>
    <t>Magánszemélyek kommunális adója</t>
  </si>
  <si>
    <t>Építményadó</t>
  </si>
  <si>
    <t>Egyéb adók</t>
  </si>
  <si>
    <t>Iparűzési adó</t>
  </si>
  <si>
    <t>Gépjárműadó</t>
  </si>
  <si>
    <t>ÖSSZESEN:</t>
  </si>
  <si>
    <t xml:space="preserve">Az önkormányzat működési és felhalmozási bevételek és </t>
  </si>
  <si>
    <t>kiadások előirányzata mérlegszerű bemutatása</t>
  </si>
  <si>
    <t>Bevételek</t>
  </si>
  <si>
    <t>Kiadások</t>
  </si>
  <si>
    <t>A</t>
  </si>
  <si>
    <t>B</t>
  </si>
  <si>
    <t>C</t>
  </si>
  <si>
    <t>D</t>
  </si>
  <si>
    <t>Felhalmozási célú önkormányzati támogatás</t>
  </si>
  <si>
    <t>Felújítási, beruházási  kiadások ÁFÁ-val együtt</t>
  </si>
  <si>
    <t xml:space="preserve">Felhalmozási bevételek </t>
  </si>
  <si>
    <t>Immateriális javak vásárlása</t>
  </si>
  <si>
    <t>Felhalmozási célú átvett pénzeszköz</t>
  </si>
  <si>
    <t>Ingatlanok vásárlása, létesítése</t>
  </si>
  <si>
    <t>Egyéb felhalmozási célú átvett pénzeszköz</t>
  </si>
  <si>
    <t>Tárgyi eszközök beszerzése</t>
  </si>
  <si>
    <t>Átvett pénzeszközök összesen</t>
  </si>
  <si>
    <t>Beruházási kiadások ÁFÁ-val</t>
  </si>
  <si>
    <t>Felhalmozási célú áfa vissztérítés</t>
  </si>
  <si>
    <t>Egyéb felhalmozási célú támogatások átadása államháztartáson belülre</t>
  </si>
  <si>
    <t>Felhalmozási bevételek összesen:</t>
  </si>
  <si>
    <t>Egyéb felhalmozási célú támogatások átadása államháztartáson kivülre</t>
  </si>
  <si>
    <t>Előző évi költségvetési maradvány igénybevétele    ( felhalmozási )</t>
  </si>
  <si>
    <t>Felhalmozási céltartalék</t>
  </si>
  <si>
    <t>Fejlesztési célú hitel igénybevétele</t>
  </si>
  <si>
    <t>Egyéb felhalmozási célú kiadások összesen</t>
  </si>
  <si>
    <t xml:space="preserve">Finanszírozási bevételek összesen </t>
  </si>
  <si>
    <t>Felhalmozási kiadások összesen</t>
  </si>
  <si>
    <t>Hosszúlejáratú hitelek törlesztése</t>
  </si>
  <si>
    <t xml:space="preserve">Finanszírozási kiadások összesen </t>
  </si>
  <si>
    <t>27.</t>
  </si>
  <si>
    <t xml:space="preserve">FELHALMOZÁSI CÉLÚ BEVÉTELEK ÖSSZESEN </t>
  </si>
  <si>
    <t xml:space="preserve">FELHALMOZÁSI CÉLÚ KIADÁSOK ÖSSZESEN </t>
  </si>
  <si>
    <t>28.</t>
  </si>
  <si>
    <t>Költségvetési bevételek összesen:</t>
  </si>
  <si>
    <t>Költségvetési kiadások összesen:</t>
  </si>
  <si>
    <t>29.</t>
  </si>
  <si>
    <t>Költségvetési működési hiány mértéke :</t>
  </si>
  <si>
    <t>30.</t>
  </si>
  <si>
    <t>Költségvetési felhalmozási hiány mértéke :</t>
  </si>
  <si>
    <t>31.</t>
  </si>
  <si>
    <t>Költségvetési hiány mértéke :</t>
  </si>
  <si>
    <t xml:space="preserve">Az önkormányzat működési és felhalmozási bevételeinek és </t>
  </si>
  <si>
    <t>kiadásainak  mérlegszerű bemutatása</t>
  </si>
  <si>
    <t>Önkormányzatok működési támogatása</t>
  </si>
  <si>
    <t>Működési célú támogatások államháztartáson belülről</t>
  </si>
  <si>
    <t>Munkaadókat terhelő járulékok és Szociális Hozzájárulási Adó</t>
  </si>
  <si>
    <t xml:space="preserve">Dologi kiadások </t>
  </si>
  <si>
    <t xml:space="preserve">Működési célú bevételek összesen </t>
  </si>
  <si>
    <t>Egyéb működési célú támogatások</t>
  </si>
  <si>
    <t>Hitelfelvétel ( működési célú likvid hitel )</t>
  </si>
  <si>
    <t>Tartalékok (általános és cél tartalék)</t>
  </si>
  <si>
    <t>Előző évi költségvetési maradvány igénybevétele        ( működési )</t>
  </si>
  <si>
    <t>Egyéb működési és felhalmozási kiadások (6+7)</t>
  </si>
  <si>
    <t>Kiadások összesen</t>
  </si>
  <si>
    <t>Elszámolás központi költségvetéssel</t>
  </si>
  <si>
    <t>Finanszírozási bevételek összesen</t>
  </si>
  <si>
    <t>Finanszírozási kiadások összesen</t>
  </si>
  <si>
    <t xml:space="preserve">MŰKÖDÉSI CÉLÚ BEVÉTELEK ÖSSZESEN </t>
  </si>
  <si>
    <t>MŰKÖDÉSI CÉLÚ KIADÁSOK ÖSSZESEN</t>
  </si>
  <si>
    <t>Az önkormányzat költségvetésének összevont mérlege</t>
  </si>
  <si>
    <t xml:space="preserve"> Általános működési és ágazati támogatás </t>
  </si>
  <si>
    <t>Munkaadót terhelő járulékok és szociális hozzájárulási adó</t>
  </si>
  <si>
    <t>Felhalmozási célú támogatások államháztartáson belülről</t>
  </si>
  <si>
    <t>Dologi kiadások</t>
  </si>
  <si>
    <t>Termékek és szolgáltatások adói, közhatalmi bevételek</t>
  </si>
  <si>
    <t>Egyéb működési célú kiadások</t>
  </si>
  <si>
    <t>Egyéb felhalmozási célú kiadás</t>
  </si>
  <si>
    <t>Felmalmozási célú átvett pénzeszközök</t>
  </si>
  <si>
    <t>Bevételek összesen</t>
  </si>
  <si>
    <t>Fejlesztési célú hitel felvétel</t>
  </si>
  <si>
    <t>KÖLTSÉGVETÉSI BEVÉTELEK ÖSSZESEN</t>
  </si>
  <si>
    <t>KÖLTSÉGVETÉSI KIADÁSOK ÖSSZESEN</t>
  </si>
  <si>
    <t>Az önkormányzat felhalmozási  kiadásainak részletezése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</si>
  <si>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</si>
  <si>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</si>
  <si>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</si>
  <si>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</si>
  <si>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</si>
  <si>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>köztemetés</t>
  </si>
  <si>
    <t>B1</t>
  </si>
  <si>
    <t>B11 Önkormányzatok működési támogatásai</t>
  </si>
  <si>
    <t>Települési önkormányzatok működési támogatásai</t>
  </si>
  <si>
    <t>Önkormányzati Hivatal működésének támogatása</t>
  </si>
  <si>
    <t>Település-üzemeltetéshez kapcs. feladatellátás támogatása</t>
  </si>
  <si>
    <t>B111 Helyi önkormányzatok működésének általános támogatása</t>
  </si>
  <si>
    <t>B112 Települési önkormányzatok egyes köznevelési fel. Támogatása</t>
  </si>
  <si>
    <t>Óvodaped. És óvodaped. Munk. Közv. Segítők bértámogatása</t>
  </si>
  <si>
    <t>Óvodaműködtetés támogatása</t>
  </si>
  <si>
    <t>Kiegészítő támogatás az óvodapedagógusok min-ből adódó többletkiad.hoz</t>
  </si>
  <si>
    <t>B113. Telep. önkorm.szociális, gyermekjóléti és gyermekétkeztetési feldatainak támogatása</t>
  </si>
  <si>
    <t>Települési önkormányzatok szociális fela.egyéb támogatása</t>
  </si>
  <si>
    <t>Egyes szociális és gyermekjóléti feladatok támogatása</t>
  </si>
  <si>
    <t>Idős személyek részére nyújtott szociális szakosított ellátás</t>
  </si>
  <si>
    <t>Intézményi gyermekétkeztetés támogatása</t>
  </si>
  <si>
    <t>Rászoruló gyermekek szünidei étkeztetésének támogatása</t>
  </si>
  <si>
    <t>Kiegészítő támogatás a bölcsődében fogl.felsőf.végz.kisgyn.béréhez</t>
  </si>
  <si>
    <t>B114. Települési önkormányzatok kulturális feladatainak támogatása</t>
  </si>
  <si>
    <t>Könyvtári, közművelődési és múzeumi feladatok támogatása</t>
  </si>
  <si>
    <t>B115. Működési célú költségvetési támogatások és kiegészítő támogatások</t>
  </si>
  <si>
    <t>B14.Működési célú visszatér.tám.visszatérülése áht-n belül</t>
  </si>
  <si>
    <t>B16. Egyéb működési célú támogatások bevételei áht-n belülről</t>
  </si>
  <si>
    <t>OEP támogatás</t>
  </si>
  <si>
    <t>Közfoglalkoztatás támogatása</t>
  </si>
  <si>
    <t>Felhalmozási célú támogatások áht. belülről</t>
  </si>
  <si>
    <t>B2</t>
  </si>
  <si>
    <t>B3</t>
  </si>
  <si>
    <t>B34. Vagyoni típusú adók</t>
  </si>
  <si>
    <t>építményadó</t>
  </si>
  <si>
    <t>magánszemélyek kommunális adója</t>
  </si>
  <si>
    <t>B35. Termékek és szolgáltatások adói</t>
  </si>
  <si>
    <t>iparűzési adó</t>
  </si>
  <si>
    <t>gépjárműadó</t>
  </si>
  <si>
    <t>pótlékok, bírságok,igazg. szolg.díjak</t>
  </si>
  <si>
    <t>B36. Egyéb közhatalmi bevételek</t>
  </si>
  <si>
    <t>B4</t>
  </si>
  <si>
    <t>B5</t>
  </si>
  <si>
    <t>B6</t>
  </si>
  <si>
    <t>B7</t>
  </si>
  <si>
    <t>B8</t>
  </si>
  <si>
    <t>Finanszírozási bevételek</t>
  </si>
  <si>
    <t>B813 Maradvány igénybevétele</t>
  </si>
  <si>
    <t>TOP pályázatok</t>
  </si>
  <si>
    <t>Szociális tüzifa pályázat</t>
  </si>
  <si>
    <t>Önkormányzati étkeztetés pályázat</t>
  </si>
  <si>
    <t>B814 Államháztartáson belüli megelőlegezés visszafizetése</t>
  </si>
  <si>
    <t>BEVÉTELEK ÖSSZESEN</t>
  </si>
  <si>
    <t>K1</t>
  </si>
  <si>
    <t>Személyi juttatatások</t>
  </si>
  <si>
    <t>K2</t>
  </si>
  <si>
    <t>Munkaadót terhelő járulék</t>
  </si>
  <si>
    <t>K3</t>
  </si>
  <si>
    <t>K4</t>
  </si>
  <si>
    <t>Bursa támogatás</t>
  </si>
  <si>
    <t xml:space="preserve">AJTP </t>
  </si>
  <si>
    <t>települési támogatás</t>
  </si>
  <si>
    <t xml:space="preserve">K5 </t>
  </si>
  <si>
    <t>K6</t>
  </si>
  <si>
    <t xml:space="preserve">K7 </t>
  </si>
  <si>
    <t>K8</t>
  </si>
  <si>
    <t>Egyéb felhalmozási kiadások</t>
  </si>
  <si>
    <t>K9</t>
  </si>
  <si>
    <t>K914 Államháztartási megelőlegezések visszafizetése</t>
  </si>
  <si>
    <t>K915 Központi irányító szervi támogatások folyósítása</t>
  </si>
  <si>
    <t>Költségvetési bevételek és kiadások egyenlege</t>
  </si>
  <si>
    <t>Bevételek és Kiadások egyenlege</t>
  </si>
  <si>
    <t>talajterhelési díj</t>
  </si>
  <si>
    <t>B401.Készletértékesítés ellentértéke</t>
  </si>
  <si>
    <t>B402. Szolgátatások ellenértéke</t>
  </si>
  <si>
    <t xml:space="preserve">B405. Ellátási díj </t>
  </si>
  <si>
    <t xml:space="preserve">B406. Kiszámlázott áltanos forgalmi adó </t>
  </si>
  <si>
    <t>KIADÁSOK ÖSSZESEN</t>
  </si>
  <si>
    <t>Cibakháza Nagyközség Önkormányzatának és intézményeinek bevételei és kiadásai előirányzat-csoportok, kiemelt előirányzatok szerint</t>
  </si>
  <si>
    <t>Cibakházi Közös Önkormányzati Hivatal bevételei és kiadásai előirányzat-csoportok, kiemelt előirányzatok szerint</t>
  </si>
  <si>
    <t>Nagyközségi Önkormányzati Könyvtár bevételei és kiadásai előirányzat-csoportok, kiemelt előirányzatok szerint</t>
  </si>
  <si>
    <t>Cibakháza Nagyközségi Művelődési Ház bevételei és kiadásai előirányzat-csoportok, kiemelt előirányzatok szerint</t>
  </si>
  <si>
    <t>Nagyközségi Önkormányzati Bölcsőde bevételei és kiadásai előirányzat-csoportok, kiemelt előirányzatok szerint</t>
  </si>
  <si>
    <t>Cibakházi Napsugár Óvoda bevételei és kiadásai előirányzat-csoportok, kiemelt előirányzatok szerint</t>
  </si>
  <si>
    <t>Kommunális Szolgáltató és Közfoglalkoztatási Intézmény bevételei és kiadásai előirányzat-csoportok, kiemelt előirányzatok szerint</t>
  </si>
  <si>
    <t>Nagyközségi Szociális Gondozási Központ bevételei és kiadásai előirányzat-csoportok, kiemelt előirányzatok szerint</t>
  </si>
  <si>
    <t>…/2018. (II…) önkormányzati rendelet 10. melléklete</t>
  </si>
  <si>
    <t>…/2018. (II…) önkormányzati rendelet 11. melléklete</t>
  </si>
  <si>
    <t>2018. évi terv</t>
  </si>
  <si>
    <t>2018.év</t>
  </si>
  <si>
    <t>…/2018. (II…) önkormányzati rendelet 12. melléklete</t>
  </si>
  <si>
    <t>…/2018. (II…) önkormányzati rendelet 16. melléklete</t>
  </si>
  <si>
    <t>…/2018. (II…) önkormányzati rendelet 15. melléklete</t>
  </si>
  <si>
    <r>
      <t xml:space="preserve">Működési célú hiteltörlesztés          ( tőke + kamat) </t>
    </r>
    <r>
      <rPr>
        <sz val="12"/>
        <color indexed="8"/>
        <rFont val="Times New Roman"/>
        <family val="1"/>
        <charset val="238"/>
      </rPr>
      <t>( 2+3 )</t>
    </r>
  </si>
  <si>
    <r>
      <t xml:space="preserve">Felhalmozási célú hiteltörlesztés ( tőke + kamat ) </t>
    </r>
    <r>
      <rPr>
        <sz val="12"/>
        <color indexed="8"/>
        <rFont val="Times New Roman"/>
        <family val="1"/>
        <charset val="238"/>
      </rPr>
      <t>( 1+…3)</t>
    </r>
  </si>
  <si>
    <r>
      <t xml:space="preserve">Felújítás feladatonként </t>
    </r>
    <r>
      <rPr>
        <sz val="12"/>
        <color indexed="8"/>
        <rFont val="Times New Roman"/>
        <family val="1"/>
        <charset val="238"/>
      </rPr>
      <t xml:space="preserve"> </t>
    </r>
  </si>
  <si>
    <t>…/2018. (II…) önkormányzati rendelet 14. melléklete</t>
  </si>
  <si>
    <t>…/2018. (II…) önkormányzati rendelet 17. melléklete</t>
  </si>
  <si>
    <t>…/2018. (II…) önkormányzati rendelet 18. melléklete</t>
  </si>
  <si>
    <t>Polgármesteri illetmény támogatása</t>
  </si>
  <si>
    <t>Nem közművel összegyűjtött szennyvíz ártalmatlanítása</t>
  </si>
  <si>
    <t>Bölcsőde, mini bölcsőde támogatása</t>
  </si>
  <si>
    <t>B404. Tulajdonosi bevételek</t>
  </si>
  <si>
    <t>ASP pályázat</t>
  </si>
  <si>
    <t>Tanyafejlesztési program</t>
  </si>
  <si>
    <t>Szabad pénzmaradvány</t>
  </si>
  <si>
    <t>…/2018. (II…) önkormányzati rendelet 2. melléklete</t>
  </si>
  <si>
    <t>…/2018. (II…) önkormányzati rendelet 3. melléklete</t>
  </si>
  <si>
    <t>…/2018. (II…) önkormányzati rendelet 4. melléklete</t>
  </si>
  <si>
    <t>…/2018. (II…) önkormányzati rendelet 5. melléklete</t>
  </si>
  <si>
    <t>…/2018. (II…) önkormányzati rendelet 6. melléklete</t>
  </si>
  <si>
    <t>…/2018. (II…) önkormányzati rendelet 7. melléklete</t>
  </si>
  <si>
    <t>…/2018. (II…) önkormányzati rendelet 9. melléklete</t>
  </si>
  <si>
    <t>…/2018. (II…) önkormányzati rendelet 8. melléklete</t>
  </si>
  <si>
    <t>Előző évi költségvetési maradvány  igénybevétele, intézményi támogatás</t>
  </si>
  <si>
    <t xml:space="preserve"> BEVÉTELEK ÖSSZESEN</t>
  </si>
  <si>
    <t>2018. évben tervezett saját bevételek</t>
  </si>
  <si>
    <t>Ft</t>
  </si>
  <si>
    <t>Az önkormányzat 2018. évi közvetett támogatásai</t>
  </si>
  <si>
    <t>Önkormányzati étkeztetés fejlesztése</t>
  </si>
  <si>
    <t>Az önkormányzat 2018. évi előirányzat – felhasználási ütemterve</t>
  </si>
  <si>
    <t>Ft-ban</t>
  </si>
  <si>
    <t>Európai uniós támogatással megvalósuló fejlesztések,projektekhez történő hozzájárulások</t>
  </si>
  <si>
    <t xml:space="preserve">Az államháztartásról szóló 2011.évi CXCV.törvény 24.§ (4) bekezdés d) pontja alapján </t>
  </si>
  <si>
    <t>a költségvetési évet követő három év tervezett előirányzatainak keretszámai</t>
  </si>
  <si>
    <t>FT</t>
  </si>
  <si>
    <t>Sor-
szám</t>
  </si>
  <si>
    <t>2018.</t>
  </si>
  <si>
    <t>2019.</t>
  </si>
  <si>
    <t>2020.</t>
  </si>
  <si>
    <t>2021.</t>
  </si>
  <si>
    <t>E</t>
  </si>
  <si>
    <t>F</t>
  </si>
  <si>
    <t xml:space="preserve">Működési bevételek </t>
  </si>
  <si>
    <t xml:space="preserve">Működési célú átvett pénzeszközök </t>
  </si>
  <si>
    <t xml:space="preserve">Felhalmozási célú átvett pénzeszközök </t>
  </si>
  <si>
    <t>KÖLTSÉGVETÉSI BEVÉTELEK ÖSSZESEN: (1+…+8)</t>
  </si>
  <si>
    <t xml:space="preserve">FINANSZÍROZÁSI BEVÉTELEK ÖSSZESEN: </t>
  </si>
  <si>
    <t>KÖLTSÉGVETÉSI ÉS FINANSZÍROZÁSI BEVÉTELEK ÖSSZESEN: (8+9)</t>
  </si>
  <si>
    <t>KIADÁSOK</t>
  </si>
  <si>
    <t xml:space="preserve">   Működési költségvetés kiadásai </t>
  </si>
  <si>
    <t>1.1</t>
  </si>
  <si>
    <t xml:space="preserve">  Személyi juttatások összesen</t>
  </si>
  <si>
    <t>1.2</t>
  </si>
  <si>
    <t xml:space="preserve">  Munkaadókat terhelő Járulékok és SZOHO</t>
  </si>
  <si>
    <t>1.3</t>
  </si>
  <si>
    <t xml:space="preserve">  Dologi Kiadások</t>
  </si>
  <si>
    <t>1.4</t>
  </si>
  <si>
    <t xml:space="preserve">   Egyéb működési célú kiadások</t>
  </si>
  <si>
    <t xml:space="preserve">   Felhalmozási költségvetés kiadásai (2.1.+2.2.+2.3.)</t>
  </si>
  <si>
    <t>2.1.</t>
  </si>
  <si>
    <t>2.2.</t>
  </si>
  <si>
    <t>2.3.</t>
  </si>
  <si>
    <t>KÖLTSÉGVETÉSI KIADÁSOK ÖSSZESEN (1+2)</t>
  </si>
  <si>
    <t>FINANSZÍROZÁSI KIADÁSOK ÖSSZESEN:</t>
  </si>
  <si>
    <t>KIADÁSOK ÖSSZESEN: (3.+4.)</t>
  </si>
  <si>
    <t>…/2018. (II…) önkormányzati rendelet 19. melléklete</t>
  </si>
  <si>
    <t>…/2018. (II…) önkormányzati rendelet 20. melléklete</t>
  </si>
  <si>
    <t>TOP 3.2.2 Kazánház építése</t>
  </si>
  <si>
    <t>TOP 1.2.1 GÖDÖR beruházás</t>
  </si>
  <si>
    <t>TOP 4.1.1 Orvosi rendelő felújítása</t>
  </si>
  <si>
    <t>Tanyafejlesztési program-Kamera bővítés</t>
  </si>
  <si>
    <t>Tanyafejlesztési program-tanyagondnoki szolgálat</t>
  </si>
  <si>
    <t>Tanyafejlesztési program-Zártkerti revitalizáció</t>
  </si>
  <si>
    <t xml:space="preserve"> 2018.év</t>
  </si>
  <si>
    <t>2018. január 1.</t>
  </si>
  <si>
    <t xml:space="preserve">2018.  december 31.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</si>
</sst>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F_t_-;\-* #,##0.00\ _F_t_-;_-* &quot;-&quot;??\ _F_t_-;_-@_-"/>
    <numFmt numFmtId="164" formatCode="#,##0_ ;[Red]\-#,##0\ "/>
    <numFmt numFmtId="165" formatCode="_-* #,##0\ _F_t_-;\-* #,##0\ _F_t_-;_-* &quot;-&quot;??\ _F_t_-;_-@_-"/>
    <numFmt numFmtId="166" formatCode="#,###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name val="Arial CE"/>
      <family val="2"/>
      <charset val="238"/>
    </font>
    <font>
      <sz val="12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 CE"/>
      <charset val="238"/>
    </font>
    <font>
      <b/>
      <sz val="12"/>
      <color indexed="8"/>
      <name val="Times New Roman"/>
      <family val="1"/>
      <charset val="238"/>
    </font>
    <font>
      <b/>
      <i/>
      <sz val="12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sz val="14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i/>
      <sz val="12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b/>
      <u/>
      <sz val="12"/>
      <color indexed="8"/>
      <name val="Times New Roman"/>
      <family val="1"/>
      <charset val="238"/>
    </font>
    <font>
      <sz val="12"/>
      <name val="Times New Roman CE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44"/>
        <bgColor indexed="22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8" fillId="0" borderId="0"/>
    <xf numFmtId="9" fontId="1" fillId="0" borderId="0" applyFont="0" applyFill="0" applyBorder="0" applyAlignment="0" applyProtection="0"/>
    <xf numFmtId="0" fontId="17" fillId="0" borderId="0"/>
  </cellStyleXfs>
  <cellXfs count="30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1" xfId="0" applyFont="1" applyBorder="1"/>
    <xf numFmtId="3" fontId="5" fillId="0" borderId="1" xfId="2" applyNumberFormat="1" applyFont="1" applyBorder="1" applyAlignment="1" applyProtection="1">
      <alignment vertical="center"/>
    </xf>
    <xf numFmtId="0" fontId="6" fillId="0" borderId="1" xfId="2" applyFont="1" applyBorder="1"/>
    <xf numFmtId="0" fontId="7" fillId="0" borderId="0" xfId="2" applyFont="1"/>
    <xf numFmtId="0" fontId="7" fillId="0" borderId="0" xfId="2" applyFont="1" applyAlignment="1">
      <alignment horizontal="right" vertical="center" wrapText="1"/>
    </xf>
    <xf numFmtId="0" fontId="7" fillId="0" borderId="0" xfId="2" applyFont="1" applyAlignment="1">
      <alignment horizontal="center"/>
    </xf>
    <xf numFmtId="0" fontId="5" fillId="0" borderId="0" xfId="2" applyNumberFormat="1" applyFont="1" applyBorder="1" applyAlignment="1" applyProtection="1">
      <alignment horizontal="right"/>
    </xf>
    <xf numFmtId="0" fontId="7" fillId="0" borderId="1" xfId="2" applyFont="1" applyFill="1" applyBorder="1" applyAlignment="1"/>
    <xf numFmtId="0" fontId="7" fillId="0" borderId="1" xfId="2" applyFont="1" applyFill="1" applyBorder="1" applyAlignment="1">
      <alignment horizontal="center"/>
    </xf>
    <xf numFmtId="164" fontId="9" fillId="0" borderId="1" xfId="2" applyNumberFormat="1" applyFont="1" applyFill="1" applyBorder="1" applyAlignment="1" applyProtection="1">
      <alignment horizontal="center" vertical="center" wrapText="1"/>
    </xf>
    <xf numFmtId="0" fontId="5" fillId="0" borderId="1" xfId="2" applyNumberFormat="1" applyFont="1" applyBorder="1" applyAlignment="1" applyProtection="1">
      <alignment horizontal="right" vertical="center" wrapText="1"/>
    </xf>
    <xf numFmtId="0" fontId="7" fillId="0" borderId="4" xfId="2" applyFont="1" applyFill="1" applyBorder="1" applyAlignment="1">
      <alignment vertical="center" wrapText="1"/>
    </xf>
    <xf numFmtId="0" fontId="5" fillId="0" borderId="1" xfId="2" applyNumberFormat="1" applyFont="1" applyBorder="1" applyAlignment="1" applyProtection="1">
      <alignment horizontal="left" vertical="center" wrapText="1"/>
    </xf>
    <xf numFmtId="3" fontId="6" fillId="0" borderId="1" xfId="2" applyNumberFormat="1" applyFont="1" applyBorder="1" applyAlignment="1">
      <alignment vertical="center"/>
    </xf>
    <xf numFmtId="3" fontId="7" fillId="0" borderId="1" xfId="2" applyNumberFormat="1" applyFont="1" applyBorder="1" applyAlignment="1">
      <alignment vertical="center"/>
    </xf>
    <xf numFmtId="0" fontId="5" fillId="0" borderId="4" xfId="2" applyNumberFormat="1" applyFont="1" applyBorder="1" applyAlignment="1" applyProtection="1">
      <alignment horizontal="left" vertical="center" wrapText="1"/>
    </xf>
    <xf numFmtId="0" fontId="5" fillId="0" borderId="1" xfId="2" applyNumberFormat="1" applyFont="1" applyBorder="1" applyAlignment="1" applyProtection="1">
      <alignment vertical="center" wrapText="1"/>
    </xf>
    <xf numFmtId="0" fontId="9" fillId="0" borderId="4" xfId="2" applyNumberFormat="1" applyFont="1" applyBorder="1" applyAlignment="1" applyProtection="1">
      <alignment horizontal="left" vertical="center" wrapText="1"/>
    </xf>
    <xf numFmtId="3" fontId="9" fillId="0" borderId="1" xfId="2" applyNumberFormat="1" applyFont="1" applyBorder="1" applyAlignment="1" applyProtection="1">
      <alignment vertical="center"/>
    </xf>
    <xf numFmtId="0" fontId="9" fillId="0" borderId="1" xfId="2" applyNumberFormat="1" applyFont="1" applyBorder="1" applyAlignment="1" applyProtection="1">
      <alignment horizontal="left" vertical="center" wrapText="1"/>
    </xf>
    <xf numFmtId="0" fontId="5" fillId="0" borderId="1" xfId="2" applyNumberFormat="1" applyFont="1" applyFill="1" applyBorder="1" applyAlignment="1" applyProtection="1">
      <alignment horizontal="left" vertical="center" wrapText="1"/>
    </xf>
    <xf numFmtId="0" fontId="6" fillId="0" borderId="0" xfId="2" applyFont="1"/>
    <xf numFmtId="0" fontId="7" fillId="0" borderId="1" xfId="2" applyFont="1" applyFill="1" applyBorder="1" applyAlignment="1">
      <alignment vertical="center" wrapText="1"/>
    </xf>
    <xf numFmtId="3" fontId="6" fillId="0" borderId="1" xfId="2" applyNumberFormat="1" applyFont="1" applyFill="1" applyBorder="1" applyAlignment="1">
      <alignment vertical="center"/>
    </xf>
    <xf numFmtId="0" fontId="9" fillId="0" borderId="0" xfId="2" applyNumberFormat="1" applyFont="1" applyBorder="1" applyAlignment="1" applyProtection="1">
      <alignment horizontal="left" vertical="center" wrapText="1"/>
    </xf>
    <xf numFmtId="0" fontId="9" fillId="0" borderId="4" xfId="2" applyNumberFormat="1" applyFont="1" applyFill="1" applyBorder="1" applyAlignment="1" applyProtection="1">
      <alignment horizontal="left" vertical="center" wrapText="1"/>
    </xf>
    <xf numFmtId="3" fontId="9" fillId="0" borderId="1" xfId="2" applyNumberFormat="1" applyFont="1" applyFill="1" applyBorder="1" applyAlignment="1" applyProtection="1">
      <alignment vertical="center"/>
    </xf>
    <xf numFmtId="0" fontId="6" fillId="0" borderId="1" xfId="2" applyNumberFormat="1" applyFont="1" applyFill="1" applyBorder="1" applyAlignment="1" applyProtection="1">
      <alignment horizontal="left" vertical="center" wrapText="1"/>
    </xf>
    <xf numFmtId="3" fontId="6" fillId="0" borderId="1" xfId="2" applyNumberFormat="1" applyFont="1" applyFill="1" applyBorder="1" applyAlignment="1" applyProtection="1">
      <alignment vertical="center"/>
    </xf>
    <xf numFmtId="0" fontId="7" fillId="0" borderId="1" xfId="2" applyFont="1" applyBorder="1"/>
    <xf numFmtId="3" fontId="7" fillId="0" borderId="1" xfId="2" applyNumberFormat="1" applyFont="1" applyFill="1" applyBorder="1" applyAlignment="1">
      <alignment vertical="center"/>
    </xf>
    <xf numFmtId="0" fontId="7" fillId="0" borderId="4" xfId="2" applyFont="1" applyFill="1" applyBorder="1"/>
    <xf numFmtId="3" fontId="5" fillId="0" borderId="1" xfId="2" applyNumberFormat="1" applyFont="1" applyFill="1" applyBorder="1" applyAlignment="1" applyProtection="1">
      <alignment vertical="center"/>
    </xf>
    <xf numFmtId="0" fontId="9" fillId="0" borderId="1" xfId="2" applyNumberFormat="1" applyFont="1" applyFill="1" applyBorder="1" applyAlignment="1" applyProtection="1">
      <alignment horizontal="left" vertical="center" wrapText="1"/>
    </xf>
    <xf numFmtId="2" fontId="6" fillId="0" borderId="1" xfId="2" applyNumberFormat="1" applyFont="1" applyFill="1" applyBorder="1" applyAlignment="1">
      <alignment vertical="center" wrapText="1"/>
    </xf>
    <xf numFmtId="3" fontId="6" fillId="0" borderId="1" xfId="2" applyNumberFormat="1" applyFont="1" applyBorder="1"/>
    <xf numFmtId="0" fontId="7" fillId="4" borderId="0" xfId="2" applyFont="1" applyFill="1"/>
    <xf numFmtId="0" fontId="6" fillId="0" borderId="9" xfId="2" applyFont="1" applyFill="1" applyBorder="1" applyAlignment="1">
      <alignment wrapText="1"/>
    </xf>
    <xf numFmtId="0" fontId="6" fillId="0" borderId="9" xfId="2" applyFont="1" applyBorder="1" applyAlignment="1">
      <alignment wrapText="1"/>
    </xf>
    <xf numFmtId="0" fontId="6" fillId="0" borderId="4" xfId="2" applyFont="1" applyBorder="1" applyAlignment="1">
      <alignment wrapText="1"/>
    </xf>
    <xf numFmtId="0" fontId="5" fillId="0" borderId="0" xfId="2" applyNumberFormat="1" applyFont="1" applyBorder="1" applyAlignment="1" applyProtection="1">
      <alignment horizontal="right" vertical="center" wrapText="1"/>
    </xf>
    <xf numFmtId="0" fontId="7" fillId="0" borderId="0" xfId="2" applyFont="1" applyBorder="1"/>
    <xf numFmtId="0" fontId="12" fillId="0" borderId="0" xfId="2" applyFont="1" applyAlignment="1">
      <alignment horizontal="center" wrapText="1"/>
    </xf>
    <xf numFmtId="0" fontId="13" fillId="0" borderId="0" xfId="0" applyFont="1"/>
    <xf numFmtId="0" fontId="12" fillId="0" borderId="0" xfId="2" applyFont="1" applyAlignment="1">
      <alignment horizontal="center"/>
    </xf>
    <xf numFmtId="0" fontId="10" fillId="0" borderId="14" xfId="2" applyNumberFormat="1" applyFont="1" applyFill="1" applyBorder="1" applyAlignment="1" applyProtection="1">
      <alignment horizontal="center" vertical="center"/>
    </xf>
    <xf numFmtId="0" fontId="10" fillId="0" borderId="17" xfId="2" applyNumberFormat="1" applyFont="1" applyFill="1" applyBorder="1" applyAlignment="1" applyProtection="1">
      <alignment horizontal="center" vertical="center"/>
    </xf>
    <xf numFmtId="0" fontId="7" fillId="0" borderId="0" xfId="2" applyFont="1" applyAlignment="1">
      <alignment horizontal="right" wrapText="1"/>
    </xf>
    <xf numFmtId="0" fontId="10" fillId="0" borderId="15" xfId="2" applyNumberFormat="1" applyFont="1" applyFill="1" applyBorder="1" applyAlignment="1" applyProtection="1">
      <alignment horizontal="center"/>
    </xf>
    <xf numFmtId="164" fontId="9" fillId="0" borderId="15" xfId="2" applyNumberFormat="1" applyFont="1" applyFill="1" applyBorder="1" applyAlignment="1" applyProtection="1">
      <alignment horizontal="center" vertical="center" wrapText="1"/>
    </xf>
    <xf numFmtId="0" fontId="10" fillId="0" borderId="18" xfId="2" applyNumberFormat="1" applyFont="1" applyFill="1" applyBorder="1" applyAlignment="1" applyProtection="1">
      <alignment horizontal="center"/>
    </xf>
    <xf numFmtId="0" fontId="9" fillId="0" borderId="1" xfId="2" applyNumberFormat="1" applyFont="1" applyFill="1" applyBorder="1" applyAlignment="1" applyProtection="1">
      <alignment horizontal="center" vertical="center"/>
    </xf>
    <xf numFmtId="0" fontId="9" fillId="0" borderId="1" xfId="2" applyNumberFormat="1" applyFont="1" applyFill="1" applyBorder="1" applyAlignment="1" applyProtection="1">
      <alignment horizontal="center" vertical="center" wrapText="1"/>
    </xf>
    <xf numFmtId="0" fontId="5" fillId="0" borderId="1" xfId="2" applyNumberFormat="1" applyFont="1" applyFill="1" applyBorder="1" applyAlignment="1" applyProtection="1">
      <alignment horizontal="right" vertical="center" wrapText="1"/>
    </xf>
    <xf numFmtId="0" fontId="6" fillId="0" borderId="1" xfId="2" applyFont="1" applyFill="1" applyBorder="1" applyAlignment="1">
      <alignment vertical="center" wrapText="1"/>
    </xf>
    <xf numFmtId="0" fontId="6" fillId="0" borderId="1" xfId="2" applyFont="1" applyFill="1" applyBorder="1" applyAlignment="1">
      <alignment wrapText="1"/>
    </xf>
    <xf numFmtId="3" fontId="5" fillId="0" borderId="1" xfId="2" applyNumberFormat="1" applyFont="1" applyBorder="1" applyAlignment="1" applyProtection="1">
      <alignment vertical="center"/>
    </xf>
    <xf numFmtId="3" fontId="5" fillId="3" borderId="1" xfId="2" applyNumberFormat="1" applyFont="1" applyFill="1" applyBorder="1" applyAlignment="1" applyProtection="1">
      <alignment vertical="center"/>
    </xf>
    <xf numFmtId="0" fontId="5" fillId="0" borderId="6" xfId="2" applyNumberFormat="1" applyFont="1" applyFill="1" applyBorder="1" applyAlignment="1" applyProtection="1">
      <alignment horizontal="left" vertical="center" wrapText="1"/>
    </xf>
    <xf numFmtId="0" fontId="10" fillId="0" borderId="1" xfId="2" applyNumberFormat="1" applyFont="1" applyFill="1" applyBorder="1" applyAlignment="1" applyProtection="1">
      <alignment horizontal="left" vertical="center" wrapText="1"/>
    </xf>
    <xf numFmtId="3" fontId="10" fillId="0" borderId="1" xfId="2" applyNumberFormat="1" applyFont="1" applyFill="1" applyBorder="1" applyAlignment="1" applyProtection="1">
      <alignment vertical="center"/>
    </xf>
    <xf numFmtId="0" fontId="7" fillId="0" borderId="1" xfId="2" applyFont="1" applyFill="1" applyBorder="1"/>
    <xf numFmtId="0" fontId="14" fillId="0" borderId="1" xfId="2" applyFont="1" applyBorder="1"/>
    <xf numFmtId="0" fontId="7" fillId="0" borderId="0" xfId="2" applyFont="1" applyFill="1"/>
    <xf numFmtId="0" fontId="9" fillId="0" borderId="0" xfId="2" applyNumberFormat="1" applyFont="1" applyBorder="1" applyAlignment="1" applyProtection="1"/>
    <xf numFmtId="0" fontId="6" fillId="0" borderId="1" xfId="2" applyFont="1" applyBorder="1" applyAlignment="1">
      <alignment horizontal="left" vertical="center" wrapText="1"/>
    </xf>
    <xf numFmtId="0" fontId="7" fillId="0" borderId="1" xfId="2" applyFont="1" applyBorder="1" applyAlignment="1">
      <alignment horizontal="left" vertical="center" wrapText="1"/>
    </xf>
    <xf numFmtId="0" fontId="7" fillId="2" borderId="1" xfId="2" applyFont="1" applyFill="1" applyBorder="1"/>
    <xf numFmtId="0" fontId="6" fillId="2" borderId="1" xfId="2" applyFont="1" applyFill="1" applyBorder="1" applyAlignment="1">
      <alignment horizontal="left" wrapText="1"/>
    </xf>
    <xf numFmtId="164" fontId="6" fillId="2" borderId="1" xfId="2" applyNumberFormat="1" applyFont="1" applyFill="1" applyBorder="1" applyAlignment="1">
      <alignment vertical="center"/>
    </xf>
    <xf numFmtId="0" fontId="5" fillId="0" borderId="0" xfId="2" applyNumberFormat="1" applyFont="1" applyBorder="1" applyAlignment="1" applyProtection="1"/>
    <xf numFmtId="0" fontId="2" fillId="7" borderId="1" xfId="0" applyFont="1" applyFill="1" applyBorder="1"/>
    <xf numFmtId="0" fontId="3" fillId="7" borderId="1" xfId="0" applyFont="1" applyFill="1" applyBorder="1"/>
    <xf numFmtId="0" fontId="15" fillId="0" borderId="1" xfId="0" applyFont="1" applyBorder="1"/>
    <xf numFmtId="0" fontId="15" fillId="0" borderId="1" xfId="0" applyFont="1" applyBorder="1" applyAlignment="1">
      <alignment horizontal="left" indent="1"/>
    </xf>
    <xf numFmtId="0" fontId="15" fillId="0" borderId="0" xfId="0" applyFont="1"/>
    <xf numFmtId="0" fontId="15" fillId="0" borderId="1" xfId="0" applyFont="1" applyBorder="1" applyAlignment="1">
      <alignment horizontal="left" indent="2"/>
    </xf>
    <xf numFmtId="0" fontId="15" fillId="0" borderId="1" xfId="0" applyFont="1" applyBorder="1" applyAlignment="1">
      <alignment horizontal="left" indent="3"/>
    </xf>
    <xf numFmtId="0" fontId="2" fillId="8" borderId="1" xfId="0" applyFont="1" applyFill="1" applyBorder="1"/>
    <xf numFmtId="0" fontId="2" fillId="8" borderId="1" xfId="0" applyFont="1" applyFill="1" applyBorder="1" applyAlignment="1">
      <alignment horizontal="left" indent="1"/>
    </xf>
    <xf numFmtId="0" fontId="15" fillId="0" borderId="0" xfId="0" applyFont="1" applyAlignment="1">
      <alignment horizontal="left" indent="1"/>
    </xf>
    <xf numFmtId="0" fontId="2" fillId="0" borderId="0" xfId="0" applyFont="1" applyBorder="1"/>
    <xf numFmtId="0" fontId="2" fillId="0" borderId="1" xfId="0" applyFont="1" applyFill="1" applyBorder="1"/>
    <xf numFmtId="0" fontId="2" fillId="0" borderId="0" xfId="0" applyFont="1" applyFill="1"/>
    <xf numFmtId="0" fontId="2" fillId="9" borderId="1" xfId="0" applyFont="1" applyFill="1" applyBorder="1"/>
    <xf numFmtId="0" fontId="2" fillId="10" borderId="1" xfId="0" applyFont="1" applyFill="1" applyBorder="1"/>
    <xf numFmtId="0" fontId="2" fillId="0" borderId="0" xfId="0" applyFont="1" applyAlignment="1"/>
    <xf numFmtId="0" fontId="7" fillId="0" borderId="0" xfId="2" applyFont="1" applyAlignment="1">
      <alignment horizontal="right"/>
    </xf>
    <xf numFmtId="3" fontId="7" fillId="0" borderId="1" xfId="2" applyNumberFormat="1" applyFont="1" applyBorder="1"/>
    <xf numFmtId="0" fontId="7" fillId="0" borderId="7" xfId="2" applyFont="1" applyFill="1" applyBorder="1"/>
    <xf numFmtId="0" fontId="6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/>
    </xf>
    <xf numFmtId="0" fontId="6" fillId="0" borderId="1" xfId="2" applyFont="1" applyBorder="1" applyAlignment="1">
      <alignment horizontal="right" vertical="center"/>
    </xf>
    <xf numFmtId="164" fontId="6" fillId="0" borderId="1" xfId="2" applyNumberFormat="1" applyFont="1" applyFill="1" applyBorder="1" applyAlignment="1">
      <alignment horizontal="right" vertical="center"/>
    </xf>
    <xf numFmtId="164" fontId="6" fillId="0" borderId="1" xfId="2" applyNumberFormat="1" applyFont="1" applyBorder="1" applyAlignment="1">
      <alignment horizontal="right" vertical="center"/>
    </xf>
    <xf numFmtId="164" fontId="7" fillId="0" borderId="1" xfId="2" applyNumberFormat="1" applyFont="1" applyBorder="1" applyAlignment="1">
      <alignment horizontal="right" vertical="center"/>
    </xf>
    <xf numFmtId="0" fontId="7" fillId="0" borderId="1" xfId="2" applyFont="1" applyBorder="1" applyAlignment="1">
      <alignment horizontal="right" vertical="center"/>
    </xf>
    <xf numFmtId="0" fontId="7" fillId="0" borderId="1" xfId="2" applyFont="1" applyBorder="1" applyAlignment="1">
      <alignment horizontal="right"/>
    </xf>
    <xf numFmtId="0" fontId="7" fillId="2" borderId="1" xfId="2" applyFont="1" applyFill="1" applyBorder="1" applyAlignment="1">
      <alignment horizontal="right" vertical="center"/>
    </xf>
    <xf numFmtId="0" fontId="9" fillId="0" borderId="15" xfId="2" applyNumberFormat="1" applyFont="1" applyBorder="1" applyAlignment="1" applyProtection="1">
      <alignment horizontal="center" vertical="center" wrapText="1"/>
    </xf>
    <xf numFmtId="0" fontId="9" fillId="0" borderId="13" xfId="2" applyNumberFormat="1" applyFont="1" applyBorder="1" applyAlignment="1" applyProtection="1">
      <alignment horizontal="center" vertical="center" wrapText="1"/>
    </xf>
    <xf numFmtId="0" fontId="9" fillId="0" borderId="15" xfId="2" applyNumberFormat="1" applyFont="1" applyBorder="1" applyAlignment="1" applyProtection="1">
      <alignment horizontal="right" vertical="center"/>
    </xf>
    <xf numFmtId="0" fontId="9" fillId="0" borderId="15" xfId="2" applyNumberFormat="1" applyFont="1" applyBorder="1" applyAlignment="1" applyProtection="1">
      <alignment vertical="center" wrapText="1"/>
    </xf>
    <xf numFmtId="3" fontId="5" fillId="0" borderId="15" xfId="2" applyNumberFormat="1" applyFont="1" applyBorder="1" applyAlignment="1" applyProtection="1"/>
    <xf numFmtId="3" fontId="5" fillId="0" borderId="25" xfId="2" applyNumberFormat="1" applyFont="1" applyBorder="1" applyAlignment="1" applyProtection="1"/>
    <xf numFmtId="3" fontId="9" fillId="0" borderId="15" xfId="2" applyNumberFormat="1" applyFont="1" applyBorder="1" applyAlignment="1" applyProtection="1"/>
    <xf numFmtId="0" fontId="5" fillId="0" borderId="15" xfId="2" applyNumberFormat="1" applyFont="1" applyBorder="1" applyAlignment="1" applyProtection="1">
      <alignment horizontal="right" vertical="center"/>
    </xf>
    <xf numFmtId="0" fontId="5" fillId="0" borderId="15" xfId="2" applyNumberFormat="1" applyFont="1" applyBorder="1" applyAlignment="1" applyProtection="1">
      <alignment vertical="center" wrapText="1"/>
    </xf>
    <xf numFmtId="3" fontId="5" fillId="0" borderId="15" xfId="2" applyNumberFormat="1" applyFont="1" applyBorder="1" applyAlignment="1" applyProtection="1">
      <alignment vertical="center"/>
    </xf>
    <xf numFmtId="3" fontId="9" fillId="0" borderId="15" xfId="2" applyNumberFormat="1" applyFont="1" applyBorder="1" applyAlignment="1" applyProtection="1">
      <alignment vertical="center"/>
    </xf>
    <xf numFmtId="0" fontId="9" fillId="0" borderId="15" xfId="2" applyNumberFormat="1" applyFont="1" applyBorder="1" applyAlignment="1" applyProtection="1">
      <alignment horizontal="center" vertical="center"/>
    </xf>
    <xf numFmtId="0" fontId="9" fillId="0" borderId="15" xfId="2" applyNumberFormat="1" applyFont="1" applyBorder="1" applyAlignment="1" applyProtection="1">
      <alignment vertical="center"/>
    </xf>
    <xf numFmtId="0" fontId="9" fillId="0" borderId="24" xfId="2" applyNumberFormat="1" applyFont="1" applyFill="1" applyBorder="1" applyAlignment="1" applyProtection="1">
      <alignment vertical="center"/>
    </xf>
    <xf numFmtId="0" fontId="9" fillId="0" borderId="0" xfId="2" applyNumberFormat="1" applyFont="1" applyBorder="1" applyAlignment="1" applyProtection="1">
      <alignment horizontal="center" vertical="top"/>
    </xf>
    <xf numFmtId="0" fontId="7" fillId="0" borderId="1" xfId="2" applyFont="1" applyBorder="1" applyAlignment="1">
      <alignment vertical="center"/>
    </xf>
    <xf numFmtId="0" fontId="6" fillId="0" borderId="1" xfId="2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vertical="center" wrapText="1"/>
    </xf>
    <xf numFmtId="0" fontId="7" fillId="0" borderId="1" xfId="2" applyFont="1" applyBorder="1" applyAlignment="1">
      <alignment horizontal="center" vertical="center"/>
    </xf>
    <xf numFmtId="165" fontId="7" fillId="0" borderId="1" xfId="3" applyNumberFormat="1" applyFont="1" applyBorder="1" applyAlignment="1">
      <alignment horizontal="right" vertical="center" wrapText="1"/>
    </xf>
    <xf numFmtId="165" fontId="7" fillId="0" borderId="1" xfId="3" applyNumberFormat="1" applyFont="1" applyFill="1" applyBorder="1" applyAlignment="1">
      <alignment horizontal="right" vertical="center" wrapText="1"/>
    </xf>
    <xf numFmtId="165" fontId="7" fillId="0" borderId="1" xfId="3" applyNumberFormat="1" applyFont="1" applyBorder="1" applyAlignment="1">
      <alignment horizontal="right"/>
    </xf>
    <xf numFmtId="165" fontId="6" fillId="0" borderId="1" xfId="3" applyNumberFormat="1" applyFont="1" applyBorder="1" applyAlignment="1">
      <alignment horizontal="right" vertical="center" wrapText="1"/>
    </xf>
    <xf numFmtId="0" fontId="6" fillId="0" borderId="1" xfId="2" applyFont="1" applyBorder="1" applyAlignment="1">
      <alignment vertical="center" wrapText="1"/>
    </xf>
    <xf numFmtId="43" fontId="2" fillId="0" borderId="0" xfId="1" applyFont="1" applyBorder="1"/>
    <xf numFmtId="165" fontId="3" fillId="7" borderId="1" xfId="1" applyNumberFormat="1" applyFont="1" applyFill="1" applyBorder="1"/>
    <xf numFmtId="165" fontId="2" fillId="0" borderId="1" xfId="1" applyNumberFormat="1" applyFont="1" applyBorder="1"/>
    <xf numFmtId="165" fontId="2" fillId="8" borderId="1" xfId="1" applyNumberFormat="1" applyFont="1" applyFill="1" applyBorder="1"/>
    <xf numFmtId="165" fontId="15" fillId="0" borderId="1" xfId="1" applyNumberFormat="1" applyFont="1" applyBorder="1"/>
    <xf numFmtId="165" fontId="2" fillId="0" borderId="1" xfId="1" applyNumberFormat="1" applyFont="1" applyFill="1" applyBorder="1"/>
    <xf numFmtId="165" fontId="2" fillId="9" borderId="1" xfId="1" applyNumberFormat="1" applyFont="1" applyFill="1" applyBorder="1"/>
    <xf numFmtId="165" fontId="2" fillId="7" borderId="1" xfId="1" applyNumberFormat="1" applyFont="1" applyFill="1" applyBorder="1"/>
    <xf numFmtId="165" fontId="15" fillId="0" borderId="1" xfId="1" applyNumberFormat="1" applyFont="1" applyBorder="1" applyAlignment="1">
      <alignment horizontal="left" indent="1"/>
    </xf>
    <xf numFmtId="165" fontId="2" fillId="10" borderId="1" xfId="1" applyNumberFormat="1" applyFont="1" applyFill="1" applyBorder="1"/>
    <xf numFmtId="165" fontId="2" fillId="0" borderId="0" xfId="1" applyNumberFormat="1" applyFont="1" applyBorder="1"/>
    <xf numFmtId="165" fontId="2" fillId="0" borderId="0" xfId="1" applyNumberFormat="1" applyFont="1"/>
    <xf numFmtId="165" fontId="2" fillId="0" borderId="0" xfId="1" applyNumberFormat="1" applyFont="1" applyAlignment="1">
      <alignment horizontal="center"/>
    </xf>
    <xf numFmtId="165" fontId="3" fillId="0" borderId="1" xfId="1" applyNumberFormat="1" applyFont="1" applyBorder="1" applyAlignment="1">
      <alignment wrapText="1"/>
    </xf>
    <xf numFmtId="165" fontId="2" fillId="9" borderId="1" xfId="0" applyNumberFormat="1" applyFont="1" applyFill="1" applyBorder="1"/>
    <xf numFmtId="165" fontId="2" fillId="7" borderId="1" xfId="0" applyNumberFormat="1" applyFont="1" applyFill="1" applyBorder="1"/>
    <xf numFmtId="165" fontId="3" fillId="0" borderId="0" xfId="1" applyNumberFormat="1" applyFont="1"/>
    <xf numFmtId="165" fontId="2" fillId="8" borderId="1" xfId="1" applyNumberFormat="1" applyFont="1" applyFill="1" applyBorder="1" applyAlignment="1">
      <alignment horizontal="left" indent="1"/>
    </xf>
    <xf numFmtId="165" fontId="15" fillId="0" borderId="1" xfId="1" applyNumberFormat="1" applyFont="1" applyBorder="1" applyAlignment="1">
      <alignment horizontal="left" indent="2"/>
    </xf>
    <xf numFmtId="165" fontId="15" fillId="0" borderId="0" xfId="1" applyNumberFormat="1" applyFont="1"/>
    <xf numFmtId="165" fontId="15" fillId="0" borderId="1" xfId="1" applyNumberFormat="1" applyFont="1" applyBorder="1" applyAlignment="1">
      <alignment horizontal="left" indent="3"/>
    </xf>
    <xf numFmtId="165" fontId="2" fillId="0" borderId="0" xfId="1" applyNumberFormat="1" applyFont="1" applyFill="1"/>
    <xf numFmtId="165" fontId="3" fillId="0" borderId="1" xfId="1" applyNumberFormat="1" applyFont="1" applyFill="1" applyBorder="1"/>
    <xf numFmtId="165" fontId="3" fillId="9" borderId="1" xfId="1" applyNumberFormat="1" applyFont="1" applyFill="1" applyBorder="1"/>
    <xf numFmtId="165" fontId="15" fillId="0" borderId="1" xfId="1" applyNumberFormat="1" applyFont="1" applyFill="1" applyBorder="1"/>
    <xf numFmtId="165" fontId="15" fillId="0" borderId="0" xfId="1" applyNumberFormat="1" applyFont="1" applyFill="1"/>
    <xf numFmtId="165" fontId="15" fillId="0" borderId="1" xfId="1" applyNumberFormat="1" applyFont="1" applyFill="1" applyBorder="1" applyAlignment="1">
      <alignment horizontal="left" indent="1"/>
    </xf>
    <xf numFmtId="165" fontId="15" fillId="0" borderId="0" xfId="1" applyNumberFormat="1" applyFont="1" applyFill="1" applyAlignment="1">
      <alignment horizontal="left" indent="1"/>
    </xf>
    <xf numFmtId="165" fontId="3" fillId="10" borderId="1" xfId="1" applyNumberFormat="1" applyFont="1" applyFill="1" applyBorder="1"/>
    <xf numFmtId="165" fontId="3" fillId="0" borderId="7" xfId="1" applyNumberFormat="1" applyFont="1" applyFill="1" applyBorder="1"/>
    <xf numFmtId="165" fontId="3" fillId="0" borderId="2" xfId="1" applyNumberFormat="1" applyFont="1" applyFill="1" applyBorder="1"/>
    <xf numFmtId="165" fontId="5" fillId="0" borderId="0" xfId="1" applyNumberFormat="1" applyFont="1" applyBorder="1" applyAlignment="1" applyProtection="1">
      <alignment horizontal="right"/>
    </xf>
    <xf numFmtId="165" fontId="9" fillId="0" borderId="1" xfId="1" applyNumberFormat="1" applyFont="1" applyFill="1" applyBorder="1" applyAlignment="1" applyProtection="1">
      <alignment horizontal="center" vertical="center"/>
    </xf>
    <xf numFmtId="165" fontId="5" fillId="0" borderId="1" xfId="1" applyNumberFormat="1" applyFont="1" applyBorder="1" applyAlignment="1" applyProtection="1">
      <alignment horizontal="right" vertical="center"/>
    </xf>
    <xf numFmtId="165" fontId="5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>
      <alignment vertical="center"/>
    </xf>
    <xf numFmtId="165" fontId="10" fillId="0" borderId="1" xfId="1" applyNumberFormat="1" applyFont="1" applyFill="1" applyBorder="1" applyAlignment="1" applyProtection="1">
      <alignment vertical="center"/>
    </xf>
    <xf numFmtId="165" fontId="7" fillId="0" borderId="1" xfId="1" applyNumberFormat="1" applyFont="1" applyFill="1" applyBorder="1"/>
    <xf numFmtId="165" fontId="14" fillId="0" borderId="1" xfId="1" applyNumberFormat="1" applyFont="1" applyBorder="1"/>
    <xf numFmtId="165" fontId="7" fillId="0" borderId="1" xfId="1" applyNumberFormat="1" applyFont="1" applyBorder="1"/>
    <xf numFmtId="165" fontId="9" fillId="0" borderId="1" xfId="1" applyNumberFormat="1" applyFont="1" applyFill="1" applyBorder="1" applyAlignment="1" applyProtection="1">
      <alignment vertical="center"/>
    </xf>
    <xf numFmtId="0" fontId="7" fillId="0" borderId="0" xfId="2" applyFont="1" applyAlignment="1">
      <alignment vertical="top"/>
    </xf>
    <xf numFmtId="0" fontId="7" fillId="0" borderId="0" xfId="2" applyFont="1" applyAlignment="1">
      <alignment horizontal="right" vertical="top"/>
    </xf>
    <xf numFmtId="0" fontId="9" fillId="2" borderId="1" xfId="2" applyNumberFormat="1" applyFont="1" applyFill="1" applyBorder="1" applyAlignment="1" applyProtection="1">
      <alignment vertical="center"/>
    </xf>
    <xf numFmtId="0" fontId="9" fillId="5" borderId="15" xfId="2" applyNumberFormat="1" applyFont="1" applyFill="1" applyBorder="1" applyAlignment="1" applyProtection="1">
      <alignment horizontal="center" vertical="center" wrapText="1"/>
      <protection locked="0"/>
    </xf>
    <xf numFmtId="0" fontId="9" fillId="5" borderId="26" xfId="2" applyNumberFormat="1" applyFont="1" applyFill="1" applyBorder="1" applyAlignment="1" applyProtection="1">
      <alignment horizontal="center" vertical="center"/>
      <protection locked="0"/>
    </xf>
    <xf numFmtId="0" fontId="9" fillId="5" borderId="14" xfId="2" applyNumberFormat="1" applyFont="1" applyFill="1" applyBorder="1" applyAlignment="1" applyProtection="1">
      <alignment horizontal="center" vertical="center"/>
      <protection locked="0"/>
    </xf>
    <xf numFmtId="0" fontId="6" fillId="0" borderId="0" xfId="2" applyFont="1" applyAlignment="1">
      <alignment vertical="center"/>
    </xf>
    <xf numFmtId="0" fontId="7" fillId="0" borderId="15" xfId="2" applyFont="1" applyBorder="1"/>
    <xf numFmtId="0" fontId="9" fillId="0" borderId="3" xfId="2" applyNumberFormat="1" applyFont="1" applyBorder="1" applyAlignment="1" applyProtection="1">
      <protection locked="0"/>
    </xf>
    <xf numFmtId="0" fontId="5" fillId="0" borderId="1" xfId="2" applyNumberFormat="1" applyFont="1" applyBorder="1" applyAlignment="1" applyProtection="1"/>
    <xf numFmtId="0" fontId="5" fillId="0" borderId="3" xfId="2" applyNumberFormat="1" applyFont="1" applyBorder="1" applyAlignment="1" applyProtection="1"/>
    <xf numFmtId="3" fontId="5" fillId="0" borderId="1" xfId="2" applyNumberFormat="1" applyFont="1" applyBorder="1" applyAlignment="1" applyProtection="1"/>
    <xf numFmtId="0" fontId="5" fillId="0" borderId="3" xfId="2" applyNumberFormat="1" applyFont="1" applyFill="1" applyBorder="1" applyAlignment="1" applyProtection="1"/>
    <xf numFmtId="0" fontId="9" fillId="0" borderId="3" xfId="2" applyNumberFormat="1" applyFont="1" applyBorder="1" applyAlignment="1" applyProtection="1"/>
    <xf numFmtId="3" fontId="9" fillId="0" borderId="1" xfId="2" applyNumberFormat="1" applyFont="1" applyBorder="1" applyAlignment="1" applyProtection="1"/>
    <xf numFmtId="3" fontId="9" fillId="0" borderId="0" xfId="2" applyNumberFormat="1" applyFont="1" applyBorder="1" applyAlignment="1" applyProtection="1"/>
    <xf numFmtId="3" fontId="5" fillId="0" borderId="0" xfId="2" applyNumberFormat="1" applyFont="1" applyFill="1" applyBorder="1" applyAlignment="1" applyProtection="1"/>
    <xf numFmtId="0" fontId="5" fillId="0" borderId="12" xfId="2" applyNumberFormat="1" applyFont="1" applyFill="1" applyBorder="1" applyAlignment="1" applyProtection="1"/>
    <xf numFmtId="0" fontId="7" fillId="0" borderId="17" xfId="2" applyFont="1" applyBorder="1"/>
    <xf numFmtId="0" fontId="9" fillId="6" borderId="3" xfId="2" applyNumberFormat="1" applyFont="1" applyFill="1" applyBorder="1" applyAlignment="1" applyProtection="1">
      <alignment horizontal="left" vertical="center" wrapText="1"/>
    </xf>
    <xf numFmtId="3" fontId="9" fillId="6" borderId="1" xfId="2" applyNumberFormat="1" applyFont="1" applyFill="1" applyBorder="1" applyAlignment="1" applyProtection="1">
      <alignment horizontal="right" vertical="center"/>
    </xf>
    <xf numFmtId="165" fontId="6" fillId="0" borderId="1" xfId="1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right"/>
    </xf>
    <xf numFmtId="9" fontId="3" fillId="0" borderId="7" xfId="5" applyFont="1" applyFill="1" applyBorder="1"/>
    <xf numFmtId="9" fontId="2" fillId="0" borderId="0" xfId="5" applyFont="1" applyBorder="1"/>
    <xf numFmtId="0" fontId="7" fillId="0" borderId="0" xfId="2" applyFont="1" applyAlignment="1"/>
    <xf numFmtId="0" fontId="7" fillId="3" borderId="0" xfId="2" applyFont="1" applyFill="1"/>
    <xf numFmtId="0" fontId="7" fillId="0" borderId="0" xfId="2" applyFont="1" applyBorder="1" applyAlignment="1">
      <alignment vertical="center"/>
    </xf>
    <xf numFmtId="0" fontId="6" fillId="0" borderId="0" xfId="2" applyFont="1" applyFill="1" applyBorder="1" applyAlignment="1">
      <alignment vertical="center" wrapText="1"/>
    </xf>
    <xf numFmtId="0" fontId="7" fillId="0" borderId="0" xfId="2" applyFont="1" applyFill="1" applyBorder="1" applyAlignment="1">
      <alignment vertical="center" wrapText="1"/>
    </xf>
    <xf numFmtId="0" fontId="6" fillId="0" borderId="1" xfId="6" applyFont="1" applyFill="1" applyBorder="1" applyAlignment="1" applyProtection="1">
      <alignment horizontal="center" vertical="center" wrapText="1"/>
    </xf>
    <xf numFmtId="0" fontId="6" fillId="0" borderId="0" xfId="2" applyFont="1" applyAlignment="1">
      <alignment horizontal="center" wrapText="1"/>
    </xf>
    <xf numFmtId="0" fontId="6" fillId="0" borderId="0" xfId="2" applyFont="1" applyAlignment="1">
      <alignment horizontal="left" wrapText="1"/>
    </xf>
    <xf numFmtId="0" fontId="7" fillId="0" borderId="1" xfId="6" applyFont="1" applyFill="1" applyBorder="1" applyAlignment="1" applyProtection="1">
      <alignment horizontal="center" vertical="center" wrapText="1"/>
    </xf>
    <xf numFmtId="0" fontId="7" fillId="0" borderId="1" xfId="4" applyFont="1" applyBorder="1" applyAlignment="1" applyProtection="1">
      <alignment horizontal="left" vertical="center" wrapText="1" indent="1"/>
    </xf>
    <xf numFmtId="166" fontId="7" fillId="0" borderId="1" xfId="6" applyNumberFormat="1" applyFont="1" applyFill="1" applyBorder="1" applyAlignment="1" applyProtection="1">
      <alignment vertical="center" wrapText="1"/>
      <protection locked="0"/>
    </xf>
    <xf numFmtId="0" fontId="7" fillId="0" borderId="1" xfId="6" applyFont="1" applyFill="1" applyBorder="1" applyAlignment="1" applyProtection="1">
      <alignment horizontal="left" vertical="center" wrapText="1" indent="1"/>
    </xf>
    <xf numFmtId="166" fontId="7" fillId="0" borderId="1" xfId="6" applyNumberFormat="1" applyFont="1" applyFill="1" applyBorder="1" applyAlignment="1" applyProtection="1">
      <alignment vertical="center" wrapText="1"/>
    </xf>
    <xf numFmtId="0" fontId="6" fillId="0" borderId="1" xfId="6" applyFont="1" applyFill="1" applyBorder="1" applyAlignment="1" applyProtection="1">
      <alignment horizontal="left" vertical="center" wrapText="1" indent="1"/>
    </xf>
    <xf numFmtId="166" fontId="6" fillId="0" borderId="1" xfId="6" applyNumberFormat="1" applyFont="1" applyFill="1" applyBorder="1" applyAlignment="1" applyProtection="1">
      <alignment vertical="center" wrapText="1"/>
    </xf>
    <xf numFmtId="0" fontId="6" fillId="0" borderId="0" xfId="6" applyFont="1" applyFill="1" applyBorder="1" applyAlignment="1" applyProtection="1">
      <alignment horizontal="center" vertical="center" wrapText="1"/>
    </xf>
    <xf numFmtId="0" fontId="6" fillId="0" borderId="0" xfId="6" applyFont="1" applyFill="1" applyBorder="1" applyAlignment="1" applyProtection="1">
      <alignment vertical="center" wrapText="1"/>
    </xf>
    <xf numFmtId="166" fontId="6" fillId="0" borderId="0" xfId="6" applyNumberFormat="1" applyFont="1" applyFill="1" applyBorder="1" applyAlignment="1" applyProtection="1">
      <alignment horizontal="right" vertical="center" wrapText="1" indent="1"/>
    </xf>
    <xf numFmtId="0" fontId="7" fillId="0" borderId="0" xfId="6" applyFont="1" applyFill="1" applyBorder="1" applyAlignment="1" applyProtection="1">
      <alignment horizontal="right" vertical="center" wrapText="1" indent="1"/>
    </xf>
    <xf numFmtId="166" fontId="7" fillId="0" borderId="0" xfId="6" applyNumberFormat="1" applyFont="1" applyFill="1" applyBorder="1" applyAlignment="1" applyProtection="1">
      <alignment horizontal="right" vertical="center" wrapText="1" indent="1"/>
    </xf>
    <xf numFmtId="0" fontId="7" fillId="0" borderId="0" xfId="6" applyFont="1" applyFill="1" applyAlignment="1" applyProtection="1">
      <alignment horizontal="right" vertical="center" indent="1"/>
    </xf>
    <xf numFmtId="166" fontId="14" fillId="0" borderId="0" xfId="6" applyNumberFormat="1" applyFont="1" applyFill="1" applyBorder="1" applyAlignment="1" applyProtection="1">
      <alignment horizontal="left" vertical="center"/>
    </xf>
    <xf numFmtId="0" fontId="7" fillId="0" borderId="0" xfId="4" applyFont="1" applyFill="1" applyBorder="1" applyAlignment="1" applyProtection="1">
      <alignment horizontal="right" vertical="center"/>
    </xf>
    <xf numFmtId="0" fontId="7" fillId="0" borderId="1" xfId="6" applyFont="1" applyFill="1" applyBorder="1" applyAlignment="1" applyProtection="1">
      <alignment vertical="center" wrapText="1"/>
    </xf>
    <xf numFmtId="49" fontId="7" fillId="0" borderId="1" xfId="6" applyNumberFormat="1" applyFont="1" applyFill="1" applyBorder="1" applyAlignment="1" applyProtection="1">
      <alignment horizontal="left" vertical="center" wrapText="1" indent="1"/>
    </xf>
    <xf numFmtId="3" fontId="7" fillId="0" borderId="0" xfId="2" applyNumberFormat="1" applyFont="1"/>
    <xf numFmtId="166" fontId="7" fillId="0" borderId="1" xfId="4" quotePrefix="1" applyNumberFormat="1" applyFont="1" applyBorder="1" applyAlignment="1" applyProtection="1">
      <alignment vertical="center" wrapText="1"/>
      <protection locked="0"/>
    </xf>
    <xf numFmtId="0" fontId="6" fillId="0" borderId="1" xfId="4" applyFont="1" applyBorder="1" applyAlignment="1" applyProtection="1">
      <alignment horizontal="left" vertical="center" wrapText="1" indent="1"/>
    </xf>
    <xf numFmtId="166" fontId="6" fillId="0" borderId="1" xfId="4" quotePrefix="1" applyNumberFormat="1" applyFont="1" applyBorder="1" applyAlignment="1" applyProtection="1">
      <alignment vertical="center" wrapText="1"/>
    </xf>
    <xf numFmtId="165" fontId="2" fillId="0" borderId="1" xfId="1" applyNumberFormat="1" applyFont="1" applyFill="1" applyBorder="1" applyAlignment="1">
      <alignment horizontal="center"/>
    </xf>
    <xf numFmtId="165" fontId="2" fillId="0" borderId="0" xfId="1" applyNumberFormat="1" applyFont="1" applyAlignment="1">
      <alignment horizontal="center"/>
    </xf>
    <xf numFmtId="165" fontId="2" fillId="9" borderId="4" xfId="1" applyNumberFormat="1" applyFont="1" applyFill="1" applyBorder="1" applyAlignment="1">
      <alignment horizontal="center"/>
    </xf>
    <xf numFmtId="165" fontId="2" fillId="9" borderId="3" xfId="1" applyNumberFormat="1" applyFont="1" applyFill="1" applyBorder="1" applyAlignment="1">
      <alignment horizontal="center"/>
    </xf>
    <xf numFmtId="165" fontId="2" fillId="10" borderId="1" xfId="1" applyNumberFormat="1" applyFont="1" applyFill="1" applyBorder="1" applyAlignment="1">
      <alignment horizontal="center"/>
    </xf>
    <xf numFmtId="165" fontId="2" fillId="10" borderId="4" xfId="1" applyNumberFormat="1" applyFont="1" applyFill="1" applyBorder="1" applyAlignment="1">
      <alignment horizontal="center"/>
    </xf>
    <xf numFmtId="165" fontId="2" fillId="10" borderId="3" xfId="1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>
      <alignment horizontal="center"/>
    </xf>
    <xf numFmtId="165" fontId="2" fillId="0" borderId="3" xfId="1" applyNumberFormat="1" applyFont="1" applyFill="1" applyBorder="1" applyAlignment="1">
      <alignment horizontal="center"/>
    </xf>
    <xf numFmtId="165" fontId="3" fillId="0" borderId="1" xfId="1" applyNumberFormat="1" applyFont="1" applyBorder="1" applyAlignment="1">
      <alignment horizontal="center"/>
    </xf>
    <xf numFmtId="165" fontId="3" fillId="0" borderId="0" xfId="1" applyNumberFormat="1" applyFont="1" applyAlignment="1">
      <alignment horizontal="center"/>
    </xf>
    <xf numFmtId="165" fontId="3" fillId="0" borderId="1" xfId="1" applyNumberFormat="1" applyFont="1" applyBorder="1" applyAlignment="1">
      <alignment horizontal="center" textRotation="90"/>
    </xf>
    <xf numFmtId="165" fontId="3" fillId="0" borderId="1" xfId="1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textRotation="90"/>
    </xf>
    <xf numFmtId="0" fontId="3" fillId="0" borderId="1" xfId="0" applyFont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0" borderId="4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5" fillId="0" borderId="0" xfId="2" applyNumberFormat="1" applyFont="1" applyBorder="1" applyAlignment="1" applyProtection="1">
      <alignment horizontal="right"/>
    </xf>
    <xf numFmtId="0" fontId="9" fillId="0" borderId="0" xfId="2" applyNumberFormat="1" applyFont="1" applyBorder="1" applyAlignment="1" applyProtection="1">
      <alignment horizontal="center" vertical="center"/>
    </xf>
    <xf numFmtId="0" fontId="9" fillId="0" borderId="0" xfId="2" applyNumberFormat="1" applyFont="1" applyBorder="1" applyAlignment="1" applyProtection="1">
      <alignment horizontal="center"/>
    </xf>
    <xf numFmtId="0" fontId="10" fillId="0" borderId="5" xfId="2" applyNumberFormat="1" applyFont="1" applyFill="1" applyBorder="1" applyAlignment="1" applyProtection="1">
      <alignment horizontal="center" vertical="center"/>
    </xf>
    <xf numFmtId="0" fontId="10" fillId="0" borderId="16" xfId="2" applyNumberFormat="1" applyFont="1" applyFill="1" applyBorder="1" applyAlignment="1" applyProtection="1">
      <alignment horizontal="center" vertical="center"/>
    </xf>
    <xf numFmtId="164" fontId="9" fillId="0" borderId="8" xfId="2" applyNumberFormat="1" applyFont="1" applyFill="1" applyBorder="1" applyAlignment="1" applyProtection="1">
      <alignment horizontal="center" vertical="center" wrapText="1"/>
    </xf>
    <xf numFmtId="164" fontId="9" fillId="0" borderId="11" xfId="2" applyNumberFormat="1" applyFont="1" applyFill="1" applyBorder="1" applyAlignment="1" applyProtection="1">
      <alignment horizontal="center" vertical="center" wrapText="1"/>
    </xf>
    <xf numFmtId="0" fontId="10" fillId="0" borderId="1" xfId="2" applyNumberFormat="1" applyFont="1" applyFill="1" applyBorder="1" applyAlignment="1" applyProtection="1">
      <alignment horizontal="center" vertical="center"/>
    </xf>
    <xf numFmtId="0" fontId="7" fillId="0" borderId="1" xfId="2" applyFont="1" applyFill="1" applyBorder="1" applyAlignment="1">
      <alignment horizontal="center"/>
    </xf>
    <xf numFmtId="165" fontId="9" fillId="0" borderId="5" xfId="1" applyNumberFormat="1" applyFont="1" applyFill="1" applyBorder="1" applyAlignment="1" applyProtection="1">
      <alignment horizontal="center" vertical="center" wrapText="1"/>
    </xf>
    <xf numFmtId="165" fontId="9" fillId="0" borderId="16" xfId="1" applyNumberFormat="1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right"/>
    </xf>
    <xf numFmtId="0" fontId="7" fillId="0" borderId="0" xfId="2" applyFont="1" applyAlignment="1">
      <alignment horizontal="right" wrapText="1"/>
    </xf>
    <xf numFmtId="0" fontId="9" fillId="0" borderId="0" xfId="2" applyNumberFormat="1" applyFont="1" applyBorder="1" applyAlignment="1" applyProtection="1">
      <alignment horizontal="center" vertical="center" wrapText="1"/>
    </xf>
    <xf numFmtId="164" fontId="9" fillId="0" borderId="14" xfId="2" applyNumberFormat="1" applyFont="1" applyFill="1" applyBorder="1" applyAlignment="1" applyProtection="1">
      <alignment horizontal="center" vertical="center" wrapText="1"/>
    </xf>
    <xf numFmtId="164" fontId="9" fillId="0" borderId="21" xfId="2" applyNumberFormat="1" applyFont="1" applyFill="1" applyBorder="1" applyAlignment="1" applyProtection="1">
      <alignment horizontal="center" vertical="center" wrapText="1"/>
    </xf>
    <xf numFmtId="0" fontId="7" fillId="0" borderId="0" xfId="2" applyFont="1" applyAlignment="1">
      <alignment horizontal="right" vertical="center" wrapText="1"/>
    </xf>
    <xf numFmtId="0" fontId="11" fillId="0" borderId="0" xfId="2" applyNumberFormat="1" applyFont="1" applyBorder="1" applyAlignment="1" applyProtection="1">
      <alignment horizontal="center" vertical="center" wrapText="1"/>
    </xf>
    <xf numFmtId="0" fontId="11" fillId="0" borderId="0" xfId="2" applyNumberFormat="1" applyFont="1" applyBorder="1" applyAlignment="1" applyProtection="1">
      <alignment horizontal="center"/>
    </xf>
    <xf numFmtId="0" fontId="10" fillId="0" borderId="14" xfId="2" applyNumberFormat="1" applyFont="1" applyFill="1" applyBorder="1" applyAlignment="1" applyProtection="1">
      <alignment vertical="center"/>
    </xf>
    <xf numFmtId="0" fontId="7" fillId="0" borderId="21" xfId="2" applyFont="1" applyFill="1" applyBorder="1" applyAlignment="1"/>
    <xf numFmtId="0" fontId="10" fillId="0" borderId="14" xfId="2" applyNumberFormat="1" applyFont="1" applyFill="1" applyBorder="1" applyAlignment="1" applyProtection="1">
      <alignment horizontal="center" vertical="center"/>
    </xf>
    <xf numFmtId="0" fontId="7" fillId="0" borderId="21" xfId="2" applyFont="1" applyFill="1" applyBorder="1" applyAlignment="1">
      <alignment horizontal="center"/>
    </xf>
    <xf numFmtId="164" fontId="9" fillId="0" borderId="19" xfId="2" applyNumberFormat="1" applyFont="1" applyFill="1" applyBorder="1" applyAlignment="1" applyProtection="1">
      <alignment horizontal="center" vertical="center" wrapText="1"/>
    </xf>
    <xf numFmtId="164" fontId="9" fillId="0" borderId="22" xfId="2" applyNumberFormat="1" applyFont="1" applyFill="1" applyBorder="1" applyAlignment="1" applyProtection="1">
      <alignment horizontal="center" vertical="center" wrapText="1"/>
    </xf>
    <xf numFmtId="0" fontId="10" fillId="0" borderId="20" xfId="2" applyNumberFormat="1" applyFont="1" applyFill="1" applyBorder="1" applyAlignment="1" applyProtection="1">
      <alignment horizontal="center" vertical="center"/>
    </xf>
    <xf numFmtId="0" fontId="7" fillId="0" borderId="23" xfId="2" applyFont="1" applyFill="1" applyBorder="1" applyAlignment="1">
      <alignment horizontal="center"/>
    </xf>
    <xf numFmtId="0" fontId="7" fillId="0" borderId="24" xfId="2" applyFont="1" applyFill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9" fillId="0" borderId="2" xfId="2" applyNumberFormat="1" applyFont="1" applyBorder="1" applyAlignment="1" applyProtection="1">
      <alignment horizontal="center" vertical="center" wrapText="1"/>
    </xf>
    <xf numFmtId="0" fontId="6" fillId="0" borderId="1" xfId="2" applyFont="1" applyBorder="1" applyAlignment="1">
      <alignment horizontal="center" vertical="center"/>
    </xf>
    <xf numFmtId="0" fontId="5" fillId="0" borderId="1" xfId="2" applyNumberFormat="1" applyFont="1" applyBorder="1" applyAlignment="1" applyProtection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10" xfId="2" applyFont="1" applyBorder="1" applyAlignment="1">
      <alignment horizontal="center" vertical="center" wrapText="1"/>
    </xf>
    <xf numFmtId="0" fontId="9" fillId="0" borderId="1" xfId="2" applyNumberFormat="1" applyFont="1" applyBorder="1" applyAlignment="1" applyProtection="1">
      <alignment horizontal="center" vertical="center" wrapText="1"/>
    </xf>
    <xf numFmtId="0" fontId="9" fillId="0" borderId="1" xfId="2" applyNumberFormat="1" applyFont="1" applyBorder="1" applyAlignment="1" applyProtection="1">
      <alignment horizontal="center" vertical="center"/>
    </xf>
    <xf numFmtId="0" fontId="5" fillId="0" borderId="4" xfId="2" applyNumberFormat="1" applyFont="1" applyBorder="1" applyAlignment="1" applyProtection="1">
      <alignment horizontal="center" vertical="center"/>
    </xf>
    <xf numFmtId="0" fontId="5" fillId="0" borderId="3" xfId="2" applyNumberFormat="1" applyFont="1" applyBorder="1" applyAlignment="1" applyProtection="1">
      <alignment horizontal="center" vertical="center"/>
    </xf>
    <xf numFmtId="3" fontId="6" fillId="2" borderId="1" xfId="2" applyNumberFormat="1" applyFont="1" applyFill="1" applyBorder="1" applyAlignment="1">
      <alignment horizontal="center" vertical="center"/>
    </xf>
    <xf numFmtId="0" fontId="9" fillId="0" borderId="0" xfId="2" applyNumberFormat="1" applyFont="1" applyBorder="1" applyAlignment="1" applyProtection="1">
      <alignment horizontal="center" vertical="top"/>
    </xf>
    <xf numFmtId="2" fontId="9" fillId="0" borderId="0" xfId="2" applyNumberFormat="1" applyFont="1" applyBorder="1" applyAlignment="1" applyProtection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0" fontId="7" fillId="0" borderId="0" xfId="2" applyFont="1" applyAlignment="1">
      <alignment horizontal="right"/>
    </xf>
    <xf numFmtId="0" fontId="6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16" fillId="0" borderId="0" xfId="2" applyNumberFormat="1" applyFont="1" applyBorder="1" applyAlignment="1" applyProtection="1">
      <alignment horizontal="center"/>
    </xf>
    <xf numFmtId="0" fontId="6" fillId="0" borderId="9" xfId="2" applyFont="1" applyBorder="1" applyAlignment="1">
      <alignment horizontal="center" vertical="center" wrapText="1"/>
    </xf>
    <xf numFmtId="0" fontId="6" fillId="0" borderId="7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27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166" fontId="14" fillId="0" borderId="0" xfId="6" applyNumberFormat="1" applyFont="1" applyFill="1" applyBorder="1" applyAlignment="1" applyProtection="1">
      <alignment horizontal="left"/>
    </xf>
    <xf numFmtId="0" fontId="6" fillId="0" borderId="0" xfId="2" applyFont="1" applyFill="1" applyBorder="1" applyAlignment="1">
      <alignment horizontal="center" wrapText="1"/>
    </xf>
    <xf numFmtId="166" fontId="6" fillId="0" borderId="0" xfId="6" applyNumberFormat="1" applyFont="1" applyFill="1" applyBorder="1" applyAlignment="1" applyProtection="1">
      <alignment horizontal="center" vertical="center"/>
    </xf>
  </cellXfs>
  <cellStyles count="7">
    <cellStyle name="Ezres" xfId="1" builtinId="3"/>
    <cellStyle name="Ezres 2" xfId="3"/>
    <cellStyle name="Normál" xfId="0" builtinId="0"/>
    <cellStyle name="Normál 2" xfId="2"/>
    <cellStyle name="Normál 32" xfId="4"/>
    <cellStyle name="Normál_KVRENMUNKA" xfId="6"/>
    <cellStyle name="Százalék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workbookViewId="0">
      <pane xSplit="1" ySplit="6" topLeftCell="B82" activePane="bottomRight" state="frozen"/>
      <selection pane="topRight" activeCell="B1" sqref="B1"/>
      <selection pane="bottomLeft" activeCell="A7" sqref="A7"/>
      <selection pane="bottomRight" activeCell="K86" sqref="K86"/>
    </sheetView>
  </sheetViews>
  <sheetFormatPr defaultRowHeight="15.75" x14ac:dyDescent="0.25"/>
  <cols>
    <col min="1" max="1" width="6.140625" style="141" bestFit="1" customWidth="1"/>
    <col min="2" max="2" width="85.140625" style="141" bestFit="1" customWidth="1"/>
    <col min="3" max="3" width="29" style="141" bestFit="1" customWidth="1"/>
    <col min="4" max="4" width="18.42578125" style="141" bestFit="1" customWidth="1"/>
    <col min="5" max="5" width="15.42578125" style="141" bestFit="1" customWidth="1"/>
    <col min="6" max="6" width="16.140625" style="141" bestFit="1" customWidth="1"/>
    <col min="7" max="16384" width="9.140625" style="141"/>
  </cols>
  <sheetData>
    <row r="1" spans="1:6" x14ac:dyDescent="0.25">
      <c r="D1" s="226" t="s">
        <v>9</v>
      </c>
      <c r="E1" s="226"/>
      <c r="F1" s="226"/>
    </row>
    <row r="2" spans="1:6" s="146" customFormat="1" x14ac:dyDescent="0.25">
      <c r="A2" s="235" t="s">
        <v>296</v>
      </c>
      <c r="B2" s="235"/>
      <c r="C2" s="235"/>
      <c r="D2" s="235"/>
      <c r="E2" s="235"/>
      <c r="F2" s="235"/>
    </row>
    <row r="3" spans="1:6" x14ac:dyDescent="0.25">
      <c r="A3" s="226" t="s">
        <v>8</v>
      </c>
      <c r="B3" s="226"/>
      <c r="C3" s="226"/>
      <c r="D3" s="226"/>
      <c r="E3" s="226"/>
      <c r="F3" s="226"/>
    </row>
    <row r="4" spans="1:6" x14ac:dyDescent="0.25">
      <c r="A4" s="142"/>
      <c r="B4" s="142"/>
      <c r="C4" s="142"/>
      <c r="D4" s="142"/>
      <c r="E4" s="142"/>
      <c r="F4" s="142"/>
    </row>
    <row r="5" spans="1:6" s="146" customFormat="1" x14ac:dyDescent="0.25">
      <c r="A5" s="236" t="s">
        <v>0</v>
      </c>
      <c r="B5" s="234" t="s">
        <v>1</v>
      </c>
      <c r="C5" s="237" t="s">
        <v>2</v>
      </c>
      <c r="D5" s="234" t="s">
        <v>3</v>
      </c>
      <c r="E5" s="234"/>
      <c r="F5" s="234"/>
    </row>
    <row r="6" spans="1:6" s="146" customFormat="1" ht="47.25" x14ac:dyDescent="0.25">
      <c r="A6" s="236"/>
      <c r="B6" s="234"/>
      <c r="C6" s="237"/>
      <c r="D6" s="143" t="s">
        <v>4</v>
      </c>
      <c r="E6" s="143" t="s">
        <v>5</v>
      </c>
      <c r="F6" s="143" t="s">
        <v>6</v>
      </c>
    </row>
    <row r="7" spans="1:6" x14ac:dyDescent="0.25">
      <c r="A7" s="131" t="s">
        <v>224</v>
      </c>
      <c r="B7" s="131" t="s">
        <v>189</v>
      </c>
      <c r="C7" s="131">
        <f>'2. mell._ Önkormányzat'!C7+'3. mell._ Közös Hivatal'!C7+'4. mell._ Nagyk. Könyvtár'!C7+'5. mell._ Műv.Ház.'!C7+'6. mell._Bölcsőde'!C7+'7. mell._Óvoda'!C7+'8. mell_KSZKI'!C7+'9.mell_Gond.Kp.'!C7</f>
        <v>437750490</v>
      </c>
      <c r="D7" s="131">
        <f>'2. mell._ Önkormányzat'!D7+'3. mell._ Közös Hivatal'!D7+'4. mell._ Nagyk. Könyvtár'!D7+'5. mell._ Műv.Ház.'!D7+'6. mell._Bölcsőde'!D7+'7. mell._Óvoda'!D7+'8. mell_KSZKI'!D7+'9.mell_Gond.Kp.'!D7</f>
        <v>362889090</v>
      </c>
      <c r="E7" s="131">
        <f>'2. mell._ Önkormányzat'!E7+'3. mell._ Közös Hivatal'!E7+'4. mell._ Nagyk. Könyvtár'!E7+'5. mell._ Műv.Ház.'!E7+'6. mell._Bölcsőde'!E7+'7. mell._Óvoda'!E7+'8. mell_KSZKI'!E7+'9.mell_Gond.Kp.'!E7</f>
        <v>15413000</v>
      </c>
      <c r="F7" s="131">
        <f>'2. mell._ Önkormányzat'!F7+'3. mell._ Közös Hivatal'!F7+'4. mell._ Nagyk. Könyvtár'!F7+'5. mell._ Műv.Ház.'!F7+'6. mell._Bölcsőde'!F7+'7. mell._Óvoda'!F7+'8. mell_KSZKI'!F7+'9.mell_Gond.Kp.'!F7</f>
        <v>59448400</v>
      </c>
    </row>
    <row r="8" spans="1:6" x14ac:dyDescent="0.25">
      <c r="A8" s="132"/>
      <c r="B8" s="132" t="s">
        <v>225</v>
      </c>
      <c r="C8" s="135">
        <f>'2. mell._ Önkormányzat'!C8+'3. mell._ Közös Hivatal'!C8+'4. mell._ Nagyk. Könyvtár'!C8+'5. mell._ Műv.Ház.'!C8+'6. mell._Bölcsőde'!C8+'7. mell._Óvoda'!C8+'8. mell_KSZKI'!C8+'9.mell_Gond.Kp.'!C8</f>
        <v>328338457</v>
      </c>
      <c r="D8" s="135">
        <f>'2. mell._ Önkormányzat'!D8+'3. mell._ Közös Hivatal'!D8+'4. mell._ Nagyk. Könyvtár'!D8+'5. mell._ Műv.Ház.'!D8+'6. mell._Bölcsőde'!D8+'7. mell._Óvoda'!D8+'8. mell_KSZKI'!D8+'9.mell_Gond.Kp.'!D8</f>
        <v>253477057</v>
      </c>
      <c r="E8" s="135">
        <f>'2. mell._ Önkormányzat'!E8+'3. mell._ Közös Hivatal'!E8+'4. mell._ Nagyk. Könyvtár'!E8+'5. mell._ Műv.Ház.'!E8+'6. mell._Bölcsőde'!E8+'7. mell._Óvoda'!E8+'8. mell_KSZKI'!E8+'9.mell_Gond.Kp.'!E8</f>
        <v>15413000</v>
      </c>
      <c r="F8" s="135">
        <f>'2. mell._ Önkormányzat'!F8+'3. mell._ Közös Hivatal'!F8+'4. mell._ Nagyk. Könyvtár'!F8+'5. mell._ Műv.Ház.'!F8+'6. mell._Bölcsőde'!F8+'7. mell._Óvoda'!F8+'8. mell_KSZKI'!F8+'9.mell_Gond.Kp.'!F8</f>
        <v>59448400</v>
      </c>
    </row>
    <row r="9" spans="1:6" x14ac:dyDescent="0.25">
      <c r="A9" s="133"/>
      <c r="B9" s="147" t="s">
        <v>229</v>
      </c>
      <c r="C9" s="133">
        <f>'2. mell._ Önkormányzat'!C9+'3. mell._ Közös Hivatal'!C9+'4. mell._ Nagyk. Könyvtár'!C9+'5. mell._ Műv.Ház.'!C9+'6. mell._Bölcsőde'!C9+'7. mell._Óvoda'!C9+'8. mell_KSZKI'!C9+'9.mell_Gond.Kp.'!C9</f>
        <v>107231759</v>
      </c>
      <c r="D9" s="133">
        <f>'2. mell._ Önkormányzat'!D9+'3. mell._ Közös Hivatal'!D9+'4. mell._ Nagyk. Könyvtár'!D9+'5. mell._ Műv.Ház.'!D9+'6. mell._Bölcsőde'!D9+'7. mell._Óvoda'!D9+'8. mell_KSZKI'!D9+'9.mell_Gond.Kp.'!D9</f>
        <v>47783359</v>
      </c>
      <c r="E9" s="133">
        <f>'2. mell._ Önkormányzat'!E9+'3. mell._ Közös Hivatal'!E9+'4. mell._ Nagyk. Könyvtár'!E9+'5. mell._ Műv.Ház.'!E9+'6. mell._Bölcsőde'!E9+'7. mell._Óvoda'!E9+'8. mell_KSZKI'!E9+'9.mell_Gond.Kp.'!E9</f>
        <v>0</v>
      </c>
      <c r="F9" s="133">
        <f>'2. mell._ Önkormányzat'!F9+'3. mell._ Közös Hivatal'!F9+'4. mell._ Nagyk. Könyvtár'!F9+'5. mell._ Műv.Ház.'!F9+'6. mell._Bölcsőde'!F9+'7. mell._Óvoda'!F9+'8. mell_KSZKI'!F9+'9.mell_Gond.Kp.'!F9</f>
        <v>59448400</v>
      </c>
    </row>
    <row r="10" spans="1:6" s="149" customFormat="1" x14ac:dyDescent="0.25">
      <c r="A10" s="134"/>
      <c r="B10" s="148" t="s">
        <v>226</v>
      </c>
      <c r="C10" s="135">
        <f>'2. mell._ Önkormányzat'!C10+'3. mell._ Közös Hivatal'!C10+'4. mell._ Nagyk. Könyvtár'!C10+'5. mell._ Műv.Ház.'!C10+'6. mell._Bölcsőde'!C10+'7. mell._Óvoda'!C10+'8. mell_KSZKI'!C10+'9.mell_Gond.Kp.'!C10</f>
        <v>0</v>
      </c>
      <c r="D10" s="135">
        <f>'2. mell._ Önkormányzat'!D10+'3. mell._ Közös Hivatal'!D10+'4. mell._ Nagyk. Könyvtár'!D10+'5. mell._ Műv.Ház.'!D10+'6. mell._Bölcsőde'!D10+'7. mell._Óvoda'!D10+'8. mell_KSZKI'!D10+'9.mell_Gond.Kp.'!D10</f>
        <v>0</v>
      </c>
      <c r="E10" s="135">
        <f>'2. mell._ Önkormányzat'!E10+'3. mell._ Közös Hivatal'!E10+'4. mell._ Nagyk. Könyvtár'!E10+'5. mell._ Műv.Ház.'!E10+'6. mell._Bölcsőde'!E10+'7. mell._Óvoda'!E10+'8. mell_KSZKI'!E10+'9.mell_Gond.Kp.'!E10</f>
        <v>0</v>
      </c>
      <c r="F10" s="135">
        <f>'2. mell._ Önkormányzat'!F10+'3. mell._ Közös Hivatal'!F10+'4. mell._ Nagyk. Könyvtár'!F10+'5. mell._ Műv.Ház.'!F10+'6. mell._Bölcsőde'!F10+'7. mell._Óvoda'!F10+'8. mell_KSZKI'!F10+'9.mell_Gond.Kp.'!F10</f>
        <v>0</v>
      </c>
    </row>
    <row r="11" spans="1:6" s="149" customFormat="1" x14ac:dyDescent="0.25">
      <c r="A11" s="134"/>
      <c r="B11" s="150" t="s">
        <v>227</v>
      </c>
      <c r="C11" s="135">
        <f>'2. mell._ Önkormányzat'!C11+'3. mell._ Közös Hivatal'!C11+'4. mell._ Nagyk. Könyvtár'!C11+'5. mell._ Műv.Ház.'!C11+'6. mell._Bölcsőde'!C11+'7. mell._Óvoda'!C11+'8. mell_KSZKI'!C11+'9.mell_Gond.Kp.'!C11</f>
        <v>59448400</v>
      </c>
      <c r="D11" s="135">
        <f>'2. mell._ Önkormányzat'!D11+'3. mell._ Közös Hivatal'!D11+'4. mell._ Nagyk. Könyvtár'!D11+'5. mell._ Műv.Ház.'!D11+'6. mell._Bölcsőde'!D11+'7. mell._Óvoda'!D11+'8. mell_KSZKI'!D11+'9.mell_Gond.Kp.'!D11</f>
        <v>0</v>
      </c>
      <c r="E11" s="135">
        <f>'2. mell._ Önkormányzat'!E11+'3. mell._ Közös Hivatal'!E11+'4. mell._ Nagyk. Könyvtár'!E11+'5. mell._ Műv.Ház.'!E11+'6. mell._Bölcsőde'!E11+'7. mell._Óvoda'!E11+'8. mell_KSZKI'!E11+'9.mell_Gond.Kp.'!E11</f>
        <v>0</v>
      </c>
      <c r="F11" s="135">
        <f>'2. mell._ Önkormányzat'!F11+'3. mell._ Közös Hivatal'!F11+'4. mell._ Nagyk. Könyvtár'!F11+'5. mell._ Műv.Ház.'!F11+'6. mell._Bölcsőde'!F11+'7. mell._Óvoda'!F11+'8. mell_KSZKI'!F11+'9.mell_Gond.Kp.'!F11</f>
        <v>59448400</v>
      </c>
    </row>
    <row r="12" spans="1:6" s="149" customFormat="1" x14ac:dyDescent="0.25">
      <c r="A12" s="134"/>
      <c r="B12" s="150" t="s">
        <v>228</v>
      </c>
      <c r="C12" s="135">
        <f>'2. mell._ Önkormányzat'!C12+'3. mell._ Közös Hivatal'!C12+'4. mell._ Nagyk. Könyvtár'!C12+'5. mell._ Műv.Ház.'!C12+'6. mell._Bölcsőde'!C12+'7. mell._Óvoda'!C12+'8. mell_KSZKI'!C12+'9.mell_Gond.Kp.'!C12</f>
        <v>46492359</v>
      </c>
      <c r="D12" s="135">
        <f>'2. mell._ Önkormányzat'!D12+'3. mell._ Közös Hivatal'!D12+'4. mell._ Nagyk. Könyvtár'!D12+'5. mell._ Műv.Ház.'!D12+'6. mell._Bölcsőde'!D12+'7. mell._Óvoda'!D12+'8. mell_KSZKI'!D12+'9.mell_Gond.Kp.'!D12</f>
        <v>46492359</v>
      </c>
      <c r="E12" s="135">
        <f>'2. mell._ Önkormányzat'!E12+'3. mell._ Közös Hivatal'!E12+'4. mell._ Nagyk. Könyvtár'!E12+'5. mell._ Műv.Ház.'!E12+'6. mell._Bölcsőde'!E12+'7. mell._Óvoda'!E12+'8. mell_KSZKI'!E12+'9.mell_Gond.Kp.'!E12</f>
        <v>0</v>
      </c>
      <c r="F12" s="135">
        <f>'2. mell._ Önkormányzat'!F12+'3. mell._ Közös Hivatal'!F12+'4. mell._ Nagyk. Könyvtár'!F12+'5. mell._ Műv.Ház.'!F12+'6. mell._Bölcsőde'!F12+'7. mell._Óvoda'!F12+'8. mell_KSZKI'!F12+'9.mell_Gond.Kp.'!F12</f>
        <v>0</v>
      </c>
    </row>
    <row r="13" spans="1:6" s="149" customFormat="1" x14ac:dyDescent="0.25">
      <c r="A13" s="134"/>
      <c r="B13" s="150" t="s">
        <v>317</v>
      </c>
      <c r="C13" s="135">
        <f>'2. mell._ Önkormányzat'!C13+'3. mell._ Közös Hivatal'!C13+'4. mell._ Nagyk. Könyvtár'!C13+'5. mell._ Műv.Ház.'!C13+'6. mell._Bölcsőde'!C13+'7. mell._Óvoda'!C13+'8. mell_KSZKI'!C13+'9.mell_Gond.Kp.'!C13</f>
        <v>1041000</v>
      </c>
      <c r="D13" s="135">
        <f>'2. mell._ Önkormányzat'!D13+'3. mell._ Közös Hivatal'!D13+'4. mell._ Nagyk. Könyvtár'!D13+'5. mell._ Műv.Ház.'!D13+'6. mell._Bölcsőde'!D13+'7. mell._Óvoda'!D13+'8. mell_KSZKI'!D13+'9.mell_Gond.Kp.'!D13</f>
        <v>1041000</v>
      </c>
      <c r="E13" s="135">
        <f>'2. mell._ Önkormányzat'!E13+'3. mell._ Közös Hivatal'!E13+'4. mell._ Nagyk. Könyvtár'!E13+'5. mell._ Műv.Ház.'!E13+'6. mell._Bölcsőde'!E13+'7. mell._Óvoda'!E13+'8. mell_KSZKI'!E13+'9.mell_Gond.Kp.'!E13</f>
        <v>0</v>
      </c>
      <c r="F13" s="135">
        <f>'2. mell._ Önkormányzat'!F13+'3. mell._ Közös Hivatal'!F13+'4. mell._ Nagyk. Könyvtár'!F13+'5. mell._ Műv.Ház.'!F13+'6. mell._Bölcsőde'!F13+'7. mell._Óvoda'!F13+'8. mell_KSZKI'!F13+'9.mell_Gond.Kp.'!F13</f>
        <v>0</v>
      </c>
    </row>
    <row r="14" spans="1:6" s="149" customFormat="1" x14ac:dyDescent="0.25">
      <c r="A14" s="134"/>
      <c r="B14" s="150" t="s">
        <v>318</v>
      </c>
      <c r="C14" s="135">
        <f>'2. mell._ Önkormányzat'!C14+'3. mell._ Közös Hivatal'!C14+'4. mell._ Nagyk. Könyvtár'!C14+'5. mell._ Műv.Ház.'!C14+'6. mell._Bölcsőde'!C14+'7. mell._Óvoda'!C14+'8. mell_KSZKI'!C14+'9.mell_Gond.Kp.'!C14</f>
        <v>250000</v>
      </c>
      <c r="D14" s="135">
        <f>'2. mell._ Önkormányzat'!D14+'3. mell._ Közös Hivatal'!D14+'4. mell._ Nagyk. Könyvtár'!D14+'5. mell._ Műv.Ház.'!D14+'6. mell._Bölcsőde'!D14+'7. mell._Óvoda'!D14+'8. mell_KSZKI'!D14+'9.mell_Gond.Kp.'!D14</f>
        <v>250000</v>
      </c>
      <c r="E14" s="135">
        <f>'2. mell._ Önkormányzat'!E14+'3. mell._ Közös Hivatal'!E14+'4. mell._ Nagyk. Könyvtár'!E14+'5. mell._ Műv.Ház.'!E14+'6. mell._Bölcsőde'!E14+'7. mell._Óvoda'!E14+'8. mell_KSZKI'!E14+'9.mell_Gond.Kp.'!E14</f>
        <v>0</v>
      </c>
      <c r="F14" s="135">
        <f>'2. mell._ Önkormányzat'!F14+'3. mell._ Közös Hivatal'!F14+'4. mell._ Nagyk. Könyvtár'!F14+'5. mell._ Műv.Ház.'!F14+'6. mell._Bölcsőde'!F14+'7. mell._Óvoda'!F14+'8. mell_KSZKI'!F14+'9.mell_Gond.Kp.'!F14</f>
        <v>0</v>
      </c>
    </row>
    <row r="15" spans="1:6" x14ac:dyDescent="0.25">
      <c r="A15" s="133"/>
      <c r="B15" s="147" t="s">
        <v>230</v>
      </c>
      <c r="C15" s="133">
        <f>'2. mell._ Önkormányzat'!C15+'3. mell._ Közös Hivatal'!C15+'4. mell._ Nagyk. Könyvtár'!C15+'5. mell._ Műv.Ház.'!C15+'6. mell._Bölcsőde'!C15+'7. mell._Óvoda'!C15+'8. mell_KSZKI'!C15+'9.mell_Gond.Kp.'!C15</f>
        <v>65552000</v>
      </c>
      <c r="D15" s="133">
        <f>'2. mell._ Önkormányzat'!D15+'3. mell._ Közös Hivatal'!D15+'4. mell._ Nagyk. Könyvtár'!D15+'5. mell._ Műv.Ház.'!D15+'6. mell._Bölcsőde'!D15+'7. mell._Óvoda'!D15+'8. mell_KSZKI'!D15+'9.mell_Gond.Kp.'!D15</f>
        <v>65552000</v>
      </c>
      <c r="E15" s="133">
        <f>'2. mell._ Önkormányzat'!E15+'3. mell._ Közös Hivatal'!E15+'4. mell._ Nagyk. Könyvtár'!E15+'5. mell._ Műv.Ház.'!E15+'6. mell._Bölcsőde'!E15+'7. mell._Óvoda'!E15+'8. mell_KSZKI'!E15+'9.mell_Gond.Kp.'!E15</f>
        <v>0</v>
      </c>
      <c r="F15" s="133">
        <f>'2. mell._ Önkormányzat'!F15+'3. mell._ Közös Hivatal'!F15+'4. mell._ Nagyk. Könyvtár'!F15+'5. mell._ Műv.Ház.'!F15+'6. mell._Bölcsőde'!F15+'7. mell._Óvoda'!F15+'8. mell_KSZKI'!F15+'9.mell_Gond.Kp.'!F15</f>
        <v>0</v>
      </c>
    </row>
    <row r="16" spans="1:6" x14ac:dyDescent="0.25">
      <c r="A16" s="132"/>
      <c r="B16" s="138" t="s">
        <v>231</v>
      </c>
      <c r="C16" s="135">
        <f>'2. mell._ Önkormányzat'!C16+'3. mell._ Közös Hivatal'!C16+'4. mell._ Nagyk. Könyvtár'!C16+'5. mell._ Műv.Ház.'!C16+'6. mell._Bölcsőde'!C16+'7. mell._Óvoda'!C16+'8. mell_KSZKI'!C16+'9.mell_Gond.Kp.'!C16</f>
        <v>56089800</v>
      </c>
      <c r="D16" s="135">
        <f>'2. mell._ Önkormányzat'!D16+'3. mell._ Közös Hivatal'!D16+'4. mell._ Nagyk. Könyvtár'!D16+'5. mell._ Műv.Ház.'!D16+'6. mell._Bölcsőde'!D16+'7. mell._Óvoda'!D16+'8. mell_KSZKI'!D16+'9.mell_Gond.Kp.'!D16</f>
        <v>56089800</v>
      </c>
      <c r="E16" s="135">
        <f>'2. mell._ Önkormányzat'!E16+'3. mell._ Közös Hivatal'!E16+'4. mell._ Nagyk. Könyvtár'!E16+'5. mell._ Műv.Ház.'!E16+'6. mell._Bölcsőde'!E16+'7. mell._Óvoda'!E16+'8. mell_KSZKI'!E16+'9.mell_Gond.Kp.'!E16</f>
        <v>0</v>
      </c>
      <c r="F16" s="135">
        <f>'2. mell._ Önkormányzat'!F16+'3. mell._ Közös Hivatal'!F16+'4. mell._ Nagyk. Könyvtár'!F16+'5. mell._ Műv.Ház.'!F16+'6. mell._Bölcsőde'!F16+'7. mell._Óvoda'!F16+'8. mell_KSZKI'!F16+'9.mell_Gond.Kp.'!F16</f>
        <v>0</v>
      </c>
    </row>
    <row r="17" spans="1:6" x14ac:dyDescent="0.25">
      <c r="A17" s="132"/>
      <c r="B17" s="138" t="s">
        <v>232</v>
      </c>
      <c r="C17" s="135">
        <f>'2. mell._ Önkormányzat'!C17+'3. mell._ Közös Hivatal'!C17+'4. mell._ Nagyk. Könyvtár'!C17+'5. mell._ Műv.Ház.'!C17+'6. mell._Bölcsőde'!C17+'7. mell._Óvoda'!C17+'8. mell_KSZKI'!C17+'9.mell_Gond.Kp.'!C17</f>
        <v>8660200</v>
      </c>
      <c r="D17" s="135">
        <f>'2. mell._ Önkormányzat'!D17+'3. mell._ Közös Hivatal'!D17+'4. mell._ Nagyk. Könyvtár'!D17+'5. mell._ Műv.Ház.'!D17+'6. mell._Bölcsőde'!D17+'7. mell._Óvoda'!D17+'8. mell_KSZKI'!D17+'9.mell_Gond.Kp.'!D17</f>
        <v>8660200</v>
      </c>
      <c r="E17" s="135">
        <f>'2. mell._ Önkormányzat'!E17+'3. mell._ Közös Hivatal'!E17+'4. mell._ Nagyk. Könyvtár'!E17+'5. mell._ Műv.Ház.'!E17+'6. mell._Bölcsőde'!E17+'7. mell._Óvoda'!E17+'8. mell_KSZKI'!E17+'9.mell_Gond.Kp.'!E17</f>
        <v>0</v>
      </c>
      <c r="F17" s="135">
        <f>'2. mell._ Önkormányzat'!F17+'3. mell._ Közös Hivatal'!F17+'4. mell._ Nagyk. Könyvtár'!F17+'5. mell._ Műv.Ház.'!F17+'6. mell._Bölcsőde'!F17+'7. mell._Óvoda'!F17+'8. mell_KSZKI'!F17+'9.mell_Gond.Kp.'!F17</f>
        <v>0</v>
      </c>
    </row>
    <row r="18" spans="1:6" x14ac:dyDescent="0.25">
      <c r="A18" s="132"/>
      <c r="B18" s="138" t="s">
        <v>233</v>
      </c>
      <c r="C18" s="135">
        <f>'2. mell._ Önkormányzat'!C18+'3. mell._ Közös Hivatal'!C18+'4. mell._ Nagyk. Könyvtár'!C18+'5. mell._ Műv.Ház.'!C18+'6. mell._Bölcsőde'!C18+'7. mell._Óvoda'!C18+'8. mell_KSZKI'!C18+'9.mell_Gond.Kp.'!C18</f>
        <v>802000</v>
      </c>
      <c r="D18" s="135">
        <f>'2. mell._ Önkormányzat'!D18+'3. mell._ Közös Hivatal'!D18+'4. mell._ Nagyk. Könyvtár'!D18+'5. mell._ Műv.Ház.'!D18+'6. mell._Bölcsőde'!D18+'7. mell._Óvoda'!D18+'8. mell_KSZKI'!D18+'9.mell_Gond.Kp.'!D18</f>
        <v>802000</v>
      </c>
      <c r="E18" s="135">
        <f>'2. mell._ Önkormányzat'!E18+'3. mell._ Közös Hivatal'!E18+'4. mell._ Nagyk. Könyvtár'!E18+'5. mell._ Műv.Ház.'!E18+'6. mell._Bölcsőde'!E18+'7. mell._Óvoda'!E18+'8. mell_KSZKI'!E18+'9.mell_Gond.Kp.'!E18</f>
        <v>0</v>
      </c>
      <c r="F18" s="135">
        <f>'2. mell._ Önkormányzat'!F18+'3. mell._ Közös Hivatal'!F18+'4. mell._ Nagyk. Könyvtár'!F18+'5. mell._ Műv.Ház.'!F18+'6. mell._Bölcsőde'!F18+'7. mell._Óvoda'!F18+'8. mell_KSZKI'!F18+'9.mell_Gond.Kp.'!F18</f>
        <v>0</v>
      </c>
    </row>
    <row r="19" spans="1:6" x14ac:dyDescent="0.25">
      <c r="A19" s="133"/>
      <c r="B19" s="147" t="s">
        <v>234</v>
      </c>
      <c r="C19" s="133">
        <f>'2. mell._ Önkormányzat'!C19+'3. mell._ Közös Hivatal'!C19+'4. mell._ Nagyk. Könyvtár'!C19+'5. mell._ Műv.Ház.'!C19+'6. mell._Bölcsőde'!C19+'7. mell._Óvoda'!C19+'8. mell_KSZKI'!C19+'9.mell_Gond.Kp.'!C19</f>
        <v>150613058</v>
      </c>
      <c r="D19" s="133">
        <f>'2. mell._ Önkormányzat'!D19+'3. mell._ Közös Hivatal'!D19+'4. mell._ Nagyk. Könyvtár'!D19+'5. mell._ Műv.Ház.'!D19+'6. mell._Bölcsőde'!D19+'7. mell._Óvoda'!D19+'8. mell_KSZKI'!D19+'9.mell_Gond.Kp.'!D19</f>
        <v>135200058</v>
      </c>
      <c r="E19" s="133">
        <f>'2. mell._ Önkormányzat'!E19+'3. mell._ Közös Hivatal'!E19+'4. mell._ Nagyk. Könyvtár'!E19+'5. mell._ Műv.Ház.'!E19+'6. mell._Bölcsőde'!E19+'7. mell._Óvoda'!E19+'8. mell_KSZKI'!E19+'9.mell_Gond.Kp.'!E19</f>
        <v>15413000</v>
      </c>
      <c r="F19" s="133">
        <f>'2. mell._ Önkormányzat'!F19+'3. mell._ Közös Hivatal'!F19+'4. mell._ Nagyk. Könyvtár'!F19+'5. mell._ Műv.Ház.'!F19+'6. mell._Bölcsőde'!F19+'7. mell._Óvoda'!F19+'8. mell_KSZKI'!F19+'9.mell_Gond.Kp.'!F19</f>
        <v>0</v>
      </c>
    </row>
    <row r="20" spans="1:6" x14ac:dyDescent="0.25">
      <c r="A20" s="132"/>
      <c r="B20" s="138" t="s">
        <v>235</v>
      </c>
      <c r="C20" s="135">
        <f>'2. mell._ Önkormányzat'!C20+'3. mell._ Közös Hivatal'!C20+'4. mell._ Nagyk. Könyvtár'!C20+'5. mell._ Műv.Ház.'!C20+'6. mell._Bölcsőde'!C20+'7. mell._Óvoda'!C20+'8. mell_KSZKI'!C20+'9.mell_Gond.Kp.'!C20</f>
        <v>38081000</v>
      </c>
      <c r="D20" s="135">
        <f>'2. mell._ Önkormányzat'!D20+'3. mell._ Közös Hivatal'!D20+'4. mell._ Nagyk. Könyvtár'!D20+'5. mell._ Műv.Ház.'!D20+'6. mell._Bölcsőde'!D20+'7. mell._Óvoda'!D20+'8. mell_KSZKI'!D20+'9.mell_Gond.Kp.'!D20</f>
        <v>38081000</v>
      </c>
      <c r="E20" s="135">
        <f>'2. mell._ Önkormányzat'!E20+'3. mell._ Közös Hivatal'!E20+'4. mell._ Nagyk. Könyvtár'!E20+'5. mell._ Műv.Ház.'!E20+'6. mell._Bölcsőde'!E20+'7. mell._Óvoda'!E20+'8. mell_KSZKI'!E20+'9.mell_Gond.Kp.'!E20</f>
        <v>0</v>
      </c>
      <c r="F20" s="135">
        <f>'2. mell._ Önkormányzat'!F20+'3. mell._ Közös Hivatal'!F20+'4. mell._ Nagyk. Könyvtár'!F20+'5. mell._ Műv.Ház.'!F20+'6. mell._Bölcsőde'!F20+'7. mell._Óvoda'!F20+'8. mell_KSZKI'!F20+'9.mell_Gond.Kp.'!F20</f>
        <v>0</v>
      </c>
    </row>
    <row r="21" spans="1:6" x14ac:dyDescent="0.25">
      <c r="A21" s="132"/>
      <c r="B21" s="138" t="s">
        <v>236</v>
      </c>
      <c r="C21" s="135">
        <f>'2. mell._ Önkormányzat'!C21+'3. mell._ Közös Hivatal'!C21+'4. mell._ Nagyk. Könyvtár'!C21+'5. mell._ Műv.Ház.'!C21+'6. mell._Bölcsőde'!C21+'7. mell._Óvoda'!C21+'8. mell_KSZKI'!C21+'9.mell_Gond.Kp.'!C21</f>
        <v>24739880</v>
      </c>
      <c r="D21" s="135">
        <f>'2. mell._ Önkormányzat'!D21+'3. mell._ Közös Hivatal'!D21+'4. mell._ Nagyk. Könyvtár'!D21+'5. mell._ Műv.Ház.'!D21+'6. mell._Bölcsőde'!D21+'7. mell._Óvoda'!D21+'8. mell_KSZKI'!D21+'9.mell_Gond.Kp.'!D21</f>
        <v>24739880</v>
      </c>
      <c r="E21" s="135">
        <f>'2. mell._ Önkormányzat'!E21+'3. mell._ Közös Hivatal'!E21+'4. mell._ Nagyk. Könyvtár'!E21+'5. mell._ Műv.Ház.'!E21+'6. mell._Bölcsőde'!E21+'7. mell._Óvoda'!E21+'8. mell_KSZKI'!E21+'9.mell_Gond.Kp.'!E21</f>
        <v>0</v>
      </c>
      <c r="F21" s="135">
        <f>'2. mell._ Önkormányzat'!F21+'3. mell._ Közös Hivatal'!F21+'4. mell._ Nagyk. Könyvtár'!F21+'5. mell._ Műv.Ház.'!F21+'6. mell._Bölcsőde'!F21+'7. mell._Óvoda'!F21+'8. mell_KSZKI'!F21+'9.mell_Gond.Kp.'!F21</f>
        <v>0</v>
      </c>
    </row>
    <row r="22" spans="1:6" x14ac:dyDescent="0.25">
      <c r="A22" s="132"/>
      <c r="B22" s="138" t="s">
        <v>237</v>
      </c>
      <c r="C22" s="135">
        <f>'2. mell._ Önkormányzat'!C22+'3. mell._ Közös Hivatal'!C22+'4. mell._ Nagyk. Könyvtár'!C22+'5. mell._ Műv.Ház.'!C22+'6. mell._Bölcsőde'!C22+'7. mell._Óvoda'!C22+'8. mell_KSZKI'!C22+'9.mell_Gond.Kp.'!C22</f>
        <v>15413000</v>
      </c>
      <c r="D22" s="135">
        <f>'2. mell._ Önkormányzat'!D22+'3. mell._ Közös Hivatal'!D22+'4. mell._ Nagyk. Könyvtár'!D22+'5. mell._ Műv.Ház.'!D22+'6. mell._Bölcsőde'!D22+'7. mell._Óvoda'!D22+'8. mell_KSZKI'!D22+'9.mell_Gond.Kp.'!D22</f>
        <v>0</v>
      </c>
      <c r="E22" s="135">
        <f>'2. mell._ Önkormányzat'!E22+'3. mell._ Közös Hivatal'!E22+'4. mell._ Nagyk. Könyvtár'!E22+'5. mell._ Műv.Ház.'!E22+'6. mell._Bölcsőde'!E22+'7. mell._Óvoda'!E22+'8. mell_KSZKI'!E22+'9.mell_Gond.Kp.'!E22</f>
        <v>15413000</v>
      </c>
      <c r="F22" s="135">
        <f>'2. mell._ Önkormányzat'!F22+'3. mell._ Közös Hivatal'!F22+'4. mell._ Nagyk. Könyvtár'!F22+'5. mell._ Műv.Ház.'!F22+'6. mell._Bölcsőde'!F22+'7. mell._Óvoda'!F22+'8. mell_KSZKI'!F22+'9.mell_Gond.Kp.'!F22</f>
        <v>0</v>
      </c>
    </row>
    <row r="23" spans="1:6" x14ac:dyDescent="0.25">
      <c r="A23" s="132"/>
      <c r="B23" s="138" t="s">
        <v>238</v>
      </c>
      <c r="C23" s="135">
        <f>'2. mell._ Önkormányzat'!C23+'3. mell._ Közös Hivatal'!C23+'4. mell._ Nagyk. Könyvtár'!C23+'5. mell._ Műv.Ház.'!C23+'6. mell._Bölcsőde'!C23+'7. mell._Óvoda'!C23+'8. mell_KSZKI'!C23+'9.mell_Gond.Kp.'!C23</f>
        <v>39850598</v>
      </c>
      <c r="D23" s="135">
        <f>'2. mell._ Önkormányzat'!D23+'3. mell._ Közös Hivatal'!D23+'4. mell._ Nagyk. Könyvtár'!D23+'5. mell._ Műv.Ház.'!D23+'6. mell._Bölcsőde'!D23+'7. mell._Óvoda'!D23+'8. mell_KSZKI'!D23+'9.mell_Gond.Kp.'!D23</f>
        <v>39850598</v>
      </c>
      <c r="E23" s="135">
        <f>'2. mell._ Önkormányzat'!E23+'3. mell._ Közös Hivatal'!E23+'4. mell._ Nagyk. Könyvtár'!E23+'5. mell._ Műv.Ház.'!E23+'6. mell._Bölcsőde'!E23+'7. mell._Óvoda'!E23+'8. mell_KSZKI'!E23+'9.mell_Gond.Kp.'!E23</f>
        <v>0</v>
      </c>
      <c r="F23" s="135">
        <f>'2. mell._ Önkormányzat'!F23+'3. mell._ Közös Hivatal'!F23+'4. mell._ Nagyk. Könyvtár'!F23+'5. mell._ Műv.Ház.'!F23+'6. mell._Bölcsőde'!F23+'7. mell._Óvoda'!F23+'8. mell_KSZKI'!F23+'9.mell_Gond.Kp.'!F23</f>
        <v>0</v>
      </c>
    </row>
    <row r="24" spans="1:6" x14ac:dyDescent="0.25">
      <c r="A24" s="132"/>
      <c r="B24" s="138" t="s">
        <v>239</v>
      </c>
      <c r="C24" s="135">
        <f>'2. mell._ Önkormányzat'!C24+'3. mell._ Közös Hivatal'!C24+'4. mell._ Nagyk. Könyvtár'!C24+'5. mell._ Műv.Ház.'!C24+'6. mell._Bölcsőde'!C24+'7. mell._Óvoda'!C24+'8. mell_KSZKI'!C24+'9.mell_Gond.Kp.'!C24</f>
        <v>7121580</v>
      </c>
      <c r="D24" s="135">
        <f>'2. mell._ Önkormányzat'!D24+'3. mell._ Közös Hivatal'!D24+'4. mell._ Nagyk. Könyvtár'!D24+'5. mell._ Műv.Ház.'!D24+'6. mell._Bölcsőde'!D24+'7. mell._Óvoda'!D24+'8. mell_KSZKI'!D24+'9.mell_Gond.Kp.'!D24</f>
        <v>7121580</v>
      </c>
      <c r="E24" s="135">
        <f>'2. mell._ Önkormányzat'!E24+'3. mell._ Közös Hivatal'!E24+'4. mell._ Nagyk. Könyvtár'!E24+'5. mell._ Műv.Ház.'!E24+'6. mell._Bölcsőde'!E24+'7. mell._Óvoda'!E24+'8. mell_KSZKI'!E24+'9.mell_Gond.Kp.'!E24</f>
        <v>0</v>
      </c>
      <c r="F24" s="135">
        <f>'2. mell._ Önkormányzat'!F24+'3. mell._ Közös Hivatal'!F24+'4. mell._ Nagyk. Könyvtár'!F24+'5. mell._ Műv.Ház.'!F24+'6. mell._Bölcsőde'!F24+'7. mell._Óvoda'!F24+'8. mell_KSZKI'!F24+'9.mell_Gond.Kp.'!F24</f>
        <v>0</v>
      </c>
    </row>
    <row r="25" spans="1:6" x14ac:dyDescent="0.25">
      <c r="A25" s="132"/>
      <c r="B25" s="138" t="s">
        <v>240</v>
      </c>
      <c r="C25" s="135">
        <f>'2. mell._ Önkormányzat'!C25+'3. mell._ Közös Hivatal'!C25+'4. mell._ Nagyk. Könyvtár'!C25+'5. mell._ Műv.Ház.'!C25+'6. mell._Bölcsőde'!C25+'7. mell._Óvoda'!C25+'8. mell_KSZKI'!C25+'9.mell_Gond.Kp.'!C25</f>
        <v>25407000</v>
      </c>
      <c r="D25" s="135">
        <f>'2. mell._ Önkormányzat'!D25+'3. mell._ Közös Hivatal'!D25+'4. mell._ Nagyk. Könyvtár'!D25+'5. mell._ Műv.Ház.'!D25+'6. mell._Bölcsőde'!D25+'7. mell._Óvoda'!D25+'8. mell_KSZKI'!D25+'9.mell_Gond.Kp.'!D25</f>
        <v>25407000</v>
      </c>
      <c r="E25" s="135">
        <f>'2. mell._ Önkormányzat'!E25+'3. mell._ Közös Hivatal'!E25+'4. mell._ Nagyk. Könyvtár'!E25+'5. mell._ Műv.Ház.'!E25+'6. mell._Bölcsőde'!E25+'7. mell._Óvoda'!E25+'8. mell_KSZKI'!E25+'9.mell_Gond.Kp.'!E25</f>
        <v>0</v>
      </c>
      <c r="F25" s="135">
        <f>'2. mell._ Önkormányzat'!F25+'3. mell._ Közös Hivatal'!F25+'4. mell._ Nagyk. Könyvtár'!F25+'5. mell._ Műv.Ház.'!F25+'6. mell._Bölcsőde'!F25+'7. mell._Óvoda'!F25+'8. mell_KSZKI'!F25+'9.mell_Gond.Kp.'!F25</f>
        <v>0</v>
      </c>
    </row>
    <row r="26" spans="1:6" s="151" customFormat="1" x14ac:dyDescent="0.25">
      <c r="A26" s="133"/>
      <c r="B26" s="133" t="s">
        <v>241</v>
      </c>
      <c r="C26" s="133">
        <f>'2. mell._ Önkormányzat'!C26+'3. mell._ Közös Hivatal'!C26+'4. mell._ Nagyk. Könyvtár'!C26+'5. mell._ Műv.Ház.'!C26+'6. mell._Bölcsőde'!C26+'7. mell._Óvoda'!C26+'8. mell_KSZKI'!C26+'9.mell_Gond.Kp.'!C26</f>
        <v>4941640</v>
      </c>
      <c r="D26" s="133">
        <f>'2. mell._ Önkormányzat'!D26+'3. mell._ Közös Hivatal'!D26+'4. mell._ Nagyk. Könyvtár'!D26+'5. mell._ Műv.Ház.'!D26+'6. mell._Bölcsőde'!D26+'7. mell._Óvoda'!D26+'8. mell_KSZKI'!D26+'9.mell_Gond.Kp.'!D26</f>
        <v>4941640</v>
      </c>
      <c r="E26" s="133">
        <f>'2. mell._ Önkormányzat'!E26+'3. mell._ Közös Hivatal'!E26+'4. mell._ Nagyk. Könyvtár'!E26+'5. mell._ Műv.Ház.'!E26+'6. mell._Bölcsőde'!E26+'7. mell._Óvoda'!E26+'8. mell_KSZKI'!E26+'9.mell_Gond.Kp.'!E26</f>
        <v>0</v>
      </c>
      <c r="F26" s="133">
        <f>'2. mell._ Önkormányzat'!F26+'3. mell._ Közös Hivatal'!F26+'4. mell._ Nagyk. Könyvtár'!F26+'5. mell._ Műv.Ház.'!F26+'6. mell._Bölcsőde'!F26+'7. mell._Óvoda'!F26+'8. mell_KSZKI'!F26+'9.mell_Gond.Kp.'!F26</f>
        <v>0</v>
      </c>
    </row>
    <row r="27" spans="1:6" s="151" customFormat="1" x14ac:dyDescent="0.25">
      <c r="A27" s="135"/>
      <c r="B27" s="135" t="s">
        <v>242</v>
      </c>
      <c r="C27" s="135">
        <f>'2. mell._ Önkormányzat'!C27+'3. mell._ Közös Hivatal'!C27+'4. mell._ Nagyk. Könyvtár'!C27+'5. mell._ Műv.Ház.'!C27+'6. mell._Bölcsőde'!C27+'7. mell._Óvoda'!C27+'8. mell_KSZKI'!C27+'9.mell_Gond.Kp.'!C27</f>
        <v>4941640</v>
      </c>
      <c r="D27" s="135">
        <f>'2. mell._ Önkormányzat'!D27+'3. mell._ Közös Hivatal'!D27+'4. mell._ Nagyk. Könyvtár'!D27+'5. mell._ Műv.Ház.'!D27+'6. mell._Bölcsőde'!D27+'7. mell._Óvoda'!D27+'8. mell_KSZKI'!D27+'9.mell_Gond.Kp.'!D27</f>
        <v>4941640</v>
      </c>
      <c r="E27" s="135">
        <f>'2. mell._ Önkormányzat'!E27+'3. mell._ Közös Hivatal'!E27+'4. mell._ Nagyk. Könyvtár'!E27+'5. mell._ Műv.Ház.'!E27+'6. mell._Bölcsőde'!E27+'7. mell._Óvoda'!E27+'8. mell_KSZKI'!E27+'9.mell_Gond.Kp.'!E27</f>
        <v>0</v>
      </c>
      <c r="F27" s="135">
        <f>'2. mell._ Önkormányzat'!F27+'3. mell._ Közös Hivatal'!F27+'4. mell._ Nagyk. Könyvtár'!F27+'5. mell._ Műv.Ház.'!F27+'6. mell._Bölcsőde'!F27+'7. mell._Óvoda'!F27+'8. mell_KSZKI'!F27+'9.mell_Gond.Kp.'!F27</f>
        <v>0</v>
      </c>
    </row>
    <row r="28" spans="1:6" s="151" customFormat="1" x14ac:dyDescent="0.25">
      <c r="A28" s="133"/>
      <c r="B28" s="133" t="s">
        <v>243</v>
      </c>
      <c r="C28" s="133">
        <f>'2. mell._ Önkormányzat'!C28+'3. mell._ Közös Hivatal'!C28+'4. mell._ Nagyk. Könyvtár'!C28+'5. mell._ Műv.Ház.'!C28+'6. mell._Bölcsőde'!C28+'7. mell._Óvoda'!C28+'8. mell_KSZKI'!C28+'9.mell_Gond.Kp.'!C28</f>
        <v>0</v>
      </c>
      <c r="D28" s="133">
        <f>'2. mell._ Önkormányzat'!D28+'3. mell._ Közös Hivatal'!D28+'4. mell._ Nagyk. Könyvtár'!D28+'5. mell._ Műv.Ház.'!D28+'6. mell._Bölcsőde'!D28+'7. mell._Óvoda'!D28+'8. mell_KSZKI'!D28+'9.mell_Gond.Kp.'!D28</f>
        <v>0</v>
      </c>
      <c r="E28" s="133">
        <f>'2. mell._ Önkormányzat'!E28+'3. mell._ Közös Hivatal'!E28+'4. mell._ Nagyk. Könyvtár'!E28+'5. mell._ Műv.Ház.'!E28+'6. mell._Bölcsőde'!E28+'7. mell._Óvoda'!E28+'8. mell_KSZKI'!E28+'9.mell_Gond.Kp.'!E28</f>
        <v>0</v>
      </c>
      <c r="F28" s="133">
        <f>'2. mell._ Önkormányzat'!F28+'3. mell._ Közös Hivatal'!F28+'4. mell._ Nagyk. Könyvtár'!F28+'5. mell._ Műv.Ház.'!F28+'6. mell._Bölcsőde'!F28+'7. mell._Óvoda'!F28+'8. mell_KSZKI'!F28+'9.mell_Gond.Kp.'!F28</f>
        <v>0</v>
      </c>
    </row>
    <row r="29" spans="1:6" x14ac:dyDescent="0.25">
      <c r="A29" s="132"/>
      <c r="B29" s="132" t="s">
        <v>244</v>
      </c>
      <c r="C29" s="135">
        <f>'2. mell._ Önkormányzat'!C29+'3. mell._ Közös Hivatal'!C29+'4. mell._ Nagyk. Könyvtár'!C29+'5. mell._ Műv.Ház.'!C29+'6. mell._Bölcsőde'!C29+'7. mell._Óvoda'!C29+'8. mell_KSZKI'!C29+'9.mell_Gond.Kp.'!C29</f>
        <v>0</v>
      </c>
      <c r="D29" s="135">
        <f>'2. mell._ Önkormányzat'!D29+'3. mell._ Közös Hivatal'!D29+'4. mell._ Nagyk. Könyvtár'!D29+'5. mell._ Műv.Ház.'!D29+'6. mell._Bölcsőde'!D29+'7. mell._Óvoda'!D29+'8. mell_KSZKI'!D29+'9.mell_Gond.Kp.'!D29</f>
        <v>0</v>
      </c>
      <c r="E29" s="135">
        <f>'2. mell._ Önkormányzat'!E29+'3. mell._ Közös Hivatal'!E29+'4. mell._ Nagyk. Könyvtár'!E29+'5. mell._ Műv.Ház.'!E29+'6. mell._Bölcsőde'!E29+'7. mell._Óvoda'!E29+'8. mell_KSZKI'!E29+'9.mell_Gond.Kp.'!E29</f>
        <v>0</v>
      </c>
      <c r="F29" s="135">
        <f>'2. mell._ Önkormányzat'!F29+'3. mell._ Közös Hivatal'!F29+'4. mell._ Nagyk. Könyvtár'!F29+'5. mell._ Műv.Ház.'!F29+'6. mell._Bölcsőde'!F29+'7. mell._Óvoda'!F29+'8. mell_KSZKI'!F29+'9.mell_Gond.Kp.'!F29</f>
        <v>0</v>
      </c>
    </row>
    <row r="30" spans="1:6" x14ac:dyDescent="0.25">
      <c r="A30" s="132"/>
      <c r="B30" s="132" t="s">
        <v>245</v>
      </c>
      <c r="C30" s="135">
        <f>'2. mell._ Önkormányzat'!C30+'3. mell._ Közös Hivatal'!C30+'4. mell._ Nagyk. Könyvtár'!C30+'5. mell._ Műv.Ház.'!C30+'6. mell._Bölcsőde'!C30+'7. mell._Óvoda'!C30+'8. mell_KSZKI'!C30+'9.mell_Gond.Kp.'!C30</f>
        <v>109412033</v>
      </c>
      <c r="D30" s="135">
        <f>'2. mell._ Önkormányzat'!D30+'3. mell._ Közös Hivatal'!D30+'4. mell._ Nagyk. Könyvtár'!D30+'5. mell._ Műv.Ház.'!D30+'6. mell._Bölcsőde'!D30+'7. mell._Óvoda'!D30+'8. mell_KSZKI'!D30+'9.mell_Gond.Kp.'!D30</f>
        <v>109412033</v>
      </c>
      <c r="E30" s="135">
        <f>'2. mell._ Önkormányzat'!E30+'3. mell._ Közös Hivatal'!E30+'4. mell._ Nagyk. Könyvtár'!E30+'5. mell._ Műv.Ház.'!E30+'6. mell._Bölcsőde'!E30+'7. mell._Óvoda'!E30+'8. mell_KSZKI'!E30+'9.mell_Gond.Kp.'!E30</f>
        <v>0</v>
      </c>
      <c r="F30" s="135">
        <f>'2. mell._ Önkormányzat'!F30+'3. mell._ Közös Hivatal'!F30+'4. mell._ Nagyk. Könyvtár'!F30+'5. mell._ Műv.Ház.'!F30+'6. mell._Bölcsőde'!F30+'7. mell._Óvoda'!F30+'8. mell_KSZKI'!F30+'9.mell_Gond.Kp.'!F30</f>
        <v>0</v>
      </c>
    </row>
    <row r="31" spans="1:6" s="149" customFormat="1" x14ac:dyDescent="0.25">
      <c r="A31" s="134"/>
      <c r="B31" s="138" t="s">
        <v>246</v>
      </c>
      <c r="C31" s="154">
        <f>'2. mell._ Önkormányzat'!C31+'3. mell._ Közös Hivatal'!C31+'4. mell._ Nagyk. Könyvtár'!C31+'5. mell._ Műv.Ház.'!C31+'6. mell._Bölcsőde'!C31+'7. mell._Óvoda'!C31+'8. mell_KSZKI'!C31+'9.mell_Gond.Kp.'!C31</f>
        <v>15518400</v>
      </c>
      <c r="D31" s="154">
        <f>'2. mell._ Önkormányzat'!D31+'3. mell._ Közös Hivatal'!D31+'4. mell._ Nagyk. Könyvtár'!D31+'5. mell._ Műv.Ház.'!D31+'6. mell._Bölcsőde'!D31+'7. mell._Óvoda'!D31+'8. mell_KSZKI'!D31+'9.mell_Gond.Kp.'!D31</f>
        <v>15518400</v>
      </c>
      <c r="E31" s="154">
        <f>'2. mell._ Önkormányzat'!E31+'3. mell._ Közös Hivatal'!E31+'4. mell._ Nagyk. Könyvtár'!E31+'5. mell._ Műv.Ház.'!E31+'6. mell._Bölcsőde'!E31+'7. mell._Óvoda'!E31+'8. mell_KSZKI'!E31+'9.mell_Gond.Kp.'!E31</f>
        <v>0</v>
      </c>
      <c r="F31" s="154">
        <f>'2. mell._ Önkormányzat'!F31+'3. mell._ Közös Hivatal'!F31+'4. mell._ Nagyk. Könyvtár'!F31+'5. mell._ Műv.Ház.'!F31+'6. mell._Bölcsőde'!F31+'7. mell._Óvoda'!F31+'8. mell_KSZKI'!F31+'9.mell_Gond.Kp.'!F31</f>
        <v>0</v>
      </c>
    </row>
    <row r="32" spans="1:6" s="149" customFormat="1" x14ac:dyDescent="0.25">
      <c r="A32" s="134"/>
      <c r="B32" s="138" t="s">
        <v>247</v>
      </c>
      <c r="C32" s="154">
        <f>'2. mell._ Önkormányzat'!C32+'3. mell._ Közös Hivatal'!C32+'4. mell._ Nagyk. Könyvtár'!C32+'5. mell._ Műv.Ház.'!C32+'6. mell._Bölcsőde'!C32+'7. mell._Óvoda'!C32+'8. mell_KSZKI'!C32+'9.mell_Gond.Kp.'!C32</f>
        <v>93893633</v>
      </c>
      <c r="D32" s="154">
        <f>'2. mell._ Önkormányzat'!D32+'3. mell._ Közös Hivatal'!D32+'4. mell._ Nagyk. Könyvtár'!D32+'5. mell._ Műv.Ház.'!D32+'6. mell._Bölcsőde'!D32+'7. mell._Óvoda'!D32+'8. mell_KSZKI'!D32+'9.mell_Gond.Kp.'!D32</f>
        <v>93893633</v>
      </c>
      <c r="E32" s="154">
        <f>'2. mell._ Önkormányzat'!E32+'3. mell._ Közös Hivatal'!E32+'4. mell._ Nagyk. Könyvtár'!E32+'5. mell._ Műv.Ház.'!E32+'6. mell._Bölcsőde'!E32+'7. mell._Óvoda'!E32+'8. mell_KSZKI'!E32+'9.mell_Gond.Kp.'!E32</f>
        <v>0</v>
      </c>
      <c r="F32" s="154">
        <f>'2. mell._ Önkormányzat'!F32+'3. mell._ Közös Hivatal'!F32+'4. mell._ Nagyk. Könyvtár'!F32+'5. mell._ Műv.Ház.'!F32+'6. mell._Bölcsőde'!F32+'7. mell._Óvoda'!F32+'8. mell_KSZKI'!F32+'9.mell_Gond.Kp.'!F32</f>
        <v>0</v>
      </c>
    </row>
    <row r="33" spans="1:6" x14ac:dyDescent="0.25">
      <c r="A33" s="131" t="s">
        <v>249</v>
      </c>
      <c r="B33" s="131" t="s">
        <v>248</v>
      </c>
      <c r="C33" s="131">
        <f>'2. mell._ Önkormányzat'!C33+'3. mell._ Közös Hivatal'!C33+'4. mell._ Nagyk. Könyvtár'!C33+'5. mell._ Műv.Ház.'!C33+'6. mell._Bölcsőde'!C33+'7. mell._Óvoda'!C33+'8. mell_KSZKI'!C33+'9.mell_Gond.Kp.'!C33</f>
        <v>0</v>
      </c>
      <c r="D33" s="131">
        <f>'2. mell._ Önkormányzat'!D33+'3. mell._ Közös Hivatal'!D33+'4. mell._ Nagyk. Könyvtár'!D33+'5. mell._ Műv.Ház.'!D33+'6. mell._Bölcsőde'!D33+'7. mell._Óvoda'!D33+'8. mell_KSZKI'!D33+'9.mell_Gond.Kp.'!D33</f>
        <v>0</v>
      </c>
      <c r="E33" s="131">
        <f>'2. mell._ Önkormányzat'!E33+'3. mell._ Közös Hivatal'!E33+'4. mell._ Nagyk. Könyvtár'!E33+'5. mell._ Műv.Ház.'!E33+'6. mell._Bölcsőde'!E33+'7. mell._Óvoda'!E33+'8. mell_KSZKI'!E33+'9.mell_Gond.Kp.'!E33</f>
        <v>0</v>
      </c>
      <c r="F33" s="131">
        <f>'2. mell._ Önkormányzat'!F33+'3. mell._ Közös Hivatal'!F33+'4. mell._ Nagyk. Könyvtár'!F33+'5. mell._ Műv.Ház.'!F33+'6. mell._Bölcsőde'!F33+'7. mell._Óvoda'!F33+'8. mell_KSZKI'!F33+'9.mell_Gond.Kp.'!F33</f>
        <v>0</v>
      </c>
    </row>
    <row r="34" spans="1:6" x14ac:dyDescent="0.25">
      <c r="A34" s="131" t="s">
        <v>250</v>
      </c>
      <c r="B34" s="131" t="s">
        <v>54</v>
      </c>
      <c r="C34" s="131">
        <f>'2. mell._ Önkormányzat'!C34+'3. mell._ Közös Hivatal'!C34+'4. mell._ Nagyk. Könyvtár'!C34+'5. mell._ Műv.Ház.'!C34+'6. mell._Bölcsőde'!C34+'7. mell._Óvoda'!C34+'8. mell_KSZKI'!C34+'9.mell_Gond.Kp.'!C34</f>
        <v>103000000</v>
      </c>
      <c r="D34" s="131">
        <f>'2. mell._ Önkormányzat'!D34+'3. mell._ Közös Hivatal'!D34+'4. mell._ Nagyk. Könyvtár'!D34+'5. mell._ Műv.Ház.'!D34+'6. mell._Bölcsőde'!D34+'7. mell._Óvoda'!D34+'8. mell_KSZKI'!D34+'9.mell_Gond.Kp.'!D34</f>
        <v>103000000</v>
      </c>
      <c r="E34" s="131">
        <f>'2. mell._ Önkormányzat'!E34+'3. mell._ Közös Hivatal'!E34+'4. mell._ Nagyk. Könyvtár'!E34+'5. mell._ Műv.Ház.'!E34+'6. mell._Bölcsőde'!E34+'7. mell._Óvoda'!E34+'8. mell_KSZKI'!E34+'9.mell_Gond.Kp.'!E34</f>
        <v>0</v>
      </c>
      <c r="F34" s="131">
        <f>'2. mell._ Önkormányzat'!F34+'3. mell._ Közös Hivatal'!F34+'4. mell._ Nagyk. Könyvtár'!F34+'5. mell._ Műv.Ház.'!F34+'6. mell._Bölcsőde'!F34+'7. mell._Óvoda'!F34+'8. mell_KSZKI'!F34+'9.mell_Gond.Kp.'!F34</f>
        <v>0</v>
      </c>
    </row>
    <row r="35" spans="1:6" x14ac:dyDescent="0.25">
      <c r="A35" s="132"/>
      <c r="B35" s="132" t="s">
        <v>251</v>
      </c>
      <c r="C35" s="135">
        <f>'2. mell._ Önkormányzat'!C35+'3. mell._ Közös Hivatal'!C35+'4. mell._ Nagyk. Könyvtár'!C35+'5. mell._ Műv.Ház.'!C35+'6. mell._Bölcsőde'!C35+'7. mell._Óvoda'!C35+'8. mell_KSZKI'!C35+'9.mell_Gond.Kp.'!C35</f>
        <v>27000000</v>
      </c>
      <c r="D35" s="135">
        <f>'2. mell._ Önkormányzat'!D35+'3. mell._ Közös Hivatal'!D35+'4. mell._ Nagyk. Könyvtár'!D35+'5. mell._ Műv.Ház.'!D35+'6. mell._Bölcsőde'!D35+'7. mell._Óvoda'!D35+'8. mell_KSZKI'!D35+'9.mell_Gond.Kp.'!D35</f>
        <v>27000000</v>
      </c>
      <c r="E35" s="135">
        <f>'2. mell._ Önkormányzat'!E35+'3. mell._ Közös Hivatal'!E35+'4. mell._ Nagyk. Könyvtár'!E35+'5. mell._ Műv.Ház.'!E35+'6. mell._Bölcsőde'!E35+'7. mell._Óvoda'!E35+'8. mell_KSZKI'!E35+'9.mell_Gond.Kp.'!E35</f>
        <v>0</v>
      </c>
      <c r="F35" s="135">
        <f>'2. mell._ Önkormányzat'!F35+'3. mell._ Közös Hivatal'!F35+'4. mell._ Nagyk. Könyvtár'!F35+'5. mell._ Műv.Ház.'!F35+'6. mell._Bölcsőde'!F35+'7. mell._Óvoda'!F35+'8. mell_KSZKI'!F35+'9.mell_Gond.Kp.'!F35</f>
        <v>0</v>
      </c>
    </row>
    <row r="36" spans="1:6" x14ac:dyDescent="0.25">
      <c r="A36" s="132"/>
      <c r="B36" s="138" t="s">
        <v>252</v>
      </c>
      <c r="C36" s="135">
        <f>'2. mell._ Önkormányzat'!C36+'3. mell._ Közös Hivatal'!C36+'4. mell._ Nagyk. Könyvtár'!C36+'5. mell._ Műv.Ház.'!C36+'6. mell._Bölcsőde'!C36+'7. mell._Óvoda'!C36+'8. mell_KSZKI'!C36+'9.mell_Gond.Kp.'!C36</f>
        <v>11500000</v>
      </c>
      <c r="D36" s="135">
        <f>'2. mell._ Önkormányzat'!D36+'3. mell._ Közös Hivatal'!D36+'4. mell._ Nagyk. Könyvtár'!D36+'5. mell._ Műv.Ház.'!D36+'6. mell._Bölcsőde'!D36+'7. mell._Óvoda'!D36+'8. mell_KSZKI'!D36+'9.mell_Gond.Kp.'!D36</f>
        <v>11500000</v>
      </c>
      <c r="E36" s="135">
        <f>'2. mell._ Önkormányzat'!E36+'3. mell._ Közös Hivatal'!E36+'4. mell._ Nagyk. Könyvtár'!E36+'5. mell._ Műv.Ház.'!E36+'6. mell._Bölcsőde'!E36+'7. mell._Óvoda'!E36+'8. mell_KSZKI'!E36+'9.mell_Gond.Kp.'!E36</f>
        <v>0</v>
      </c>
      <c r="F36" s="135">
        <f>'2. mell._ Önkormányzat'!F36+'3. mell._ Közös Hivatal'!F36+'4. mell._ Nagyk. Könyvtár'!F36+'5. mell._ Műv.Ház.'!F36+'6. mell._Bölcsőde'!F36+'7. mell._Óvoda'!F36+'8. mell_KSZKI'!F36+'9.mell_Gond.Kp.'!F36</f>
        <v>0</v>
      </c>
    </row>
    <row r="37" spans="1:6" x14ac:dyDescent="0.25">
      <c r="A37" s="132"/>
      <c r="B37" s="138" t="s">
        <v>253</v>
      </c>
      <c r="C37" s="135">
        <f>'2. mell._ Önkormányzat'!C37+'3. mell._ Közös Hivatal'!C37+'4. mell._ Nagyk. Könyvtár'!C37+'5. mell._ Műv.Ház.'!C37+'6. mell._Bölcsőde'!C37+'7. mell._Óvoda'!C37+'8. mell_KSZKI'!C37+'9.mell_Gond.Kp.'!C37</f>
        <v>15500000</v>
      </c>
      <c r="D37" s="135">
        <f>'2. mell._ Önkormányzat'!D37+'3. mell._ Közös Hivatal'!D37+'4. mell._ Nagyk. Könyvtár'!D37+'5. mell._ Műv.Ház.'!D37+'6. mell._Bölcsőde'!D37+'7. mell._Óvoda'!D37+'8. mell_KSZKI'!D37+'9.mell_Gond.Kp.'!D37</f>
        <v>15500000</v>
      </c>
      <c r="E37" s="135">
        <f>'2. mell._ Önkormányzat'!E37+'3. mell._ Közös Hivatal'!E37+'4. mell._ Nagyk. Könyvtár'!E37+'5. mell._ Műv.Ház.'!E37+'6. mell._Bölcsőde'!E37+'7. mell._Óvoda'!E37+'8. mell_KSZKI'!E37+'9.mell_Gond.Kp.'!E37</f>
        <v>0</v>
      </c>
      <c r="F37" s="135">
        <f>'2. mell._ Önkormányzat'!F37+'3. mell._ Közös Hivatal'!F37+'4. mell._ Nagyk. Könyvtár'!F37+'5. mell._ Műv.Ház.'!F37+'6. mell._Bölcsőde'!F37+'7. mell._Óvoda'!F37+'8. mell_KSZKI'!F37+'9.mell_Gond.Kp.'!F37</f>
        <v>0</v>
      </c>
    </row>
    <row r="38" spans="1:6" x14ac:dyDescent="0.25">
      <c r="A38" s="132"/>
      <c r="B38" s="132" t="s">
        <v>254</v>
      </c>
      <c r="C38" s="135">
        <f>'2. mell._ Önkormányzat'!C38+'3. mell._ Közös Hivatal'!C38+'4. mell._ Nagyk. Könyvtár'!C38+'5. mell._ Műv.Ház.'!C38+'6. mell._Bölcsőde'!C38+'7. mell._Óvoda'!C38+'8. mell_KSZKI'!C38+'9.mell_Gond.Kp.'!C38</f>
        <v>75000000</v>
      </c>
      <c r="D38" s="135">
        <f>'2. mell._ Önkormányzat'!D38+'3. mell._ Közös Hivatal'!D38+'4. mell._ Nagyk. Könyvtár'!D38+'5. mell._ Műv.Ház.'!D38+'6. mell._Bölcsőde'!D38+'7. mell._Óvoda'!D38+'8. mell_KSZKI'!D38+'9.mell_Gond.Kp.'!D38</f>
        <v>75000000</v>
      </c>
      <c r="E38" s="135">
        <f>'2. mell._ Önkormányzat'!E38+'3. mell._ Közös Hivatal'!E38+'4. mell._ Nagyk. Könyvtár'!E38+'5. mell._ Műv.Ház.'!E38+'6. mell._Bölcsőde'!E38+'7. mell._Óvoda'!E38+'8. mell_KSZKI'!E38+'9.mell_Gond.Kp.'!E38</f>
        <v>0</v>
      </c>
      <c r="F38" s="135">
        <f>'2. mell._ Önkormányzat'!F38+'3. mell._ Közös Hivatal'!F38+'4. mell._ Nagyk. Könyvtár'!F38+'5. mell._ Műv.Ház.'!F38+'6. mell._Bölcsőde'!F38+'7. mell._Óvoda'!F38+'8. mell_KSZKI'!F38+'9.mell_Gond.Kp.'!F38</f>
        <v>0</v>
      </c>
    </row>
    <row r="39" spans="1:6" x14ac:dyDescent="0.25">
      <c r="A39" s="132"/>
      <c r="B39" s="138" t="s">
        <v>255</v>
      </c>
      <c r="C39" s="135">
        <f>'2. mell._ Önkormányzat'!C39+'3. mell._ Közös Hivatal'!C39+'4. mell._ Nagyk. Könyvtár'!C39+'5. mell._ Műv.Ház.'!C39+'6. mell._Bölcsőde'!C39+'7. mell._Óvoda'!C39+'8. mell_KSZKI'!C39+'9.mell_Gond.Kp.'!C39</f>
        <v>70000000</v>
      </c>
      <c r="D39" s="135">
        <f>'2. mell._ Önkormányzat'!D39+'3. mell._ Közös Hivatal'!D39+'4. mell._ Nagyk. Könyvtár'!D39+'5. mell._ Műv.Ház.'!D39+'6. mell._Bölcsőde'!D39+'7. mell._Óvoda'!D39+'8. mell_KSZKI'!D39+'9.mell_Gond.Kp.'!D39</f>
        <v>70000000</v>
      </c>
      <c r="E39" s="135">
        <f>'2. mell._ Önkormányzat'!E39+'3. mell._ Közös Hivatal'!E39+'4. mell._ Nagyk. Könyvtár'!E39+'5. mell._ Műv.Ház.'!E39+'6. mell._Bölcsőde'!E39+'7. mell._Óvoda'!E39+'8. mell_KSZKI'!E39+'9.mell_Gond.Kp.'!E39</f>
        <v>0</v>
      </c>
      <c r="F39" s="135">
        <f>'2. mell._ Önkormányzat'!F39+'3. mell._ Közös Hivatal'!F39+'4. mell._ Nagyk. Könyvtár'!F39+'5. mell._ Műv.Ház.'!F39+'6. mell._Bölcsőde'!F39+'7. mell._Óvoda'!F39+'8. mell_KSZKI'!F39+'9.mell_Gond.Kp.'!F39</f>
        <v>0</v>
      </c>
    </row>
    <row r="40" spans="1:6" x14ac:dyDescent="0.25">
      <c r="A40" s="132"/>
      <c r="B40" s="138" t="s">
        <v>256</v>
      </c>
      <c r="C40" s="135">
        <f>'2. mell._ Önkormányzat'!C40+'3. mell._ Közös Hivatal'!C40+'4. mell._ Nagyk. Könyvtár'!C40+'5. mell._ Műv.Ház.'!C40+'6. mell._Bölcsőde'!C40+'7. mell._Óvoda'!C40+'8. mell_KSZKI'!C40+'9.mell_Gond.Kp.'!C40</f>
        <v>5000000</v>
      </c>
      <c r="D40" s="135">
        <f>'2. mell._ Önkormányzat'!D40+'3. mell._ Közös Hivatal'!D40+'4. mell._ Nagyk. Könyvtár'!D40+'5. mell._ Műv.Ház.'!D40+'6. mell._Bölcsőde'!D40+'7. mell._Óvoda'!D40+'8. mell_KSZKI'!D40+'9.mell_Gond.Kp.'!D40</f>
        <v>5000000</v>
      </c>
      <c r="E40" s="135">
        <f>'2. mell._ Önkormányzat'!E40+'3. mell._ Közös Hivatal'!E40+'4. mell._ Nagyk. Könyvtár'!E40+'5. mell._ Műv.Ház.'!E40+'6. mell._Bölcsőde'!E40+'7. mell._Óvoda'!E40+'8. mell_KSZKI'!E40+'9.mell_Gond.Kp.'!E40</f>
        <v>0</v>
      </c>
      <c r="F40" s="135">
        <f>'2. mell._ Önkormányzat'!F40+'3. mell._ Közös Hivatal'!F40+'4. mell._ Nagyk. Könyvtár'!F40+'5. mell._ Műv.Ház.'!F40+'6. mell._Bölcsőde'!F40+'7. mell._Óvoda'!F40+'8. mell_KSZKI'!F40+'9.mell_Gond.Kp.'!F40</f>
        <v>0</v>
      </c>
    </row>
    <row r="41" spans="1:6" x14ac:dyDescent="0.25">
      <c r="A41" s="132"/>
      <c r="B41" s="132" t="s">
        <v>258</v>
      </c>
      <c r="C41" s="135">
        <f>'2. mell._ Önkormányzat'!C41+'3. mell._ Közös Hivatal'!C41+'4. mell._ Nagyk. Könyvtár'!C41+'5. mell._ Műv.Ház.'!C41+'6. mell._Bölcsőde'!C41+'7. mell._Óvoda'!C41+'8. mell_KSZKI'!C41+'9.mell_Gond.Kp.'!C41</f>
        <v>1000000</v>
      </c>
      <c r="D41" s="135">
        <f>'2. mell._ Önkormányzat'!D41+'3. mell._ Közös Hivatal'!D41+'4. mell._ Nagyk. Könyvtár'!D41+'5. mell._ Műv.Ház.'!D41+'6. mell._Bölcsőde'!D41+'7. mell._Óvoda'!D41+'8. mell_KSZKI'!D41+'9.mell_Gond.Kp.'!D41</f>
        <v>1000000</v>
      </c>
      <c r="E41" s="135">
        <f>'2. mell._ Önkormányzat'!E41+'3. mell._ Közös Hivatal'!E41+'4. mell._ Nagyk. Könyvtár'!E41+'5. mell._ Műv.Ház.'!E41+'6. mell._Bölcsőde'!E41+'7. mell._Óvoda'!E41+'8. mell_KSZKI'!E41+'9.mell_Gond.Kp.'!E41</f>
        <v>0</v>
      </c>
      <c r="F41" s="135">
        <f>'2. mell._ Önkormányzat'!F41+'3. mell._ Közös Hivatal'!F41+'4. mell._ Nagyk. Könyvtár'!F41+'5. mell._ Műv.Ház.'!F41+'6. mell._Bölcsőde'!F41+'7. mell._Óvoda'!F41+'8. mell_KSZKI'!F41+'9.mell_Gond.Kp.'!F41</f>
        <v>0</v>
      </c>
    </row>
    <row r="42" spans="1:6" x14ac:dyDescent="0.25">
      <c r="A42" s="132"/>
      <c r="B42" s="138" t="s">
        <v>257</v>
      </c>
      <c r="C42" s="135">
        <f>'2. mell._ Önkormányzat'!C42+'3. mell._ Közös Hivatal'!C42+'4. mell._ Nagyk. Könyvtár'!C42+'5. mell._ Műv.Ház.'!C42+'6. mell._Bölcsőde'!C42+'7. mell._Óvoda'!C42+'8. mell_KSZKI'!C42+'9.mell_Gond.Kp.'!C42</f>
        <v>500000</v>
      </c>
      <c r="D42" s="135">
        <f>'2. mell._ Önkormányzat'!D42+'3. mell._ Közös Hivatal'!D42+'4. mell._ Nagyk. Könyvtár'!D42+'5. mell._ Műv.Ház.'!D42+'6. mell._Bölcsőde'!D42+'7. mell._Óvoda'!D42+'8. mell_KSZKI'!D42+'9.mell_Gond.Kp.'!D42</f>
        <v>500000</v>
      </c>
      <c r="E42" s="135">
        <f>'2. mell._ Önkormányzat'!E42+'3. mell._ Közös Hivatal'!E42+'4. mell._ Nagyk. Könyvtár'!E42+'5. mell._ Műv.Ház.'!E42+'6. mell._Bölcsőde'!E42+'7. mell._Óvoda'!E42+'8. mell_KSZKI'!E42+'9.mell_Gond.Kp.'!E42</f>
        <v>0</v>
      </c>
      <c r="F42" s="135">
        <f>'2. mell._ Önkormányzat'!F42+'3. mell._ Közös Hivatal'!F42+'4. mell._ Nagyk. Könyvtár'!F42+'5. mell._ Műv.Ház.'!F42+'6. mell._Bölcsőde'!F42+'7. mell._Óvoda'!F42+'8. mell_KSZKI'!F42+'9.mell_Gond.Kp.'!F42</f>
        <v>0</v>
      </c>
    </row>
    <row r="43" spans="1:6" x14ac:dyDescent="0.25">
      <c r="A43" s="132"/>
      <c r="B43" s="138" t="s">
        <v>290</v>
      </c>
      <c r="C43" s="135">
        <f>'2. mell._ Önkormányzat'!C43+'3. mell._ Közös Hivatal'!C43+'4. mell._ Nagyk. Könyvtár'!C43+'5. mell._ Műv.Ház.'!C43+'6. mell._Bölcsőde'!C43+'7. mell._Óvoda'!C43+'8. mell_KSZKI'!C43+'9.mell_Gond.Kp.'!C43</f>
        <v>500000</v>
      </c>
      <c r="D43" s="135">
        <f>'2. mell._ Önkormányzat'!D43+'3. mell._ Közös Hivatal'!D43+'4. mell._ Nagyk. Könyvtár'!D43+'5. mell._ Műv.Ház.'!D43+'6. mell._Bölcsőde'!D43+'7. mell._Óvoda'!D43+'8. mell_KSZKI'!D43+'9.mell_Gond.Kp.'!D43</f>
        <v>500000</v>
      </c>
      <c r="E43" s="135">
        <f>'2. mell._ Önkormányzat'!E43+'3. mell._ Közös Hivatal'!E43+'4. mell._ Nagyk. Könyvtár'!E43+'5. mell._ Műv.Ház.'!E43+'6. mell._Bölcsőde'!E43+'7. mell._Óvoda'!E43+'8. mell_KSZKI'!E43+'9.mell_Gond.Kp.'!E43</f>
        <v>0</v>
      </c>
      <c r="F43" s="135">
        <f>'2. mell._ Önkormányzat'!F43+'3. mell._ Közös Hivatal'!F43+'4. mell._ Nagyk. Könyvtár'!F43+'5. mell._ Műv.Ház.'!F43+'6. mell._Bölcsőde'!F43+'7. mell._Óvoda'!F43+'8. mell_KSZKI'!F43+'9.mell_Gond.Kp.'!F43</f>
        <v>0</v>
      </c>
    </row>
    <row r="44" spans="1:6" s="146" customFormat="1" x14ac:dyDescent="0.25">
      <c r="A44" s="131" t="s">
        <v>259</v>
      </c>
      <c r="B44" s="131" t="s">
        <v>56</v>
      </c>
      <c r="C44" s="131">
        <f>'2. mell._ Önkormányzat'!C44+'3. mell._ Közös Hivatal'!C44+'4. mell._ Nagyk. Könyvtár'!C44+'5. mell._ Műv.Ház.'!C44+'6. mell._Bölcsőde'!C44+'7. mell._Óvoda'!C44+'8. mell_KSZKI'!C44+'9.mell_Gond.Kp.'!C44</f>
        <v>57055699.925590552</v>
      </c>
      <c r="D44" s="131">
        <f>'2. mell._ Önkormányzat'!D44+'3. mell._ Közös Hivatal'!D44+'4. mell._ Nagyk. Könyvtár'!D44+'5. mell._ Műv.Ház.'!D44+'6. mell._Bölcsőde'!D44+'7. mell._Óvoda'!D44+'8. mell_KSZKI'!D44+'9.mell_Gond.Kp.'!D44</f>
        <v>40555700</v>
      </c>
      <c r="E44" s="131">
        <f>'2. mell._ Önkormányzat'!E44+'3. mell._ Közös Hivatal'!E44+'4. mell._ Nagyk. Könyvtár'!E44+'5. mell._ Műv.Ház.'!E44+'6. mell._Bölcsőde'!E44+'7. mell._Óvoda'!E44+'8. mell_KSZKI'!E44+'9.mell_Gond.Kp.'!E44</f>
        <v>16000000</v>
      </c>
      <c r="F44" s="131">
        <f>'2. mell._ Önkormányzat'!F44+'3. mell._ Közös Hivatal'!F44+'4. mell._ Nagyk. Könyvtár'!F44+'5. mell._ Műv.Ház.'!F44+'6. mell._Bölcsőde'!F44+'7. mell._Óvoda'!F44+'8. mell_KSZKI'!F44+'9.mell_Gond.Kp.'!F44</f>
        <v>0</v>
      </c>
    </row>
    <row r="45" spans="1:6" s="151" customFormat="1" x14ac:dyDescent="0.25">
      <c r="A45" s="135"/>
      <c r="B45" s="135" t="s">
        <v>291</v>
      </c>
      <c r="C45" s="135">
        <f>'2. mell._ Önkormányzat'!C45+'3. mell._ Közös Hivatal'!C45+'4. mell._ Nagyk. Könyvtár'!C45+'5. mell._ Műv.Ház.'!C45+'6. mell._Bölcsőde'!C45+'7. mell._Óvoda'!C45+'8. mell_KSZKI'!C45+'9.mell_Gond.Kp.'!C45</f>
        <v>0</v>
      </c>
      <c r="D45" s="135">
        <f>'2. mell._ Önkormányzat'!D45+'3. mell._ Közös Hivatal'!D45+'4. mell._ Nagyk. Könyvtár'!D45+'5. mell._ Műv.Ház.'!D45+'6. mell._Bölcsőde'!D45+'7. mell._Óvoda'!D45+'8. mell_KSZKI'!D45+'9.mell_Gond.Kp.'!D45</f>
        <v>0</v>
      </c>
      <c r="E45" s="135">
        <f>'2. mell._ Önkormányzat'!E45+'3. mell._ Közös Hivatal'!E45+'4. mell._ Nagyk. Könyvtár'!E45+'5. mell._ Műv.Ház.'!E45+'6. mell._Bölcsőde'!E45+'7. mell._Óvoda'!E45+'8. mell_KSZKI'!E45+'9.mell_Gond.Kp.'!E45</f>
        <v>0</v>
      </c>
      <c r="F45" s="135">
        <f>'2. mell._ Önkormányzat'!F45+'3. mell._ Közös Hivatal'!F45+'4. mell._ Nagyk. Könyvtár'!F45+'5. mell._ Műv.Ház.'!F45+'6. mell._Bölcsőde'!F45+'7. mell._Óvoda'!F45+'8. mell_KSZKI'!F45+'9.mell_Gond.Kp.'!F45</f>
        <v>0</v>
      </c>
    </row>
    <row r="46" spans="1:6" s="151" customFormat="1" x14ac:dyDescent="0.25">
      <c r="A46" s="135"/>
      <c r="B46" s="135" t="s">
        <v>292</v>
      </c>
      <c r="C46" s="135">
        <f>'2. mell._ Önkormányzat'!C46+'3. mell._ Közös Hivatal'!C46+'4. mell._ Nagyk. Könyvtár'!C46+'5. mell._ Műv.Ház.'!C46+'6. mell._Bölcsőde'!C46+'7. mell._Óvoda'!C46+'8. mell_KSZKI'!C46+'9.mell_Gond.Kp.'!C46</f>
        <v>9876850.3937007859</v>
      </c>
      <c r="D46" s="135">
        <f>'2. mell._ Önkormányzat'!D46+'3. mell._ Közös Hivatal'!D46+'4. mell._ Nagyk. Könyvtár'!D46+'5. mell._ Műv.Ház.'!D46+'6. mell._Bölcsőde'!D46+'7. mell._Óvoda'!D46+'8. mell_KSZKI'!D46+'9.mell_Gond.Kp.'!D46</f>
        <v>9876850</v>
      </c>
      <c r="E46" s="135">
        <f>'2. mell._ Önkormányzat'!E46+'3. mell._ Közös Hivatal'!E46+'4. mell._ Nagyk. Könyvtár'!E46+'5. mell._ Műv.Ház.'!E46+'6. mell._Bölcsőde'!E46+'7. mell._Óvoda'!E46+'8. mell_KSZKI'!E46+'9.mell_Gond.Kp.'!E46</f>
        <v>0</v>
      </c>
      <c r="F46" s="135">
        <f>'2. mell._ Önkormányzat'!F46+'3. mell._ Közös Hivatal'!F46+'4. mell._ Nagyk. Könyvtár'!F46+'5. mell._ Műv.Ház.'!F46+'6. mell._Bölcsőde'!F46+'7. mell._Óvoda'!F46+'8. mell_KSZKI'!F46+'9.mell_Gond.Kp.'!F46</f>
        <v>0</v>
      </c>
    </row>
    <row r="47" spans="1:6" s="151" customFormat="1" x14ac:dyDescent="0.25">
      <c r="A47" s="135"/>
      <c r="B47" s="135" t="s">
        <v>320</v>
      </c>
      <c r="C47" s="135">
        <f>'2. mell._ Önkormányzat'!C47+'3. mell._ Közös Hivatal'!C47+'4. mell._ Nagyk. Könyvtár'!C47+'5. mell._ Műv.Ház.'!C47+'6. mell._Bölcsőde'!C47+'7. mell._Óvoda'!C47+'8. mell_KSZKI'!C47+'9.mell_Gond.Kp.'!C47</f>
        <v>6738600</v>
      </c>
      <c r="D47" s="135">
        <f>'2. mell._ Önkormányzat'!D47+'3. mell._ Közös Hivatal'!D47+'4. mell._ Nagyk. Könyvtár'!D47+'5. mell._ Műv.Ház.'!D47+'6. mell._Bölcsőde'!D47+'7. mell._Óvoda'!D47+'8. mell_KSZKI'!D47+'9.mell_Gond.Kp.'!D47</f>
        <v>6738600</v>
      </c>
      <c r="E47" s="135">
        <f>'2. mell._ Önkormányzat'!E47+'3. mell._ Közös Hivatal'!E47+'4. mell._ Nagyk. Könyvtár'!E47+'5. mell._ Műv.Ház.'!E47+'6. mell._Bölcsőde'!E47+'7. mell._Óvoda'!E47+'8. mell_KSZKI'!E47+'9.mell_Gond.Kp.'!E47</f>
        <v>0</v>
      </c>
      <c r="F47" s="135">
        <f>'2. mell._ Önkormányzat'!F47+'3. mell._ Közös Hivatal'!F47+'4. mell._ Nagyk. Könyvtár'!F47+'5. mell._ Műv.Ház.'!F47+'6. mell._Bölcsőde'!F47+'7. mell._Óvoda'!F47+'8. mell_KSZKI'!F47+'9.mell_Gond.Kp.'!F47</f>
        <v>0</v>
      </c>
    </row>
    <row r="48" spans="1:6" s="151" customFormat="1" x14ac:dyDescent="0.25">
      <c r="A48" s="135"/>
      <c r="B48" s="135" t="s">
        <v>293</v>
      </c>
      <c r="C48" s="135">
        <f>'2. mell._ Önkormányzat'!C48+'3. mell._ Közös Hivatal'!C48+'4. mell._ Nagyk. Könyvtár'!C48+'5. mell._ Műv.Ház.'!C48+'6. mell._Bölcsőde'!C48+'7. mell._Óvoda'!C48+'8. mell_KSZKI'!C48+'9.mell_Gond.Kp.'!C48</f>
        <v>35690944.88188976</v>
      </c>
      <c r="D48" s="135">
        <f>'2. mell._ Önkormányzat'!D48+'3. mell._ Közös Hivatal'!D48+'4. mell._ Nagyk. Könyvtár'!D48+'5. mell._ Műv.Ház.'!D48+'6. mell._Bölcsőde'!D48+'7. mell._Óvoda'!D48+'8. mell_KSZKI'!D48+'9.mell_Gond.Kp.'!D48</f>
        <v>19690945</v>
      </c>
      <c r="E48" s="135">
        <f>'2. mell._ Önkormányzat'!E48+'3. mell._ Közös Hivatal'!E48+'4. mell._ Nagyk. Könyvtár'!E48+'5. mell._ Műv.Ház.'!E48+'6. mell._Bölcsőde'!E48+'7. mell._Óvoda'!E48+'8. mell_KSZKI'!E48+'9.mell_Gond.Kp.'!E48</f>
        <v>16000000</v>
      </c>
      <c r="F48" s="135">
        <f>'2. mell._ Önkormányzat'!F48+'3. mell._ Közös Hivatal'!F48+'4. mell._ Nagyk. Könyvtár'!F48+'5. mell._ Műv.Ház.'!F48+'6. mell._Bölcsőde'!F48+'7. mell._Óvoda'!F48+'8. mell_KSZKI'!F48+'9.mell_Gond.Kp.'!F48</f>
        <v>0</v>
      </c>
    </row>
    <row r="49" spans="1:6" s="151" customFormat="1" x14ac:dyDescent="0.25">
      <c r="A49" s="135"/>
      <c r="B49" s="135" t="s">
        <v>294</v>
      </c>
      <c r="C49" s="135">
        <f>'2. mell._ Önkormányzat'!C49+'3. mell._ Közös Hivatal'!C49+'4. mell._ Nagyk. Könyvtár'!C49+'5. mell._ Műv.Ház.'!C49+'6. mell._Bölcsőde'!C49+'7. mell._Óvoda'!C49+'8. mell_KSZKI'!C49+'9.mell_Gond.Kp.'!C49</f>
        <v>4749304.6500000004</v>
      </c>
      <c r="D49" s="135">
        <f>'2. mell._ Önkormányzat'!D49+'3. mell._ Közös Hivatal'!D49+'4. mell._ Nagyk. Könyvtár'!D49+'5. mell._ Műv.Ház.'!D49+'6. mell._Bölcsőde'!D49+'7. mell._Óvoda'!D49+'8. mell_KSZKI'!D49+'9.mell_Gond.Kp.'!D49</f>
        <v>4749305</v>
      </c>
      <c r="E49" s="135">
        <f>'2. mell._ Önkormányzat'!E49+'3. mell._ Közös Hivatal'!E49+'4. mell._ Nagyk. Könyvtár'!E49+'5. mell._ Műv.Ház.'!E49+'6. mell._Bölcsőde'!E49+'7. mell._Óvoda'!E49+'8. mell_KSZKI'!E49+'9.mell_Gond.Kp.'!E49</f>
        <v>0</v>
      </c>
      <c r="F49" s="135">
        <f>'2. mell._ Önkormányzat'!F49+'3. mell._ Közös Hivatal'!F49+'4. mell._ Nagyk. Könyvtár'!F49+'5. mell._ Műv.Ház.'!F49+'6. mell._Bölcsőde'!F49+'7. mell._Óvoda'!F49+'8. mell_KSZKI'!F49+'9.mell_Gond.Kp.'!F49</f>
        <v>0</v>
      </c>
    </row>
    <row r="50" spans="1:6" s="146" customFormat="1" x14ac:dyDescent="0.25">
      <c r="A50" s="131" t="s">
        <v>260</v>
      </c>
      <c r="B50" s="131" t="s">
        <v>58</v>
      </c>
      <c r="C50" s="131">
        <f>'2. mell._ Önkormányzat'!C50+'3. mell._ Közös Hivatal'!C50+'4. mell._ Nagyk. Könyvtár'!C50+'5. mell._ Műv.Ház.'!C50+'6. mell._Bölcsőde'!C50+'7. mell._Óvoda'!C50+'8. mell_KSZKI'!C50+'9.mell_Gond.Kp.'!C50</f>
        <v>635000</v>
      </c>
      <c r="D50" s="131">
        <f>'2. mell._ Önkormányzat'!D50+'3. mell._ Közös Hivatal'!D50+'4. mell._ Nagyk. Könyvtár'!D50+'5. mell._ Műv.Ház.'!D50+'6. mell._Bölcsőde'!D50+'7. mell._Óvoda'!D50+'8. mell_KSZKI'!D50+'9.mell_Gond.Kp.'!D50</f>
        <v>635000</v>
      </c>
      <c r="E50" s="131">
        <f>'2. mell._ Önkormányzat'!E50+'3. mell._ Közös Hivatal'!E50+'4. mell._ Nagyk. Könyvtár'!E50+'5. mell._ Műv.Ház.'!E50+'6. mell._Bölcsőde'!E50+'7. mell._Óvoda'!E50+'8. mell_KSZKI'!E50+'9.mell_Gond.Kp.'!E50</f>
        <v>0</v>
      </c>
      <c r="F50" s="131">
        <f>'2. mell._ Önkormányzat'!F50+'3. mell._ Közös Hivatal'!F50+'4. mell._ Nagyk. Könyvtár'!F50+'5. mell._ Műv.Ház.'!F50+'6. mell._Bölcsőde'!F50+'7. mell._Óvoda'!F50+'8. mell_KSZKI'!F50+'9.mell_Gond.Kp.'!F50</f>
        <v>0</v>
      </c>
    </row>
    <row r="51" spans="1:6" x14ac:dyDescent="0.25">
      <c r="A51" s="131" t="s">
        <v>261</v>
      </c>
      <c r="B51" s="131" t="s">
        <v>60</v>
      </c>
      <c r="C51" s="131">
        <f>'2. mell._ Önkormányzat'!C51+'3. mell._ Közös Hivatal'!C51+'4. mell._ Nagyk. Könyvtár'!C51+'5. mell._ Műv.Ház.'!C51+'6. mell._Bölcsőde'!C51+'7. mell._Óvoda'!C51+'8. mell_KSZKI'!C51+'9.mell_Gond.Kp.'!C51</f>
        <v>600000</v>
      </c>
      <c r="D51" s="131">
        <f>'2. mell._ Önkormányzat'!D51+'3. mell._ Közös Hivatal'!D51+'4. mell._ Nagyk. Könyvtár'!D51+'5. mell._ Műv.Ház.'!D51+'6. mell._Bölcsőde'!D51+'7. mell._Óvoda'!D51+'8. mell_KSZKI'!D51+'9.mell_Gond.Kp.'!D51</f>
        <v>600000</v>
      </c>
      <c r="E51" s="131">
        <f>'2. mell._ Önkormányzat'!E51+'3. mell._ Közös Hivatal'!E51+'4. mell._ Nagyk. Könyvtár'!E51+'5. mell._ Műv.Ház.'!E51+'6. mell._Bölcsőde'!E51+'7. mell._Óvoda'!E51+'8. mell_KSZKI'!E51+'9.mell_Gond.Kp.'!E51</f>
        <v>0</v>
      </c>
      <c r="F51" s="131">
        <f>'2. mell._ Önkormányzat'!F51+'3. mell._ Közös Hivatal'!F51+'4. mell._ Nagyk. Könyvtár'!F51+'5. mell._ Műv.Ház.'!F51+'6. mell._Bölcsőde'!F51+'7. mell._Óvoda'!F51+'8. mell_KSZKI'!F51+'9.mell_Gond.Kp.'!F51</f>
        <v>0</v>
      </c>
    </row>
    <row r="52" spans="1:6" x14ac:dyDescent="0.25">
      <c r="A52" s="131" t="s">
        <v>262</v>
      </c>
      <c r="B52" s="131" t="s">
        <v>62</v>
      </c>
      <c r="C52" s="131">
        <f>'2. mell._ Önkormányzat'!C52+'3. mell._ Közös Hivatal'!C52+'4. mell._ Nagyk. Könyvtár'!C52+'5. mell._ Műv.Ház.'!C52+'6. mell._Bölcsőde'!C52+'7. mell._Óvoda'!C52+'8. mell_KSZKI'!C52+'9.mell_Gond.Kp.'!C52</f>
        <v>8724000</v>
      </c>
      <c r="D52" s="131">
        <f>'2. mell._ Önkormányzat'!D52+'3. mell._ Közös Hivatal'!D52+'4. mell._ Nagyk. Könyvtár'!D52+'5. mell._ Műv.Ház.'!D52+'6. mell._Bölcsőde'!D52+'7. mell._Óvoda'!D52+'8. mell_KSZKI'!D52+'9.mell_Gond.Kp.'!D52</f>
        <v>8724000</v>
      </c>
      <c r="E52" s="131">
        <f>'2. mell._ Önkormányzat'!E52+'3. mell._ Közös Hivatal'!E52+'4. mell._ Nagyk. Könyvtár'!E52+'5. mell._ Műv.Ház.'!E52+'6. mell._Bölcsőde'!E52+'7. mell._Óvoda'!E52+'8. mell_KSZKI'!E52+'9.mell_Gond.Kp.'!E52</f>
        <v>0</v>
      </c>
      <c r="F52" s="131">
        <f>'2. mell._ Önkormányzat'!F52+'3. mell._ Közös Hivatal'!F52+'4. mell._ Nagyk. Könyvtár'!F52+'5. mell._ Műv.Ház.'!F52+'6. mell._Bölcsőde'!F52+'7. mell._Óvoda'!F52+'8. mell_KSZKI'!F52+'9.mell_Gond.Kp.'!F52</f>
        <v>0</v>
      </c>
    </row>
    <row r="53" spans="1:6" x14ac:dyDescent="0.25">
      <c r="A53" s="227" t="s">
        <v>215</v>
      </c>
      <c r="B53" s="228"/>
      <c r="C53" s="153">
        <f>'2. mell._ Önkormányzat'!C53+'3. mell._ Közös Hivatal'!C53+'4. mell._ Nagyk. Könyvtár'!C53+'5. mell._ Műv.Ház.'!C53+'6. mell._Bölcsőde'!C53+'7. mell._Óvoda'!C53+'8. mell_KSZKI'!C53+'9.mell_Gond.Kp.'!C53</f>
        <v>607765189.92559052</v>
      </c>
      <c r="D53" s="153">
        <f>'2. mell._ Önkormányzat'!D53+'3. mell._ Közös Hivatal'!D53+'4. mell._ Nagyk. Könyvtár'!D53+'5. mell._ Műv.Ház.'!D53+'6. mell._Bölcsőde'!D53+'7. mell._Óvoda'!D53+'8. mell_KSZKI'!D53+'9.mell_Gond.Kp.'!D53</f>
        <v>516903790</v>
      </c>
      <c r="E53" s="153">
        <f>'2. mell._ Önkormányzat'!E53+'3. mell._ Közös Hivatal'!E53+'4. mell._ Nagyk. Könyvtár'!E53+'5. mell._ Műv.Ház.'!E53+'6. mell._Bölcsőde'!E53+'7. mell._Óvoda'!E53+'8. mell_KSZKI'!E53+'9.mell_Gond.Kp.'!E53</f>
        <v>31413000</v>
      </c>
      <c r="F53" s="153">
        <f>'2. mell._ Önkormányzat'!F53+'3. mell._ Közös Hivatal'!F53+'4. mell._ Nagyk. Könyvtár'!F53+'5. mell._ Műv.Ház.'!F53+'6. mell._Bölcsőde'!F53+'7. mell._Óvoda'!F53+'8. mell_KSZKI'!F53+'9.mell_Gond.Kp.'!F53</f>
        <v>59448400</v>
      </c>
    </row>
    <row r="54" spans="1:6" x14ac:dyDescent="0.25">
      <c r="A54" s="137" t="s">
        <v>263</v>
      </c>
      <c r="B54" s="137" t="s">
        <v>264</v>
      </c>
      <c r="C54" s="131">
        <f>'2. mell._ Önkormányzat'!C54+'3. mell._ Közös Hivatal'!C54+'4. mell._ Nagyk. Könyvtár'!C54+'5. mell._ Műv.Ház.'!C54+'6. mell._Bölcsőde'!C54+'7. mell._Óvoda'!C54+'8. mell_KSZKI'!C54+'9.mell_Gond.Kp.'!C54</f>
        <v>642088967</v>
      </c>
      <c r="D54" s="131">
        <f>'2. mell._ Önkormányzat'!D54+'3. mell._ Közös Hivatal'!D54+'4. mell._ Nagyk. Könyvtár'!D54+'5. mell._ Műv.Ház.'!D54+'6. mell._Bölcsőde'!D54+'7. mell._Óvoda'!D54+'8. mell_KSZKI'!D54+'9.mell_Gond.Kp.'!D54</f>
        <v>531690583</v>
      </c>
      <c r="E54" s="131">
        <f>'2. mell._ Önkormányzat'!E54+'3. mell._ Közös Hivatal'!E54+'4. mell._ Nagyk. Könyvtár'!E54+'5. mell._ Műv.Ház.'!E54+'6. mell._Bölcsőde'!E54+'7. mell._Óvoda'!E54+'8. mell_KSZKI'!E54+'9.mell_Gond.Kp.'!E54</f>
        <v>28361649</v>
      </c>
      <c r="F54" s="131">
        <f>'2. mell._ Önkormányzat'!F54+'3. mell._ Közös Hivatal'!F54+'4. mell._ Nagyk. Könyvtár'!F54+'5. mell._ Műv.Ház.'!F54+'6. mell._Bölcsőde'!F54+'7. mell._Óvoda'!F54+'8. mell_KSZKI'!F54+'9.mell_Gond.Kp.'!F54</f>
        <v>82036735</v>
      </c>
    </row>
    <row r="55" spans="1:6" s="155" customFormat="1" x14ac:dyDescent="0.25">
      <c r="A55" s="154"/>
      <c r="B55" s="154" t="s">
        <v>265</v>
      </c>
      <c r="C55" s="154">
        <f>'2. mell._ Önkormányzat'!C55+'3. mell._ Közös Hivatal'!C55+'4. mell._ Nagyk. Könyvtár'!C55+'5. mell._ Műv.Ház.'!C55+'6. mell._Bölcsőde'!C55+'7. mell._Óvoda'!C55+'8. mell_KSZKI'!C55+'9.mell_Gond.Kp.'!C55</f>
        <v>308024505</v>
      </c>
      <c r="D55" s="154">
        <f>'2. mell._ Önkormányzat'!D55+'3. mell._ Közös Hivatal'!D55+'4. mell._ Nagyk. Könyvtár'!D55+'5. mell._ Műv.Ház.'!D55+'6. mell._Bölcsőde'!D55+'7. mell._Óvoda'!D55+'8. mell_KSZKI'!D55+'9.mell_Gond.Kp.'!D55</f>
        <v>308024505</v>
      </c>
      <c r="E55" s="154">
        <f>'2. mell._ Önkormányzat'!E55+'3. mell._ Közös Hivatal'!E55+'4. mell._ Nagyk. Könyvtár'!E55+'5. mell._ Műv.Ház.'!E55+'6. mell._Bölcsőde'!E55+'7. mell._Óvoda'!E55+'8. mell_KSZKI'!E55+'9.mell_Gond.Kp.'!E55</f>
        <v>0</v>
      </c>
      <c r="F55" s="154">
        <f>'2. mell._ Önkormányzat'!F55+'3. mell._ Közös Hivatal'!F55+'4. mell._ Nagyk. Könyvtár'!F55+'5. mell._ Műv.Ház.'!F55+'6. mell._Bölcsőde'!F55+'7. mell._Óvoda'!F55+'8. mell_KSZKI'!F55+'9.mell_Gond.Kp.'!F55</f>
        <v>0</v>
      </c>
    </row>
    <row r="56" spans="1:6" s="157" customFormat="1" x14ac:dyDescent="0.25">
      <c r="A56" s="156"/>
      <c r="B56" s="156" t="s">
        <v>266</v>
      </c>
      <c r="C56" s="154">
        <f>'2. mell._ Önkormányzat'!C56+'3. mell._ Közös Hivatal'!C56+'4. mell._ Nagyk. Könyvtár'!C56+'5. mell._ Műv.Ház.'!C56+'6. mell._Bölcsőde'!C56+'7. mell._Óvoda'!C56+'8. mell_KSZKI'!C56+'9.mell_Gond.Kp.'!C56</f>
        <v>237870094</v>
      </c>
      <c r="D56" s="154">
        <f>'2. mell._ Önkormányzat'!D56+'3. mell._ Közös Hivatal'!D56+'4. mell._ Nagyk. Könyvtár'!D56+'5. mell._ Műv.Ház.'!D56+'6. mell._Bölcsőde'!D56+'7. mell._Óvoda'!D56+'8. mell_KSZKI'!D56+'9.mell_Gond.Kp.'!D56</f>
        <v>237870094</v>
      </c>
      <c r="E56" s="154">
        <f>'2. mell._ Önkormányzat'!E56+'3. mell._ Közös Hivatal'!E56+'4. mell._ Nagyk. Könyvtár'!E56+'5. mell._ Műv.Ház.'!E56+'6. mell._Bölcsőde'!E56+'7. mell._Óvoda'!E56+'8. mell_KSZKI'!E56+'9.mell_Gond.Kp.'!E56</f>
        <v>0</v>
      </c>
      <c r="F56" s="154">
        <f>'2. mell._ Önkormányzat'!F56+'3. mell._ Közös Hivatal'!F56+'4. mell._ Nagyk. Könyvtár'!F56+'5. mell._ Műv.Ház.'!F56+'6. mell._Bölcsőde'!F56+'7. mell._Óvoda'!F56+'8. mell_KSZKI'!F56+'9.mell_Gond.Kp.'!F56</f>
        <v>0</v>
      </c>
    </row>
    <row r="57" spans="1:6" s="157" customFormat="1" x14ac:dyDescent="0.25">
      <c r="A57" s="156"/>
      <c r="B57" s="156" t="s">
        <v>267</v>
      </c>
      <c r="C57" s="154">
        <f>'2. mell._ Önkormányzat'!C57+'3. mell._ Közös Hivatal'!C57+'4. mell._ Nagyk. Könyvtár'!C57+'5. mell._ Műv.Ház.'!C57+'6. mell._Bölcsőde'!C57+'7. mell._Óvoda'!C57+'8. mell_KSZKI'!C57+'9.mell_Gond.Kp.'!C57</f>
        <v>5456000</v>
      </c>
      <c r="D57" s="154">
        <f>'2. mell._ Önkormányzat'!D57+'3. mell._ Közös Hivatal'!D57+'4. mell._ Nagyk. Könyvtár'!D57+'5. mell._ Műv.Ház.'!D57+'6. mell._Bölcsőde'!D57+'7. mell._Óvoda'!D57+'8. mell_KSZKI'!D57+'9.mell_Gond.Kp.'!D57</f>
        <v>5456000</v>
      </c>
      <c r="E57" s="154">
        <f>'2. mell._ Önkormányzat'!E57+'3. mell._ Közös Hivatal'!E57+'4. mell._ Nagyk. Könyvtár'!E57+'5. mell._ Műv.Ház.'!E57+'6. mell._Bölcsőde'!E57+'7. mell._Óvoda'!E57+'8. mell_KSZKI'!E57+'9.mell_Gond.Kp.'!E57</f>
        <v>0</v>
      </c>
      <c r="F57" s="154">
        <f>'2. mell._ Önkormányzat'!F57+'3. mell._ Közös Hivatal'!F57+'4. mell._ Nagyk. Könyvtár'!F57+'5. mell._ Műv.Ház.'!F57+'6. mell._Bölcsőde'!F57+'7. mell._Óvoda'!F57+'8. mell_KSZKI'!F57+'9.mell_Gond.Kp.'!F57</f>
        <v>0</v>
      </c>
    </row>
    <row r="58" spans="1:6" s="157" customFormat="1" x14ac:dyDescent="0.25">
      <c r="A58" s="156"/>
      <c r="B58" s="156" t="s">
        <v>268</v>
      </c>
      <c r="C58" s="154">
        <f>'2. mell._ Önkormányzat'!C58+'3. mell._ Közös Hivatal'!C58+'4. mell._ Nagyk. Könyvtár'!C58+'5. mell._ Műv.Ház.'!C58+'6. mell._Bölcsőde'!C58+'7. mell._Óvoda'!C58+'8. mell_KSZKI'!C58+'9.mell_Gond.Kp.'!C58</f>
        <v>9781480</v>
      </c>
      <c r="D58" s="154">
        <f>'2. mell._ Önkormányzat'!D58+'3. mell._ Közös Hivatal'!D58+'4. mell._ Nagyk. Könyvtár'!D58+'5. mell._ Műv.Ház.'!D58+'6. mell._Bölcsőde'!D58+'7. mell._Óvoda'!D58+'8. mell_KSZKI'!D58+'9.mell_Gond.Kp.'!D58</f>
        <v>9781480</v>
      </c>
      <c r="E58" s="154">
        <f>'2. mell._ Önkormányzat'!E58+'3. mell._ Közös Hivatal'!E58+'4. mell._ Nagyk. Könyvtár'!E58+'5. mell._ Műv.Ház.'!E58+'6. mell._Bölcsőde'!E58+'7. mell._Óvoda'!E58+'8. mell_KSZKI'!E58+'9.mell_Gond.Kp.'!E58</f>
        <v>0</v>
      </c>
      <c r="F58" s="154">
        <f>'2. mell._ Önkormányzat'!F58+'3. mell._ Közös Hivatal'!F58+'4. mell._ Nagyk. Könyvtár'!F58+'5. mell._ Műv.Ház.'!F58+'6. mell._Bölcsőde'!F58+'7. mell._Óvoda'!F58+'8. mell_KSZKI'!F58+'9.mell_Gond.Kp.'!F58</f>
        <v>0</v>
      </c>
    </row>
    <row r="59" spans="1:6" s="157" customFormat="1" x14ac:dyDescent="0.25">
      <c r="A59" s="156"/>
      <c r="B59" s="156"/>
      <c r="C59" s="154">
        <f>'2. mell._ Önkormányzat'!C59+'3. mell._ Közös Hivatal'!C59+'4. mell._ Nagyk. Könyvtár'!C59+'5. mell._ Műv.Ház.'!C59+'6. mell._Bölcsőde'!C59+'7. mell._Óvoda'!C59+'8. mell_KSZKI'!C59+'9.mell_Gond.Kp.'!C59</f>
        <v>5994600</v>
      </c>
      <c r="D59" s="154">
        <f>'2. mell._ Önkormányzat'!D59+'3. mell._ Közös Hivatal'!D59+'4. mell._ Nagyk. Könyvtár'!D59+'5. mell._ Műv.Ház.'!D59+'6. mell._Bölcsőde'!D59+'7. mell._Óvoda'!D59+'8. mell_KSZKI'!D59+'9.mell_Gond.Kp.'!D59</f>
        <v>5994600</v>
      </c>
      <c r="E59" s="154">
        <f>'2. mell._ Önkormányzat'!E59+'3. mell._ Közös Hivatal'!E59+'4. mell._ Nagyk. Könyvtár'!E59+'5. mell._ Műv.Ház.'!E59+'6. mell._Bölcsőde'!E59+'7. mell._Óvoda'!E59+'8. mell_KSZKI'!E59+'9.mell_Gond.Kp.'!E59</f>
        <v>0</v>
      </c>
      <c r="F59" s="154">
        <f>'2. mell._ Önkormányzat'!F59+'3. mell._ Közös Hivatal'!F59+'4. mell._ Nagyk. Könyvtár'!F59+'5. mell._ Műv.Ház.'!F59+'6. mell._Bölcsőde'!F59+'7. mell._Óvoda'!F59+'8. mell_KSZKI'!F59+'9.mell_Gond.Kp.'!F59</f>
        <v>0</v>
      </c>
    </row>
    <row r="60" spans="1:6" s="157" customFormat="1" x14ac:dyDescent="0.25">
      <c r="A60" s="156"/>
      <c r="B60" s="156"/>
      <c r="C60" s="154">
        <f>'2. mell._ Önkormányzat'!C60+'3. mell._ Közös Hivatal'!C60+'4. mell._ Nagyk. Könyvtár'!C60+'5. mell._ Műv.Ház.'!C60+'6. mell._Bölcsőde'!C60+'7. mell._Óvoda'!C60+'8. mell_KSZKI'!C60+'9.mell_Gond.Kp.'!C60</f>
        <v>2556400</v>
      </c>
      <c r="D60" s="154">
        <f>'2. mell._ Önkormányzat'!D60+'3. mell._ Közös Hivatal'!D60+'4. mell._ Nagyk. Könyvtár'!D60+'5. mell._ Műv.Ház.'!D60+'6. mell._Bölcsőde'!D60+'7. mell._Óvoda'!D60+'8. mell_KSZKI'!D60+'9.mell_Gond.Kp.'!D60</f>
        <v>2556400</v>
      </c>
      <c r="E60" s="154">
        <f>'2. mell._ Önkormányzat'!E60+'3. mell._ Közös Hivatal'!E60+'4. mell._ Nagyk. Könyvtár'!E60+'5. mell._ Műv.Ház.'!E60+'6. mell._Bölcsőde'!E60+'7. mell._Óvoda'!E60+'8. mell_KSZKI'!E60+'9.mell_Gond.Kp.'!E60</f>
        <v>0</v>
      </c>
      <c r="F60" s="154">
        <f>'2. mell._ Önkormányzat'!F60+'3. mell._ Közös Hivatal'!F60+'4. mell._ Nagyk. Könyvtár'!F60+'5. mell._ Műv.Ház.'!F60+'6. mell._Bölcsőde'!F60+'7. mell._Óvoda'!F60+'8. mell_KSZKI'!F60+'9.mell_Gond.Kp.'!F60</f>
        <v>0</v>
      </c>
    </row>
    <row r="61" spans="1:6" s="157" customFormat="1" x14ac:dyDescent="0.25">
      <c r="A61" s="156"/>
      <c r="B61" s="156"/>
      <c r="C61" s="154">
        <f>'2. mell._ Önkormányzat'!C61+'3. mell._ Közös Hivatal'!C61+'4. mell._ Nagyk. Könyvtár'!C61+'5. mell._ Műv.Ház.'!C61+'6. mell._Bölcsőde'!C61+'7. mell._Óvoda'!C61+'8. mell_KSZKI'!C61+'9.mell_Gond.Kp.'!C61</f>
        <v>46365931</v>
      </c>
      <c r="D61" s="154">
        <f>'2. mell._ Önkormányzat'!D61+'3. mell._ Közös Hivatal'!D61+'4. mell._ Nagyk. Könyvtár'!D61+'5. mell._ Műv.Ház.'!D61+'6. mell._Bölcsőde'!D61+'7. mell._Óvoda'!D61+'8. mell_KSZKI'!D61+'9.mell_Gond.Kp.'!D61</f>
        <v>46365931</v>
      </c>
      <c r="E61" s="154">
        <f>'2. mell._ Önkormányzat'!E61+'3. mell._ Közös Hivatal'!E61+'4. mell._ Nagyk. Könyvtár'!E61+'5. mell._ Műv.Ház.'!E61+'6. mell._Bölcsőde'!E61+'7. mell._Óvoda'!E61+'8. mell_KSZKI'!E61+'9.mell_Gond.Kp.'!E61</f>
        <v>0</v>
      </c>
      <c r="F61" s="154">
        <f>'2. mell._ Önkormányzat'!F61+'3. mell._ Közös Hivatal'!F61+'4. mell._ Nagyk. Könyvtár'!F61+'5. mell._ Műv.Ház.'!F61+'6. mell._Bölcsőde'!F61+'7. mell._Óvoda'!F61+'8. mell_KSZKI'!F61+'9.mell_Gond.Kp.'!F61</f>
        <v>0</v>
      </c>
    </row>
    <row r="62" spans="1:6" s="155" customFormat="1" x14ac:dyDescent="0.25">
      <c r="A62" s="154"/>
      <c r="B62" s="154" t="s">
        <v>269</v>
      </c>
      <c r="C62" s="154">
        <f>'2. mell._ Önkormányzat'!C62+'3. mell._ Közös Hivatal'!C62+'4. mell._ Nagyk. Könyvtár'!C62+'5. mell._ Műv.Ház.'!C62+'6. mell._Bölcsőde'!C62+'7. mell._Óvoda'!C62+'8. mell_KSZKI'!C62+'9.mell_Gond.Kp.'!C62</f>
        <v>0</v>
      </c>
      <c r="D62" s="154">
        <f>'2. mell._ Önkormányzat'!D62+'3. mell._ Közös Hivatal'!D62+'4. mell._ Nagyk. Könyvtár'!D62+'5. mell._ Műv.Ház.'!D62+'6. mell._Bölcsőde'!D62+'7. mell._Óvoda'!D62+'8. mell_KSZKI'!D62+'9.mell_Gond.Kp.'!D62</f>
        <v>0</v>
      </c>
      <c r="E62" s="154">
        <f>'2. mell._ Önkormányzat'!E62+'3. mell._ Közös Hivatal'!E62+'4. mell._ Nagyk. Könyvtár'!E62+'5. mell._ Műv.Ház.'!E62+'6. mell._Bölcsőde'!E62+'7. mell._Óvoda'!E62+'8. mell_KSZKI'!E62+'9.mell_Gond.Kp.'!E62</f>
        <v>0</v>
      </c>
      <c r="F62" s="154">
        <f>'2. mell._ Önkormányzat'!F62+'3. mell._ Közös Hivatal'!F62+'4. mell._ Nagyk. Könyvtár'!F62+'5. mell._ Műv.Ház.'!F62+'6. mell._Bölcsőde'!F62+'7. mell._Óvoda'!F62+'8. mell_KSZKI'!F62+'9.mell_Gond.Kp.'!F62</f>
        <v>0</v>
      </c>
    </row>
    <row r="63" spans="1:6" x14ac:dyDescent="0.25">
      <c r="A63" s="229" t="s">
        <v>270</v>
      </c>
      <c r="B63" s="229"/>
      <c r="C63" s="158">
        <f>'2. mell._ Önkormányzat'!C63+'3. mell._ Közös Hivatal'!C63+'4. mell._ Nagyk. Könyvtár'!C63+'5. mell._ Műv.Ház.'!C63+'6. mell._Bölcsőde'!C63+'7. mell._Óvoda'!C63+'8. mell_KSZKI'!C63+'9.mell_Gond.Kp.'!C63</f>
        <v>1249854156.9255905</v>
      </c>
      <c r="D63" s="158">
        <f>'2. mell._ Önkormányzat'!D63+'3. mell._ Közös Hivatal'!D63+'4. mell._ Nagyk. Könyvtár'!D63+'5. mell._ Műv.Ház.'!D63+'6. mell._Bölcsőde'!D63+'7. mell._Óvoda'!D63+'8. mell_KSZKI'!D63+'9.mell_Gond.Kp.'!D63</f>
        <v>1048594373</v>
      </c>
      <c r="E63" s="158">
        <f>'2. mell._ Önkormányzat'!E63+'3. mell._ Közös Hivatal'!E63+'4. mell._ Nagyk. Könyvtár'!E63+'5. mell._ Műv.Ház.'!E63+'6. mell._Bölcsőde'!E63+'7. mell._Óvoda'!E63+'8. mell_KSZKI'!E63+'9.mell_Gond.Kp.'!E63</f>
        <v>59774649</v>
      </c>
      <c r="F63" s="158">
        <f>'2. mell._ Önkormányzat'!F63+'3. mell._ Közös Hivatal'!F63+'4. mell._ Nagyk. Könyvtár'!F63+'5. mell._ Műv.Ház.'!F63+'6. mell._Bölcsőde'!F63+'7. mell._Óvoda'!F63+'8. mell_KSZKI'!F63+'9.mell_Gond.Kp.'!F63</f>
        <v>141485135</v>
      </c>
    </row>
    <row r="64" spans="1:6" s="140" customFormat="1" x14ac:dyDescent="0.25">
      <c r="C64" s="159"/>
      <c r="D64" s="194">
        <f>D63/C63</f>
        <v>0.83897338516627229</v>
      </c>
      <c r="E64" s="194">
        <f>E63/C63</f>
        <v>4.7825299190934846E-2</v>
      </c>
      <c r="F64" s="194">
        <f>F63/C63</f>
        <v>0.11320131570232739</v>
      </c>
    </row>
    <row r="65" spans="1:6" s="140" customFormat="1" x14ac:dyDescent="0.25">
      <c r="C65" s="160"/>
      <c r="D65" s="160"/>
      <c r="E65" s="160"/>
      <c r="F65" s="160"/>
    </row>
    <row r="66" spans="1:6" x14ac:dyDescent="0.25">
      <c r="A66" s="137" t="s">
        <v>271</v>
      </c>
      <c r="B66" s="137" t="s">
        <v>272</v>
      </c>
      <c r="C66" s="137">
        <f>'2. mell._ Önkormányzat'!C66+'3. mell._ Közös Hivatal'!C66+'4. mell._ Nagyk. Könyvtár'!C66+'5. mell._ Műv.Ház.'!C66+'6. mell._Bölcsőde'!C66+'7. mell._Óvoda'!C66+'8. mell_KSZKI'!C66+'9.mell_Gond.Kp.'!C66</f>
        <v>348031827</v>
      </c>
      <c r="D66" s="137">
        <f>'2. mell._ Önkormányzat'!D66+'3. mell._ Közös Hivatal'!D66+'4. mell._ Nagyk. Könyvtár'!D66+'5. mell._ Műv.Ház.'!D66+'6. mell._Bölcsőde'!D66+'7. mell._Óvoda'!D66+'8. mell_KSZKI'!D66+'9.mell_Gond.Kp.'!D66</f>
        <v>261577776</v>
      </c>
      <c r="E66" s="137">
        <f>'2. mell._ Önkormányzat'!E66+'3. mell._ Közös Hivatal'!E66+'4. mell._ Nagyk. Könyvtár'!E66+'5. mell._ Műv.Ház.'!E66+'6. mell._Bölcsőde'!E66+'7. mell._Óvoda'!E66+'8. mell_KSZKI'!E66+'9.mell_Gond.Kp.'!E66</f>
        <v>28763500</v>
      </c>
      <c r="F66" s="137">
        <f>'2. mell._ Önkormányzat'!F66+'3. mell._ Közös Hivatal'!F66+'4. mell._ Nagyk. Könyvtár'!F66+'5. mell._ Műv.Ház.'!F66+'6. mell._Bölcsőde'!F66+'7. mell._Óvoda'!F66+'8. mell_KSZKI'!F66+'9.mell_Gond.Kp.'!F66</f>
        <v>57690551</v>
      </c>
    </row>
    <row r="67" spans="1:6" x14ac:dyDescent="0.25">
      <c r="A67" s="137" t="s">
        <v>273</v>
      </c>
      <c r="B67" s="137" t="s">
        <v>274</v>
      </c>
      <c r="C67" s="137">
        <f>'2. mell._ Önkormányzat'!C67+'3. mell._ Közös Hivatal'!C67+'4. mell._ Nagyk. Könyvtár'!C67+'5. mell._ Műv.Ház.'!C67+'6. mell._Bölcsőde'!C67+'7. mell._Óvoda'!C67+'8. mell_KSZKI'!C67+'9.mell_Gond.Kp.'!C67</f>
        <v>63371208</v>
      </c>
      <c r="D67" s="137">
        <f>'2. mell._ Önkormányzat'!D67+'3. mell._ Közös Hivatal'!D67+'4. mell._ Nagyk. Könyvtár'!D67+'5. mell._ Műv.Ház.'!D67+'6. mell._Bölcsőde'!D67+'7. mell._Óvoda'!D67+'8. mell_KSZKI'!D67+'9.mell_Gond.Kp.'!D67</f>
        <v>45382604</v>
      </c>
      <c r="E67" s="137">
        <f>'2. mell._ Önkormányzat'!E67+'3. mell._ Közös Hivatal'!E67+'4. mell._ Nagyk. Könyvtár'!E67+'5. mell._ Műv.Ház.'!E67+'6. mell._Bölcsőde'!E67+'7. mell._Óvoda'!E67+'8. mell_KSZKI'!E67+'9.mell_Gond.Kp.'!E67</f>
        <v>5667140</v>
      </c>
      <c r="F67" s="137">
        <f>'2. mell._ Önkormányzat'!F67+'3. mell._ Közös Hivatal'!F67+'4. mell._ Nagyk. Könyvtár'!F67+'5. mell._ Műv.Ház.'!F67+'6. mell._Bölcsőde'!F67+'7. mell._Óvoda'!F67+'8. mell_KSZKI'!F67+'9.mell_Gond.Kp.'!F67</f>
        <v>12321464</v>
      </c>
    </row>
    <row r="68" spans="1:6" x14ac:dyDescent="0.25">
      <c r="A68" s="137" t="s">
        <v>275</v>
      </c>
      <c r="B68" s="137" t="s">
        <v>208</v>
      </c>
      <c r="C68" s="137">
        <f>'2. mell._ Önkormányzat'!C68+'3. mell._ Közös Hivatal'!C68+'4. mell._ Nagyk. Könyvtár'!C68+'5. mell._ Műv.Ház.'!C68+'6. mell._Bölcsőde'!C68+'7. mell._Óvoda'!C68+'8. mell_KSZKI'!C68+'9.mell_Gond.Kp.'!C68</f>
        <v>186478531</v>
      </c>
      <c r="D68" s="137">
        <f>'2. mell._ Önkormányzat'!D68+'3. mell._ Közös Hivatal'!D68+'4. mell._ Nagyk. Könyvtár'!D68+'5. mell._ Műv.Ház.'!D68+'6. mell._Bölcsőde'!D68+'7. mell._Óvoda'!D68+'8. mell_KSZKI'!D68+'9.mell_Gond.Kp.'!D68</f>
        <v>162893692</v>
      </c>
      <c r="E68" s="137">
        <f>'2. mell._ Önkormányzat'!E68+'3. mell._ Közös Hivatal'!E68+'4. mell._ Nagyk. Könyvtár'!E68+'5. mell._ Műv.Ház.'!E68+'6. mell._Bölcsőde'!E68+'7. mell._Óvoda'!E68+'8. mell_KSZKI'!E68+'9.mell_Gond.Kp.'!E68</f>
        <v>11636319</v>
      </c>
      <c r="F68" s="137">
        <f>'2. mell._ Önkormányzat'!F68+'3. mell._ Közös Hivatal'!F68+'4. mell._ Nagyk. Könyvtár'!F68+'5. mell._ Műv.Ház.'!F68+'6. mell._Bölcsőde'!F68+'7. mell._Óvoda'!F68+'8. mell_KSZKI'!F68+'9.mell_Gond.Kp.'!F68</f>
        <v>11948520</v>
      </c>
    </row>
    <row r="69" spans="1:6" x14ac:dyDescent="0.25">
      <c r="A69" s="137" t="s">
        <v>276</v>
      </c>
      <c r="B69" s="137" t="s">
        <v>78</v>
      </c>
      <c r="C69" s="137">
        <f>'2. mell._ Önkormányzat'!C69+'3. mell._ Közös Hivatal'!C69+'4. mell._ Nagyk. Könyvtár'!C69+'5. mell._ Műv.Ház.'!C69+'6. mell._Bölcsőde'!C69+'7. mell._Óvoda'!C69+'8. mell_KSZKI'!C69+'9.mell_Gond.Kp.'!C69</f>
        <v>20253000</v>
      </c>
      <c r="D69" s="137">
        <f>'2. mell._ Önkormányzat'!D69+'3. mell._ Közös Hivatal'!D69+'4. mell._ Nagyk. Könyvtár'!D69+'5. mell._ Műv.Ház.'!D69+'6. mell._Bölcsőde'!D69+'7. mell._Óvoda'!D69+'8. mell_KSZKI'!D69+'9.mell_Gond.Kp.'!D69</f>
        <v>20253000</v>
      </c>
      <c r="E69" s="137">
        <f>'2. mell._ Önkormányzat'!E69+'3. mell._ Közös Hivatal'!E69+'4. mell._ Nagyk. Könyvtár'!E69+'5. mell._ Műv.Ház.'!E69+'6. mell._Bölcsőde'!E69+'7. mell._Óvoda'!E69+'8. mell_KSZKI'!E69+'9.mell_Gond.Kp.'!E69</f>
        <v>0</v>
      </c>
      <c r="F69" s="137">
        <f>'2. mell._ Önkormányzat'!F69+'3. mell._ Közös Hivatal'!F69+'4. mell._ Nagyk. Könyvtár'!F69+'5. mell._ Műv.Ház.'!F69+'6. mell._Bölcsőde'!F69+'7. mell._Óvoda'!F69+'8. mell_KSZKI'!F69+'9.mell_Gond.Kp.'!F69</f>
        <v>0</v>
      </c>
    </row>
    <row r="70" spans="1:6" s="155" customFormat="1" x14ac:dyDescent="0.25">
      <c r="A70" s="154"/>
      <c r="B70" s="156" t="s">
        <v>277</v>
      </c>
      <c r="C70" s="135">
        <f>'2. mell._ Önkormányzat'!C70+'3. mell._ Közös Hivatal'!C70+'4. mell._ Nagyk. Könyvtár'!C70+'5. mell._ Műv.Ház.'!C70+'6. mell._Bölcsőde'!C70+'7. mell._Óvoda'!C70+'8. mell_KSZKI'!C70+'9.mell_Gond.Kp.'!C70</f>
        <v>0</v>
      </c>
      <c r="D70" s="135">
        <f>'2. mell._ Önkormányzat'!D70+'3. mell._ Közös Hivatal'!D70+'4. mell._ Nagyk. Könyvtár'!D70+'5. mell._ Műv.Ház.'!D70+'6. mell._Bölcsőde'!D70+'7. mell._Óvoda'!D70+'8. mell_KSZKI'!D70+'9.mell_Gond.Kp.'!D70</f>
        <v>0</v>
      </c>
      <c r="E70" s="135">
        <f>'2. mell._ Önkormányzat'!E70+'3. mell._ Közös Hivatal'!E70+'4. mell._ Nagyk. Könyvtár'!E70+'5. mell._ Műv.Ház.'!E70+'6. mell._Bölcsőde'!E70+'7. mell._Óvoda'!E70+'8. mell_KSZKI'!E70+'9.mell_Gond.Kp.'!E70</f>
        <v>0</v>
      </c>
      <c r="F70" s="135">
        <f>'2. mell._ Önkormányzat'!F70+'3. mell._ Közös Hivatal'!F70+'4. mell._ Nagyk. Könyvtár'!F70+'5. mell._ Műv.Ház.'!F70+'6. mell._Bölcsőde'!F70+'7. mell._Óvoda'!F70+'8. mell_KSZKI'!F70+'9.mell_Gond.Kp.'!F70</f>
        <v>0</v>
      </c>
    </row>
    <row r="71" spans="1:6" s="155" customFormat="1" x14ac:dyDescent="0.25">
      <c r="A71" s="154"/>
      <c r="B71" s="156" t="s">
        <v>278</v>
      </c>
      <c r="C71" s="135">
        <f>'2. mell._ Önkormányzat'!C71+'3. mell._ Közös Hivatal'!C71+'4. mell._ Nagyk. Könyvtár'!C71+'5. mell._ Műv.Ház.'!C71+'6. mell._Bölcsőde'!C71+'7. mell._Óvoda'!C71+'8. mell_KSZKI'!C71+'9.mell_Gond.Kp.'!C71</f>
        <v>0</v>
      </c>
      <c r="D71" s="135">
        <f>'2. mell._ Önkormányzat'!D71+'3. mell._ Közös Hivatal'!D71+'4. mell._ Nagyk. Könyvtár'!D71+'5. mell._ Műv.Ház.'!D71+'6. mell._Bölcsőde'!D71+'7. mell._Óvoda'!D71+'8. mell_KSZKI'!D71+'9.mell_Gond.Kp.'!D71</f>
        <v>0</v>
      </c>
      <c r="E71" s="135">
        <f>'2. mell._ Önkormányzat'!E71+'3. mell._ Közös Hivatal'!E71+'4. mell._ Nagyk. Könyvtár'!E71+'5. mell._ Műv.Ház.'!E71+'6. mell._Bölcsőde'!E71+'7. mell._Óvoda'!E71+'8. mell_KSZKI'!E71+'9.mell_Gond.Kp.'!E71</f>
        <v>0</v>
      </c>
      <c r="F71" s="135">
        <f>'2. mell._ Önkormányzat'!F71+'3. mell._ Közös Hivatal'!F71+'4. mell._ Nagyk. Könyvtár'!F71+'5. mell._ Műv.Ház.'!F71+'6. mell._Bölcsőde'!F71+'7. mell._Óvoda'!F71+'8. mell_KSZKI'!F71+'9.mell_Gond.Kp.'!F71</f>
        <v>0</v>
      </c>
    </row>
    <row r="72" spans="1:6" s="155" customFormat="1" x14ac:dyDescent="0.25">
      <c r="A72" s="154"/>
      <c r="B72" s="156" t="s">
        <v>223</v>
      </c>
      <c r="C72" s="135">
        <f>'2. mell._ Önkormányzat'!C72+'3. mell._ Közös Hivatal'!C72+'4. mell._ Nagyk. Könyvtár'!C72+'5. mell._ Műv.Ház.'!C72+'6. mell._Bölcsőde'!C72+'7. mell._Óvoda'!C72+'8. mell_KSZKI'!C72+'9.mell_Gond.Kp.'!C72</f>
        <v>0</v>
      </c>
      <c r="D72" s="135">
        <f>'2. mell._ Önkormányzat'!D72+'3. mell._ Közös Hivatal'!D72+'4. mell._ Nagyk. Könyvtár'!D72+'5. mell._ Műv.Ház.'!D72+'6. mell._Bölcsőde'!D72+'7. mell._Óvoda'!D72+'8. mell_KSZKI'!D72+'9.mell_Gond.Kp.'!D72</f>
        <v>0</v>
      </c>
      <c r="E72" s="135">
        <f>'2. mell._ Önkormányzat'!E72+'3. mell._ Közös Hivatal'!E72+'4. mell._ Nagyk. Könyvtár'!E72+'5. mell._ Műv.Ház.'!E72+'6. mell._Bölcsőde'!E72+'7. mell._Óvoda'!E72+'8. mell_KSZKI'!E72+'9.mell_Gond.Kp.'!E72</f>
        <v>0</v>
      </c>
      <c r="F72" s="135">
        <f>'2. mell._ Önkormányzat'!F72+'3. mell._ Közös Hivatal'!F72+'4. mell._ Nagyk. Könyvtár'!F72+'5. mell._ Műv.Ház.'!F72+'6. mell._Bölcsőde'!F72+'7. mell._Óvoda'!F72+'8. mell_KSZKI'!F72+'9.mell_Gond.Kp.'!F72</f>
        <v>0</v>
      </c>
    </row>
    <row r="73" spans="1:6" s="155" customFormat="1" x14ac:dyDescent="0.25">
      <c r="A73" s="154"/>
      <c r="B73" s="156" t="s">
        <v>279</v>
      </c>
      <c r="C73" s="135">
        <f>'2. mell._ Önkormányzat'!C73+'3. mell._ Közös Hivatal'!C73+'4. mell._ Nagyk. Könyvtár'!C73+'5. mell._ Műv.Ház.'!C73+'6. mell._Bölcsőde'!C73+'7. mell._Óvoda'!C73+'8. mell_KSZKI'!C73+'9.mell_Gond.Kp.'!C73</f>
        <v>0</v>
      </c>
      <c r="D73" s="135">
        <f>'2. mell._ Önkormányzat'!D73+'3. mell._ Közös Hivatal'!D73+'4. mell._ Nagyk. Könyvtár'!D73+'5. mell._ Műv.Ház.'!D73+'6. mell._Bölcsőde'!D73+'7. mell._Óvoda'!D73+'8. mell_KSZKI'!D73+'9.mell_Gond.Kp.'!D73</f>
        <v>0</v>
      </c>
      <c r="E73" s="135">
        <f>'2. mell._ Önkormányzat'!E73+'3. mell._ Közös Hivatal'!E73+'4. mell._ Nagyk. Könyvtár'!E73+'5. mell._ Műv.Ház.'!E73+'6. mell._Bölcsőde'!E73+'7. mell._Óvoda'!E73+'8. mell_KSZKI'!E73+'9.mell_Gond.Kp.'!E73</f>
        <v>0</v>
      </c>
      <c r="F73" s="135">
        <f>'2. mell._ Önkormányzat'!F73+'3. mell._ Közös Hivatal'!F73+'4. mell._ Nagyk. Könyvtár'!F73+'5. mell._ Műv.Ház.'!F73+'6. mell._Bölcsőde'!F73+'7. mell._Óvoda'!F73+'8. mell_KSZKI'!F73+'9.mell_Gond.Kp.'!F73</f>
        <v>0</v>
      </c>
    </row>
    <row r="74" spans="1:6" x14ac:dyDescent="0.25">
      <c r="A74" s="137" t="s">
        <v>280</v>
      </c>
      <c r="B74" s="137" t="s">
        <v>210</v>
      </c>
      <c r="C74" s="137">
        <f>'2. mell._ Önkormányzat'!C74+'3. mell._ Közös Hivatal'!C74+'4. mell._ Nagyk. Könyvtár'!C74+'5. mell._ Műv.Ház.'!C74+'6. mell._Bölcsőde'!C74+'7. mell._Óvoda'!C74+'8. mell_KSZKI'!C74+'9.mell_Gond.Kp.'!C74</f>
        <v>20312186</v>
      </c>
      <c r="D74" s="137">
        <f>'2. mell._ Önkormányzat'!D74+'3. mell._ Közös Hivatal'!D74+'4. mell._ Nagyk. Könyvtár'!D74+'5. mell._ Műv.Ház.'!D74+'6. mell._Bölcsőde'!D74+'7. mell._Óvoda'!D74+'8. mell_KSZKI'!D74+'9.mell_Gond.Kp.'!D74</f>
        <v>0</v>
      </c>
      <c r="E74" s="137">
        <f>'2. mell._ Önkormányzat'!E74+'3. mell._ Közös Hivatal'!E74+'4. mell._ Nagyk. Könyvtár'!E74+'5. mell._ Műv.Ház.'!E74+'6. mell._Bölcsőde'!E74+'7. mell._Óvoda'!E74+'8. mell_KSZKI'!E74+'9.mell_Gond.Kp.'!E74</f>
        <v>20312186</v>
      </c>
      <c r="F74" s="137">
        <f>'2. mell._ Önkormányzat'!F74+'3. mell._ Közös Hivatal'!F74+'4. mell._ Nagyk. Könyvtár'!F74+'5. mell._ Műv.Ház.'!F74+'6. mell._Bölcsőde'!F74+'7. mell._Óvoda'!F74+'8. mell_KSZKI'!F74+'9.mell_Gond.Kp.'!F74</f>
        <v>0</v>
      </c>
    </row>
    <row r="75" spans="1:6" x14ac:dyDescent="0.25">
      <c r="A75" s="137" t="s">
        <v>281</v>
      </c>
      <c r="B75" s="137" t="s">
        <v>82</v>
      </c>
      <c r="C75" s="137">
        <f>'2. mell._ Önkormányzat'!C75+'3. mell._ Közös Hivatal'!C75+'4. mell._ Nagyk. Könyvtár'!C75+'5. mell._ Műv.Ház.'!C75+'6. mell._Bölcsőde'!C75+'7. mell._Óvoda'!C75+'8. mell_KSZKI'!C75+'9.mell_Gond.Kp.'!C75</f>
        <v>263829424</v>
      </c>
      <c r="D75" s="137">
        <f>'2. mell._ Önkormányzat'!D75+'3. mell._ Közös Hivatal'!D75+'4. mell._ Nagyk. Könyvtár'!D75+'5. mell._ Műv.Ház.'!D75+'6. mell._Bölcsőde'!D75+'7. mell._Óvoda'!D75+'8. mell_KSZKI'!D75+'9.mell_Gond.Kp.'!D75</f>
        <v>263753224</v>
      </c>
      <c r="E75" s="137">
        <f>'2. mell._ Önkormányzat'!E75+'3. mell._ Közös Hivatal'!E75+'4. mell._ Nagyk. Könyvtár'!E75+'5. mell._ Műv.Ház.'!E75+'6. mell._Bölcsőde'!E75+'7. mell._Óvoda'!E75+'8. mell_KSZKI'!E75+'9.mell_Gond.Kp.'!E75</f>
        <v>0</v>
      </c>
      <c r="F75" s="137">
        <f>'2. mell._ Önkormányzat'!F75+'3. mell._ Közös Hivatal'!F75+'4. mell._ Nagyk. Könyvtár'!F75+'5. mell._ Műv.Ház.'!F75+'6. mell._Bölcsőde'!F75+'7. mell._Óvoda'!F75+'8. mell_KSZKI'!F75+'9.mell_Gond.Kp.'!F75</f>
        <v>76200</v>
      </c>
    </row>
    <row r="76" spans="1:6" x14ac:dyDescent="0.25">
      <c r="A76" s="137" t="s">
        <v>282</v>
      </c>
      <c r="B76" s="137" t="s">
        <v>84</v>
      </c>
      <c r="C76" s="137">
        <f>'2. mell._ Önkormányzat'!C76+'3. mell._ Közös Hivatal'!C76+'4. mell._ Nagyk. Könyvtár'!C76+'5. mell._ Műv.Ház.'!C76+'6. mell._Bölcsőde'!C76+'7. mell._Óvoda'!C76+'8. mell_KSZKI'!C76+'9.mell_Gond.Kp.'!C76</f>
        <v>1295000</v>
      </c>
      <c r="D76" s="137">
        <f>'2. mell._ Önkormányzat'!D76+'3. mell._ Közös Hivatal'!D76+'4. mell._ Nagyk. Könyvtár'!D76+'5. mell._ Műv.Ház.'!D76+'6. mell._Bölcsőde'!D76+'7. mell._Óvoda'!D76+'8. mell_KSZKI'!D76+'9.mell_Gond.Kp.'!D76</f>
        <v>1295000</v>
      </c>
      <c r="E76" s="137">
        <f>'2. mell._ Önkormányzat'!E76+'3. mell._ Közös Hivatal'!E76+'4. mell._ Nagyk. Könyvtár'!E76+'5. mell._ Műv.Ház.'!E76+'6. mell._Bölcsőde'!E76+'7. mell._Óvoda'!E76+'8. mell_KSZKI'!E76+'9.mell_Gond.Kp.'!E76</f>
        <v>0</v>
      </c>
      <c r="F76" s="137">
        <f>'2. mell._ Önkormányzat'!F76+'3. mell._ Közös Hivatal'!F76+'4. mell._ Nagyk. Könyvtár'!F76+'5. mell._ Műv.Ház.'!F76+'6. mell._Bölcsőde'!F76+'7. mell._Óvoda'!F76+'8. mell_KSZKI'!F76+'9.mell_Gond.Kp.'!F76</f>
        <v>0</v>
      </c>
    </row>
    <row r="77" spans="1:6" x14ac:dyDescent="0.25">
      <c r="A77" s="137" t="s">
        <v>283</v>
      </c>
      <c r="B77" s="137" t="s">
        <v>284</v>
      </c>
      <c r="C77" s="137">
        <f>'2. mell._ Önkormányzat'!C77+'3. mell._ Közös Hivatal'!C77+'4. mell._ Nagyk. Könyvtár'!C77+'5. mell._ Műv.Ház.'!C77+'6. mell._Bölcsőde'!C77+'7. mell._Óvoda'!C77+'8. mell_KSZKI'!C77+'9.mell_Gond.Kp.'!C77</f>
        <v>0</v>
      </c>
      <c r="D77" s="137">
        <f>'2. mell._ Önkormányzat'!D77+'3. mell._ Közös Hivatal'!D77+'4. mell._ Nagyk. Könyvtár'!D77+'5. mell._ Műv.Ház.'!D77+'6. mell._Bölcsőde'!D77+'7. mell._Óvoda'!D77+'8. mell_KSZKI'!D77+'9.mell_Gond.Kp.'!D77</f>
        <v>0</v>
      </c>
      <c r="E77" s="137">
        <f>'2. mell._ Önkormányzat'!E77+'3. mell._ Közös Hivatal'!E77+'4. mell._ Nagyk. Könyvtár'!E77+'5. mell._ Műv.Ház.'!E77+'6. mell._Bölcsőde'!E77+'7. mell._Óvoda'!E77+'8. mell_KSZKI'!E77+'9.mell_Gond.Kp.'!E77</f>
        <v>0</v>
      </c>
      <c r="F77" s="137">
        <f>'2. mell._ Önkormányzat'!F77+'3. mell._ Közös Hivatal'!F77+'4. mell._ Nagyk. Könyvtár'!F77+'5. mell._ Műv.Ház.'!F77+'6. mell._Bölcsőde'!F77+'7. mell._Óvoda'!F77+'8. mell_KSZKI'!F77+'9.mell_Gond.Kp.'!F77</f>
        <v>0</v>
      </c>
    </row>
    <row r="78" spans="1:6" x14ac:dyDescent="0.25">
      <c r="A78" s="227" t="s">
        <v>216</v>
      </c>
      <c r="B78" s="228"/>
      <c r="C78" s="153">
        <f>'2. mell._ Önkormányzat'!C78+'3. mell._ Közös Hivatal'!C78+'4. mell._ Nagyk. Könyvtár'!C78+'5. mell._ Műv.Ház.'!C78+'6. mell._Bölcsőde'!C78+'7. mell._Óvoda'!C78+'8. mell_KSZKI'!C78+'9.mell_Gond.Kp.'!C78</f>
        <v>903571176</v>
      </c>
      <c r="D78" s="153">
        <f>'2. mell._ Önkormányzat'!D78+'3. mell._ Közös Hivatal'!D78+'4. mell._ Nagyk. Könyvtár'!D78+'5. mell._ Műv.Ház.'!D78+'6. mell._Bölcsőde'!D78+'7. mell._Óvoda'!D78+'8. mell_KSZKI'!D78+'9.mell_Gond.Kp.'!D78</f>
        <v>755155296</v>
      </c>
      <c r="E78" s="153">
        <f>'2. mell._ Önkormányzat'!E78+'3. mell._ Közös Hivatal'!E78+'4. mell._ Nagyk. Könyvtár'!E78+'5. mell._ Műv.Ház.'!E78+'6. mell._Bölcsőde'!E78+'7. mell._Óvoda'!E78+'8. mell_KSZKI'!E78+'9.mell_Gond.Kp.'!E78</f>
        <v>66379145</v>
      </c>
      <c r="F78" s="153">
        <f>'2. mell._ Önkormányzat'!F78+'3. mell._ Közös Hivatal'!F78+'4. mell._ Nagyk. Könyvtár'!F78+'5. mell._ Műv.Ház.'!F78+'6. mell._Bölcsőde'!F78+'7. mell._Óvoda'!F78+'8. mell_KSZKI'!F78+'9.mell_Gond.Kp.'!F78</f>
        <v>82036735</v>
      </c>
    </row>
    <row r="79" spans="1:6" x14ac:dyDescent="0.25">
      <c r="A79" s="132"/>
      <c r="B79" s="135"/>
      <c r="C79" s="152"/>
      <c r="D79" s="152"/>
      <c r="E79" s="152"/>
      <c r="F79" s="152"/>
    </row>
    <row r="80" spans="1:6" x14ac:dyDescent="0.25">
      <c r="A80" s="137" t="s">
        <v>285</v>
      </c>
      <c r="B80" s="137" t="s">
        <v>93</v>
      </c>
      <c r="C80" s="131">
        <f>'2. mell._ Önkormányzat'!C80+'3. mell._ Közös Hivatal'!C80+'4. mell._ Nagyk. Könyvtár'!C80+'5. mell._ Műv.Ház.'!C80+'6. mell._Bölcsőde'!C80+'7. mell._Óvoda'!C80+'8. mell_KSZKI'!C80+'9.mell_Gond.Kp.'!C80</f>
        <v>346282981</v>
      </c>
      <c r="D80" s="131">
        <f>'2. mell._ Önkormányzat'!D80+'3. mell._ Közös Hivatal'!D80+'4. mell._ Nagyk. Könyvtár'!D80+'5. mell._ Műv.Ház.'!D80+'6. mell._Bölcsőde'!D80+'7. mell._Óvoda'!D80+'8. mell_KSZKI'!D80+'9.mell_Gond.Kp.'!D80</f>
        <v>317921332</v>
      </c>
      <c r="E80" s="131">
        <f>'2. mell._ Önkormányzat'!E80+'3. mell._ Közös Hivatal'!E80+'4. mell._ Nagyk. Könyvtár'!E80+'5. mell._ Műv.Ház.'!E80+'6. mell._Bölcsőde'!E80+'7. mell._Óvoda'!E80+'8. mell_KSZKI'!E80+'9.mell_Gond.Kp.'!E80</f>
        <v>28361649</v>
      </c>
      <c r="F80" s="131">
        <f>'2. mell._ Önkormányzat'!F80+'3. mell._ Közös Hivatal'!F80+'4. mell._ Nagyk. Könyvtár'!F80+'5. mell._ Műv.Ház.'!F80+'6. mell._Bölcsőde'!F80+'7. mell._Óvoda'!F80+'8. mell_KSZKI'!F80+'9.mell_Gond.Kp.'!F80</f>
        <v>0</v>
      </c>
    </row>
    <row r="81" spans="1:6" s="151" customFormat="1" x14ac:dyDescent="0.25">
      <c r="A81" s="135"/>
      <c r="B81" s="135" t="s">
        <v>286</v>
      </c>
      <c r="C81" s="135">
        <f>'2. mell._ Önkormányzat'!C81+'3. mell._ Közös Hivatal'!C81+'4. mell._ Nagyk. Könyvtár'!C81+'5. mell._ Műv.Ház.'!C81+'6. mell._Bölcsőde'!C81+'7. mell._Óvoda'!C81+'8. mell_KSZKI'!C81+'9.mell_Gond.Kp.'!C81</f>
        <v>12218519</v>
      </c>
      <c r="D81" s="135">
        <f>'2. mell._ Önkormányzat'!D81+'3. mell._ Közös Hivatal'!D81+'4. mell._ Nagyk. Könyvtár'!D81+'5. mell._ Műv.Ház.'!D81+'6. mell._Bölcsőde'!D81+'7. mell._Óvoda'!D81+'8. mell_KSZKI'!D81+'9.mell_Gond.Kp.'!D81</f>
        <v>12218519</v>
      </c>
      <c r="E81" s="135">
        <f>'2. mell._ Önkormányzat'!E81+'3. mell._ Közös Hivatal'!E81+'4. mell._ Nagyk. Könyvtár'!E81+'5. mell._ Műv.Ház.'!E81+'6. mell._Bölcsőde'!E81+'7. mell._Óvoda'!E81+'8. mell_KSZKI'!E81+'9.mell_Gond.Kp.'!E81</f>
        <v>0</v>
      </c>
      <c r="F81" s="135">
        <f>'2. mell._ Önkormányzat'!F81+'3. mell._ Közös Hivatal'!F81+'4. mell._ Nagyk. Könyvtár'!F81+'5. mell._ Műv.Ház.'!F81+'6. mell._Bölcsőde'!F81+'7. mell._Óvoda'!F81+'8. mell_KSZKI'!F81+'9.mell_Gond.Kp.'!F81</f>
        <v>0</v>
      </c>
    </row>
    <row r="82" spans="1:6" s="151" customFormat="1" x14ac:dyDescent="0.25">
      <c r="A82" s="135"/>
      <c r="B82" s="135" t="s">
        <v>287</v>
      </c>
      <c r="C82" s="135">
        <f>'2. mell._ Önkormányzat'!C82+'3. mell._ Közös Hivatal'!C82+'4. mell._ Nagyk. Könyvtár'!C82+'5. mell._ Műv.Ház.'!C82+'6. mell._Bölcsőde'!C82+'7. mell._Óvoda'!C82+'8. mell_KSZKI'!C82+'9.mell_Gond.Kp.'!C82</f>
        <v>334064462</v>
      </c>
      <c r="D82" s="135">
        <f>'2. mell._ Önkormányzat'!D82+'3. mell._ Közös Hivatal'!D82+'4. mell._ Nagyk. Könyvtár'!D82+'5. mell._ Műv.Ház.'!D82+'6. mell._Bölcsőde'!D82+'7. mell._Óvoda'!D82+'8. mell_KSZKI'!D82+'9.mell_Gond.Kp.'!D82</f>
        <v>305702813</v>
      </c>
      <c r="E82" s="135">
        <f>'2. mell._ Önkormányzat'!E82+'3. mell._ Közös Hivatal'!E82+'4. mell._ Nagyk. Könyvtár'!E82+'5. mell._ Műv.Ház.'!E82+'6. mell._Bölcsőde'!E82+'7. mell._Óvoda'!E82+'8. mell_KSZKI'!E82+'9.mell_Gond.Kp.'!E82</f>
        <v>28361649</v>
      </c>
      <c r="F82" s="135">
        <f>'2. mell._ Önkormányzat'!F82+'3. mell._ Közös Hivatal'!F82+'4. mell._ Nagyk. Könyvtár'!F82+'5. mell._ Műv.Ház.'!F82+'6. mell._Bölcsőde'!F82+'7. mell._Óvoda'!F82+'8. mell_KSZKI'!F82+'9.mell_Gond.Kp.'!F82</f>
        <v>0</v>
      </c>
    </row>
    <row r="83" spans="1:6" s="151" customFormat="1" x14ac:dyDescent="0.25">
      <c r="A83" s="135"/>
      <c r="B83" s="135"/>
      <c r="C83" s="135">
        <f>'2. mell._ Önkormányzat'!C83+'3. mell._ Közös Hivatal'!C83+'4. mell._ Nagyk. Könyvtár'!C83+'5. mell._ Műv.Ház.'!C83+'6. mell._Bölcsőde'!C83+'7. mell._Óvoda'!C83+'8. mell_KSZKI'!C83+'9.mell_Gond.Kp.'!C83</f>
        <v>0</v>
      </c>
      <c r="D83" s="135">
        <f>'2. mell._ Önkormányzat'!D83+'3. mell._ Közös Hivatal'!D83+'4. mell._ Nagyk. Könyvtár'!D83+'5. mell._ Műv.Ház.'!D83+'6. mell._Bölcsőde'!D83+'7. mell._Óvoda'!D83+'8. mell_KSZKI'!D83+'9.mell_Gond.Kp.'!D83</f>
        <v>0</v>
      </c>
      <c r="E83" s="135">
        <f>'2. mell._ Önkormányzat'!E83+'3. mell._ Közös Hivatal'!E83+'4. mell._ Nagyk. Könyvtár'!E83+'5. mell._ Műv.Ház.'!E83+'6. mell._Bölcsőde'!E83+'7. mell._Óvoda'!E83+'8. mell_KSZKI'!E83+'9.mell_Gond.Kp.'!E83</f>
        <v>0</v>
      </c>
      <c r="F83" s="135">
        <f>'2. mell._ Önkormányzat'!F83+'3. mell._ Közös Hivatal'!F83+'4. mell._ Nagyk. Könyvtár'!F83+'5. mell._ Műv.Ház.'!F83+'6. mell._Bölcsőde'!F83+'7. mell._Óvoda'!F83+'8. mell_KSZKI'!F83+'9.mell_Gond.Kp.'!F83</f>
        <v>0</v>
      </c>
    </row>
    <row r="84" spans="1:6" x14ac:dyDescent="0.25">
      <c r="A84" s="230" t="s">
        <v>295</v>
      </c>
      <c r="B84" s="231"/>
      <c r="C84" s="158">
        <f>'2. mell._ Önkormányzat'!C84+'3. mell._ Közös Hivatal'!C84+'4. mell._ Nagyk. Könyvtár'!C84+'5. mell._ Műv.Ház.'!C84+'6. mell._Bölcsőde'!C84+'7. mell._Óvoda'!C84+'8. mell_KSZKI'!C84+'9.mell_Gond.Kp.'!C84</f>
        <v>1249854157</v>
      </c>
      <c r="D84" s="158">
        <f>'2. mell._ Önkormányzat'!D84+'3. mell._ Közös Hivatal'!D84+'4. mell._ Nagyk. Könyvtár'!D84+'5. mell._ Műv.Ház.'!D84+'6. mell._Bölcsőde'!D84+'7. mell._Óvoda'!D84+'8. mell_KSZKI'!D84+'9.mell_Gond.Kp.'!D84</f>
        <v>1073076628</v>
      </c>
      <c r="E84" s="158">
        <f>'2. mell._ Önkormányzat'!E84+'3. mell._ Közös Hivatal'!E84+'4. mell._ Nagyk. Könyvtár'!E84+'5. mell._ Műv.Ház.'!E84+'6. mell._Bölcsőde'!E84+'7. mell._Óvoda'!E84+'8. mell_KSZKI'!E84+'9.mell_Gond.Kp.'!E84</f>
        <v>94740794</v>
      </c>
      <c r="F84" s="158">
        <f>'2. mell._ Önkormányzat'!F84+'3. mell._ Közös Hivatal'!F84+'4. mell._ Nagyk. Könyvtár'!F84+'5. mell._ Műv.Ház.'!F84+'6. mell._Bölcsőde'!F84+'7. mell._Óvoda'!F84+'8. mell_KSZKI'!F84+'9.mell_Gond.Kp.'!F84</f>
        <v>82036735</v>
      </c>
    </row>
    <row r="85" spans="1:6" x14ac:dyDescent="0.25">
      <c r="A85" s="232" t="s">
        <v>288</v>
      </c>
      <c r="B85" s="233"/>
      <c r="C85" s="152">
        <f>'2. mell._ Önkormányzat'!C85+'3. mell._ Közös Hivatal'!C85+'4. mell._ Nagyk. Könyvtár'!C85+'5. mell._ Műv.Ház.'!C85+'6. mell._Bölcsőde'!C85+'7. mell._Óvoda'!C85+'8. mell_KSZKI'!C85+'9.mell_Gond.Kp.'!C85</f>
        <v>-295805986.07440948</v>
      </c>
      <c r="D85" s="152">
        <f>'2. mell._ Önkormányzat'!D85+'3. mell._ Közös Hivatal'!D85+'4. mell._ Nagyk. Könyvtár'!D85+'5. mell._ Műv.Ház.'!D85+'6. mell._Bölcsőde'!D85+'7. mell._Óvoda'!D85+'8. mell_KSZKI'!D85+'9.mell_Gond.Kp.'!D85</f>
        <v>-223666078</v>
      </c>
      <c r="E85" s="152">
        <f>'2. mell._ Önkormányzat'!E85+'3. mell._ Közös Hivatal'!E85+'4. mell._ Nagyk. Könyvtár'!E85+'5. mell._ Műv.Ház.'!E85+'6. mell._Bölcsőde'!E85+'7. mell._Óvoda'!E85+'8. mell_KSZKI'!E85+'9.mell_Gond.Kp.'!E85</f>
        <v>-28361649</v>
      </c>
      <c r="F85" s="152">
        <f>'2. mell._ Önkormányzat'!F85+'3. mell._ Közös Hivatal'!F85+'4. mell._ Nagyk. Könyvtár'!F85+'5. mell._ Műv.Ház.'!F85+'6. mell._Bölcsőde'!F85+'7. mell._Óvoda'!F85+'8. mell_KSZKI'!F85+'9.mell_Gond.Kp.'!F85</f>
        <v>-82036735</v>
      </c>
    </row>
    <row r="86" spans="1:6" x14ac:dyDescent="0.25">
      <c r="A86" s="225" t="s">
        <v>289</v>
      </c>
      <c r="B86" s="225"/>
      <c r="C86" s="152">
        <f>'2. mell._ Önkormányzat'!C86+'3. mell._ Közös Hivatal'!C86+'4. mell._ Nagyk. Könyvtár'!C86+'5. mell._ Műv.Ház.'!C86+'6. mell._Bölcsőde'!C86+'7. mell._Óvoda'!C86+'8. mell_KSZKI'!C86+'9.mell_Gond.Kp.'!C86</f>
        <v>-7.4409455060958862E-2</v>
      </c>
      <c r="D86" s="152">
        <f>'2. mell._ Önkormányzat'!D86+'3. mell._ Közös Hivatal'!D86+'4. mell._ Nagyk. Könyvtár'!D86+'5. mell._ Műv.Ház.'!D86+'6. mell._Bölcsőde'!D86+'7. mell._Óvoda'!D86+'8. mell_KSZKI'!D86+'9.mell_Gond.Kp.'!D86</f>
        <v>0</v>
      </c>
      <c r="E86" s="152">
        <f>'2. mell._ Önkormányzat'!E86+'3. mell._ Közös Hivatal'!E86+'4. mell._ Nagyk. Könyvtár'!E86+'5. mell._ Műv.Ház.'!E86+'6. mell._Bölcsőde'!E86+'7. mell._Óvoda'!E86+'8. mell_KSZKI'!E86+'9.mell_Gond.Kp.'!E86</f>
        <v>0</v>
      </c>
      <c r="F86" s="152">
        <f>'2. mell._ Önkormányzat'!F86+'3. mell._ Közös Hivatal'!F86+'4. mell._ Nagyk. Könyvtár'!F86+'5. mell._ Műv.Ház.'!F86+'6. mell._Bölcsőde'!F86+'7. mell._Óvoda'!F86+'8. mell_KSZKI'!F86+'9.mell_Gond.Kp.'!F86</f>
        <v>0</v>
      </c>
    </row>
    <row r="87" spans="1:6" s="140" customFormat="1" x14ac:dyDescent="0.25">
      <c r="C87" s="195">
        <f>D84/C84</f>
        <v>0.85856147454490561</v>
      </c>
      <c r="D87" s="195">
        <f>E84/C84</f>
        <v>7.5801479292115517E-2</v>
      </c>
      <c r="E87" s="195">
        <f>F84/C84</f>
        <v>6.5637046162978843E-2</v>
      </c>
    </row>
    <row r="88" spans="1:6" s="140" customFormat="1" x14ac:dyDescent="0.25"/>
    <row r="89" spans="1:6" s="140" customFormat="1" x14ac:dyDescent="0.25"/>
    <row r="90" spans="1:6" s="140" customFormat="1" x14ac:dyDescent="0.25"/>
    <row r="91" spans="1:6" s="140" customFormat="1" x14ac:dyDescent="0.25"/>
    <row r="92" spans="1:6" s="140" customFormat="1" x14ac:dyDescent="0.25"/>
    <row r="93" spans="1:6" s="140" customFormat="1" x14ac:dyDescent="0.25"/>
    <row r="94" spans="1:6" s="140" customFormat="1" x14ac:dyDescent="0.25"/>
  </sheetData>
  <mergeCells count="13">
    <mergeCell ref="A86:B86"/>
    <mergeCell ref="D1:F1"/>
    <mergeCell ref="A53:B53"/>
    <mergeCell ref="A63:B63"/>
    <mergeCell ref="A78:B78"/>
    <mergeCell ref="A84:B84"/>
    <mergeCell ref="A85:B85"/>
    <mergeCell ref="D5:F5"/>
    <mergeCell ref="A2:F2"/>
    <mergeCell ref="A3:F3"/>
    <mergeCell ref="A5:A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abSelected="1" workbookViewId="0">
      <selection activeCell="C33" sqref="C33"/>
    </sheetView>
  </sheetViews>
  <sheetFormatPr defaultRowHeight="15.75" x14ac:dyDescent="0.25"/>
  <cols>
    <col min="1" max="1" width="4.42578125" style="1" customWidth="1"/>
    <col min="2" max="2" width="83.28515625" style="1" bestFit="1" customWidth="1"/>
    <col min="3" max="3" width="19" style="141" customWidth="1"/>
    <col min="4" max="4" width="19" style="141" bestFit="1" customWidth="1"/>
    <col min="5" max="5" width="15.5703125" style="141" bestFit="1" customWidth="1"/>
    <col min="6" max="6" width="16.28515625" style="141" customWidth="1"/>
    <col min="7" max="16384" width="9.140625" style="1"/>
  </cols>
  <sheetData>
    <row r="1" spans="1:6" x14ac:dyDescent="0.25">
      <c r="D1" s="226" t="s">
        <v>324</v>
      </c>
      <c r="E1" s="226"/>
      <c r="F1" s="226"/>
    </row>
    <row r="2" spans="1:6" s="3" customFormat="1" x14ac:dyDescent="0.25">
      <c r="A2" s="239" t="s">
        <v>7</v>
      </c>
      <c r="B2" s="239"/>
      <c r="C2" s="239"/>
      <c r="D2" s="239"/>
      <c r="E2" s="239"/>
      <c r="F2" s="239"/>
    </row>
    <row r="3" spans="1:6" x14ac:dyDescent="0.25">
      <c r="A3" s="240" t="s">
        <v>8</v>
      </c>
      <c r="B3" s="240"/>
      <c r="C3" s="240"/>
      <c r="D3" s="240"/>
      <c r="E3" s="240"/>
      <c r="F3" s="240"/>
    </row>
    <row r="4" spans="1:6" x14ac:dyDescent="0.25">
      <c r="A4" s="2"/>
      <c r="B4" s="2"/>
      <c r="C4" s="142"/>
      <c r="D4" s="142"/>
      <c r="E4" s="142"/>
      <c r="F4" s="142"/>
    </row>
    <row r="5" spans="1:6" s="3" customFormat="1" x14ac:dyDescent="0.25">
      <c r="A5" s="241" t="s">
        <v>0</v>
      </c>
      <c r="B5" s="242" t="s">
        <v>1</v>
      </c>
      <c r="C5" s="237" t="s">
        <v>2</v>
      </c>
      <c r="D5" s="234" t="s">
        <v>3</v>
      </c>
      <c r="E5" s="234"/>
      <c r="F5" s="234"/>
    </row>
    <row r="6" spans="1:6" s="3" customFormat="1" ht="47.25" x14ac:dyDescent="0.25">
      <c r="A6" s="241"/>
      <c r="B6" s="242"/>
      <c r="C6" s="237"/>
      <c r="D6" s="143" t="s">
        <v>4</v>
      </c>
      <c r="E6" s="143" t="s">
        <v>5</v>
      </c>
      <c r="F6" s="143" t="s">
        <v>6</v>
      </c>
    </row>
    <row r="7" spans="1:6" x14ac:dyDescent="0.25">
      <c r="A7" s="77" t="s">
        <v>224</v>
      </c>
      <c r="B7" s="77" t="s">
        <v>189</v>
      </c>
      <c r="C7" s="131">
        <f>C8+C29+C30</f>
        <v>437750490</v>
      </c>
      <c r="D7" s="131">
        <f t="shared" ref="D7:F7" si="0">D8+D29+D30</f>
        <v>362889090</v>
      </c>
      <c r="E7" s="131">
        <f t="shared" si="0"/>
        <v>15413000</v>
      </c>
      <c r="F7" s="131">
        <f t="shared" si="0"/>
        <v>59448400</v>
      </c>
    </row>
    <row r="8" spans="1:6" x14ac:dyDescent="0.25">
      <c r="A8" s="5"/>
      <c r="B8" s="5" t="s">
        <v>225</v>
      </c>
      <c r="C8" s="132">
        <f>C9+C15+C19+C26+C28</f>
        <v>328338457</v>
      </c>
      <c r="D8" s="132">
        <f t="shared" ref="D8:F8" si="1">D9+D15+D19+D26+D28</f>
        <v>253477057</v>
      </c>
      <c r="E8" s="132">
        <f t="shared" si="1"/>
        <v>15413000</v>
      </c>
      <c r="F8" s="132">
        <f t="shared" si="1"/>
        <v>59448400</v>
      </c>
    </row>
    <row r="9" spans="1:6" x14ac:dyDescent="0.25">
      <c r="A9" s="83"/>
      <c r="B9" s="84" t="s">
        <v>229</v>
      </c>
      <c r="C9" s="133">
        <f>SUM(C11:C14)</f>
        <v>107231759</v>
      </c>
      <c r="D9" s="133">
        <f t="shared" ref="D9:F9" si="2">SUM(D11:D14)</f>
        <v>47783359</v>
      </c>
      <c r="E9" s="133">
        <f t="shared" si="2"/>
        <v>0</v>
      </c>
      <c r="F9" s="133">
        <f t="shared" si="2"/>
        <v>59448400</v>
      </c>
    </row>
    <row r="10" spans="1:6" s="80" customFormat="1" x14ac:dyDescent="0.25">
      <c r="A10" s="78"/>
      <c r="B10" s="81" t="s">
        <v>226</v>
      </c>
      <c r="C10" s="134"/>
      <c r="D10" s="134"/>
      <c r="E10" s="134"/>
      <c r="F10" s="134"/>
    </row>
    <row r="11" spans="1:6" s="80" customFormat="1" x14ac:dyDescent="0.25">
      <c r="A11" s="78"/>
      <c r="B11" s="82" t="s">
        <v>227</v>
      </c>
      <c r="C11" s="134">
        <v>59448400</v>
      </c>
      <c r="D11" s="134"/>
      <c r="E11" s="134"/>
      <c r="F11" s="134">
        <v>59448400</v>
      </c>
    </row>
    <row r="12" spans="1:6" s="80" customFormat="1" x14ac:dyDescent="0.25">
      <c r="A12" s="78"/>
      <c r="B12" s="82" t="s">
        <v>228</v>
      </c>
      <c r="C12" s="134">
        <v>46492359</v>
      </c>
      <c r="D12" s="134">
        <v>46492359</v>
      </c>
      <c r="E12" s="134"/>
      <c r="F12" s="134"/>
    </row>
    <row r="13" spans="1:6" s="80" customFormat="1" x14ac:dyDescent="0.25">
      <c r="A13" s="78"/>
      <c r="B13" s="82" t="s">
        <v>317</v>
      </c>
      <c r="C13" s="134">
        <v>1041000</v>
      </c>
      <c r="D13" s="134">
        <v>1041000</v>
      </c>
      <c r="E13" s="134"/>
      <c r="F13" s="134"/>
    </row>
    <row r="14" spans="1:6" s="80" customFormat="1" x14ac:dyDescent="0.25">
      <c r="A14" s="78"/>
      <c r="B14" s="82" t="s">
        <v>318</v>
      </c>
      <c r="C14" s="134">
        <v>250000</v>
      </c>
      <c r="D14" s="134">
        <v>250000</v>
      </c>
      <c r="E14" s="134"/>
      <c r="F14" s="134"/>
    </row>
    <row r="15" spans="1:6" x14ac:dyDescent="0.25">
      <c r="A15" s="83"/>
      <c r="B15" s="84" t="s">
        <v>230</v>
      </c>
      <c r="C15" s="133">
        <f>SUM(C16:C18)</f>
        <v>65552000</v>
      </c>
      <c r="D15" s="133">
        <f t="shared" ref="D15:F15" si="3">SUM(D16:D18)</f>
        <v>65552000</v>
      </c>
      <c r="E15" s="133">
        <f t="shared" si="3"/>
        <v>0</v>
      </c>
      <c r="F15" s="133">
        <f t="shared" si="3"/>
        <v>0</v>
      </c>
    </row>
    <row r="16" spans="1:6" x14ac:dyDescent="0.25">
      <c r="A16" s="5"/>
      <c r="B16" s="79" t="s">
        <v>231</v>
      </c>
      <c r="C16" s="132">
        <v>56089800</v>
      </c>
      <c r="D16" s="132">
        <v>56089800</v>
      </c>
      <c r="E16" s="132"/>
      <c r="F16" s="132"/>
    </row>
    <row r="17" spans="1:6" x14ac:dyDescent="0.25">
      <c r="A17" s="5"/>
      <c r="B17" s="79" t="s">
        <v>232</v>
      </c>
      <c r="C17" s="132">
        <v>8660200</v>
      </c>
      <c r="D17" s="132">
        <v>8660200</v>
      </c>
      <c r="E17" s="132"/>
      <c r="F17" s="132"/>
    </row>
    <row r="18" spans="1:6" x14ac:dyDescent="0.25">
      <c r="A18" s="5"/>
      <c r="B18" s="79" t="s">
        <v>233</v>
      </c>
      <c r="C18" s="132">
        <v>802000</v>
      </c>
      <c r="D18" s="132">
        <v>802000</v>
      </c>
      <c r="E18" s="132"/>
      <c r="F18" s="132"/>
    </row>
    <row r="19" spans="1:6" x14ac:dyDescent="0.25">
      <c r="A19" s="83"/>
      <c r="B19" s="84" t="s">
        <v>234</v>
      </c>
      <c r="C19" s="133">
        <f>SUM(C20:C25)</f>
        <v>150613058</v>
      </c>
      <c r="D19" s="133">
        <f t="shared" ref="D19:F19" si="4">SUM(D20:D25)</f>
        <v>135200058</v>
      </c>
      <c r="E19" s="133">
        <f t="shared" si="4"/>
        <v>15413000</v>
      </c>
      <c r="F19" s="133">
        <f t="shared" si="4"/>
        <v>0</v>
      </c>
    </row>
    <row r="20" spans="1:6" x14ac:dyDescent="0.25">
      <c r="A20" s="5"/>
      <c r="B20" s="79" t="s">
        <v>235</v>
      </c>
      <c r="C20" s="132">
        <v>38081000</v>
      </c>
      <c r="D20" s="132">
        <v>38081000</v>
      </c>
      <c r="E20" s="132"/>
      <c r="F20" s="132"/>
    </row>
    <row r="21" spans="1:6" x14ac:dyDescent="0.25">
      <c r="A21" s="5"/>
      <c r="B21" s="79" t="s">
        <v>236</v>
      </c>
      <c r="C21" s="132">
        <v>24739880</v>
      </c>
      <c r="D21" s="132">
        <v>24739880</v>
      </c>
      <c r="E21" s="132"/>
      <c r="F21" s="132"/>
    </row>
    <row r="22" spans="1:6" x14ac:dyDescent="0.25">
      <c r="A22" s="5"/>
      <c r="B22" s="79" t="s">
        <v>237</v>
      </c>
      <c r="C22" s="132">
        <v>15413000</v>
      </c>
      <c r="D22" s="132"/>
      <c r="E22" s="132">
        <v>15413000</v>
      </c>
      <c r="F22" s="132"/>
    </row>
    <row r="23" spans="1:6" x14ac:dyDescent="0.25">
      <c r="A23" s="5"/>
      <c r="B23" s="79" t="s">
        <v>238</v>
      </c>
      <c r="C23" s="132">
        <v>39850598</v>
      </c>
      <c r="D23" s="132">
        <v>39850598</v>
      </c>
      <c r="E23" s="132"/>
      <c r="F23" s="132"/>
    </row>
    <row r="24" spans="1:6" x14ac:dyDescent="0.25">
      <c r="A24" s="5"/>
      <c r="B24" s="79" t="s">
        <v>239</v>
      </c>
      <c r="C24" s="132">
        <v>7121580</v>
      </c>
      <c r="D24" s="132">
        <v>7121580</v>
      </c>
      <c r="E24" s="132"/>
      <c r="F24" s="132"/>
    </row>
    <row r="25" spans="1:6" x14ac:dyDescent="0.25">
      <c r="A25" s="5"/>
      <c r="B25" s="79" t="s">
        <v>319</v>
      </c>
      <c r="C25" s="132">
        <v>25407000</v>
      </c>
      <c r="D25" s="132">
        <v>25407000</v>
      </c>
      <c r="E25" s="132"/>
      <c r="F25" s="132"/>
    </row>
    <row r="26" spans="1:6" s="88" customFormat="1" x14ac:dyDescent="0.25">
      <c r="A26" s="83"/>
      <c r="B26" s="83" t="s">
        <v>241</v>
      </c>
      <c r="C26" s="133">
        <f>SUM(C27)</f>
        <v>4941640</v>
      </c>
      <c r="D26" s="133">
        <f t="shared" ref="D26:F26" si="5">SUM(D27)</f>
        <v>4941640</v>
      </c>
      <c r="E26" s="133">
        <f t="shared" si="5"/>
        <v>0</v>
      </c>
      <c r="F26" s="133">
        <f t="shared" si="5"/>
        <v>0</v>
      </c>
    </row>
    <row r="27" spans="1:6" s="88" customFormat="1" x14ac:dyDescent="0.25">
      <c r="A27" s="87"/>
      <c r="B27" s="87" t="s">
        <v>242</v>
      </c>
      <c r="C27" s="135">
        <v>4941640</v>
      </c>
      <c r="D27" s="135">
        <v>4941640</v>
      </c>
      <c r="E27" s="135"/>
      <c r="F27" s="135"/>
    </row>
    <row r="28" spans="1:6" s="88" customFormat="1" x14ac:dyDescent="0.25">
      <c r="A28" s="83"/>
      <c r="B28" s="83" t="s">
        <v>243</v>
      </c>
      <c r="C28" s="133"/>
      <c r="D28" s="133"/>
      <c r="E28" s="133"/>
      <c r="F28" s="133"/>
    </row>
    <row r="29" spans="1:6" x14ac:dyDescent="0.25">
      <c r="A29" s="5"/>
      <c r="B29" s="5" t="s">
        <v>244</v>
      </c>
      <c r="C29" s="132"/>
      <c r="D29" s="132"/>
      <c r="E29" s="132"/>
      <c r="F29" s="132"/>
    </row>
    <row r="30" spans="1:6" x14ac:dyDescent="0.25">
      <c r="A30" s="5"/>
      <c r="B30" s="5" t="s">
        <v>245</v>
      </c>
      <c r="C30" s="132">
        <v>109412033</v>
      </c>
      <c r="D30" s="132">
        <f>SUM(D31:D32)</f>
        <v>109412033</v>
      </c>
      <c r="E30" s="132"/>
      <c r="F30" s="132"/>
    </row>
    <row r="31" spans="1:6" s="80" customFormat="1" x14ac:dyDescent="0.25">
      <c r="A31" s="78"/>
      <c r="B31" s="79" t="s">
        <v>246</v>
      </c>
      <c r="C31" s="134">
        <v>15518400</v>
      </c>
      <c r="D31" s="134">
        <v>15518400</v>
      </c>
      <c r="E31" s="134"/>
      <c r="F31" s="134"/>
    </row>
    <row r="32" spans="1:6" s="80" customFormat="1" x14ac:dyDescent="0.25">
      <c r="A32" s="78"/>
      <c r="B32" s="79" t="s">
        <v>247</v>
      </c>
      <c r="C32" s="134">
        <v>93893633</v>
      </c>
      <c r="D32" s="134">
        <v>93893633</v>
      </c>
      <c r="E32" s="134"/>
      <c r="F32" s="134"/>
    </row>
    <row r="33" spans="1:6" x14ac:dyDescent="0.25">
      <c r="A33" s="77" t="s">
        <v>249</v>
      </c>
      <c r="B33" s="77" t="s">
        <v>248</v>
      </c>
      <c r="C33" s="131"/>
      <c r="D33" s="131"/>
      <c r="E33" s="131"/>
      <c r="F33" s="131"/>
    </row>
    <row r="34" spans="1:6" x14ac:dyDescent="0.25">
      <c r="A34" s="77" t="s">
        <v>250</v>
      </c>
      <c r="B34" s="77" t="s">
        <v>54</v>
      </c>
      <c r="C34" s="131">
        <f>C35+C38+C41</f>
        <v>103000000</v>
      </c>
      <c r="D34" s="131">
        <f>D35+D38+D41</f>
        <v>103000000</v>
      </c>
      <c r="E34" s="131"/>
      <c r="F34" s="131"/>
    </row>
    <row r="35" spans="1:6" x14ac:dyDescent="0.25">
      <c r="A35" s="5"/>
      <c r="B35" s="5" t="s">
        <v>251</v>
      </c>
      <c r="C35" s="132">
        <f>SUM(C36:C37)</f>
        <v>27000000</v>
      </c>
      <c r="D35" s="132">
        <f>SUM(D36:D37)</f>
        <v>27000000</v>
      </c>
      <c r="E35" s="132"/>
      <c r="F35" s="132"/>
    </row>
    <row r="36" spans="1:6" s="80" customFormat="1" x14ac:dyDescent="0.25">
      <c r="A36" s="78"/>
      <c r="B36" s="79" t="s">
        <v>252</v>
      </c>
      <c r="C36" s="134">
        <v>11500000</v>
      </c>
      <c r="D36" s="134">
        <f>C36</f>
        <v>11500000</v>
      </c>
      <c r="E36" s="134"/>
      <c r="F36" s="134"/>
    </row>
    <row r="37" spans="1:6" s="80" customFormat="1" x14ac:dyDescent="0.25">
      <c r="A37" s="78"/>
      <c r="B37" s="79" t="s">
        <v>253</v>
      </c>
      <c r="C37" s="134">
        <v>15500000</v>
      </c>
      <c r="D37" s="134">
        <f>C37</f>
        <v>15500000</v>
      </c>
      <c r="E37" s="134"/>
      <c r="F37" s="134"/>
    </row>
    <row r="38" spans="1:6" x14ac:dyDescent="0.25">
      <c r="A38" s="5"/>
      <c r="B38" s="5" t="s">
        <v>254</v>
      </c>
      <c r="C38" s="132">
        <f>SUM(C39:C40)</f>
        <v>75000000</v>
      </c>
      <c r="D38" s="132">
        <f>SUM(D39:D40)</f>
        <v>75000000</v>
      </c>
      <c r="E38" s="132"/>
      <c r="F38" s="132"/>
    </row>
    <row r="39" spans="1:6" s="80" customFormat="1" x14ac:dyDescent="0.25">
      <c r="A39" s="78"/>
      <c r="B39" s="79" t="s">
        <v>255</v>
      </c>
      <c r="C39" s="134">
        <v>70000000</v>
      </c>
      <c r="D39" s="134">
        <f>C39</f>
        <v>70000000</v>
      </c>
      <c r="E39" s="134"/>
      <c r="F39" s="134"/>
    </row>
    <row r="40" spans="1:6" s="80" customFormat="1" x14ac:dyDescent="0.25">
      <c r="A40" s="78"/>
      <c r="B40" s="79" t="s">
        <v>256</v>
      </c>
      <c r="C40" s="134">
        <v>5000000</v>
      </c>
      <c r="D40" s="134">
        <f>C40</f>
        <v>5000000</v>
      </c>
      <c r="E40" s="134"/>
      <c r="F40" s="134"/>
    </row>
    <row r="41" spans="1:6" x14ac:dyDescent="0.25">
      <c r="A41" s="5"/>
      <c r="B41" s="5" t="s">
        <v>258</v>
      </c>
      <c r="C41" s="132">
        <f>SUM(C42:C43)</f>
        <v>1000000</v>
      </c>
      <c r="D41" s="132">
        <f>SUM(D42:D43)</f>
        <v>1000000</v>
      </c>
      <c r="E41" s="132"/>
      <c r="F41" s="132"/>
    </row>
    <row r="42" spans="1:6" s="80" customFormat="1" x14ac:dyDescent="0.25">
      <c r="A42" s="78"/>
      <c r="B42" s="79" t="s">
        <v>257</v>
      </c>
      <c r="C42" s="134">
        <v>500000</v>
      </c>
      <c r="D42" s="134">
        <f>C42</f>
        <v>500000</v>
      </c>
      <c r="E42" s="134"/>
      <c r="F42" s="134"/>
    </row>
    <row r="43" spans="1:6" s="80" customFormat="1" x14ac:dyDescent="0.25">
      <c r="A43" s="78"/>
      <c r="B43" s="79" t="s">
        <v>290</v>
      </c>
      <c r="C43" s="134">
        <v>500000</v>
      </c>
      <c r="D43" s="134">
        <f>C43</f>
        <v>500000</v>
      </c>
      <c r="E43" s="134"/>
      <c r="F43" s="134"/>
    </row>
    <row r="44" spans="1:6" s="3" customFormat="1" x14ac:dyDescent="0.25">
      <c r="A44" s="77" t="s">
        <v>259</v>
      </c>
      <c r="B44" s="77" t="s">
        <v>56</v>
      </c>
      <c r="C44" s="131">
        <f>SUM(C45:C49)</f>
        <v>8527200</v>
      </c>
      <c r="D44" s="131">
        <f>SUM(D45:D49)</f>
        <v>8527200</v>
      </c>
      <c r="E44" s="131"/>
      <c r="F44" s="131"/>
    </row>
    <row r="45" spans="1:6" x14ac:dyDescent="0.25">
      <c r="A45" s="5"/>
      <c r="B45" s="5" t="s">
        <v>291</v>
      </c>
      <c r="C45" s="132"/>
      <c r="D45" s="132"/>
      <c r="E45" s="132"/>
      <c r="F45" s="132"/>
    </row>
    <row r="46" spans="1:6" x14ac:dyDescent="0.25">
      <c r="A46" s="5"/>
      <c r="B46" s="5" t="s">
        <v>292</v>
      </c>
      <c r="C46" s="132">
        <f>180000+300000+1200000</f>
        <v>1680000</v>
      </c>
      <c r="D46" s="132">
        <f>C46</f>
        <v>1680000</v>
      </c>
      <c r="E46" s="132"/>
      <c r="F46" s="132"/>
    </row>
    <row r="47" spans="1:6" x14ac:dyDescent="0.25">
      <c r="A47" s="5"/>
      <c r="B47" s="5" t="s">
        <v>320</v>
      </c>
      <c r="C47" s="132">
        <f>4038600+2700000</f>
        <v>6738600</v>
      </c>
      <c r="D47" s="132">
        <f t="shared" ref="D47:D49" si="6">C47</f>
        <v>6738600</v>
      </c>
      <c r="E47" s="132"/>
      <c r="F47" s="132"/>
    </row>
    <row r="48" spans="1:6" x14ac:dyDescent="0.25">
      <c r="A48" s="5"/>
      <c r="B48" s="5" t="s">
        <v>293</v>
      </c>
      <c r="C48" s="132"/>
      <c r="D48" s="132">
        <f t="shared" si="6"/>
        <v>0</v>
      </c>
      <c r="E48" s="132"/>
      <c r="F48" s="132"/>
    </row>
    <row r="49" spans="1:6" x14ac:dyDescent="0.25">
      <c r="A49" s="5"/>
      <c r="B49" s="5" t="s">
        <v>294</v>
      </c>
      <c r="C49" s="132">
        <f>48600+60000</f>
        <v>108600</v>
      </c>
      <c r="D49" s="132">
        <f t="shared" si="6"/>
        <v>108600</v>
      </c>
      <c r="E49" s="132"/>
      <c r="F49" s="132"/>
    </row>
    <row r="50" spans="1:6" s="3" customFormat="1" x14ac:dyDescent="0.25">
      <c r="A50" s="77" t="s">
        <v>260</v>
      </c>
      <c r="B50" s="77" t="s">
        <v>58</v>
      </c>
      <c r="C50" s="131">
        <v>635000</v>
      </c>
      <c r="D50" s="131">
        <v>635000</v>
      </c>
      <c r="E50" s="131"/>
      <c r="F50" s="131"/>
    </row>
    <row r="51" spans="1:6" x14ac:dyDescent="0.25">
      <c r="A51" s="77" t="s">
        <v>261</v>
      </c>
      <c r="B51" s="77" t="s">
        <v>60</v>
      </c>
      <c r="C51" s="131">
        <v>600000</v>
      </c>
      <c r="D51" s="131">
        <v>600000</v>
      </c>
      <c r="E51" s="131"/>
      <c r="F51" s="131"/>
    </row>
    <row r="52" spans="1:6" x14ac:dyDescent="0.25">
      <c r="A52" s="77" t="s">
        <v>262</v>
      </c>
      <c r="B52" s="77" t="s">
        <v>62</v>
      </c>
      <c r="C52" s="131">
        <v>8724000</v>
      </c>
      <c r="D52" s="131">
        <v>8724000</v>
      </c>
      <c r="E52" s="131"/>
      <c r="F52" s="131"/>
    </row>
    <row r="53" spans="1:6" x14ac:dyDescent="0.25">
      <c r="A53" s="243" t="s">
        <v>215</v>
      </c>
      <c r="B53" s="244"/>
      <c r="C53" s="136">
        <f>C7+C33+C34+C44+C50+C51+C52</f>
        <v>559236690</v>
      </c>
      <c r="D53" s="136">
        <f t="shared" ref="D53:F53" si="7">D7+D33+D34+D44+D50+D51+D52</f>
        <v>484375290</v>
      </c>
      <c r="E53" s="136">
        <f t="shared" si="7"/>
        <v>15413000</v>
      </c>
      <c r="F53" s="136">
        <f t="shared" si="7"/>
        <v>59448400</v>
      </c>
    </row>
    <row r="54" spans="1:6" x14ac:dyDescent="0.25">
      <c r="A54" s="76" t="s">
        <v>263</v>
      </c>
      <c r="B54" s="76" t="s">
        <v>264</v>
      </c>
      <c r="C54" s="137">
        <f>C55+C62</f>
        <v>308024505</v>
      </c>
      <c r="D54" s="137">
        <f t="shared" ref="D54:F54" si="8">D55+D62</f>
        <v>308024505</v>
      </c>
      <c r="E54" s="137">
        <f t="shared" si="8"/>
        <v>0</v>
      </c>
      <c r="F54" s="137">
        <f t="shared" si="8"/>
        <v>0</v>
      </c>
    </row>
    <row r="55" spans="1:6" s="80" customFormat="1" x14ac:dyDescent="0.25">
      <c r="A55" s="78"/>
      <c r="B55" s="78" t="s">
        <v>265</v>
      </c>
      <c r="C55" s="134">
        <f>SUM(C56:C61)</f>
        <v>308024505</v>
      </c>
      <c r="D55" s="134">
        <f t="shared" ref="D55:F55" si="9">SUM(D56:D61)</f>
        <v>308024505</v>
      </c>
      <c r="E55" s="134">
        <f t="shared" si="9"/>
        <v>0</v>
      </c>
      <c r="F55" s="134">
        <f t="shared" si="9"/>
        <v>0</v>
      </c>
    </row>
    <row r="56" spans="1:6" s="85" customFormat="1" x14ac:dyDescent="0.25">
      <c r="A56" s="79"/>
      <c r="B56" s="79" t="s">
        <v>266</v>
      </c>
      <c r="C56" s="138">
        <v>237870094</v>
      </c>
      <c r="D56" s="138">
        <f>C56</f>
        <v>237870094</v>
      </c>
      <c r="E56" s="138"/>
      <c r="F56" s="138"/>
    </row>
    <row r="57" spans="1:6" s="85" customFormat="1" x14ac:dyDescent="0.25">
      <c r="A57" s="79"/>
      <c r="B57" s="79" t="s">
        <v>267</v>
      </c>
      <c r="C57" s="138">
        <v>5456000</v>
      </c>
      <c r="D57" s="138">
        <f t="shared" ref="D57:D61" si="10">C57</f>
        <v>5456000</v>
      </c>
      <c r="E57" s="138"/>
      <c r="F57" s="138"/>
    </row>
    <row r="58" spans="1:6" s="85" customFormat="1" x14ac:dyDescent="0.25">
      <c r="A58" s="79"/>
      <c r="B58" s="79" t="s">
        <v>268</v>
      </c>
      <c r="C58" s="138">
        <v>9781480</v>
      </c>
      <c r="D58" s="138">
        <f t="shared" si="10"/>
        <v>9781480</v>
      </c>
      <c r="E58" s="138"/>
      <c r="F58" s="138"/>
    </row>
    <row r="59" spans="1:6" s="85" customFormat="1" x14ac:dyDescent="0.25">
      <c r="A59" s="79"/>
      <c r="B59" s="79" t="s">
        <v>322</v>
      </c>
      <c r="C59" s="138">
        <v>5994600</v>
      </c>
      <c r="D59" s="138">
        <f t="shared" si="10"/>
        <v>5994600</v>
      </c>
      <c r="E59" s="138"/>
      <c r="F59" s="138"/>
    </row>
    <row r="60" spans="1:6" s="85" customFormat="1" x14ac:dyDescent="0.25">
      <c r="A60" s="79"/>
      <c r="B60" s="79" t="s">
        <v>321</v>
      </c>
      <c r="C60" s="138">
        <v>2556400</v>
      </c>
      <c r="D60" s="138">
        <f t="shared" si="10"/>
        <v>2556400</v>
      </c>
      <c r="E60" s="138"/>
      <c r="F60" s="138"/>
    </row>
    <row r="61" spans="1:6" s="85" customFormat="1" x14ac:dyDescent="0.25">
      <c r="A61" s="79"/>
      <c r="B61" s="79" t="s">
        <v>323</v>
      </c>
      <c r="C61" s="138">
        <f>308024505-261658574</f>
        <v>46365931</v>
      </c>
      <c r="D61" s="138">
        <f t="shared" si="10"/>
        <v>46365931</v>
      </c>
      <c r="E61" s="138"/>
      <c r="F61" s="138"/>
    </row>
    <row r="62" spans="1:6" s="80" customFormat="1" x14ac:dyDescent="0.25">
      <c r="A62" s="78"/>
      <c r="B62" s="78" t="s">
        <v>269</v>
      </c>
      <c r="C62" s="134"/>
      <c r="D62" s="134"/>
      <c r="E62" s="134"/>
      <c r="F62" s="134"/>
    </row>
    <row r="63" spans="1:6" x14ac:dyDescent="0.25">
      <c r="A63" s="245" t="s">
        <v>270</v>
      </c>
      <c r="B63" s="245"/>
      <c r="C63" s="139">
        <f>C53+C54</f>
        <v>867261195</v>
      </c>
      <c r="D63" s="139">
        <f t="shared" ref="D63:F63" si="11">D53+D54</f>
        <v>792399795</v>
      </c>
      <c r="E63" s="139">
        <f t="shared" si="11"/>
        <v>15413000</v>
      </c>
      <c r="F63" s="139">
        <f t="shared" si="11"/>
        <v>59448400</v>
      </c>
    </row>
    <row r="64" spans="1:6" s="86" customFormat="1" x14ac:dyDescent="0.25">
      <c r="C64" s="140"/>
      <c r="D64" s="140"/>
      <c r="E64" s="140"/>
      <c r="F64" s="140"/>
    </row>
    <row r="65" spans="1:6" s="86" customFormat="1" x14ac:dyDescent="0.25">
      <c r="C65" s="140"/>
      <c r="D65" s="140"/>
      <c r="E65" s="140"/>
      <c r="F65" s="140"/>
    </row>
    <row r="66" spans="1:6" x14ac:dyDescent="0.25">
      <c r="A66" s="76" t="s">
        <v>271</v>
      </c>
      <c r="B66" s="76" t="s">
        <v>272</v>
      </c>
      <c r="C66" s="137">
        <v>111115581</v>
      </c>
      <c r="D66" s="137">
        <f>C66-E66</f>
        <v>109693581</v>
      </c>
      <c r="E66" s="137">
        <v>1422000</v>
      </c>
      <c r="F66" s="137"/>
    </row>
    <row r="67" spans="1:6" x14ac:dyDescent="0.25">
      <c r="A67" s="76" t="s">
        <v>273</v>
      </c>
      <c r="B67" s="76" t="s">
        <v>274</v>
      </c>
      <c r="C67" s="137">
        <v>15756717</v>
      </c>
      <c r="D67" s="137">
        <f>C67-E67</f>
        <v>15473407</v>
      </c>
      <c r="E67" s="137">
        <v>283310</v>
      </c>
      <c r="F67" s="137"/>
    </row>
    <row r="68" spans="1:6" x14ac:dyDescent="0.25">
      <c r="A68" s="76" t="s">
        <v>275</v>
      </c>
      <c r="B68" s="76" t="s">
        <v>208</v>
      </c>
      <c r="C68" s="137">
        <v>90805506</v>
      </c>
      <c r="D68" s="137">
        <v>90805506</v>
      </c>
      <c r="E68" s="137"/>
      <c r="F68" s="137"/>
    </row>
    <row r="69" spans="1:6" x14ac:dyDescent="0.25">
      <c r="A69" s="76" t="s">
        <v>276</v>
      </c>
      <c r="B69" s="76" t="s">
        <v>78</v>
      </c>
      <c r="C69" s="137">
        <v>20253000</v>
      </c>
      <c r="D69" s="137">
        <v>20253000</v>
      </c>
      <c r="E69" s="137"/>
      <c r="F69" s="137"/>
    </row>
    <row r="70" spans="1:6" s="80" customFormat="1" x14ac:dyDescent="0.25">
      <c r="A70" s="78"/>
      <c r="B70" s="79" t="s">
        <v>277</v>
      </c>
      <c r="C70" s="134"/>
      <c r="D70" s="134"/>
      <c r="E70" s="134"/>
      <c r="F70" s="134"/>
    </row>
    <row r="71" spans="1:6" s="80" customFormat="1" x14ac:dyDescent="0.25">
      <c r="A71" s="78"/>
      <c r="B71" s="79" t="s">
        <v>278</v>
      </c>
      <c r="C71" s="134"/>
      <c r="D71" s="134"/>
      <c r="E71" s="134"/>
      <c r="F71" s="134"/>
    </row>
    <row r="72" spans="1:6" s="80" customFormat="1" x14ac:dyDescent="0.25">
      <c r="A72" s="78"/>
      <c r="B72" s="79" t="s">
        <v>223</v>
      </c>
      <c r="C72" s="134"/>
      <c r="D72" s="134"/>
      <c r="E72" s="134"/>
      <c r="F72" s="134"/>
    </row>
    <row r="73" spans="1:6" s="80" customFormat="1" x14ac:dyDescent="0.25">
      <c r="A73" s="78"/>
      <c r="B73" s="79" t="s">
        <v>279</v>
      </c>
      <c r="C73" s="134"/>
      <c r="D73" s="134"/>
      <c r="E73" s="134"/>
      <c r="F73" s="134"/>
    </row>
    <row r="74" spans="1:6" x14ac:dyDescent="0.25">
      <c r="A74" s="76" t="s">
        <v>280</v>
      </c>
      <c r="B74" s="76" t="s">
        <v>210</v>
      </c>
      <c r="C74" s="137">
        <v>20312186</v>
      </c>
      <c r="D74" s="137"/>
      <c r="E74" s="137">
        <v>20312186</v>
      </c>
      <c r="F74" s="137"/>
    </row>
    <row r="75" spans="1:6" x14ac:dyDescent="0.25">
      <c r="A75" s="76" t="s">
        <v>281</v>
      </c>
      <c r="B75" s="76" t="s">
        <v>82</v>
      </c>
      <c r="C75" s="137">
        <v>262735224</v>
      </c>
      <c r="D75" s="137">
        <v>262735224</v>
      </c>
      <c r="E75" s="137"/>
      <c r="F75" s="137"/>
    </row>
    <row r="76" spans="1:6" x14ac:dyDescent="0.25">
      <c r="A76" s="76" t="s">
        <v>282</v>
      </c>
      <c r="B76" s="76" t="s">
        <v>84</v>
      </c>
      <c r="C76" s="137"/>
      <c r="D76" s="137"/>
      <c r="E76" s="137"/>
      <c r="F76" s="137"/>
    </row>
    <row r="77" spans="1:6" x14ac:dyDescent="0.25">
      <c r="A77" s="76" t="s">
        <v>283</v>
      </c>
      <c r="B77" s="76" t="s">
        <v>284</v>
      </c>
      <c r="C77" s="137"/>
      <c r="D77" s="137"/>
      <c r="E77" s="137"/>
      <c r="F77" s="137"/>
    </row>
    <row r="78" spans="1:6" x14ac:dyDescent="0.25">
      <c r="A78" s="243" t="s">
        <v>216</v>
      </c>
      <c r="B78" s="244"/>
      <c r="C78" s="136">
        <f>SUM(C66+C67+C68+C69+C74+C75+C76+C77)</f>
        <v>520978214</v>
      </c>
      <c r="D78" s="136">
        <f t="shared" ref="D78:E78" si="12">SUM(D66+D67+D68+D69+D74+D75+D76+D77)</f>
        <v>498960718</v>
      </c>
      <c r="E78" s="136">
        <f t="shared" si="12"/>
        <v>22017496</v>
      </c>
      <c r="F78" s="136"/>
    </row>
    <row r="79" spans="1:6" x14ac:dyDescent="0.25">
      <c r="A79" s="5"/>
      <c r="B79" s="5"/>
      <c r="C79" s="132"/>
      <c r="D79" s="132"/>
      <c r="E79" s="132"/>
      <c r="F79" s="132"/>
    </row>
    <row r="80" spans="1:6" x14ac:dyDescent="0.25">
      <c r="A80" s="76" t="s">
        <v>285</v>
      </c>
      <c r="B80" s="76" t="s">
        <v>93</v>
      </c>
      <c r="C80" s="137">
        <f>SUM(C81:C82)</f>
        <v>346282981</v>
      </c>
      <c r="D80" s="137">
        <f t="shared" ref="D80:E80" si="13">SUM(D81:D82)</f>
        <v>317921332</v>
      </c>
      <c r="E80" s="137">
        <f t="shared" si="13"/>
        <v>28361649</v>
      </c>
      <c r="F80" s="137"/>
    </row>
    <row r="81" spans="1:6" x14ac:dyDescent="0.25">
      <c r="A81" s="5"/>
      <c r="B81" s="5" t="s">
        <v>286</v>
      </c>
      <c r="C81" s="132">
        <v>12218519</v>
      </c>
      <c r="D81" s="132">
        <v>12218519</v>
      </c>
      <c r="E81" s="132"/>
      <c r="F81" s="132"/>
    </row>
    <row r="82" spans="1:6" x14ac:dyDescent="0.25">
      <c r="A82" s="5"/>
      <c r="B82" s="5" t="s">
        <v>287</v>
      </c>
      <c r="C82" s="132">
        <v>334064462</v>
      </c>
      <c r="D82" s="132">
        <f>C82-E82</f>
        <v>305702813</v>
      </c>
      <c r="E82" s="132">
        <f>'9.mell_Gond.Kp.'!E54</f>
        <v>28361649</v>
      </c>
      <c r="F82" s="132"/>
    </row>
    <row r="83" spans="1:6" x14ac:dyDescent="0.25">
      <c r="A83" s="5"/>
      <c r="B83" s="5"/>
      <c r="C83" s="132"/>
      <c r="D83" s="132"/>
      <c r="E83" s="132"/>
      <c r="F83" s="132"/>
    </row>
    <row r="84" spans="1:6" x14ac:dyDescent="0.25">
      <c r="A84" s="246" t="s">
        <v>295</v>
      </c>
      <c r="B84" s="247"/>
      <c r="C84" s="139">
        <f>C78+C80</f>
        <v>867261195</v>
      </c>
      <c r="D84" s="139">
        <f t="shared" ref="D84:E84" si="14">D78+D80</f>
        <v>816882050</v>
      </c>
      <c r="E84" s="139">
        <f t="shared" si="14"/>
        <v>50379145</v>
      </c>
      <c r="F84" s="139"/>
    </row>
    <row r="85" spans="1:6" x14ac:dyDescent="0.25">
      <c r="A85" s="248" t="s">
        <v>288</v>
      </c>
      <c r="B85" s="249"/>
      <c r="C85" s="132">
        <f>C53-C78</f>
        <v>38258476</v>
      </c>
      <c r="D85" s="132"/>
      <c r="E85" s="132"/>
      <c r="F85" s="132"/>
    </row>
    <row r="86" spans="1:6" x14ac:dyDescent="0.25">
      <c r="A86" s="238" t="s">
        <v>289</v>
      </c>
      <c r="B86" s="238"/>
      <c r="C86" s="132">
        <f>C63-C84</f>
        <v>0</v>
      </c>
      <c r="D86" s="132"/>
      <c r="E86" s="132"/>
      <c r="F86" s="132"/>
    </row>
    <row r="87" spans="1:6" s="86" customFormat="1" x14ac:dyDescent="0.25">
      <c r="C87" s="140"/>
      <c r="D87" s="140"/>
      <c r="E87" s="140"/>
      <c r="F87" s="140"/>
    </row>
    <row r="88" spans="1:6" s="86" customFormat="1" x14ac:dyDescent="0.25">
      <c r="C88" s="140"/>
      <c r="D88" s="140"/>
      <c r="E88" s="140"/>
      <c r="F88" s="140"/>
    </row>
    <row r="89" spans="1:6" s="86" customFormat="1" x14ac:dyDescent="0.25">
      <c r="C89" s="140"/>
      <c r="D89" s="140"/>
      <c r="E89" s="140"/>
      <c r="F89" s="140"/>
    </row>
    <row r="90" spans="1:6" s="86" customFormat="1" x14ac:dyDescent="0.25">
      <c r="C90" s="140"/>
      <c r="D90" s="140"/>
      <c r="E90" s="140"/>
      <c r="F90" s="140"/>
    </row>
    <row r="91" spans="1:6" s="86" customFormat="1" x14ac:dyDescent="0.25">
      <c r="C91" s="140"/>
      <c r="D91" s="140"/>
      <c r="E91" s="140"/>
      <c r="F91" s="140"/>
    </row>
    <row r="92" spans="1:6" s="86" customFormat="1" x14ac:dyDescent="0.25">
      <c r="C92" s="140"/>
      <c r="D92" s="140"/>
      <c r="E92" s="140"/>
      <c r="F92" s="140"/>
    </row>
    <row r="93" spans="1:6" s="86" customFormat="1" x14ac:dyDescent="0.25">
      <c r="C93" s="140"/>
      <c r="D93" s="140"/>
      <c r="E93" s="140"/>
      <c r="F93" s="140"/>
    </row>
    <row r="94" spans="1:6" s="86" customFormat="1" x14ac:dyDescent="0.25">
      <c r="C94" s="140"/>
      <c r="D94" s="140"/>
      <c r="E94" s="140"/>
      <c r="F94" s="140"/>
    </row>
  </sheetData>
  <mergeCells count="13">
    <mergeCell ref="A86:B86"/>
    <mergeCell ref="D1:F1"/>
    <mergeCell ref="A2:F2"/>
    <mergeCell ref="A3:F3"/>
    <mergeCell ref="A5:A6"/>
    <mergeCell ref="B5:B6"/>
    <mergeCell ref="C5:C6"/>
    <mergeCell ref="D5:F5"/>
    <mergeCell ref="A53:B53"/>
    <mergeCell ref="A63:B63"/>
    <mergeCell ref="A78:B78"/>
    <mergeCell ref="A84:B84"/>
    <mergeCell ref="A85:B8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workbookViewId="0">
      <selection activeCell="A59" sqref="A59:XFD59"/>
    </sheetView>
  </sheetViews>
  <sheetFormatPr defaultRowHeight="15.75" x14ac:dyDescent="0.25"/>
  <cols>
    <col min="1" max="1" width="4.42578125" style="1" customWidth="1"/>
    <col min="2" max="2" width="83.28515625" style="1" bestFit="1" customWidth="1"/>
    <col min="3" max="3" width="19" style="1" customWidth="1"/>
    <col min="4" max="4" width="16.42578125" style="1" bestFit="1" customWidth="1"/>
    <col min="5" max="5" width="14.5703125" style="1" customWidth="1"/>
    <col min="6" max="6" width="16.28515625" style="1" customWidth="1"/>
    <col min="7" max="16384" width="9.140625" style="1"/>
  </cols>
  <sheetData>
    <row r="1" spans="1:6" x14ac:dyDescent="0.25">
      <c r="D1" s="240" t="s">
        <v>325</v>
      </c>
      <c r="E1" s="240"/>
      <c r="F1" s="240"/>
    </row>
    <row r="2" spans="1:6" s="3" customFormat="1" x14ac:dyDescent="0.25">
      <c r="A2" s="239" t="s">
        <v>297</v>
      </c>
      <c r="B2" s="239"/>
      <c r="C2" s="239"/>
      <c r="D2" s="239"/>
      <c r="E2" s="239"/>
      <c r="F2" s="239"/>
    </row>
    <row r="3" spans="1:6" x14ac:dyDescent="0.25">
      <c r="A3" s="240" t="s">
        <v>8</v>
      </c>
      <c r="B3" s="240"/>
      <c r="C3" s="240"/>
      <c r="D3" s="240"/>
      <c r="E3" s="240"/>
      <c r="F3" s="240"/>
    </row>
    <row r="4" spans="1:6" x14ac:dyDescent="0.25">
      <c r="A4" s="2"/>
      <c r="B4" s="2"/>
      <c r="C4" s="2"/>
      <c r="D4" s="2"/>
      <c r="E4" s="2"/>
      <c r="F4" s="2"/>
    </row>
    <row r="5" spans="1:6" s="3" customFormat="1" x14ac:dyDescent="0.25">
      <c r="A5" s="241" t="s">
        <v>0</v>
      </c>
      <c r="B5" s="242" t="s">
        <v>1</v>
      </c>
      <c r="C5" s="250" t="s">
        <v>2</v>
      </c>
      <c r="D5" s="242" t="s">
        <v>3</v>
      </c>
      <c r="E5" s="242"/>
      <c r="F5" s="242"/>
    </row>
    <row r="6" spans="1:6" s="3" customFormat="1" ht="47.25" x14ac:dyDescent="0.25">
      <c r="A6" s="241"/>
      <c r="B6" s="242"/>
      <c r="C6" s="250"/>
      <c r="D6" s="4" t="s">
        <v>4</v>
      </c>
      <c r="E6" s="4" t="s">
        <v>5</v>
      </c>
      <c r="F6" s="4" t="s">
        <v>6</v>
      </c>
    </row>
    <row r="7" spans="1:6" x14ac:dyDescent="0.25">
      <c r="A7" s="77" t="s">
        <v>224</v>
      </c>
      <c r="B7" s="77" t="s">
        <v>189</v>
      </c>
      <c r="C7" s="131">
        <f>C8+C29+C30</f>
        <v>0</v>
      </c>
      <c r="D7" s="131">
        <f t="shared" ref="D7:F7" si="0">D8+D29+D30</f>
        <v>0</v>
      </c>
      <c r="E7" s="131">
        <f t="shared" si="0"/>
        <v>0</v>
      </c>
      <c r="F7" s="131">
        <f t="shared" si="0"/>
        <v>0</v>
      </c>
    </row>
    <row r="8" spans="1:6" x14ac:dyDescent="0.25">
      <c r="A8" s="5"/>
      <c r="B8" s="5" t="s">
        <v>225</v>
      </c>
      <c r="C8" s="132">
        <f>C9+C15+C19+C26+C28</f>
        <v>0</v>
      </c>
      <c r="D8" s="132">
        <f t="shared" ref="D8:F8" si="1">D9+D15+D19+D26+D28</f>
        <v>0</v>
      </c>
      <c r="E8" s="132">
        <f t="shared" si="1"/>
        <v>0</v>
      </c>
      <c r="F8" s="132">
        <f t="shared" si="1"/>
        <v>0</v>
      </c>
    </row>
    <row r="9" spans="1:6" x14ac:dyDescent="0.25">
      <c r="A9" s="83"/>
      <c r="B9" s="84" t="s">
        <v>229</v>
      </c>
      <c r="C9" s="133">
        <f>SUM(C11:C12)</f>
        <v>0</v>
      </c>
      <c r="D9" s="133">
        <f t="shared" ref="D9:F9" si="2">SUM(D11:D12)</f>
        <v>0</v>
      </c>
      <c r="E9" s="133">
        <f t="shared" si="2"/>
        <v>0</v>
      </c>
      <c r="F9" s="133">
        <f t="shared" si="2"/>
        <v>0</v>
      </c>
    </row>
    <row r="10" spans="1:6" s="80" customFormat="1" x14ac:dyDescent="0.25">
      <c r="A10" s="78"/>
      <c r="B10" s="81" t="s">
        <v>226</v>
      </c>
      <c r="C10" s="134"/>
      <c r="D10" s="134"/>
      <c r="E10" s="134"/>
      <c r="F10" s="134"/>
    </row>
    <row r="11" spans="1:6" s="80" customFormat="1" x14ac:dyDescent="0.25">
      <c r="A11" s="78"/>
      <c r="B11" s="82" t="s">
        <v>227</v>
      </c>
      <c r="C11" s="134"/>
      <c r="D11" s="134"/>
      <c r="E11" s="134"/>
      <c r="F11" s="134"/>
    </row>
    <row r="12" spans="1:6" s="80" customFormat="1" x14ac:dyDescent="0.25">
      <c r="A12" s="78"/>
      <c r="B12" s="82" t="s">
        <v>228</v>
      </c>
      <c r="C12" s="134"/>
      <c r="D12" s="134"/>
      <c r="E12" s="134"/>
      <c r="F12" s="134"/>
    </row>
    <row r="13" spans="1:6" s="80" customFormat="1" x14ac:dyDescent="0.25">
      <c r="A13" s="78"/>
      <c r="B13" s="82" t="s">
        <v>317</v>
      </c>
      <c r="C13" s="134"/>
      <c r="D13" s="134"/>
      <c r="E13" s="134"/>
      <c r="F13" s="134"/>
    </row>
    <row r="14" spans="1:6" s="80" customFormat="1" x14ac:dyDescent="0.25">
      <c r="A14" s="78"/>
      <c r="B14" s="82" t="s">
        <v>318</v>
      </c>
      <c r="C14" s="134"/>
      <c r="D14" s="134"/>
      <c r="E14" s="134"/>
      <c r="F14" s="134"/>
    </row>
    <row r="15" spans="1:6" x14ac:dyDescent="0.25">
      <c r="A15" s="83"/>
      <c r="B15" s="84" t="s">
        <v>230</v>
      </c>
      <c r="C15" s="133"/>
      <c r="D15" s="133"/>
      <c r="E15" s="133"/>
      <c r="F15" s="133"/>
    </row>
    <row r="16" spans="1:6" x14ac:dyDescent="0.25">
      <c r="A16" s="5"/>
      <c r="B16" s="79" t="s">
        <v>231</v>
      </c>
      <c r="C16" s="132"/>
      <c r="D16" s="132"/>
      <c r="E16" s="132"/>
      <c r="F16" s="132"/>
    </row>
    <row r="17" spans="1:6" x14ac:dyDescent="0.25">
      <c r="A17" s="5"/>
      <c r="B17" s="79" t="s">
        <v>232</v>
      </c>
      <c r="C17" s="132"/>
      <c r="D17" s="132"/>
      <c r="E17" s="132"/>
      <c r="F17" s="132"/>
    </row>
    <row r="18" spans="1:6" x14ac:dyDescent="0.25">
      <c r="A18" s="5"/>
      <c r="B18" s="79" t="s">
        <v>233</v>
      </c>
      <c r="C18" s="132"/>
      <c r="D18" s="132"/>
      <c r="E18" s="132"/>
      <c r="F18" s="132"/>
    </row>
    <row r="19" spans="1:6" x14ac:dyDescent="0.25">
      <c r="A19" s="83"/>
      <c r="B19" s="84" t="s">
        <v>234</v>
      </c>
      <c r="C19" s="133"/>
      <c r="D19" s="133"/>
      <c r="E19" s="133"/>
      <c r="F19" s="133"/>
    </row>
    <row r="20" spans="1:6" x14ac:dyDescent="0.25">
      <c r="A20" s="5"/>
      <c r="B20" s="79" t="s">
        <v>235</v>
      </c>
      <c r="C20" s="132"/>
      <c r="D20" s="132"/>
      <c r="E20" s="132"/>
      <c r="F20" s="132"/>
    </row>
    <row r="21" spans="1:6" x14ac:dyDescent="0.25">
      <c r="A21" s="5"/>
      <c r="B21" s="79" t="s">
        <v>236</v>
      </c>
      <c r="C21" s="132"/>
      <c r="D21" s="132"/>
      <c r="E21" s="132"/>
      <c r="F21" s="132"/>
    </row>
    <row r="22" spans="1:6" x14ac:dyDescent="0.25">
      <c r="A22" s="5"/>
      <c r="B22" s="79" t="s">
        <v>237</v>
      </c>
      <c r="C22" s="132"/>
      <c r="D22" s="132"/>
      <c r="E22" s="132"/>
      <c r="F22" s="132"/>
    </row>
    <row r="23" spans="1:6" x14ac:dyDescent="0.25">
      <c r="A23" s="5"/>
      <c r="B23" s="79" t="s">
        <v>238</v>
      </c>
      <c r="C23" s="132"/>
      <c r="D23" s="132"/>
      <c r="E23" s="132"/>
      <c r="F23" s="132"/>
    </row>
    <row r="24" spans="1:6" x14ac:dyDescent="0.25">
      <c r="A24" s="5"/>
      <c r="B24" s="79" t="s">
        <v>239</v>
      </c>
      <c r="C24" s="132"/>
      <c r="D24" s="132"/>
      <c r="E24" s="132"/>
      <c r="F24" s="132"/>
    </row>
    <row r="25" spans="1:6" x14ac:dyDescent="0.25">
      <c r="A25" s="5"/>
      <c r="B25" s="79" t="s">
        <v>240</v>
      </c>
      <c r="C25" s="132"/>
      <c r="D25" s="132"/>
      <c r="E25" s="132"/>
      <c r="F25" s="132"/>
    </row>
    <row r="26" spans="1:6" s="88" customFormat="1" x14ac:dyDescent="0.25">
      <c r="A26" s="83"/>
      <c r="B26" s="83" t="s">
        <v>241</v>
      </c>
      <c r="C26" s="133"/>
      <c r="D26" s="133"/>
      <c r="E26" s="133"/>
      <c r="F26" s="133"/>
    </row>
    <row r="27" spans="1:6" s="88" customFormat="1" x14ac:dyDescent="0.25">
      <c r="A27" s="87"/>
      <c r="B27" s="87" t="s">
        <v>242</v>
      </c>
      <c r="C27" s="135"/>
      <c r="D27" s="135"/>
      <c r="E27" s="135"/>
      <c r="F27" s="135"/>
    </row>
    <row r="28" spans="1:6" s="88" customFormat="1" x14ac:dyDescent="0.25">
      <c r="A28" s="83"/>
      <c r="B28" s="83" t="s">
        <v>243</v>
      </c>
      <c r="C28" s="133"/>
      <c r="D28" s="133"/>
      <c r="E28" s="133"/>
      <c r="F28" s="133"/>
    </row>
    <row r="29" spans="1:6" x14ac:dyDescent="0.25">
      <c r="A29" s="5"/>
      <c r="B29" s="5" t="s">
        <v>244</v>
      </c>
      <c r="C29" s="132"/>
      <c r="D29" s="132"/>
      <c r="E29" s="132"/>
      <c r="F29" s="132"/>
    </row>
    <row r="30" spans="1:6" x14ac:dyDescent="0.25">
      <c r="A30" s="5"/>
      <c r="B30" s="5" t="s">
        <v>245</v>
      </c>
      <c r="C30" s="132"/>
      <c r="D30" s="132"/>
      <c r="E30" s="132"/>
      <c r="F30" s="132"/>
    </row>
    <row r="31" spans="1:6" x14ac:dyDescent="0.25">
      <c r="A31" s="5"/>
      <c r="B31" s="79" t="s">
        <v>246</v>
      </c>
      <c r="C31" s="132"/>
      <c r="D31" s="132"/>
      <c r="E31" s="132"/>
      <c r="F31" s="132"/>
    </row>
    <row r="32" spans="1:6" x14ac:dyDescent="0.25">
      <c r="A32" s="5"/>
      <c r="B32" s="79" t="s">
        <v>247</v>
      </c>
      <c r="C32" s="132"/>
      <c r="D32" s="132"/>
      <c r="E32" s="132"/>
      <c r="F32" s="132"/>
    </row>
    <row r="33" spans="1:6" x14ac:dyDescent="0.25">
      <c r="A33" s="77" t="s">
        <v>249</v>
      </c>
      <c r="B33" s="77" t="s">
        <v>248</v>
      </c>
      <c r="C33" s="131"/>
      <c r="D33" s="131"/>
      <c r="E33" s="131"/>
      <c r="F33" s="131"/>
    </row>
    <row r="34" spans="1:6" x14ac:dyDescent="0.25">
      <c r="A34" s="77" t="s">
        <v>250</v>
      </c>
      <c r="B34" s="77" t="s">
        <v>54</v>
      </c>
      <c r="C34" s="131">
        <f>C35+C38+C41</f>
        <v>0</v>
      </c>
      <c r="D34" s="131"/>
      <c r="E34" s="131"/>
      <c r="F34" s="131"/>
    </row>
    <row r="35" spans="1:6" x14ac:dyDescent="0.25">
      <c r="A35" s="5"/>
      <c r="B35" s="5" t="s">
        <v>251</v>
      </c>
      <c r="C35" s="132">
        <f>SUM(C36:C37)</f>
        <v>0</v>
      </c>
      <c r="D35" s="132"/>
      <c r="E35" s="132"/>
      <c r="F35" s="132"/>
    </row>
    <row r="36" spans="1:6" x14ac:dyDescent="0.25">
      <c r="A36" s="5"/>
      <c r="B36" s="79" t="s">
        <v>252</v>
      </c>
      <c r="C36" s="132"/>
      <c r="D36" s="132"/>
      <c r="E36" s="132"/>
      <c r="F36" s="132"/>
    </row>
    <row r="37" spans="1:6" x14ac:dyDescent="0.25">
      <c r="A37" s="5"/>
      <c r="B37" s="79" t="s">
        <v>253</v>
      </c>
      <c r="C37" s="132"/>
      <c r="D37" s="132"/>
      <c r="E37" s="132"/>
      <c r="F37" s="132"/>
    </row>
    <row r="38" spans="1:6" x14ac:dyDescent="0.25">
      <c r="A38" s="5"/>
      <c r="B38" s="5" t="s">
        <v>254</v>
      </c>
      <c r="C38" s="132">
        <f>SUM(C39:C40)</f>
        <v>0</v>
      </c>
      <c r="D38" s="132"/>
      <c r="E38" s="132"/>
      <c r="F38" s="132"/>
    </row>
    <row r="39" spans="1:6" x14ac:dyDescent="0.25">
      <c r="A39" s="5"/>
      <c r="B39" s="79" t="s">
        <v>255</v>
      </c>
      <c r="C39" s="132"/>
      <c r="D39" s="132"/>
      <c r="E39" s="132"/>
      <c r="F39" s="132"/>
    </row>
    <row r="40" spans="1:6" x14ac:dyDescent="0.25">
      <c r="A40" s="5"/>
      <c r="B40" s="79" t="s">
        <v>256</v>
      </c>
      <c r="C40" s="132"/>
      <c r="D40" s="132"/>
      <c r="E40" s="132"/>
      <c r="F40" s="132"/>
    </row>
    <row r="41" spans="1:6" x14ac:dyDescent="0.25">
      <c r="A41" s="5"/>
      <c r="B41" s="5" t="s">
        <v>258</v>
      </c>
      <c r="C41" s="132">
        <f>SUM(C42:C43)</f>
        <v>0</v>
      </c>
      <c r="D41" s="132"/>
      <c r="E41" s="132"/>
      <c r="F41" s="132"/>
    </row>
    <row r="42" spans="1:6" x14ac:dyDescent="0.25">
      <c r="A42" s="5"/>
      <c r="B42" s="79" t="s">
        <v>257</v>
      </c>
      <c r="C42" s="132"/>
      <c r="D42" s="132"/>
      <c r="E42" s="132"/>
      <c r="F42" s="132"/>
    </row>
    <row r="43" spans="1:6" x14ac:dyDescent="0.25">
      <c r="A43" s="5"/>
      <c r="B43" s="79" t="s">
        <v>290</v>
      </c>
      <c r="C43" s="132"/>
      <c r="D43" s="132"/>
      <c r="E43" s="132"/>
      <c r="F43" s="132"/>
    </row>
    <row r="44" spans="1:6" s="3" customFormat="1" x14ac:dyDescent="0.25">
      <c r="A44" s="77" t="s">
        <v>259</v>
      </c>
      <c r="B44" s="77" t="s">
        <v>56</v>
      </c>
      <c r="C44" s="131">
        <f>SUM(C45:C49)</f>
        <v>0</v>
      </c>
      <c r="D44" s="131"/>
      <c r="E44" s="131"/>
      <c r="F44" s="131"/>
    </row>
    <row r="45" spans="1:6" x14ac:dyDescent="0.25">
      <c r="A45" s="5"/>
      <c r="B45" s="5" t="s">
        <v>291</v>
      </c>
      <c r="C45" s="132"/>
      <c r="D45" s="132"/>
      <c r="E45" s="132"/>
      <c r="F45" s="132"/>
    </row>
    <row r="46" spans="1:6" x14ac:dyDescent="0.25">
      <c r="A46" s="5"/>
      <c r="B46" s="5" t="s">
        <v>292</v>
      </c>
      <c r="C46" s="132"/>
      <c r="D46" s="132"/>
      <c r="E46" s="132"/>
      <c r="F46" s="132"/>
    </row>
    <row r="47" spans="1:6" x14ac:dyDescent="0.25">
      <c r="A47" s="5"/>
      <c r="B47" s="5" t="s">
        <v>320</v>
      </c>
      <c r="C47" s="132"/>
      <c r="D47" s="132"/>
      <c r="E47" s="132"/>
      <c r="F47" s="132"/>
    </row>
    <row r="48" spans="1:6" x14ac:dyDescent="0.25">
      <c r="A48" s="5"/>
      <c r="B48" s="5" t="s">
        <v>293</v>
      </c>
      <c r="C48" s="132"/>
      <c r="D48" s="132"/>
      <c r="E48" s="132"/>
      <c r="F48" s="132"/>
    </row>
    <row r="49" spans="1:6" x14ac:dyDescent="0.25">
      <c r="A49" s="5"/>
      <c r="B49" s="5" t="s">
        <v>294</v>
      </c>
      <c r="C49" s="132"/>
      <c r="D49" s="132"/>
      <c r="E49" s="132"/>
      <c r="F49" s="132"/>
    </row>
    <row r="50" spans="1:6" s="3" customFormat="1" x14ac:dyDescent="0.25">
      <c r="A50" s="77" t="s">
        <v>260</v>
      </c>
      <c r="B50" s="77" t="s">
        <v>58</v>
      </c>
      <c r="C50" s="131"/>
      <c r="D50" s="131"/>
      <c r="E50" s="131"/>
      <c r="F50" s="131"/>
    </row>
    <row r="51" spans="1:6" x14ac:dyDescent="0.25">
      <c r="A51" s="77" t="s">
        <v>261</v>
      </c>
      <c r="B51" s="77" t="s">
        <v>60</v>
      </c>
      <c r="C51" s="131"/>
      <c r="D51" s="131"/>
      <c r="E51" s="131"/>
      <c r="F51" s="131"/>
    </row>
    <row r="52" spans="1:6" x14ac:dyDescent="0.25">
      <c r="A52" s="77" t="s">
        <v>262</v>
      </c>
      <c r="B52" s="77" t="s">
        <v>62</v>
      </c>
      <c r="C52" s="131"/>
      <c r="D52" s="131"/>
      <c r="E52" s="131"/>
      <c r="F52" s="131"/>
    </row>
    <row r="53" spans="1:6" x14ac:dyDescent="0.25">
      <c r="A53" s="243" t="s">
        <v>215</v>
      </c>
      <c r="B53" s="244"/>
      <c r="C53" s="136">
        <f>C7+C33+C34+C44+C50+C51+C52</f>
        <v>0</v>
      </c>
      <c r="D53" s="136"/>
      <c r="E53" s="136"/>
      <c r="F53" s="136"/>
    </row>
    <row r="54" spans="1:6" x14ac:dyDescent="0.25">
      <c r="A54" s="76" t="s">
        <v>263</v>
      </c>
      <c r="B54" s="76" t="s">
        <v>264</v>
      </c>
      <c r="C54" s="137">
        <v>82036735</v>
      </c>
      <c r="D54" s="137"/>
      <c r="E54" s="137"/>
      <c r="F54" s="137">
        <v>82036735</v>
      </c>
    </row>
    <row r="55" spans="1:6" s="80" customFormat="1" x14ac:dyDescent="0.25">
      <c r="A55" s="78"/>
      <c r="B55" s="78" t="s">
        <v>265</v>
      </c>
      <c r="C55" s="134">
        <f>SUM(C56:C58)</f>
        <v>0</v>
      </c>
      <c r="D55" s="134"/>
      <c r="E55" s="134"/>
      <c r="F55" s="134"/>
    </row>
    <row r="56" spans="1:6" s="85" customFormat="1" x14ac:dyDescent="0.25">
      <c r="A56" s="79"/>
      <c r="B56" s="79" t="s">
        <v>266</v>
      </c>
      <c r="C56" s="138"/>
      <c r="D56" s="138"/>
      <c r="E56" s="138"/>
      <c r="F56" s="138"/>
    </row>
    <row r="57" spans="1:6" s="85" customFormat="1" x14ac:dyDescent="0.25">
      <c r="A57" s="79"/>
      <c r="B57" s="79" t="s">
        <v>267</v>
      </c>
      <c r="C57" s="138"/>
      <c r="D57" s="138"/>
      <c r="E57" s="138"/>
      <c r="F57" s="138"/>
    </row>
    <row r="58" spans="1:6" s="85" customFormat="1" x14ac:dyDescent="0.25">
      <c r="A58" s="79"/>
      <c r="B58" s="79" t="s">
        <v>268</v>
      </c>
      <c r="C58" s="138"/>
      <c r="D58" s="138"/>
      <c r="E58" s="138"/>
      <c r="F58" s="138"/>
    </row>
    <row r="59" spans="1:6" s="85" customFormat="1" x14ac:dyDescent="0.25">
      <c r="A59" s="79"/>
      <c r="B59" s="79"/>
      <c r="C59" s="138"/>
      <c r="D59" s="138"/>
      <c r="E59" s="138"/>
      <c r="F59" s="138"/>
    </row>
    <row r="60" spans="1:6" s="85" customFormat="1" x14ac:dyDescent="0.25">
      <c r="A60" s="79"/>
      <c r="B60" s="79"/>
      <c r="C60" s="138"/>
      <c r="D60" s="138"/>
      <c r="E60" s="138"/>
      <c r="F60" s="138"/>
    </row>
    <row r="61" spans="1:6" s="85" customFormat="1" x14ac:dyDescent="0.25">
      <c r="A61" s="79"/>
      <c r="B61" s="79"/>
      <c r="C61" s="138"/>
      <c r="D61" s="138"/>
      <c r="E61" s="138"/>
      <c r="F61" s="138"/>
    </row>
    <row r="62" spans="1:6" s="80" customFormat="1" x14ac:dyDescent="0.25">
      <c r="A62" s="78"/>
      <c r="B62" s="78" t="s">
        <v>269</v>
      </c>
      <c r="C62" s="134"/>
      <c r="D62" s="134"/>
      <c r="E62" s="134"/>
      <c r="F62" s="134"/>
    </row>
    <row r="63" spans="1:6" x14ac:dyDescent="0.25">
      <c r="A63" s="245" t="s">
        <v>270</v>
      </c>
      <c r="B63" s="245"/>
      <c r="C63" s="139">
        <f>C53+C54</f>
        <v>82036735</v>
      </c>
      <c r="D63" s="139">
        <f t="shared" ref="D63:F63" si="3">D53+D54</f>
        <v>0</v>
      </c>
      <c r="E63" s="139">
        <f t="shared" si="3"/>
        <v>0</v>
      </c>
      <c r="F63" s="139">
        <f t="shared" si="3"/>
        <v>82036735</v>
      </c>
    </row>
    <row r="64" spans="1:6" s="86" customFormat="1" x14ac:dyDescent="0.25">
      <c r="C64" s="140"/>
      <c r="D64" s="140"/>
      <c r="E64" s="140"/>
      <c r="F64" s="140"/>
    </row>
    <row r="65" spans="1:6" s="86" customFormat="1" x14ac:dyDescent="0.25">
      <c r="C65" s="140"/>
      <c r="D65" s="140"/>
      <c r="E65" s="140"/>
      <c r="F65" s="140"/>
    </row>
    <row r="66" spans="1:6" x14ac:dyDescent="0.25">
      <c r="A66" s="76" t="s">
        <v>271</v>
      </c>
      <c r="B66" s="76" t="s">
        <v>272</v>
      </c>
      <c r="C66" s="137">
        <v>57690551</v>
      </c>
      <c r="D66" s="137"/>
      <c r="E66" s="137"/>
      <c r="F66" s="137">
        <v>57690551</v>
      </c>
    </row>
    <row r="67" spans="1:6" x14ac:dyDescent="0.25">
      <c r="A67" s="76" t="s">
        <v>273</v>
      </c>
      <c r="B67" s="76" t="s">
        <v>274</v>
      </c>
      <c r="C67" s="137">
        <v>12321464</v>
      </c>
      <c r="D67" s="137"/>
      <c r="E67" s="137"/>
      <c r="F67" s="137">
        <v>12321464</v>
      </c>
    </row>
    <row r="68" spans="1:6" x14ac:dyDescent="0.25">
      <c r="A68" s="76" t="s">
        <v>275</v>
      </c>
      <c r="B68" s="76" t="s">
        <v>208</v>
      </c>
      <c r="C68" s="137">
        <v>11948520</v>
      </c>
      <c r="D68" s="137"/>
      <c r="E68" s="137"/>
      <c r="F68" s="137">
        <v>11948520</v>
      </c>
    </row>
    <row r="69" spans="1:6" x14ac:dyDescent="0.25">
      <c r="A69" s="76" t="s">
        <v>276</v>
      </c>
      <c r="B69" s="76" t="s">
        <v>78</v>
      </c>
      <c r="C69" s="137"/>
      <c r="D69" s="137"/>
      <c r="E69" s="137"/>
      <c r="F69" s="137"/>
    </row>
    <row r="70" spans="1:6" s="80" customFormat="1" x14ac:dyDescent="0.25">
      <c r="A70" s="78"/>
      <c r="B70" s="79" t="s">
        <v>277</v>
      </c>
      <c r="C70" s="134"/>
      <c r="D70" s="134"/>
      <c r="E70" s="134"/>
      <c r="F70" s="134"/>
    </row>
    <row r="71" spans="1:6" s="80" customFormat="1" x14ac:dyDescent="0.25">
      <c r="A71" s="78"/>
      <c r="B71" s="79" t="s">
        <v>278</v>
      </c>
      <c r="C71" s="134"/>
      <c r="D71" s="134"/>
      <c r="E71" s="134"/>
      <c r="F71" s="134"/>
    </row>
    <row r="72" spans="1:6" s="80" customFormat="1" x14ac:dyDescent="0.25">
      <c r="A72" s="78"/>
      <c r="B72" s="79" t="s">
        <v>223</v>
      </c>
      <c r="C72" s="134"/>
      <c r="D72" s="134"/>
      <c r="E72" s="134"/>
      <c r="F72" s="134"/>
    </row>
    <row r="73" spans="1:6" s="80" customFormat="1" x14ac:dyDescent="0.25">
      <c r="A73" s="78"/>
      <c r="B73" s="79" t="s">
        <v>279</v>
      </c>
      <c r="C73" s="134"/>
      <c r="D73" s="134"/>
      <c r="E73" s="134"/>
      <c r="F73" s="134"/>
    </row>
    <row r="74" spans="1:6" x14ac:dyDescent="0.25">
      <c r="A74" s="76" t="s">
        <v>280</v>
      </c>
      <c r="B74" s="76" t="s">
        <v>210</v>
      </c>
      <c r="C74" s="137"/>
      <c r="D74" s="137"/>
      <c r="E74" s="137"/>
      <c r="F74" s="137"/>
    </row>
    <row r="75" spans="1:6" x14ac:dyDescent="0.25">
      <c r="A75" s="76" t="s">
        <v>281</v>
      </c>
      <c r="B75" s="76" t="s">
        <v>82</v>
      </c>
      <c r="C75" s="137">
        <v>76200</v>
      </c>
      <c r="D75" s="137"/>
      <c r="E75" s="137"/>
      <c r="F75" s="137">
        <v>76200</v>
      </c>
    </row>
    <row r="76" spans="1:6" x14ac:dyDescent="0.25">
      <c r="A76" s="76" t="s">
        <v>282</v>
      </c>
      <c r="B76" s="76" t="s">
        <v>84</v>
      </c>
      <c r="C76" s="137"/>
      <c r="D76" s="137"/>
      <c r="E76" s="137"/>
      <c r="F76" s="137"/>
    </row>
    <row r="77" spans="1:6" x14ac:dyDescent="0.25">
      <c r="A77" s="76" t="s">
        <v>283</v>
      </c>
      <c r="B77" s="76" t="s">
        <v>284</v>
      </c>
      <c r="C77" s="137"/>
      <c r="D77" s="137"/>
      <c r="E77" s="137"/>
      <c r="F77" s="137"/>
    </row>
    <row r="78" spans="1:6" x14ac:dyDescent="0.25">
      <c r="A78" s="243" t="s">
        <v>216</v>
      </c>
      <c r="B78" s="244"/>
      <c r="C78" s="136">
        <f>C66+C67+C68+C75</f>
        <v>82036735</v>
      </c>
      <c r="D78" s="136"/>
      <c r="E78" s="136"/>
      <c r="F78" s="136">
        <v>82036735</v>
      </c>
    </row>
    <row r="79" spans="1:6" x14ac:dyDescent="0.25">
      <c r="A79" s="5"/>
      <c r="B79" s="5"/>
      <c r="C79" s="132"/>
      <c r="D79" s="132"/>
      <c r="E79" s="132"/>
      <c r="F79" s="132"/>
    </row>
    <row r="80" spans="1:6" x14ac:dyDescent="0.25">
      <c r="A80" s="76" t="s">
        <v>285</v>
      </c>
      <c r="B80" s="76" t="s">
        <v>93</v>
      </c>
      <c r="C80" s="137">
        <f>SUM(C81:C82)</f>
        <v>0</v>
      </c>
      <c r="D80" s="137"/>
      <c r="E80" s="137"/>
      <c r="F80" s="137"/>
    </row>
    <row r="81" spans="1:6" x14ac:dyDescent="0.25">
      <c r="A81" s="5"/>
      <c r="B81" s="5" t="s">
        <v>286</v>
      </c>
      <c r="C81" s="132"/>
      <c r="D81" s="132"/>
      <c r="E81" s="132"/>
      <c r="F81" s="132"/>
    </row>
    <row r="82" spans="1:6" x14ac:dyDescent="0.25">
      <c r="A82" s="5"/>
      <c r="B82" s="5" t="s">
        <v>287</v>
      </c>
      <c r="C82" s="132"/>
      <c r="D82" s="132"/>
      <c r="E82" s="132"/>
      <c r="F82" s="132"/>
    </row>
    <row r="83" spans="1:6" x14ac:dyDescent="0.25">
      <c r="A83" s="5"/>
      <c r="B83" s="5"/>
      <c r="C83" s="132"/>
      <c r="D83" s="132"/>
      <c r="E83" s="132"/>
      <c r="F83" s="132"/>
    </row>
    <row r="84" spans="1:6" x14ac:dyDescent="0.25">
      <c r="A84" s="246" t="s">
        <v>295</v>
      </c>
      <c r="B84" s="247"/>
      <c r="C84" s="139">
        <f>C78+C80</f>
        <v>82036735</v>
      </c>
      <c r="D84" s="139">
        <f t="shared" ref="D84:F84" si="4">D78+D80</f>
        <v>0</v>
      </c>
      <c r="E84" s="139">
        <f t="shared" si="4"/>
        <v>0</v>
      </c>
      <c r="F84" s="139">
        <f t="shared" si="4"/>
        <v>82036735</v>
      </c>
    </row>
    <row r="85" spans="1:6" x14ac:dyDescent="0.25">
      <c r="A85" s="248" t="s">
        <v>288</v>
      </c>
      <c r="B85" s="249"/>
      <c r="C85" s="132">
        <f>C53-C78</f>
        <v>-82036735</v>
      </c>
      <c r="D85" s="132">
        <f t="shared" ref="D85:E85" si="5">D53-D78</f>
        <v>0</v>
      </c>
      <c r="E85" s="132">
        <f t="shared" si="5"/>
        <v>0</v>
      </c>
      <c r="F85" s="132">
        <f>F53-F78</f>
        <v>-82036735</v>
      </c>
    </row>
    <row r="86" spans="1:6" x14ac:dyDescent="0.25">
      <c r="A86" s="238" t="s">
        <v>289</v>
      </c>
      <c r="B86" s="238"/>
      <c r="C86" s="132">
        <f>C63-C84</f>
        <v>0</v>
      </c>
      <c r="D86" s="132">
        <f t="shared" ref="D86:F86" si="6">D63-D84</f>
        <v>0</v>
      </c>
      <c r="E86" s="132">
        <f t="shared" si="6"/>
        <v>0</v>
      </c>
      <c r="F86" s="132">
        <f t="shared" si="6"/>
        <v>0</v>
      </c>
    </row>
    <row r="87" spans="1:6" s="86" customFormat="1" x14ac:dyDescent="0.25"/>
    <row r="88" spans="1:6" s="86" customFormat="1" x14ac:dyDescent="0.25"/>
    <row r="89" spans="1:6" s="86" customFormat="1" x14ac:dyDescent="0.25"/>
    <row r="90" spans="1:6" s="86" customFormat="1" x14ac:dyDescent="0.25"/>
    <row r="91" spans="1:6" s="86" customFormat="1" x14ac:dyDescent="0.25"/>
    <row r="92" spans="1:6" s="86" customFormat="1" x14ac:dyDescent="0.25"/>
    <row r="93" spans="1:6" s="86" customFormat="1" x14ac:dyDescent="0.25"/>
    <row r="94" spans="1:6" s="86" customFormat="1" x14ac:dyDescent="0.25"/>
  </sheetData>
  <mergeCells count="13">
    <mergeCell ref="A86:B86"/>
    <mergeCell ref="D1:F1"/>
    <mergeCell ref="A2:F2"/>
    <mergeCell ref="A3:F3"/>
    <mergeCell ref="A5:A6"/>
    <mergeCell ref="B5:B6"/>
    <mergeCell ref="C5:C6"/>
    <mergeCell ref="D5:F5"/>
    <mergeCell ref="A53:B53"/>
    <mergeCell ref="A63:B63"/>
    <mergeCell ref="A78:B78"/>
    <mergeCell ref="A84:B84"/>
    <mergeCell ref="A85:B8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workbookViewId="0">
      <selection activeCell="A59" sqref="A59:XFD59"/>
    </sheetView>
  </sheetViews>
  <sheetFormatPr defaultRowHeight="15.75" x14ac:dyDescent="0.25"/>
  <cols>
    <col min="1" max="1" width="4.42578125" style="1" customWidth="1"/>
    <col min="2" max="2" width="83.28515625" style="1" bestFit="1" customWidth="1"/>
    <col min="3" max="3" width="19" style="1" customWidth="1"/>
    <col min="4" max="4" width="15" style="1" customWidth="1"/>
    <col min="5" max="5" width="14.5703125" style="1" customWidth="1"/>
    <col min="6" max="6" width="16.28515625" style="1" customWidth="1"/>
    <col min="7" max="16384" width="9.140625" style="1"/>
  </cols>
  <sheetData>
    <row r="1" spans="1:6" x14ac:dyDescent="0.25">
      <c r="D1" s="240" t="s">
        <v>326</v>
      </c>
      <c r="E1" s="240"/>
      <c r="F1" s="240"/>
    </row>
    <row r="2" spans="1:6" s="3" customFormat="1" x14ac:dyDescent="0.25">
      <c r="A2" s="239" t="s">
        <v>298</v>
      </c>
      <c r="B2" s="239"/>
      <c r="C2" s="239"/>
      <c r="D2" s="239"/>
      <c r="E2" s="239"/>
      <c r="F2" s="239"/>
    </row>
    <row r="3" spans="1:6" x14ac:dyDescent="0.25">
      <c r="A3" s="240" t="s">
        <v>8</v>
      </c>
      <c r="B3" s="240"/>
      <c r="C3" s="240"/>
      <c r="D3" s="240"/>
      <c r="E3" s="240"/>
      <c r="F3" s="240"/>
    </row>
    <row r="4" spans="1:6" x14ac:dyDescent="0.25">
      <c r="A4" s="2"/>
      <c r="B4" s="2"/>
      <c r="C4" s="2"/>
      <c r="D4" s="2"/>
      <c r="E4" s="2"/>
      <c r="F4" s="2"/>
    </row>
    <row r="5" spans="1:6" s="3" customFormat="1" x14ac:dyDescent="0.25">
      <c r="A5" s="241" t="s">
        <v>0</v>
      </c>
      <c r="B5" s="242" t="s">
        <v>1</v>
      </c>
      <c r="C5" s="250" t="s">
        <v>2</v>
      </c>
      <c r="D5" s="242" t="s">
        <v>3</v>
      </c>
      <c r="E5" s="242"/>
      <c r="F5" s="242"/>
    </row>
    <row r="6" spans="1:6" s="3" customFormat="1" ht="47.25" x14ac:dyDescent="0.25">
      <c r="A6" s="241"/>
      <c r="B6" s="242"/>
      <c r="C6" s="250"/>
      <c r="D6" s="4" t="s">
        <v>4</v>
      </c>
      <c r="E6" s="4" t="s">
        <v>5</v>
      </c>
      <c r="F6" s="4" t="s">
        <v>6</v>
      </c>
    </row>
    <row r="7" spans="1:6" x14ac:dyDescent="0.25">
      <c r="A7" s="77" t="s">
        <v>224</v>
      </c>
      <c r="B7" s="77" t="s">
        <v>189</v>
      </c>
      <c r="C7" s="77">
        <f>C8+C29+C30</f>
        <v>0</v>
      </c>
      <c r="D7" s="77"/>
      <c r="E7" s="77"/>
      <c r="F7" s="77"/>
    </row>
    <row r="8" spans="1:6" x14ac:dyDescent="0.25">
      <c r="A8" s="5"/>
      <c r="B8" s="5" t="s">
        <v>225</v>
      </c>
      <c r="C8" s="5">
        <f>C9+C15+C19+C26+C28</f>
        <v>0</v>
      </c>
      <c r="D8" s="5"/>
      <c r="E8" s="5"/>
      <c r="F8" s="5"/>
    </row>
    <row r="9" spans="1:6" x14ac:dyDescent="0.25">
      <c r="A9" s="83"/>
      <c r="B9" s="84" t="s">
        <v>229</v>
      </c>
      <c r="C9" s="83"/>
      <c r="D9" s="83"/>
      <c r="E9" s="83"/>
      <c r="F9" s="83"/>
    </row>
    <row r="10" spans="1:6" s="80" customFormat="1" x14ac:dyDescent="0.25">
      <c r="A10" s="78"/>
      <c r="B10" s="81" t="s">
        <v>226</v>
      </c>
      <c r="C10" s="78"/>
      <c r="D10" s="78"/>
      <c r="E10" s="78"/>
      <c r="F10" s="78"/>
    </row>
    <row r="11" spans="1:6" s="80" customFormat="1" x14ac:dyDescent="0.25">
      <c r="A11" s="78"/>
      <c r="B11" s="82" t="s">
        <v>227</v>
      </c>
      <c r="C11" s="78"/>
      <c r="D11" s="78"/>
      <c r="E11" s="78"/>
      <c r="F11" s="78"/>
    </row>
    <row r="12" spans="1:6" s="80" customFormat="1" x14ac:dyDescent="0.25">
      <c r="A12" s="78"/>
      <c r="B12" s="82" t="s">
        <v>228</v>
      </c>
      <c r="C12" s="78"/>
      <c r="D12" s="78"/>
      <c r="E12" s="78"/>
      <c r="F12" s="78"/>
    </row>
    <row r="13" spans="1:6" s="80" customFormat="1" x14ac:dyDescent="0.25">
      <c r="A13" s="78"/>
      <c r="B13" s="82"/>
      <c r="C13" s="78"/>
      <c r="D13" s="78"/>
      <c r="E13" s="78"/>
      <c r="F13" s="78"/>
    </row>
    <row r="14" spans="1:6" s="80" customFormat="1" x14ac:dyDescent="0.25">
      <c r="A14" s="78"/>
      <c r="B14" s="82"/>
      <c r="C14" s="78"/>
      <c r="D14" s="78"/>
      <c r="E14" s="78"/>
      <c r="F14" s="78"/>
    </row>
    <row r="15" spans="1:6" x14ac:dyDescent="0.25">
      <c r="A15" s="83"/>
      <c r="B15" s="84" t="s">
        <v>230</v>
      </c>
      <c r="C15" s="83"/>
      <c r="D15" s="83"/>
      <c r="E15" s="83"/>
      <c r="F15" s="83"/>
    </row>
    <row r="16" spans="1:6" x14ac:dyDescent="0.25">
      <c r="A16" s="5"/>
      <c r="B16" s="79" t="s">
        <v>231</v>
      </c>
      <c r="C16" s="5"/>
      <c r="D16" s="5"/>
      <c r="E16" s="5"/>
      <c r="F16" s="5"/>
    </row>
    <row r="17" spans="1:6" x14ac:dyDescent="0.25">
      <c r="A17" s="5"/>
      <c r="B17" s="79" t="s">
        <v>232</v>
      </c>
      <c r="C17" s="5"/>
      <c r="D17" s="5"/>
      <c r="E17" s="5"/>
      <c r="F17" s="5"/>
    </row>
    <row r="18" spans="1:6" x14ac:dyDescent="0.25">
      <c r="A18" s="5"/>
      <c r="B18" s="79" t="s">
        <v>233</v>
      </c>
      <c r="C18" s="5"/>
      <c r="D18" s="5"/>
      <c r="E18" s="5"/>
      <c r="F18" s="5"/>
    </row>
    <row r="19" spans="1:6" x14ac:dyDescent="0.25">
      <c r="A19" s="83"/>
      <c r="B19" s="84" t="s">
        <v>234</v>
      </c>
      <c r="C19" s="83"/>
      <c r="D19" s="83"/>
      <c r="E19" s="83"/>
      <c r="F19" s="83"/>
    </row>
    <row r="20" spans="1:6" x14ac:dyDescent="0.25">
      <c r="A20" s="5"/>
      <c r="B20" s="79" t="s">
        <v>235</v>
      </c>
      <c r="C20" s="5"/>
      <c r="D20" s="5"/>
      <c r="E20" s="5"/>
      <c r="F20" s="5"/>
    </row>
    <row r="21" spans="1:6" x14ac:dyDescent="0.25">
      <c r="A21" s="5"/>
      <c r="B21" s="79" t="s">
        <v>236</v>
      </c>
      <c r="C21" s="5"/>
      <c r="D21" s="5"/>
      <c r="E21" s="5"/>
      <c r="F21" s="5"/>
    </row>
    <row r="22" spans="1:6" x14ac:dyDescent="0.25">
      <c r="A22" s="5"/>
      <c r="B22" s="79" t="s">
        <v>237</v>
      </c>
      <c r="C22" s="5"/>
      <c r="D22" s="5"/>
      <c r="E22" s="5"/>
      <c r="F22" s="5"/>
    </row>
    <row r="23" spans="1:6" x14ac:dyDescent="0.25">
      <c r="A23" s="5"/>
      <c r="B23" s="79" t="s">
        <v>238</v>
      </c>
      <c r="C23" s="5"/>
      <c r="D23" s="5"/>
      <c r="E23" s="5"/>
      <c r="F23" s="5"/>
    </row>
    <row r="24" spans="1:6" x14ac:dyDescent="0.25">
      <c r="A24" s="5"/>
      <c r="B24" s="79" t="s">
        <v>239</v>
      </c>
      <c r="C24" s="5"/>
      <c r="D24" s="5"/>
      <c r="E24" s="5"/>
      <c r="F24" s="5"/>
    </row>
    <row r="25" spans="1:6" x14ac:dyDescent="0.25">
      <c r="A25" s="5"/>
      <c r="B25" s="79" t="s">
        <v>240</v>
      </c>
      <c r="C25" s="5"/>
      <c r="D25" s="5"/>
      <c r="E25" s="5"/>
      <c r="F25" s="5"/>
    </row>
    <row r="26" spans="1:6" s="88" customFormat="1" x14ac:dyDescent="0.25">
      <c r="A26" s="83"/>
      <c r="B26" s="83" t="s">
        <v>241</v>
      </c>
      <c r="C26" s="83"/>
      <c r="D26" s="83"/>
      <c r="E26" s="83"/>
      <c r="F26" s="83"/>
    </row>
    <row r="27" spans="1:6" s="88" customFormat="1" x14ac:dyDescent="0.25">
      <c r="A27" s="87"/>
      <c r="B27" s="87" t="s">
        <v>242</v>
      </c>
      <c r="C27" s="87"/>
      <c r="D27" s="87"/>
      <c r="E27" s="87"/>
      <c r="F27" s="87"/>
    </row>
    <row r="28" spans="1:6" s="88" customFormat="1" x14ac:dyDescent="0.25">
      <c r="A28" s="83"/>
      <c r="B28" s="83" t="s">
        <v>243</v>
      </c>
      <c r="C28" s="83"/>
      <c r="D28" s="83"/>
      <c r="E28" s="83"/>
      <c r="F28" s="83"/>
    </row>
    <row r="29" spans="1:6" x14ac:dyDescent="0.25">
      <c r="A29" s="5"/>
      <c r="B29" s="5" t="s">
        <v>244</v>
      </c>
      <c r="C29" s="5"/>
      <c r="D29" s="5"/>
      <c r="E29" s="5"/>
      <c r="F29" s="5"/>
    </row>
    <row r="30" spans="1:6" x14ac:dyDescent="0.25">
      <c r="A30" s="5"/>
      <c r="B30" s="5" t="s">
        <v>245</v>
      </c>
      <c r="C30" s="5"/>
      <c r="D30" s="5"/>
      <c r="E30" s="5"/>
      <c r="F30" s="5"/>
    </row>
    <row r="31" spans="1:6" x14ac:dyDescent="0.25">
      <c r="A31" s="5"/>
      <c r="B31" s="79" t="s">
        <v>246</v>
      </c>
      <c r="C31" s="5"/>
      <c r="D31" s="5"/>
      <c r="E31" s="5"/>
      <c r="F31" s="5"/>
    </row>
    <row r="32" spans="1:6" x14ac:dyDescent="0.25">
      <c r="A32" s="5"/>
      <c r="B32" s="79" t="s">
        <v>247</v>
      </c>
      <c r="C32" s="5"/>
      <c r="D32" s="5"/>
      <c r="E32" s="5"/>
      <c r="F32" s="5"/>
    </row>
    <row r="33" spans="1:6" x14ac:dyDescent="0.25">
      <c r="A33" s="77" t="s">
        <v>249</v>
      </c>
      <c r="B33" s="77" t="s">
        <v>248</v>
      </c>
      <c r="C33" s="77"/>
      <c r="D33" s="77"/>
      <c r="E33" s="77"/>
      <c r="F33" s="77"/>
    </row>
    <row r="34" spans="1:6" x14ac:dyDescent="0.25">
      <c r="A34" s="77" t="s">
        <v>250</v>
      </c>
      <c r="B34" s="77" t="s">
        <v>54</v>
      </c>
      <c r="C34" s="77">
        <f>C35+C38+C41</f>
        <v>0</v>
      </c>
      <c r="D34" s="77"/>
      <c r="E34" s="77"/>
      <c r="F34" s="77"/>
    </row>
    <row r="35" spans="1:6" x14ac:dyDescent="0.25">
      <c r="A35" s="5"/>
      <c r="B35" s="5" t="s">
        <v>251</v>
      </c>
      <c r="C35" s="5">
        <f>SUM(C36:C37)</f>
        <v>0</v>
      </c>
      <c r="D35" s="5"/>
      <c r="E35" s="5"/>
      <c r="F35" s="5"/>
    </row>
    <row r="36" spans="1:6" x14ac:dyDescent="0.25">
      <c r="A36" s="5"/>
      <c r="B36" s="79" t="s">
        <v>252</v>
      </c>
      <c r="C36" s="5"/>
      <c r="D36" s="5"/>
      <c r="E36" s="5"/>
      <c r="F36" s="5"/>
    </row>
    <row r="37" spans="1:6" x14ac:dyDescent="0.25">
      <c r="A37" s="5"/>
      <c r="B37" s="79" t="s">
        <v>253</v>
      </c>
      <c r="C37" s="5"/>
      <c r="D37" s="5"/>
      <c r="E37" s="5"/>
      <c r="F37" s="5"/>
    </row>
    <row r="38" spans="1:6" x14ac:dyDescent="0.25">
      <c r="A38" s="5"/>
      <c r="B38" s="5" t="s">
        <v>254</v>
      </c>
      <c r="C38" s="5">
        <f>SUM(C39:C40)</f>
        <v>0</v>
      </c>
      <c r="D38" s="5"/>
      <c r="E38" s="5"/>
      <c r="F38" s="5"/>
    </row>
    <row r="39" spans="1:6" x14ac:dyDescent="0.25">
      <c r="A39" s="5"/>
      <c r="B39" s="79" t="s">
        <v>255</v>
      </c>
      <c r="C39" s="5"/>
      <c r="D39" s="5"/>
      <c r="E39" s="5"/>
      <c r="F39" s="5"/>
    </row>
    <row r="40" spans="1:6" x14ac:dyDescent="0.25">
      <c r="A40" s="5"/>
      <c r="B40" s="79" t="s">
        <v>256</v>
      </c>
      <c r="C40" s="5"/>
      <c r="D40" s="5"/>
      <c r="E40" s="5"/>
      <c r="F40" s="5"/>
    </row>
    <row r="41" spans="1:6" x14ac:dyDescent="0.25">
      <c r="A41" s="5"/>
      <c r="B41" s="5" t="s">
        <v>258</v>
      </c>
      <c r="C41" s="5">
        <f>SUM(C42:C43)</f>
        <v>0</v>
      </c>
      <c r="D41" s="5"/>
      <c r="E41" s="5"/>
      <c r="F41" s="5"/>
    </row>
    <row r="42" spans="1:6" x14ac:dyDescent="0.25">
      <c r="A42" s="5"/>
      <c r="B42" s="79" t="s">
        <v>257</v>
      </c>
      <c r="C42" s="5"/>
      <c r="D42" s="5"/>
      <c r="E42" s="5"/>
      <c r="F42" s="5"/>
    </row>
    <row r="43" spans="1:6" x14ac:dyDescent="0.25">
      <c r="A43" s="5"/>
      <c r="B43" s="79" t="s">
        <v>290</v>
      </c>
      <c r="C43" s="5"/>
      <c r="D43" s="5"/>
      <c r="E43" s="5"/>
      <c r="F43" s="5"/>
    </row>
    <row r="44" spans="1:6" s="3" customFormat="1" x14ac:dyDescent="0.25">
      <c r="A44" s="77" t="s">
        <v>259</v>
      </c>
      <c r="B44" s="77" t="s">
        <v>56</v>
      </c>
      <c r="C44" s="131">
        <f>SUM(C45:C49)</f>
        <v>500000</v>
      </c>
      <c r="D44" s="131"/>
      <c r="E44" s="131"/>
      <c r="F44" s="77"/>
    </row>
    <row r="45" spans="1:6" x14ac:dyDescent="0.25">
      <c r="A45" s="5"/>
      <c r="B45" s="5" t="s">
        <v>291</v>
      </c>
      <c r="C45" s="132"/>
      <c r="D45" s="132"/>
      <c r="E45" s="132"/>
      <c r="F45" s="5"/>
    </row>
    <row r="46" spans="1:6" x14ac:dyDescent="0.25">
      <c r="A46" s="5"/>
      <c r="B46" s="5" t="s">
        <v>292</v>
      </c>
      <c r="C46" s="132">
        <v>500000</v>
      </c>
      <c r="D46" s="132">
        <v>500000</v>
      </c>
      <c r="E46" s="132"/>
      <c r="F46" s="5"/>
    </row>
    <row r="47" spans="1:6" x14ac:dyDescent="0.25">
      <c r="A47" s="5"/>
      <c r="B47" s="5" t="s">
        <v>320</v>
      </c>
      <c r="C47" s="132"/>
      <c r="D47" s="132"/>
      <c r="E47" s="132"/>
      <c r="F47" s="5"/>
    </row>
    <row r="48" spans="1:6" x14ac:dyDescent="0.25">
      <c r="A48" s="5"/>
      <c r="B48" s="5" t="s">
        <v>293</v>
      </c>
      <c r="C48" s="132"/>
      <c r="D48" s="132"/>
      <c r="E48" s="132"/>
      <c r="F48" s="5"/>
    </row>
    <row r="49" spans="1:6" x14ac:dyDescent="0.25">
      <c r="A49" s="5"/>
      <c r="B49" s="5" t="s">
        <v>294</v>
      </c>
      <c r="C49" s="132"/>
      <c r="D49" s="132"/>
      <c r="E49" s="132"/>
      <c r="F49" s="5"/>
    </row>
    <row r="50" spans="1:6" s="3" customFormat="1" x14ac:dyDescent="0.25">
      <c r="A50" s="77" t="s">
        <v>260</v>
      </c>
      <c r="B50" s="77" t="s">
        <v>58</v>
      </c>
      <c r="C50" s="131"/>
      <c r="D50" s="131"/>
      <c r="E50" s="131"/>
      <c r="F50" s="77"/>
    </row>
    <row r="51" spans="1:6" x14ac:dyDescent="0.25">
      <c r="A51" s="77" t="s">
        <v>261</v>
      </c>
      <c r="B51" s="77" t="s">
        <v>60</v>
      </c>
      <c r="C51" s="131"/>
      <c r="D51" s="131"/>
      <c r="E51" s="131"/>
      <c r="F51" s="77"/>
    </row>
    <row r="52" spans="1:6" x14ac:dyDescent="0.25">
      <c r="A52" s="77" t="s">
        <v>262</v>
      </c>
      <c r="B52" s="77" t="s">
        <v>62</v>
      </c>
      <c r="C52" s="131"/>
      <c r="D52" s="131"/>
      <c r="E52" s="131"/>
      <c r="F52" s="77"/>
    </row>
    <row r="53" spans="1:6" x14ac:dyDescent="0.25">
      <c r="A53" s="243" t="s">
        <v>215</v>
      </c>
      <c r="B53" s="244"/>
      <c r="C53" s="136">
        <f>C7+C33+C34+C44+C50+C51+C52</f>
        <v>500000</v>
      </c>
      <c r="D53" s="136">
        <v>500000</v>
      </c>
      <c r="E53" s="136"/>
      <c r="F53" s="89"/>
    </row>
    <row r="54" spans="1:6" x14ac:dyDescent="0.25">
      <c r="A54" s="76" t="s">
        <v>263</v>
      </c>
      <c r="B54" s="76" t="s">
        <v>264</v>
      </c>
      <c r="C54" s="137">
        <v>5112406</v>
      </c>
      <c r="D54" s="137">
        <v>5112406</v>
      </c>
      <c r="E54" s="137"/>
      <c r="F54" s="76"/>
    </row>
    <row r="55" spans="1:6" s="80" customFormat="1" x14ac:dyDescent="0.25">
      <c r="A55" s="78"/>
      <c r="B55" s="78" t="s">
        <v>265</v>
      </c>
      <c r="C55" s="78">
        <f>SUM(C56:C58)</f>
        <v>0</v>
      </c>
      <c r="D55" s="78"/>
      <c r="E55" s="78"/>
      <c r="F55" s="78"/>
    </row>
    <row r="56" spans="1:6" s="85" customFormat="1" x14ac:dyDescent="0.25">
      <c r="A56" s="79"/>
      <c r="B56" s="79" t="s">
        <v>266</v>
      </c>
      <c r="C56" s="79"/>
      <c r="D56" s="79"/>
      <c r="E56" s="79"/>
      <c r="F56" s="79"/>
    </row>
    <row r="57" spans="1:6" s="85" customFormat="1" x14ac:dyDescent="0.25">
      <c r="A57" s="79"/>
      <c r="B57" s="79" t="s">
        <v>267</v>
      </c>
      <c r="C57" s="79"/>
      <c r="D57" s="79"/>
      <c r="E57" s="79"/>
      <c r="F57" s="79"/>
    </row>
    <row r="58" spans="1:6" s="85" customFormat="1" x14ac:dyDescent="0.25">
      <c r="A58" s="79"/>
      <c r="B58" s="79" t="s">
        <v>268</v>
      </c>
      <c r="C58" s="79"/>
      <c r="D58" s="79"/>
      <c r="E58" s="79"/>
      <c r="F58" s="79"/>
    </row>
    <row r="59" spans="1:6" s="85" customFormat="1" x14ac:dyDescent="0.25">
      <c r="A59" s="79"/>
      <c r="B59" s="79"/>
      <c r="C59" s="79"/>
      <c r="D59" s="79"/>
      <c r="E59" s="79"/>
      <c r="F59" s="79"/>
    </row>
    <row r="60" spans="1:6" s="85" customFormat="1" x14ac:dyDescent="0.25">
      <c r="A60" s="79"/>
      <c r="B60" s="79"/>
      <c r="C60" s="79"/>
      <c r="D60" s="79"/>
      <c r="E60" s="79"/>
      <c r="F60" s="79"/>
    </row>
    <row r="61" spans="1:6" s="85" customFormat="1" x14ac:dyDescent="0.25">
      <c r="A61" s="79"/>
      <c r="B61" s="79"/>
      <c r="C61" s="79"/>
      <c r="D61" s="79"/>
      <c r="E61" s="79"/>
      <c r="F61" s="79"/>
    </row>
    <row r="62" spans="1:6" s="80" customFormat="1" x14ac:dyDescent="0.25">
      <c r="A62" s="78"/>
      <c r="B62" s="78" t="s">
        <v>269</v>
      </c>
      <c r="C62" s="78"/>
      <c r="D62" s="78"/>
      <c r="E62" s="78"/>
      <c r="F62" s="78"/>
    </row>
    <row r="63" spans="1:6" x14ac:dyDescent="0.25">
      <c r="A63" s="245" t="s">
        <v>270</v>
      </c>
      <c r="B63" s="245"/>
      <c r="C63" s="139">
        <f>C53+C54</f>
        <v>5612406</v>
      </c>
      <c r="D63" s="139">
        <f t="shared" ref="D63:F63" si="0">D53+D54</f>
        <v>5612406</v>
      </c>
      <c r="E63" s="139">
        <f t="shared" si="0"/>
        <v>0</v>
      </c>
      <c r="F63" s="139">
        <f t="shared" si="0"/>
        <v>0</v>
      </c>
    </row>
    <row r="64" spans="1:6" s="86" customFormat="1" x14ac:dyDescent="0.25"/>
    <row r="65" spans="1:6" s="86" customFormat="1" x14ac:dyDescent="0.25"/>
    <row r="66" spans="1:6" x14ac:dyDescent="0.25">
      <c r="A66" s="76" t="s">
        <v>271</v>
      </c>
      <c r="B66" s="76" t="s">
        <v>272</v>
      </c>
      <c r="C66" s="137">
        <v>3687300</v>
      </c>
      <c r="D66" s="137">
        <v>3687300</v>
      </c>
      <c r="E66" s="137"/>
      <c r="F66" s="137"/>
    </row>
    <row r="67" spans="1:6" x14ac:dyDescent="0.25">
      <c r="A67" s="76" t="s">
        <v>273</v>
      </c>
      <c r="B67" s="76" t="s">
        <v>274</v>
      </c>
      <c r="C67" s="137">
        <v>724956</v>
      </c>
      <c r="D67" s="137">
        <v>724956</v>
      </c>
      <c r="E67" s="137"/>
      <c r="F67" s="137"/>
    </row>
    <row r="68" spans="1:6" x14ac:dyDescent="0.25">
      <c r="A68" s="76" t="s">
        <v>275</v>
      </c>
      <c r="B68" s="76" t="s">
        <v>208</v>
      </c>
      <c r="C68" s="137">
        <v>1200150</v>
      </c>
      <c r="D68" s="137">
        <v>1200150</v>
      </c>
      <c r="E68" s="137"/>
      <c r="F68" s="137"/>
    </row>
    <row r="69" spans="1:6" x14ac:dyDescent="0.25">
      <c r="A69" s="76" t="s">
        <v>276</v>
      </c>
      <c r="B69" s="76" t="s">
        <v>78</v>
      </c>
      <c r="C69" s="137"/>
      <c r="D69" s="137"/>
      <c r="E69" s="137"/>
      <c r="F69" s="137"/>
    </row>
    <row r="70" spans="1:6" s="80" customFormat="1" x14ac:dyDescent="0.25">
      <c r="A70" s="78"/>
      <c r="B70" s="79" t="s">
        <v>277</v>
      </c>
      <c r="C70" s="78"/>
      <c r="D70" s="78"/>
      <c r="E70" s="78"/>
      <c r="F70" s="78"/>
    </row>
    <row r="71" spans="1:6" s="80" customFormat="1" x14ac:dyDescent="0.25">
      <c r="A71" s="78"/>
      <c r="B71" s="79" t="s">
        <v>278</v>
      </c>
      <c r="C71" s="78"/>
      <c r="D71" s="78"/>
      <c r="E71" s="78"/>
      <c r="F71" s="78"/>
    </row>
    <row r="72" spans="1:6" s="80" customFormat="1" x14ac:dyDescent="0.25">
      <c r="A72" s="78"/>
      <c r="B72" s="79" t="s">
        <v>223</v>
      </c>
      <c r="C72" s="78"/>
      <c r="D72" s="78"/>
      <c r="E72" s="78"/>
      <c r="F72" s="78"/>
    </row>
    <row r="73" spans="1:6" s="80" customFormat="1" x14ac:dyDescent="0.25">
      <c r="A73" s="78"/>
      <c r="B73" s="79" t="s">
        <v>279</v>
      </c>
      <c r="C73" s="78"/>
      <c r="D73" s="78"/>
      <c r="E73" s="78"/>
      <c r="F73" s="78"/>
    </row>
    <row r="74" spans="1:6" x14ac:dyDescent="0.25">
      <c r="A74" s="76" t="s">
        <v>280</v>
      </c>
      <c r="B74" s="76" t="s">
        <v>210</v>
      </c>
      <c r="C74" s="76"/>
      <c r="D74" s="76"/>
      <c r="E74" s="76"/>
      <c r="F74" s="76"/>
    </row>
    <row r="75" spans="1:6" x14ac:dyDescent="0.25">
      <c r="A75" s="76" t="s">
        <v>281</v>
      </c>
      <c r="B75" s="76" t="s">
        <v>82</v>
      </c>
      <c r="C75" s="76"/>
      <c r="D75" s="76"/>
      <c r="E75" s="76"/>
      <c r="F75" s="76"/>
    </row>
    <row r="76" spans="1:6" x14ac:dyDescent="0.25">
      <c r="A76" s="76" t="s">
        <v>282</v>
      </c>
      <c r="B76" s="76" t="s">
        <v>84</v>
      </c>
      <c r="C76" s="76"/>
      <c r="D76" s="76"/>
      <c r="E76" s="76"/>
      <c r="F76" s="76"/>
    </row>
    <row r="77" spans="1:6" x14ac:dyDescent="0.25">
      <c r="A77" s="76" t="s">
        <v>283</v>
      </c>
      <c r="B77" s="76" t="s">
        <v>284</v>
      </c>
      <c r="C77" s="76"/>
      <c r="D77" s="76"/>
      <c r="E77" s="76"/>
      <c r="F77" s="76"/>
    </row>
    <row r="78" spans="1:6" x14ac:dyDescent="0.25">
      <c r="A78" s="243" t="s">
        <v>216</v>
      </c>
      <c r="B78" s="244"/>
      <c r="C78" s="144">
        <f>C66+C67+C68</f>
        <v>5612406</v>
      </c>
      <c r="D78" s="144">
        <f t="shared" ref="D78:F78" si="1">D66+D67+D68</f>
        <v>5612406</v>
      </c>
      <c r="E78" s="144">
        <f t="shared" si="1"/>
        <v>0</v>
      </c>
      <c r="F78" s="144">
        <f t="shared" si="1"/>
        <v>0</v>
      </c>
    </row>
    <row r="79" spans="1:6" x14ac:dyDescent="0.25">
      <c r="A79" s="5"/>
      <c r="B79" s="5"/>
      <c r="C79" s="5"/>
      <c r="D79" s="5"/>
      <c r="E79" s="5"/>
      <c r="F79" s="5"/>
    </row>
    <row r="80" spans="1:6" x14ac:dyDescent="0.25">
      <c r="A80" s="76" t="s">
        <v>285</v>
      </c>
      <c r="B80" s="76" t="s">
        <v>93</v>
      </c>
      <c r="C80" s="76">
        <f>SUM(C81:C82)</f>
        <v>0</v>
      </c>
      <c r="D80" s="76"/>
      <c r="E80" s="76"/>
      <c r="F80" s="76"/>
    </row>
    <row r="81" spans="1:6" x14ac:dyDescent="0.25">
      <c r="A81" s="5"/>
      <c r="B81" s="5" t="s">
        <v>286</v>
      </c>
      <c r="C81" s="5"/>
      <c r="D81" s="5"/>
      <c r="E81" s="5"/>
      <c r="F81" s="5"/>
    </row>
    <row r="82" spans="1:6" x14ac:dyDescent="0.25">
      <c r="A82" s="5"/>
      <c r="B82" s="5" t="s">
        <v>287</v>
      </c>
      <c r="C82" s="5"/>
      <c r="D82" s="5"/>
      <c r="E82" s="5"/>
      <c r="F82" s="5"/>
    </row>
    <row r="83" spans="1:6" x14ac:dyDescent="0.25">
      <c r="A83" s="5"/>
      <c r="B83" s="5"/>
      <c r="C83" s="5"/>
      <c r="D83" s="5"/>
      <c r="E83" s="5"/>
      <c r="F83" s="5"/>
    </row>
    <row r="84" spans="1:6" x14ac:dyDescent="0.25">
      <c r="A84" s="246" t="s">
        <v>295</v>
      </c>
      <c r="B84" s="247"/>
      <c r="C84" s="139">
        <f>C78+C80</f>
        <v>5612406</v>
      </c>
      <c r="D84" s="139">
        <f t="shared" ref="D84:F84" si="2">D78+D80</f>
        <v>5612406</v>
      </c>
      <c r="E84" s="90">
        <f t="shared" si="2"/>
        <v>0</v>
      </c>
      <c r="F84" s="90">
        <f t="shared" si="2"/>
        <v>0</v>
      </c>
    </row>
    <row r="85" spans="1:6" x14ac:dyDescent="0.25">
      <c r="A85" s="248" t="s">
        <v>288</v>
      </c>
      <c r="B85" s="249"/>
      <c r="C85" s="132">
        <f>C53-C78</f>
        <v>-5112406</v>
      </c>
      <c r="D85" s="132">
        <f t="shared" ref="D85:F85" si="3">D53-D78</f>
        <v>-5112406</v>
      </c>
      <c r="E85" s="5">
        <f t="shared" si="3"/>
        <v>0</v>
      </c>
      <c r="F85" s="5">
        <f t="shared" si="3"/>
        <v>0</v>
      </c>
    </row>
    <row r="86" spans="1:6" x14ac:dyDescent="0.25">
      <c r="A86" s="238" t="s">
        <v>289</v>
      </c>
      <c r="B86" s="238"/>
      <c r="C86" s="5">
        <f>C63-C84</f>
        <v>0</v>
      </c>
      <c r="D86" s="5">
        <f t="shared" ref="D86:F86" si="4">D63-D84</f>
        <v>0</v>
      </c>
      <c r="E86" s="5">
        <f t="shared" si="4"/>
        <v>0</v>
      </c>
      <c r="F86" s="5">
        <f t="shared" si="4"/>
        <v>0</v>
      </c>
    </row>
    <row r="87" spans="1:6" s="86" customFormat="1" x14ac:dyDescent="0.25"/>
    <row r="88" spans="1:6" s="86" customFormat="1" x14ac:dyDescent="0.25"/>
    <row r="89" spans="1:6" s="86" customFormat="1" x14ac:dyDescent="0.25"/>
    <row r="90" spans="1:6" s="86" customFormat="1" x14ac:dyDescent="0.25">
      <c r="E90" s="130"/>
    </row>
    <row r="91" spans="1:6" s="86" customFormat="1" x14ac:dyDescent="0.25"/>
    <row r="92" spans="1:6" s="86" customFormat="1" x14ac:dyDescent="0.25"/>
    <row r="93" spans="1:6" s="86" customFormat="1" x14ac:dyDescent="0.25"/>
    <row r="94" spans="1:6" s="86" customFormat="1" x14ac:dyDescent="0.25"/>
  </sheetData>
  <mergeCells count="13">
    <mergeCell ref="A86:B86"/>
    <mergeCell ref="D1:F1"/>
    <mergeCell ref="A2:F2"/>
    <mergeCell ref="A3:F3"/>
    <mergeCell ref="A5:A6"/>
    <mergeCell ref="B5:B6"/>
    <mergeCell ref="C5:C6"/>
    <mergeCell ref="D5:F5"/>
    <mergeCell ref="A53:B53"/>
    <mergeCell ref="A63:B63"/>
    <mergeCell ref="A78:B78"/>
    <mergeCell ref="A84:B84"/>
    <mergeCell ref="A85:B8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workbookViewId="0">
      <selection activeCell="A59" sqref="A59:XFD59"/>
    </sheetView>
  </sheetViews>
  <sheetFormatPr defaultRowHeight="15.75" x14ac:dyDescent="0.25"/>
  <cols>
    <col min="1" max="1" width="4.42578125" style="1" customWidth="1"/>
    <col min="2" max="2" width="83.28515625" style="1" bestFit="1" customWidth="1"/>
    <col min="3" max="3" width="19" style="1" customWidth="1"/>
    <col min="4" max="4" width="18.5703125" style="1" bestFit="1" customWidth="1"/>
    <col min="5" max="5" width="14.5703125" style="1" customWidth="1"/>
    <col min="6" max="6" width="16.28515625" style="1" customWidth="1"/>
    <col min="7" max="16384" width="9.140625" style="1"/>
  </cols>
  <sheetData>
    <row r="1" spans="1:6" x14ac:dyDescent="0.25">
      <c r="D1" s="240" t="s">
        <v>327</v>
      </c>
      <c r="E1" s="240"/>
      <c r="F1" s="240"/>
    </row>
    <row r="2" spans="1:6" s="3" customFormat="1" x14ac:dyDescent="0.25">
      <c r="A2" s="239" t="s">
        <v>299</v>
      </c>
      <c r="B2" s="239"/>
      <c r="C2" s="239"/>
      <c r="D2" s="239"/>
      <c r="E2" s="239"/>
      <c r="F2" s="239"/>
    </row>
    <row r="3" spans="1:6" x14ac:dyDescent="0.25">
      <c r="A3" s="240" t="s">
        <v>8</v>
      </c>
      <c r="B3" s="240"/>
      <c r="C3" s="240"/>
      <c r="D3" s="240"/>
      <c r="E3" s="240"/>
      <c r="F3" s="240"/>
    </row>
    <row r="4" spans="1:6" x14ac:dyDescent="0.25">
      <c r="A4" s="2"/>
      <c r="B4" s="2"/>
      <c r="C4" s="2"/>
      <c r="D4" s="2"/>
      <c r="E4" s="2"/>
      <c r="F4" s="2"/>
    </row>
    <row r="5" spans="1:6" s="3" customFormat="1" x14ac:dyDescent="0.25">
      <c r="A5" s="241" t="s">
        <v>0</v>
      </c>
      <c r="B5" s="242" t="s">
        <v>1</v>
      </c>
      <c r="C5" s="250" t="s">
        <v>2</v>
      </c>
      <c r="D5" s="242" t="s">
        <v>3</v>
      </c>
      <c r="E5" s="242"/>
      <c r="F5" s="242"/>
    </row>
    <row r="6" spans="1:6" s="3" customFormat="1" ht="47.25" x14ac:dyDescent="0.25">
      <c r="A6" s="241"/>
      <c r="B6" s="242"/>
      <c r="C6" s="250"/>
      <c r="D6" s="4" t="s">
        <v>4</v>
      </c>
      <c r="E6" s="4" t="s">
        <v>5</v>
      </c>
      <c r="F6" s="4" t="s">
        <v>6</v>
      </c>
    </row>
    <row r="7" spans="1:6" x14ac:dyDescent="0.25">
      <c r="A7" s="77" t="s">
        <v>224</v>
      </c>
      <c r="B7" s="77" t="s">
        <v>189</v>
      </c>
      <c r="C7" s="77">
        <f>C8+C29+C30</f>
        <v>0</v>
      </c>
      <c r="D7" s="77"/>
      <c r="E7" s="77"/>
      <c r="F7" s="77"/>
    </row>
    <row r="8" spans="1:6" x14ac:dyDescent="0.25">
      <c r="A8" s="5"/>
      <c r="B8" s="5" t="s">
        <v>225</v>
      </c>
      <c r="C8" s="5">
        <f>C9+C15+C19+C26+C28</f>
        <v>0</v>
      </c>
      <c r="D8" s="5"/>
      <c r="E8" s="5"/>
      <c r="F8" s="5"/>
    </row>
    <row r="9" spans="1:6" x14ac:dyDescent="0.25">
      <c r="A9" s="83"/>
      <c r="B9" s="84" t="s">
        <v>229</v>
      </c>
      <c r="C9" s="83"/>
      <c r="D9" s="83"/>
      <c r="E9" s="83"/>
      <c r="F9" s="83"/>
    </row>
    <row r="10" spans="1:6" s="80" customFormat="1" x14ac:dyDescent="0.25">
      <c r="A10" s="78"/>
      <c r="B10" s="81" t="s">
        <v>226</v>
      </c>
      <c r="C10" s="78"/>
      <c r="D10" s="78"/>
      <c r="E10" s="78"/>
      <c r="F10" s="78"/>
    </row>
    <row r="11" spans="1:6" s="80" customFormat="1" x14ac:dyDescent="0.25">
      <c r="A11" s="78"/>
      <c r="B11" s="82" t="s">
        <v>227</v>
      </c>
      <c r="C11" s="78"/>
      <c r="D11" s="78"/>
      <c r="E11" s="78"/>
      <c r="F11" s="78"/>
    </row>
    <row r="12" spans="1:6" s="80" customFormat="1" x14ac:dyDescent="0.25">
      <c r="A12" s="78"/>
      <c r="B12" s="82" t="s">
        <v>228</v>
      </c>
      <c r="C12" s="78"/>
      <c r="D12" s="78"/>
      <c r="E12" s="78"/>
      <c r="F12" s="78"/>
    </row>
    <row r="13" spans="1:6" s="80" customFormat="1" x14ac:dyDescent="0.25">
      <c r="A13" s="78"/>
      <c r="B13" s="82"/>
      <c r="C13" s="78"/>
      <c r="D13" s="78"/>
      <c r="E13" s="78"/>
      <c r="F13" s="78"/>
    </row>
    <row r="14" spans="1:6" s="80" customFormat="1" x14ac:dyDescent="0.25">
      <c r="A14" s="78"/>
      <c r="B14" s="82"/>
      <c r="C14" s="78"/>
      <c r="D14" s="78"/>
      <c r="E14" s="78"/>
      <c r="F14" s="78"/>
    </row>
    <row r="15" spans="1:6" x14ac:dyDescent="0.25">
      <c r="A15" s="83"/>
      <c r="B15" s="84" t="s">
        <v>230</v>
      </c>
      <c r="C15" s="83"/>
      <c r="D15" s="83"/>
      <c r="E15" s="83"/>
      <c r="F15" s="83"/>
    </row>
    <row r="16" spans="1:6" x14ac:dyDescent="0.25">
      <c r="A16" s="5"/>
      <c r="B16" s="79" t="s">
        <v>231</v>
      </c>
      <c r="C16" s="5"/>
      <c r="D16" s="5"/>
      <c r="E16" s="5"/>
      <c r="F16" s="5"/>
    </row>
    <row r="17" spans="1:6" x14ac:dyDescent="0.25">
      <c r="A17" s="5"/>
      <c r="B17" s="79" t="s">
        <v>232</v>
      </c>
      <c r="C17" s="5"/>
      <c r="D17" s="5"/>
      <c r="E17" s="5"/>
      <c r="F17" s="5"/>
    </row>
    <row r="18" spans="1:6" x14ac:dyDescent="0.25">
      <c r="A18" s="5"/>
      <c r="B18" s="79" t="s">
        <v>233</v>
      </c>
      <c r="C18" s="5"/>
      <c r="D18" s="5"/>
      <c r="E18" s="5"/>
      <c r="F18" s="5"/>
    </row>
    <row r="19" spans="1:6" x14ac:dyDescent="0.25">
      <c r="A19" s="83"/>
      <c r="B19" s="84" t="s">
        <v>234</v>
      </c>
      <c r="C19" s="83"/>
      <c r="D19" s="83"/>
      <c r="E19" s="83"/>
      <c r="F19" s="83"/>
    </row>
    <row r="20" spans="1:6" x14ac:dyDescent="0.25">
      <c r="A20" s="5"/>
      <c r="B20" s="79" t="s">
        <v>235</v>
      </c>
      <c r="C20" s="5"/>
      <c r="D20" s="5"/>
      <c r="E20" s="5"/>
      <c r="F20" s="5"/>
    </row>
    <row r="21" spans="1:6" x14ac:dyDescent="0.25">
      <c r="A21" s="5"/>
      <c r="B21" s="79" t="s">
        <v>236</v>
      </c>
      <c r="C21" s="5"/>
      <c r="D21" s="5"/>
      <c r="E21" s="5"/>
      <c r="F21" s="5"/>
    </row>
    <row r="22" spans="1:6" x14ac:dyDescent="0.25">
      <c r="A22" s="5"/>
      <c r="B22" s="79" t="s">
        <v>237</v>
      </c>
      <c r="C22" s="5"/>
      <c r="D22" s="5"/>
      <c r="E22" s="5"/>
      <c r="F22" s="5"/>
    </row>
    <row r="23" spans="1:6" x14ac:dyDescent="0.25">
      <c r="A23" s="5"/>
      <c r="B23" s="79" t="s">
        <v>238</v>
      </c>
      <c r="C23" s="5"/>
      <c r="D23" s="5"/>
      <c r="E23" s="5"/>
      <c r="F23" s="5"/>
    </row>
    <row r="24" spans="1:6" x14ac:dyDescent="0.25">
      <c r="A24" s="5"/>
      <c r="B24" s="79" t="s">
        <v>239</v>
      </c>
      <c r="C24" s="5"/>
      <c r="D24" s="5"/>
      <c r="E24" s="5"/>
      <c r="F24" s="5"/>
    </row>
    <row r="25" spans="1:6" x14ac:dyDescent="0.25">
      <c r="A25" s="5"/>
      <c r="B25" s="79" t="s">
        <v>240</v>
      </c>
      <c r="C25" s="5"/>
      <c r="D25" s="5"/>
      <c r="E25" s="5"/>
      <c r="F25" s="5"/>
    </row>
    <row r="26" spans="1:6" s="88" customFormat="1" x14ac:dyDescent="0.25">
      <c r="A26" s="83"/>
      <c r="B26" s="83" t="s">
        <v>241</v>
      </c>
      <c r="C26" s="83"/>
      <c r="D26" s="83"/>
      <c r="E26" s="83"/>
      <c r="F26" s="83"/>
    </row>
    <row r="27" spans="1:6" s="88" customFormat="1" x14ac:dyDescent="0.25">
      <c r="A27" s="87"/>
      <c r="B27" s="87" t="s">
        <v>242</v>
      </c>
      <c r="C27" s="87"/>
      <c r="D27" s="87"/>
      <c r="E27" s="87"/>
      <c r="F27" s="87"/>
    </row>
    <row r="28" spans="1:6" s="88" customFormat="1" x14ac:dyDescent="0.25">
      <c r="A28" s="83"/>
      <c r="B28" s="83" t="s">
        <v>243</v>
      </c>
      <c r="C28" s="83"/>
      <c r="D28" s="83"/>
      <c r="E28" s="83"/>
      <c r="F28" s="83"/>
    </row>
    <row r="29" spans="1:6" x14ac:dyDescent="0.25">
      <c r="A29" s="5"/>
      <c r="B29" s="5" t="s">
        <v>244</v>
      </c>
      <c r="C29" s="5"/>
      <c r="D29" s="5"/>
      <c r="E29" s="5"/>
      <c r="F29" s="5"/>
    </row>
    <row r="30" spans="1:6" x14ac:dyDescent="0.25">
      <c r="A30" s="5"/>
      <c r="B30" s="5" t="s">
        <v>245</v>
      </c>
      <c r="C30" s="5"/>
      <c r="D30" s="5"/>
      <c r="E30" s="5"/>
      <c r="F30" s="5"/>
    </row>
    <row r="31" spans="1:6" x14ac:dyDescent="0.25">
      <c r="A31" s="5"/>
      <c r="B31" s="79" t="s">
        <v>246</v>
      </c>
      <c r="C31" s="5"/>
      <c r="D31" s="5"/>
      <c r="E31" s="5"/>
      <c r="F31" s="5"/>
    </row>
    <row r="32" spans="1:6" x14ac:dyDescent="0.25">
      <c r="A32" s="5"/>
      <c r="B32" s="79" t="s">
        <v>247</v>
      </c>
      <c r="C32" s="5"/>
      <c r="D32" s="5"/>
      <c r="E32" s="5"/>
      <c r="F32" s="5"/>
    </row>
    <row r="33" spans="1:6" x14ac:dyDescent="0.25">
      <c r="A33" s="77" t="s">
        <v>249</v>
      </c>
      <c r="B33" s="77" t="s">
        <v>248</v>
      </c>
      <c r="C33" s="77"/>
      <c r="D33" s="77"/>
      <c r="E33" s="77"/>
      <c r="F33" s="77"/>
    </row>
    <row r="34" spans="1:6" x14ac:dyDescent="0.25">
      <c r="A34" s="77" t="s">
        <v>250</v>
      </c>
      <c r="B34" s="77" t="s">
        <v>54</v>
      </c>
      <c r="C34" s="77">
        <f>C35+C38+C41</f>
        <v>0</v>
      </c>
      <c r="D34" s="77"/>
      <c r="E34" s="77"/>
      <c r="F34" s="77"/>
    </row>
    <row r="35" spans="1:6" x14ac:dyDescent="0.25">
      <c r="A35" s="5"/>
      <c r="B35" s="5" t="s">
        <v>251</v>
      </c>
      <c r="C35" s="5">
        <f>SUM(C36:C37)</f>
        <v>0</v>
      </c>
      <c r="D35" s="5"/>
      <c r="E35" s="5"/>
      <c r="F35" s="5"/>
    </row>
    <row r="36" spans="1:6" x14ac:dyDescent="0.25">
      <c r="A36" s="5"/>
      <c r="B36" s="79" t="s">
        <v>252</v>
      </c>
      <c r="C36" s="5"/>
      <c r="D36" s="5"/>
      <c r="E36" s="5"/>
      <c r="F36" s="5"/>
    </row>
    <row r="37" spans="1:6" x14ac:dyDescent="0.25">
      <c r="A37" s="5"/>
      <c r="B37" s="79" t="s">
        <v>253</v>
      </c>
      <c r="C37" s="5"/>
      <c r="D37" s="5"/>
      <c r="E37" s="5"/>
      <c r="F37" s="5"/>
    </row>
    <row r="38" spans="1:6" x14ac:dyDescent="0.25">
      <c r="A38" s="5"/>
      <c r="B38" s="5" t="s">
        <v>254</v>
      </c>
      <c r="C38" s="5">
        <f>SUM(C39:C40)</f>
        <v>0</v>
      </c>
      <c r="D38" s="5"/>
      <c r="E38" s="5"/>
      <c r="F38" s="5"/>
    </row>
    <row r="39" spans="1:6" x14ac:dyDescent="0.25">
      <c r="A39" s="5"/>
      <c r="B39" s="79" t="s">
        <v>255</v>
      </c>
      <c r="C39" s="5"/>
      <c r="D39" s="5"/>
      <c r="E39" s="5"/>
      <c r="F39" s="5"/>
    </row>
    <row r="40" spans="1:6" x14ac:dyDescent="0.25">
      <c r="A40" s="5"/>
      <c r="B40" s="79" t="s">
        <v>256</v>
      </c>
      <c r="C40" s="5"/>
      <c r="D40" s="5"/>
      <c r="E40" s="5"/>
      <c r="F40" s="5"/>
    </row>
    <row r="41" spans="1:6" x14ac:dyDescent="0.25">
      <c r="A41" s="5"/>
      <c r="B41" s="5" t="s">
        <v>258</v>
      </c>
      <c r="C41" s="5">
        <f>SUM(C42:C43)</f>
        <v>0</v>
      </c>
      <c r="D41" s="5"/>
      <c r="E41" s="5"/>
      <c r="F41" s="5"/>
    </row>
    <row r="42" spans="1:6" x14ac:dyDescent="0.25">
      <c r="A42" s="5"/>
      <c r="B42" s="79" t="s">
        <v>257</v>
      </c>
      <c r="C42" s="5"/>
      <c r="D42" s="5"/>
      <c r="E42" s="5"/>
      <c r="F42" s="5"/>
    </row>
    <row r="43" spans="1:6" x14ac:dyDescent="0.25">
      <c r="A43" s="5"/>
      <c r="B43" s="79" t="s">
        <v>290</v>
      </c>
      <c r="C43" s="5"/>
      <c r="D43" s="5"/>
      <c r="E43" s="5"/>
      <c r="F43" s="5"/>
    </row>
    <row r="44" spans="1:6" s="3" customFormat="1" x14ac:dyDescent="0.25">
      <c r="A44" s="77" t="s">
        <v>259</v>
      </c>
      <c r="B44" s="77" t="s">
        <v>56</v>
      </c>
      <c r="C44" s="131">
        <f>SUM(C45:C49)</f>
        <v>2000000</v>
      </c>
      <c r="D44" s="131">
        <f>SUM(D45:D49)</f>
        <v>2000000</v>
      </c>
      <c r="E44" s="77"/>
      <c r="F44" s="77"/>
    </row>
    <row r="45" spans="1:6" x14ac:dyDescent="0.25">
      <c r="A45" s="5"/>
      <c r="B45" s="5" t="s">
        <v>291</v>
      </c>
      <c r="C45" s="132"/>
      <c r="D45" s="5"/>
      <c r="E45" s="5"/>
      <c r="F45" s="5"/>
    </row>
    <row r="46" spans="1:6" x14ac:dyDescent="0.25">
      <c r="A46" s="5"/>
      <c r="B46" s="5" t="s">
        <v>292</v>
      </c>
      <c r="C46" s="132">
        <v>2000000</v>
      </c>
      <c r="D46" s="132">
        <v>2000000</v>
      </c>
      <c r="E46" s="5"/>
      <c r="F46" s="5"/>
    </row>
    <row r="47" spans="1:6" x14ac:dyDescent="0.25">
      <c r="A47" s="5"/>
      <c r="B47" s="5" t="s">
        <v>320</v>
      </c>
      <c r="C47" s="132"/>
      <c r="D47" s="5"/>
      <c r="E47" s="5"/>
      <c r="F47" s="5"/>
    </row>
    <row r="48" spans="1:6" x14ac:dyDescent="0.25">
      <c r="A48" s="5"/>
      <c r="B48" s="5" t="s">
        <v>293</v>
      </c>
      <c r="C48" s="132"/>
      <c r="D48" s="5"/>
      <c r="E48" s="5"/>
      <c r="F48" s="5"/>
    </row>
    <row r="49" spans="1:6" x14ac:dyDescent="0.25">
      <c r="A49" s="5"/>
      <c r="B49" s="5" t="s">
        <v>294</v>
      </c>
      <c r="C49" s="132"/>
      <c r="D49" s="5"/>
      <c r="E49" s="5"/>
      <c r="F49" s="5"/>
    </row>
    <row r="50" spans="1:6" s="3" customFormat="1" x14ac:dyDescent="0.25">
      <c r="A50" s="77" t="s">
        <v>260</v>
      </c>
      <c r="B50" s="77" t="s">
        <v>58</v>
      </c>
      <c r="C50" s="131"/>
      <c r="D50" s="77"/>
      <c r="E50" s="77"/>
      <c r="F50" s="77"/>
    </row>
    <row r="51" spans="1:6" x14ac:dyDescent="0.25">
      <c r="A51" s="77" t="s">
        <v>261</v>
      </c>
      <c r="B51" s="77" t="s">
        <v>60</v>
      </c>
      <c r="C51" s="131"/>
      <c r="D51" s="77"/>
      <c r="E51" s="77"/>
      <c r="F51" s="77"/>
    </row>
    <row r="52" spans="1:6" x14ac:dyDescent="0.25">
      <c r="A52" s="77" t="s">
        <v>262</v>
      </c>
      <c r="B52" s="77" t="s">
        <v>62</v>
      </c>
      <c r="C52" s="131"/>
      <c r="D52" s="77"/>
      <c r="E52" s="77"/>
      <c r="F52" s="77"/>
    </row>
    <row r="53" spans="1:6" x14ac:dyDescent="0.25">
      <c r="A53" s="243" t="s">
        <v>215</v>
      </c>
      <c r="B53" s="244"/>
      <c r="C53" s="136">
        <f>C7+C33+C34+C44+C50+C51+C52</f>
        <v>2000000</v>
      </c>
      <c r="D53" s="136">
        <f>D7+D33+D34+D44+D50+D51+D52</f>
        <v>2000000</v>
      </c>
      <c r="E53" s="89"/>
      <c r="F53" s="89"/>
    </row>
    <row r="54" spans="1:6" x14ac:dyDescent="0.25">
      <c r="A54" s="76" t="s">
        <v>263</v>
      </c>
      <c r="B54" s="76" t="s">
        <v>264</v>
      </c>
      <c r="C54" s="137">
        <v>15630610</v>
      </c>
      <c r="D54" s="137">
        <v>15630610</v>
      </c>
      <c r="E54" s="76"/>
      <c r="F54" s="76"/>
    </row>
    <row r="55" spans="1:6" s="80" customFormat="1" x14ac:dyDescent="0.25">
      <c r="A55" s="78"/>
      <c r="B55" s="78" t="s">
        <v>265</v>
      </c>
      <c r="C55" s="78">
        <f>SUM(C56:C58)</f>
        <v>0</v>
      </c>
      <c r="D55" s="78"/>
      <c r="E55" s="78"/>
      <c r="F55" s="78"/>
    </row>
    <row r="56" spans="1:6" s="85" customFormat="1" x14ac:dyDescent="0.25">
      <c r="A56" s="79"/>
      <c r="B56" s="79" t="s">
        <v>266</v>
      </c>
      <c r="C56" s="79"/>
      <c r="D56" s="79"/>
      <c r="E56" s="79"/>
      <c r="F56" s="79"/>
    </row>
    <row r="57" spans="1:6" s="85" customFormat="1" x14ac:dyDescent="0.25">
      <c r="A57" s="79"/>
      <c r="B57" s="79" t="s">
        <v>267</v>
      </c>
      <c r="C57" s="79"/>
      <c r="D57" s="79"/>
      <c r="E57" s="79"/>
      <c r="F57" s="79"/>
    </row>
    <row r="58" spans="1:6" s="85" customFormat="1" x14ac:dyDescent="0.25">
      <c r="A58" s="79"/>
      <c r="B58" s="79" t="s">
        <v>268</v>
      </c>
      <c r="C58" s="79"/>
      <c r="D58" s="79"/>
      <c r="E58" s="79"/>
      <c r="F58" s="79"/>
    </row>
    <row r="59" spans="1:6" s="85" customFormat="1" x14ac:dyDescent="0.25">
      <c r="A59" s="79"/>
      <c r="B59" s="79"/>
      <c r="C59" s="79"/>
      <c r="D59" s="79"/>
      <c r="E59" s="79"/>
      <c r="F59" s="79"/>
    </row>
    <row r="60" spans="1:6" s="85" customFormat="1" x14ac:dyDescent="0.25">
      <c r="A60" s="79"/>
      <c r="B60" s="79"/>
      <c r="C60" s="79"/>
      <c r="D60" s="79"/>
      <c r="E60" s="79"/>
      <c r="F60" s="79"/>
    </row>
    <row r="61" spans="1:6" s="85" customFormat="1" x14ac:dyDescent="0.25">
      <c r="A61" s="79"/>
      <c r="B61" s="79"/>
      <c r="C61" s="79"/>
      <c r="D61" s="79"/>
      <c r="E61" s="79"/>
      <c r="F61" s="79"/>
    </row>
    <row r="62" spans="1:6" s="80" customFormat="1" x14ac:dyDescent="0.25">
      <c r="A62" s="78"/>
      <c r="B62" s="78" t="s">
        <v>269</v>
      </c>
      <c r="C62" s="78"/>
      <c r="D62" s="78"/>
      <c r="E62" s="78"/>
      <c r="F62" s="78"/>
    </row>
    <row r="63" spans="1:6" x14ac:dyDescent="0.25">
      <c r="A63" s="245" t="s">
        <v>270</v>
      </c>
      <c r="B63" s="245"/>
      <c r="C63" s="139">
        <f>C53+C54</f>
        <v>17630610</v>
      </c>
      <c r="D63" s="139">
        <f>D53+D54</f>
        <v>17630610</v>
      </c>
      <c r="E63" s="90"/>
      <c r="F63" s="90"/>
    </row>
    <row r="64" spans="1:6" s="86" customFormat="1" x14ac:dyDescent="0.25"/>
    <row r="65" spans="1:6" s="86" customFormat="1" x14ac:dyDescent="0.25"/>
    <row r="66" spans="1:6" x14ac:dyDescent="0.25">
      <c r="A66" s="76" t="s">
        <v>271</v>
      </c>
      <c r="B66" s="76" t="s">
        <v>272</v>
      </c>
      <c r="C66" s="137">
        <v>8114000</v>
      </c>
      <c r="D66" s="137">
        <v>8114000</v>
      </c>
      <c r="E66" s="137"/>
      <c r="F66" s="137"/>
    </row>
    <row r="67" spans="1:6" x14ac:dyDescent="0.25">
      <c r="A67" s="76" t="s">
        <v>273</v>
      </c>
      <c r="B67" s="76" t="s">
        <v>274</v>
      </c>
      <c r="C67" s="137">
        <v>1690660</v>
      </c>
      <c r="D67" s="137">
        <v>1690660</v>
      </c>
      <c r="E67" s="137"/>
      <c r="F67" s="137"/>
    </row>
    <row r="68" spans="1:6" x14ac:dyDescent="0.25">
      <c r="A68" s="76" t="s">
        <v>275</v>
      </c>
      <c r="B68" s="76" t="s">
        <v>208</v>
      </c>
      <c r="C68" s="137">
        <v>7190950</v>
      </c>
      <c r="D68" s="137">
        <v>7190950</v>
      </c>
      <c r="E68" s="137"/>
      <c r="F68" s="137"/>
    </row>
    <row r="69" spans="1:6" x14ac:dyDescent="0.25">
      <c r="A69" s="76" t="s">
        <v>276</v>
      </c>
      <c r="B69" s="76" t="s">
        <v>78</v>
      </c>
      <c r="C69" s="137"/>
      <c r="D69" s="137"/>
      <c r="E69" s="137"/>
      <c r="F69" s="137"/>
    </row>
    <row r="70" spans="1:6" s="80" customFormat="1" x14ac:dyDescent="0.25">
      <c r="A70" s="78"/>
      <c r="B70" s="79" t="s">
        <v>277</v>
      </c>
      <c r="C70" s="78"/>
      <c r="D70" s="78"/>
      <c r="E70" s="78"/>
      <c r="F70" s="78"/>
    </row>
    <row r="71" spans="1:6" s="80" customFormat="1" x14ac:dyDescent="0.25">
      <c r="A71" s="78"/>
      <c r="B71" s="79" t="s">
        <v>278</v>
      </c>
      <c r="C71" s="78"/>
      <c r="D71" s="78"/>
      <c r="E71" s="78"/>
      <c r="F71" s="78"/>
    </row>
    <row r="72" spans="1:6" s="80" customFormat="1" x14ac:dyDescent="0.25">
      <c r="A72" s="78"/>
      <c r="B72" s="79" t="s">
        <v>223</v>
      </c>
      <c r="C72" s="78"/>
      <c r="D72" s="78"/>
      <c r="E72" s="78"/>
      <c r="F72" s="78"/>
    </row>
    <row r="73" spans="1:6" s="80" customFormat="1" x14ac:dyDescent="0.25">
      <c r="A73" s="78"/>
      <c r="B73" s="79" t="s">
        <v>279</v>
      </c>
      <c r="C73" s="78"/>
      <c r="D73" s="78"/>
      <c r="E73" s="78"/>
      <c r="F73" s="78"/>
    </row>
    <row r="74" spans="1:6" x14ac:dyDescent="0.25">
      <c r="A74" s="76" t="s">
        <v>280</v>
      </c>
      <c r="B74" s="76" t="s">
        <v>210</v>
      </c>
      <c r="C74" s="76"/>
      <c r="D74" s="76"/>
      <c r="E74" s="76"/>
      <c r="F74" s="76"/>
    </row>
    <row r="75" spans="1:6" x14ac:dyDescent="0.25">
      <c r="A75" s="76" t="s">
        <v>281</v>
      </c>
      <c r="B75" s="76" t="s">
        <v>82</v>
      </c>
      <c r="C75" s="76"/>
      <c r="D75" s="76"/>
      <c r="E75" s="76"/>
      <c r="F75" s="76"/>
    </row>
    <row r="76" spans="1:6" x14ac:dyDescent="0.25">
      <c r="A76" s="76" t="s">
        <v>282</v>
      </c>
      <c r="B76" s="76" t="s">
        <v>84</v>
      </c>
      <c r="C76" s="137">
        <v>635000</v>
      </c>
      <c r="D76" s="137">
        <v>635000</v>
      </c>
      <c r="E76" s="76"/>
      <c r="F76" s="76"/>
    </row>
    <row r="77" spans="1:6" x14ac:dyDescent="0.25">
      <c r="A77" s="76" t="s">
        <v>283</v>
      </c>
      <c r="B77" s="76" t="s">
        <v>284</v>
      </c>
      <c r="C77" s="76"/>
      <c r="D77" s="76"/>
      <c r="E77" s="76"/>
      <c r="F77" s="76"/>
    </row>
    <row r="78" spans="1:6" x14ac:dyDescent="0.25">
      <c r="A78" s="243" t="s">
        <v>216</v>
      </c>
      <c r="B78" s="244"/>
      <c r="C78" s="144">
        <f>C66+C67+C68+C76</f>
        <v>17630610</v>
      </c>
      <c r="D78" s="144">
        <f>D66+D67+D68+D76</f>
        <v>17630610</v>
      </c>
      <c r="E78" s="144">
        <f t="shared" ref="E78:F78" si="0">E66+E67+E68</f>
        <v>0</v>
      </c>
      <c r="F78" s="144">
        <f t="shared" si="0"/>
        <v>0</v>
      </c>
    </row>
    <row r="79" spans="1:6" x14ac:dyDescent="0.25">
      <c r="A79" s="5"/>
      <c r="B79" s="5"/>
      <c r="C79" s="5"/>
      <c r="D79" s="5"/>
      <c r="E79" s="5"/>
      <c r="F79" s="5"/>
    </row>
    <row r="80" spans="1:6" x14ac:dyDescent="0.25">
      <c r="A80" s="76" t="s">
        <v>285</v>
      </c>
      <c r="B80" s="76" t="s">
        <v>93</v>
      </c>
      <c r="C80" s="76">
        <f>SUM(C81:C82)</f>
        <v>0</v>
      </c>
      <c r="D80" s="76"/>
      <c r="E80" s="76"/>
      <c r="F80" s="76"/>
    </row>
    <row r="81" spans="1:6" x14ac:dyDescent="0.25">
      <c r="A81" s="5"/>
      <c r="B81" s="5" t="s">
        <v>286</v>
      </c>
      <c r="C81" s="5"/>
      <c r="D81" s="5"/>
      <c r="E81" s="5"/>
      <c r="F81" s="5"/>
    </row>
    <row r="82" spans="1:6" x14ac:dyDescent="0.25">
      <c r="A82" s="5"/>
      <c r="B82" s="5" t="s">
        <v>287</v>
      </c>
      <c r="C82" s="5"/>
      <c r="D82" s="5"/>
      <c r="E82" s="5"/>
      <c r="F82" s="5"/>
    </row>
    <row r="83" spans="1:6" x14ac:dyDescent="0.25">
      <c r="A83" s="5"/>
      <c r="B83" s="5"/>
      <c r="C83" s="5"/>
      <c r="D83" s="5"/>
      <c r="E83" s="5"/>
      <c r="F83" s="5"/>
    </row>
    <row r="84" spans="1:6" x14ac:dyDescent="0.25">
      <c r="A84" s="246" t="s">
        <v>295</v>
      </c>
      <c r="B84" s="247"/>
      <c r="C84" s="90">
        <f>C78+C80</f>
        <v>17630610</v>
      </c>
      <c r="D84" s="90">
        <f t="shared" ref="D84:F84" si="1">D78+D80</f>
        <v>17630610</v>
      </c>
      <c r="E84" s="90">
        <f t="shared" si="1"/>
        <v>0</v>
      </c>
      <c r="F84" s="90">
        <f t="shared" si="1"/>
        <v>0</v>
      </c>
    </row>
    <row r="85" spans="1:6" x14ac:dyDescent="0.25">
      <c r="A85" s="248" t="s">
        <v>288</v>
      </c>
      <c r="B85" s="249"/>
      <c r="C85" s="5">
        <f>C53-C78</f>
        <v>-15630610</v>
      </c>
      <c r="D85" s="5">
        <f t="shared" ref="D85:F85" si="2">D53-D78</f>
        <v>-15630610</v>
      </c>
      <c r="E85" s="5">
        <f t="shared" si="2"/>
        <v>0</v>
      </c>
      <c r="F85" s="5">
        <f t="shared" si="2"/>
        <v>0</v>
      </c>
    </row>
    <row r="86" spans="1:6" x14ac:dyDescent="0.25">
      <c r="A86" s="238" t="s">
        <v>289</v>
      </c>
      <c r="B86" s="238"/>
      <c r="C86" s="5">
        <f>C63-C84</f>
        <v>0</v>
      </c>
      <c r="D86" s="5">
        <f t="shared" ref="D86:F86" si="3">D63-D84</f>
        <v>0</v>
      </c>
      <c r="E86" s="5">
        <f t="shared" si="3"/>
        <v>0</v>
      </c>
      <c r="F86" s="5">
        <f t="shared" si="3"/>
        <v>0</v>
      </c>
    </row>
    <row r="87" spans="1:6" s="86" customFormat="1" x14ac:dyDescent="0.25"/>
    <row r="88" spans="1:6" s="86" customFormat="1" x14ac:dyDescent="0.25"/>
    <row r="89" spans="1:6" s="86" customFormat="1" x14ac:dyDescent="0.25"/>
    <row r="90" spans="1:6" s="86" customFormat="1" x14ac:dyDescent="0.25"/>
    <row r="91" spans="1:6" s="86" customFormat="1" x14ac:dyDescent="0.25"/>
    <row r="92" spans="1:6" s="86" customFormat="1" x14ac:dyDescent="0.25"/>
    <row r="93" spans="1:6" s="86" customFormat="1" x14ac:dyDescent="0.25"/>
    <row r="94" spans="1:6" s="86" customFormat="1" x14ac:dyDescent="0.25"/>
  </sheetData>
  <mergeCells count="13">
    <mergeCell ref="A86:B86"/>
    <mergeCell ref="D1:F1"/>
    <mergeCell ref="A2:F2"/>
    <mergeCell ref="A3:F3"/>
    <mergeCell ref="A5:A6"/>
    <mergeCell ref="B5:B6"/>
    <mergeCell ref="C5:C6"/>
    <mergeCell ref="D5:F5"/>
    <mergeCell ref="A53:B53"/>
    <mergeCell ref="A63:B63"/>
    <mergeCell ref="A78:B78"/>
    <mergeCell ref="A84:B84"/>
    <mergeCell ref="A85:B8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workbookViewId="0">
      <selection activeCell="A59" sqref="A59:XFD59"/>
    </sheetView>
  </sheetViews>
  <sheetFormatPr defaultRowHeight="15.75" x14ac:dyDescent="0.25"/>
  <cols>
    <col min="1" max="1" width="4.42578125" style="1" customWidth="1"/>
    <col min="2" max="2" width="83.28515625" style="1" bestFit="1" customWidth="1"/>
    <col min="3" max="3" width="19" style="1" customWidth="1"/>
    <col min="4" max="4" width="18.5703125" style="1" bestFit="1" customWidth="1"/>
    <col min="5" max="5" width="14.5703125" style="1" customWidth="1"/>
    <col min="6" max="6" width="16.28515625" style="1" customWidth="1"/>
    <col min="7" max="16384" width="9.140625" style="1"/>
  </cols>
  <sheetData>
    <row r="1" spans="1:6" x14ac:dyDescent="0.25">
      <c r="D1" s="240" t="s">
        <v>328</v>
      </c>
      <c r="E1" s="240"/>
      <c r="F1" s="240"/>
    </row>
    <row r="2" spans="1:6" s="3" customFormat="1" x14ac:dyDescent="0.25">
      <c r="A2" s="239" t="s">
        <v>300</v>
      </c>
      <c r="B2" s="239"/>
      <c r="C2" s="239"/>
      <c r="D2" s="239"/>
      <c r="E2" s="239"/>
      <c r="F2" s="239"/>
    </row>
    <row r="3" spans="1:6" x14ac:dyDescent="0.25">
      <c r="A3" s="240" t="s">
        <v>8</v>
      </c>
      <c r="B3" s="240"/>
      <c r="C3" s="240"/>
      <c r="D3" s="240"/>
      <c r="E3" s="240"/>
      <c r="F3" s="240"/>
    </row>
    <row r="4" spans="1:6" x14ac:dyDescent="0.25">
      <c r="A4" s="2"/>
      <c r="B4" s="2"/>
      <c r="C4" s="2"/>
      <c r="D4" s="2"/>
      <c r="E4" s="2"/>
      <c r="F4" s="2"/>
    </row>
    <row r="5" spans="1:6" s="3" customFormat="1" x14ac:dyDescent="0.25">
      <c r="A5" s="241" t="s">
        <v>0</v>
      </c>
      <c r="B5" s="242" t="s">
        <v>1</v>
      </c>
      <c r="C5" s="250" t="s">
        <v>2</v>
      </c>
      <c r="D5" s="242" t="s">
        <v>3</v>
      </c>
      <c r="E5" s="242"/>
      <c r="F5" s="242"/>
    </row>
    <row r="6" spans="1:6" s="3" customFormat="1" ht="47.25" x14ac:dyDescent="0.25">
      <c r="A6" s="241"/>
      <c r="B6" s="242"/>
      <c r="C6" s="250"/>
      <c r="D6" s="4" t="s">
        <v>4</v>
      </c>
      <c r="E6" s="4" t="s">
        <v>5</v>
      </c>
      <c r="F6" s="4" t="s">
        <v>6</v>
      </c>
    </row>
    <row r="7" spans="1:6" x14ac:dyDescent="0.25">
      <c r="A7" s="77" t="s">
        <v>224</v>
      </c>
      <c r="B7" s="77" t="s">
        <v>189</v>
      </c>
      <c r="C7" s="77">
        <f>C8+C29+C30</f>
        <v>0</v>
      </c>
      <c r="D7" s="77"/>
      <c r="E7" s="77"/>
      <c r="F7" s="77"/>
    </row>
    <row r="8" spans="1:6" x14ac:dyDescent="0.25">
      <c r="A8" s="5"/>
      <c r="B8" s="5" t="s">
        <v>225</v>
      </c>
      <c r="C8" s="5">
        <f>C9+C15+C19+C26+C28</f>
        <v>0</v>
      </c>
      <c r="D8" s="5"/>
      <c r="E8" s="5"/>
      <c r="F8" s="5"/>
    </row>
    <row r="9" spans="1:6" x14ac:dyDescent="0.25">
      <c r="A9" s="83"/>
      <c r="B9" s="84" t="s">
        <v>229</v>
      </c>
      <c r="C9" s="83"/>
      <c r="D9" s="83"/>
      <c r="E9" s="83"/>
      <c r="F9" s="83"/>
    </row>
    <row r="10" spans="1:6" s="80" customFormat="1" x14ac:dyDescent="0.25">
      <c r="A10" s="78"/>
      <c r="B10" s="81" t="s">
        <v>226</v>
      </c>
      <c r="C10" s="78"/>
      <c r="D10" s="78"/>
      <c r="E10" s="78"/>
      <c r="F10" s="78"/>
    </row>
    <row r="11" spans="1:6" s="80" customFormat="1" x14ac:dyDescent="0.25">
      <c r="A11" s="78"/>
      <c r="B11" s="82" t="s">
        <v>227</v>
      </c>
      <c r="C11" s="78"/>
      <c r="D11" s="78"/>
      <c r="E11" s="78"/>
      <c r="F11" s="78"/>
    </row>
    <row r="12" spans="1:6" s="80" customFormat="1" x14ac:dyDescent="0.25">
      <c r="A12" s="78"/>
      <c r="B12" s="82" t="s">
        <v>228</v>
      </c>
      <c r="C12" s="78"/>
      <c r="D12" s="78"/>
      <c r="E12" s="78"/>
      <c r="F12" s="78"/>
    </row>
    <row r="13" spans="1:6" s="80" customFormat="1" x14ac:dyDescent="0.25">
      <c r="A13" s="78"/>
      <c r="B13" s="82"/>
      <c r="C13" s="78"/>
      <c r="D13" s="78"/>
      <c r="E13" s="78"/>
      <c r="F13" s="78"/>
    </row>
    <row r="14" spans="1:6" s="80" customFormat="1" x14ac:dyDescent="0.25">
      <c r="A14" s="78"/>
      <c r="B14" s="82"/>
      <c r="C14" s="78"/>
      <c r="D14" s="78"/>
      <c r="E14" s="78"/>
      <c r="F14" s="78"/>
    </row>
    <row r="15" spans="1:6" x14ac:dyDescent="0.25">
      <c r="A15" s="83"/>
      <c r="B15" s="84" t="s">
        <v>230</v>
      </c>
      <c r="C15" s="83"/>
      <c r="D15" s="83"/>
      <c r="E15" s="83"/>
      <c r="F15" s="83"/>
    </row>
    <row r="16" spans="1:6" x14ac:dyDescent="0.25">
      <c r="A16" s="5"/>
      <c r="B16" s="79" t="s">
        <v>231</v>
      </c>
      <c r="C16" s="5"/>
      <c r="D16" s="5"/>
      <c r="E16" s="5"/>
      <c r="F16" s="5"/>
    </row>
    <row r="17" spans="1:6" x14ac:dyDescent="0.25">
      <c r="A17" s="5"/>
      <c r="B17" s="79" t="s">
        <v>232</v>
      </c>
      <c r="C17" s="5"/>
      <c r="D17" s="5"/>
      <c r="E17" s="5"/>
      <c r="F17" s="5"/>
    </row>
    <row r="18" spans="1:6" x14ac:dyDescent="0.25">
      <c r="A18" s="5"/>
      <c r="B18" s="79" t="s">
        <v>233</v>
      </c>
      <c r="C18" s="5"/>
      <c r="D18" s="5"/>
      <c r="E18" s="5"/>
      <c r="F18" s="5"/>
    </row>
    <row r="19" spans="1:6" x14ac:dyDescent="0.25">
      <c r="A19" s="83"/>
      <c r="B19" s="84" t="s">
        <v>234</v>
      </c>
      <c r="C19" s="83"/>
      <c r="D19" s="83"/>
      <c r="E19" s="83"/>
      <c r="F19" s="83"/>
    </row>
    <row r="20" spans="1:6" x14ac:dyDescent="0.25">
      <c r="A20" s="5"/>
      <c r="B20" s="79" t="s">
        <v>235</v>
      </c>
      <c r="C20" s="5"/>
      <c r="D20" s="5"/>
      <c r="E20" s="5"/>
      <c r="F20" s="5"/>
    </row>
    <row r="21" spans="1:6" x14ac:dyDescent="0.25">
      <c r="A21" s="5"/>
      <c r="B21" s="79" t="s">
        <v>236</v>
      </c>
      <c r="C21" s="5"/>
      <c r="D21" s="5"/>
      <c r="E21" s="5"/>
      <c r="F21" s="5"/>
    </row>
    <row r="22" spans="1:6" x14ac:dyDescent="0.25">
      <c r="A22" s="5"/>
      <c r="B22" s="79" t="s">
        <v>237</v>
      </c>
      <c r="C22" s="5"/>
      <c r="D22" s="5"/>
      <c r="E22" s="5"/>
      <c r="F22" s="5"/>
    </row>
    <row r="23" spans="1:6" x14ac:dyDescent="0.25">
      <c r="A23" s="5"/>
      <c r="B23" s="79" t="s">
        <v>238</v>
      </c>
      <c r="C23" s="5"/>
      <c r="D23" s="5"/>
      <c r="E23" s="5"/>
      <c r="F23" s="5"/>
    </row>
    <row r="24" spans="1:6" x14ac:dyDescent="0.25">
      <c r="A24" s="5"/>
      <c r="B24" s="79" t="s">
        <v>239</v>
      </c>
      <c r="C24" s="5"/>
      <c r="D24" s="5"/>
      <c r="E24" s="5"/>
      <c r="F24" s="5"/>
    </row>
    <row r="25" spans="1:6" x14ac:dyDescent="0.25">
      <c r="A25" s="5"/>
      <c r="B25" s="79" t="s">
        <v>240</v>
      </c>
      <c r="C25" s="5"/>
      <c r="D25" s="5"/>
      <c r="E25" s="5"/>
      <c r="F25" s="5"/>
    </row>
    <row r="26" spans="1:6" s="88" customFormat="1" x14ac:dyDescent="0.25">
      <c r="A26" s="83"/>
      <c r="B26" s="83" t="s">
        <v>241</v>
      </c>
      <c r="C26" s="83"/>
      <c r="D26" s="83"/>
      <c r="E26" s="83"/>
      <c r="F26" s="83"/>
    </row>
    <row r="27" spans="1:6" s="88" customFormat="1" x14ac:dyDescent="0.25">
      <c r="A27" s="87"/>
      <c r="B27" s="87" t="s">
        <v>242</v>
      </c>
      <c r="C27" s="87"/>
      <c r="D27" s="87"/>
      <c r="E27" s="87"/>
      <c r="F27" s="87"/>
    </row>
    <row r="28" spans="1:6" s="88" customFormat="1" x14ac:dyDescent="0.25">
      <c r="A28" s="83"/>
      <c r="B28" s="83" t="s">
        <v>243</v>
      </c>
      <c r="C28" s="83"/>
      <c r="D28" s="83"/>
      <c r="E28" s="83"/>
      <c r="F28" s="83"/>
    </row>
    <row r="29" spans="1:6" x14ac:dyDescent="0.25">
      <c r="A29" s="5"/>
      <c r="B29" s="5" t="s">
        <v>244</v>
      </c>
      <c r="C29" s="5"/>
      <c r="D29" s="5"/>
      <c r="E29" s="5"/>
      <c r="F29" s="5"/>
    </row>
    <row r="30" spans="1:6" x14ac:dyDescent="0.25">
      <c r="A30" s="5"/>
      <c r="B30" s="5" t="s">
        <v>245</v>
      </c>
      <c r="C30" s="5"/>
      <c r="D30" s="5"/>
      <c r="E30" s="5"/>
      <c r="F30" s="5"/>
    </row>
    <row r="31" spans="1:6" x14ac:dyDescent="0.25">
      <c r="A31" s="5"/>
      <c r="B31" s="79" t="s">
        <v>246</v>
      </c>
      <c r="C31" s="5"/>
      <c r="D31" s="5"/>
      <c r="E31" s="5"/>
      <c r="F31" s="5"/>
    </row>
    <row r="32" spans="1:6" x14ac:dyDescent="0.25">
      <c r="A32" s="5"/>
      <c r="B32" s="79" t="s">
        <v>247</v>
      </c>
      <c r="C32" s="5"/>
      <c r="D32" s="5"/>
      <c r="E32" s="5"/>
      <c r="F32" s="5"/>
    </row>
    <row r="33" spans="1:6" x14ac:dyDescent="0.25">
      <c r="A33" s="77" t="s">
        <v>249</v>
      </c>
      <c r="B33" s="77" t="s">
        <v>248</v>
      </c>
      <c r="C33" s="77"/>
      <c r="D33" s="77"/>
      <c r="E33" s="77"/>
      <c r="F33" s="77"/>
    </row>
    <row r="34" spans="1:6" x14ac:dyDescent="0.25">
      <c r="A34" s="77" t="s">
        <v>250</v>
      </c>
      <c r="B34" s="77" t="s">
        <v>54</v>
      </c>
      <c r="C34" s="77">
        <f>C35+C38+C41</f>
        <v>0</v>
      </c>
      <c r="D34" s="77"/>
      <c r="E34" s="77"/>
      <c r="F34" s="77"/>
    </row>
    <row r="35" spans="1:6" x14ac:dyDescent="0.25">
      <c r="A35" s="5"/>
      <c r="B35" s="5" t="s">
        <v>251</v>
      </c>
      <c r="C35" s="5">
        <f>SUM(C36:C37)</f>
        <v>0</v>
      </c>
      <c r="D35" s="5"/>
      <c r="E35" s="5"/>
      <c r="F35" s="5"/>
    </row>
    <row r="36" spans="1:6" x14ac:dyDescent="0.25">
      <c r="A36" s="5"/>
      <c r="B36" s="79" t="s">
        <v>252</v>
      </c>
      <c r="C36" s="5"/>
      <c r="D36" s="5"/>
      <c r="E36" s="5"/>
      <c r="F36" s="5"/>
    </row>
    <row r="37" spans="1:6" x14ac:dyDescent="0.25">
      <c r="A37" s="5"/>
      <c r="B37" s="79" t="s">
        <v>253</v>
      </c>
      <c r="C37" s="5"/>
      <c r="D37" s="5"/>
      <c r="E37" s="5"/>
      <c r="F37" s="5"/>
    </row>
    <row r="38" spans="1:6" x14ac:dyDescent="0.25">
      <c r="A38" s="5"/>
      <c r="B38" s="5" t="s">
        <v>254</v>
      </c>
      <c r="C38" s="5">
        <f>SUM(C39:C40)</f>
        <v>0</v>
      </c>
      <c r="D38" s="5"/>
      <c r="E38" s="5"/>
      <c r="F38" s="5"/>
    </row>
    <row r="39" spans="1:6" x14ac:dyDescent="0.25">
      <c r="A39" s="5"/>
      <c r="B39" s="79" t="s">
        <v>255</v>
      </c>
      <c r="C39" s="5"/>
      <c r="D39" s="5"/>
      <c r="E39" s="5"/>
      <c r="F39" s="5"/>
    </row>
    <row r="40" spans="1:6" x14ac:dyDescent="0.25">
      <c r="A40" s="5"/>
      <c r="B40" s="79" t="s">
        <v>256</v>
      </c>
      <c r="C40" s="5"/>
      <c r="D40" s="5"/>
      <c r="E40" s="5"/>
      <c r="F40" s="5"/>
    </row>
    <row r="41" spans="1:6" x14ac:dyDescent="0.25">
      <c r="A41" s="5"/>
      <c r="B41" s="5" t="s">
        <v>258</v>
      </c>
      <c r="C41" s="5">
        <f>SUM(C42:C43)</f>
        <v>0</v>
      </c>
      <c r="D41" s="5"/>
      <c r="E41" s="5"/>
      <c r="F41" s="5"/>
    </row>
    <row r="42" spans="1:6" x14ac:dyDescent="0.25">
      <c r="A42" s="5"/>
      <c r="B42" s="79" t="s">
        <v>257</v>
      </c>
      <c r="C42" s="5"/>
      <c r="D42" s="5"/>
      <c r="E42" s="5"/>
      <c r="F42" s="5"/>
    </row>
    <row r="43" spans="1:6" x14ac:dyDescent="0.25">
      <c r="A43" s="5"/>
      <c r="B43" s="79" t="s">
        <v>290</v>
      </c>
      <c r="C43" s="5"/>
      <c r="D43" s="5"/>
      <c r="E43" s="5"/>
      <c r="F43" s="5"/>
    </row>
    <row r="44" spans="1:6" s="3" customFormat="1" x14ac:dyDescent="0.25">
      <c r="A44" s="77" t="s">
        <v>259</v>
      </c>
      <c r="B44" s="77" t="s">
        <v>56</v>
      </c>
      <c r="C44" s="77">
        <f>SUM(C45:C49)</f>
        <v>0</v>
      </c>
      <c r="D44" s="77"/>
      <c r="E44" s="77"/>
      <c r="F44" s="77"/>
    </row>
    <row r="45" spans="1:6" x14ac:dyDescent="0.25">
      <c r="A45" s="5"/>
      <c r="B45" s="5" t="s">
        <v>291</v>
      </c>
      <c r="C45" s="5"/>
      <c r="D45" s="5"/>
      <c r="E45" s="5"/>
      <c r="F45" s="5"/>
    </row>
    <row r="46" spans="1:6" x14ac:dyDescent="0.25">
      <c r="A46" s="5"/>
      <c r="B46" s="5" t="s">
        <v>292</v>
      </c>
      <c r="C46" s="5"/>
      <c r="D46" s="5"/>
      <c r="E46" s="5"/>
      <c r="F46" s="5"/>
    </row>
    <row r="47" spans="1:6" x14ac:dyDescent="0.25">
      <c r="A47" s="5"/>
      <c r="B47" s="5" t="s">
        <v>320</v>
      </c>
      <c r="C47" s="5"/>
      <c r="D47" s="5"/>
      <c r="E47" s="5"/>
      <c r="F47" s="5"/>
    </row>
    <row r="48" spans="1:6" x14ac:dyDescent="0.25">
      <c r="A48" s="5"/>
      <c r="B48" s="5" t="s">
        <v>293</v>
      </c>
      <c r="C48" s="5"/>
      <c r="D48" s="5"/>
      <c r="E48" s="5"/>
      <c r="F48" s="5"/>
    </row>
    <row r="49" spans="1:6" x14ac:dyDescent="0.25">
      <c r="A49" s="5"/>
      <c r="B49" s="5" t="s">
        <v>294</v>
      </c>
      <c r="C49" s="5"/>
      <c r="D49" s="5"/>
      <c r="E49" s="5"/>
      <c r="F49" s="5"/>
    </row>
    <row r="50" spans="1:6" s="3" customFormat="1" x14ac:dyDescent="0.25">
      <c r="A50" s="77" t="s">
        <v>260</v>
      </c>
      <c r="B50" s="77" t="s">
        <v>58</v>
      </c>
      <c r="C50" s="77"/>
      <c r="D50" s="77"/>
      <c r="E50" s="77"/>
      <c r="F50" s="77"/>
    </row>
    <row r="51" spans="1:6" x14ac:dyDescent="0.25">
      <c r="A51" s="77" t="s">
        <v>261</v>
      </c>
      <c r="B51" s="77" t="s">
        <v>60</v>
      </c>
      <c r="C51" s="77"/>
      <c r="D51" s="77"/>
      <c r="E51" s="77"/>
      <c r="F51" s="77"/>
    </row>
    <row r="52" spans="1:6" x14ac:dyDescent="0.25">
      <c r="A52" s="77" t="s">
        <v>262</v>
      </c>
      <c r="B52" s="77" t="s">
        <v>62</v>
      </c>
      <c r="C52" s="77"/>
      <c r="D52" s="77"/>
      <c r="E52" s="77"/>
      <c r="F52" s="77"/>
    </row>
    <row r="53" spans="1:6" x14ac:dyDescent="0.25">
      <c r="A53" s="243" t="s">
        <v>215</v>
      </c>
      <c r="B53" s="244"/>
      <c r="C53" s="89">
        <f>C7+C33+C34+C44+C50+C51+C52</f>
        <v>0</v>
      </c>
      <c r="D53" s="89"/>
      <c r="E53" s="89"/>
      <c r="F53" s="89"/>
    </row>
    <row r="54" spans="1:6" x14ac:dyDescent="0.25">
      <c r="A54" s="76" t="s">
        <v>263</v>
      </c>
      <c r="B54" s="76" t="s">
        <v>264</v>
      </c>
      <c r="C54" s="137">
        <v>32587210</v>
      </c>
      <c r="D54" s="137">
        <v>32587210</v>
      </c>
      <c r="E54" s="76"/>
      <c r="F54" s="76"/>
    </row>
    <row r="55" spans="1:6" s="80" customFormat="1" x14ac:dyDescent="0.25">
      <c r="A55" s="78"/>
      <c r="B55" s="78" t="s">
        <v>265</v>
      </c>
      <c r="C55" s="134">
        <f>SUM(C56:C58)</f>
        <v>0</v>
      </c>
      <c r="D55" s="134"/>
      <c r="E55" s="78"/>
      <c r="F55" s="78"/>
    </row>
    <row r="56" spans="1:6" s="85" customFormat="1" x14ac:dyDescent="0.25">
      <c r="A56" s="79"/>
      <c r="B56" s="79" t="s">
        <v>266</v>
      </c>
      <c r="C56" s="138"/>
      <c r="D56" s="138"/>
      <c r="E56" s="79"/>
      <c r="F56" s="79"/>
    </row>
    <row r="57" spans="1:6" s="85" customFormat="1" x14ac:dyDescent="0.25">
      <c r="A57" s="79"/>
      <c r="B57" s="79" t="s">
        <v>267</v>
      </c>
      <c r="C57" s="138"/>
      <c r="D57" s="138"/>
      <c r="E57" s="79"/>
      <c r="F57" s="79"/>
    </row>
    <row r="58" spans="1:6" s="85" customFormat="1" x14ac:dyDescent="0.25">
      <c r="A58" s="79"/>
      <c r="B58" s="79" t="s">
        <v>268</v>
      </c>
      <c r="C58" s="138"/>
      <c r="D58" s="138"/>
      <c r="E58" s="79"/>
      <c r="F58" s="79"/>
    </row>
    <row r="59" spans="1:6" s="85" customFormat="1" x14ac:dyDescent="0.25">
      <c r="A59" s="79"/>
      <c r="B59" s="79"/>
      <c r="C59" s="138"/>
      <c r="D59" s="138"/>
      <c r="E59" s="79"/>
      <c r="F59" s="79"/>
    </row>
    <row r="60" spans="1:6" s="85" customFormat="1" x14ac:dyDescent="0.25">
      <c r="A60" s="79"/>
      <c r="B60" s="79"/>
      <c r="C60" s="138"/>
      <c r="D60" s="138"/>
      <c r="E60" s="79"/>
      <c r="F60" s="79"/>
    </row>
    <row r="61" spans="1:6" s="85" customFormat="1" x14ac:dyDescent="0.25">
      <c r="A61" s="79"/>
      <c r="B61" s="79"/>
      <c r="C61" s="138"/>
      <c r="D61" s="138"/>
      <c r="E61" s="79"/>
      <c r="F61" s="79"/>
    </row>
    <row r="62" spans="1:6" s="80" customFormat="1" x14ac:dyDescent="0.25">
      <c r="A62" s="78"/>
      <c r="B62" s="78" t="s">
        <v>269</v>
      </c>
      <c r="C62" s="134"/>
      <c r="D62" s="134"/>
      <c r="E62" s="78"/>
      <c r="F62" s="78"/>
    </row>
    <row r="63" spans="1:6" x14ac:dyDescent="0.25">
      <c r="A63" s="245" t="s">
        <v>270</v>
      </c>
      <c r="B63" s="245"/>
      <c r="C63" s="139">
        <f>C53+C54</f>
        <v>32587210</v>
      </c>
      <c r="D63" s="139">
        <f>D53+D54</f>
        <v>32587210</v>
      </c>
      <c r="E63" s="90"/>
      <c r="F63" s="90"/>
    </row>
    <row r="64" spans="1:6" s="86" customFormat="1" x14ac:dyDescent="0.25"/>
    <row r="65" spans="1:6" s="86" customFormat="1" x14ac:dyDescent="0.25"/>
    <row r="66" spans="1:6" x14ac:dyDescent="0.25">
      <c r="A66" s="76" t="s">
        <v>271</v>
      </c>
      <c r="B66" s="76" t="s">
        <v>272</v>
      </c>
      <c r="C66" s="137">
        <v>24610500</v>
      </c>
      <c r="D66" s="137">
        <v>24610500</v>
      </c>
      <c r="E66" s="137"/>
      <c r="F66" s="137"/>
    </row>
    <row r="67" spans="1:6" x14ac:dyDescent="0.25">
      <c r="A67" s="76" t="s">
        <v>273</v>
      </c>
      <c r="B67" s="76" t="s">
        <v>274</v>
      </c>
      <c r="C67" s="137">
        <v>4844610</v>
      </c>
      <c r="D67" s="137">
        <v>4844610</v>
      </c>
      <c r="E67" s="137"/>
      <c r="F67" s="137"/>
    </row>
    <row r="68" spans="1:6" x14ac:dyDescent="0.25">
      <c r="A68" s="76" t="s">
        <v>275</v>
      </c>
      <c r="B68" s="76" t="s">
        <v>208</v>
      </c>
      <c r="C68" s="137">
        <v>3132100</v>
      </c>
      <c r="D68" s="137">
        <v>3132100</v>
      </c>
      <c r="E68" s="137"/>
      <c r="F68" s="137"/>
    </row>
    <row r="69" spans="1:6" x14ac:dyDescent="0.25">
      <c r="A69" s="76" t="s">
        <v>276</v>
      </c>
      <c r="B69" s="76" t="s">
        <v>78</v>
      </c>
      <c r="C69" s="137"/>
      <c r="D69" s="137"/>
      <c r="E69" s="137"/>
      <c r="F69" s="137"/>
    </row>
    <row r="70" spans="1:6" s="80" customFormat="1" x14ac:dyDescent="0.25">
      <c r="A70" s="78"/>
      <c r="B70" s="79" t="s">
        <v>277</v>
      </c>
      <c r="C70" s="78"/>
      <c r="D70" s="78"/>
      <c r="E70" s="78"/>
      <c r="F70" s="78"/>
    </row>
    <row r="71" spans="1:6" s="80" customFormat="1" x14ac:dyDescent="0.25">
      <c r="A71" s="78"/>
      <c r="B71" s="79" t="s">
        <v>278</v>
      </c>
      <c r="C71" s="78"/>
      <c r="D71" s="78"/>
      <c r="E71" s="78"/>
      <c r="F71" s="78"/>
    </row>
    <row r="72" spans="1:6" s="80" customFormat="1" x14ac:dyDescent="0.25">
      <c r="A72" s="78"/>
      <c r="B72" s="79" t="s">
        <v>223</v>
      </c>
      <c r="C72" s="78"/>
      <c r="D72" s="78"/>
      <c r="E72" s="78"/>
      <c r="F72" s="78"/>
    </row>
    <row r="73" spans="1:6" s="80" customFormat="1" x14ac:dyDescent="0.25">
      <c r="A73" s="78"/>
      <c r="B73" s="79" t="s">
        <v>279</v>
      </c>
      <c r="C73" s="78"/>
      <c r="D73" s="78"/>
      <c r="E73" s="78"/>
      <c r="F73" s="78"/>
    </row>
    <row r="74" spans="1:6" x14ac:dyDescent="0.25">
      <c r="A74" s="76" t="s">
        <v>280</v>
      </c>
      <c r="B74" s="76" t="s">
        <v>210</v>
      </c>
      <c r="C74" s="76"/>
      <c r="D74" s="76"/>
      <c r="E74" s="76"/>
      <c r="F74" s="76"/>
    </row>
    <row r="75" spans="1:6" x14ac:dyDescent="0.25">
      <c r="A75" s="76" t="s">
        <v>281</v>
      </c>
      <c r="B75" s="76" t="s">
        <v>82</v>
      </c>
      <c r="C75" s="76"/>
      <c r="D75" s="76"/>
      <c r="E75" s="76"/>
      <c r="F75" s="76"/>
    </row>
    <row r="76" spans="1:6" x14ac:dyDescent="0.25">
      <c r="A76" s="76" t="s">
        <v>282</v>
      </c>
      <c r="B76" s="76" t="s">
        <v>84</v>
      </c>
      <c r="C76" s="76"/>
      <c r="D76" s="76"/>
      <c r="E76" s="76"/>
      <c r="F76" s="76"/>
    </row>
    <row r="77" spans="1:6" x14ac:dyDescent="0.25">
      <c r="A77" s="76" t="s">
        <v>283</v>
      </c>
      <c r="B77" s="76" t="s">
        <v>284</v>
      </c>
      <c r="C77" s="76"/>
      <c r="D77" s="76"/>
      <c r="E77" s="76"/>
      <c r="F77" s="76"/>
    </row>
    <row r="78" spans="1:6" x14ac:dyDescent="0.25">
      <c r="A78" s="243" t="s">
        <v>216</v>
      </c>
      <c r="B78" s="244"/>
      <c r="C78" s="144">
        <f>C66+C67+C68</f>
        <v>32587210</v>
      </c>
      <c r="D78" s="144">
        <f>D66+D67+D68</f>
        <v>32587210</v>
      </c>
      <c r="E78" s="89"/>
      <c r="F78" s="89"/>
    </row>
    <row r="79" spans="1:6" x14ac:dyDescent="0.25">
      <c r="A79" s="5"/>
      <c r="B79" s="5"/>
      <c r="C79" s="5"/>
      <c r="D79" s="5"/>
      <c r="E79" s="5"/>
      <c r="F79" s="5"/>
    </row>
    <row r="80" spans="1:6" x14ac:dyDescent="0.25">
      <c r="A80" s="76" t="s">
        <v>285</v>
      </c>
      <c r="B80" s="76" t="s">
        <v>93</v>
      </c>
      <c r="C80" s="76">
        <f>SUM(C81:C82)</f>
        <v>0</v>
      </c>
      <c r="D80" s="76"/>
      <c r="E80" s="76"/>
      <c r="F80" s="76"/>
    </row>
    <row r="81" spans="1:6" x14ac:dyDescent="0.25">
      <c r="A81" s="5"/>
      <c r="B81" s="5" t="s">
        <v>286</v>
      </c>
      <c r="C81" s="5"/>
      <c r="D81" s="5"/>
      <c r="E81" s="5"/>
      <c r="F81" s="5"/>
    </row>
    <row r="82" spans="1:6" x14ac:dyDescent="0.25">
      <c r="A82" s="5"/>
      <c r="B82" s="5" t="s">
        <v>287</v>
      </c>
      <c r="C82" s="5"/>
      <c r="D82" s="5"/>
      <c r="E82" s="5"/>
      <c r="F82" s="5"/>
    </row>
    <row r="83" spans="1:6" x14ac:dyDescent="0.25">
      <c r="A83" s="5"/>
      <c r="B83" s="5"/>
      <c r="C83" s="5"/>
      <c r="D83" s="5"/>
      <c r="E83" s="5"/>
      <c r="F83" s="5"/>
    </row>
    <row r="84" spans="1:6" x14ac:dyDescent="0.25">
      <c r="A84" s="246" t="s">
        <v>295</v>
      </c>
      <c r="B84" s="247"/>
      <c r="C84" s="90">
        <f>C78+C80</f>
        <v>32587210</v>
      </c>
      <c r="D84" s="90">
        <f t="shared" ref="D84:F84" si="0">D78+D80</f>
        <v>32587210</v>
      </c>
      <c r="E84" s="90">
        <f t="shared" si="0"/>
        <v>0</v>
      </c>
      <c r="F84" s="90">
        <f t="shared" si="0"/>
        <v>0</v>
      </c>
    </row>
    <row r="85" spans="1:6" x14ac:dyDescent="0.25">
      <c r="A85" s="248" t="s">
        <v>288</v>
      </c>
      <c r="B85" s="249"/>
      <c r="C85" s="5">
        <f>C53-C78</f>
        <v>-32587210</v>
      </c>
      <c r="D85" s="5">
        <f t="shared" ref="D85:F85" si="1">D53-D78</f>
        <v>-32587210</v>
      </c>
      <c r="E85" s="5">
        <f t="shared" si="1"/>
        <v>0</v>
      </c>
      <c r="F85" s="5">
        <f t="shared" si="1"/>
        <v>0</v>
      </c>
    </row>
    <row r="86" spans="1:6" x14ac:dyDescent="0.25">
      <c r="A86" s="238" t="s">
        <v>289</v>
      </c>
      <c r="B86" s="238"/>
      <c r="C86" s="5">
        <f>C63-C84</f>
        <v>0</v>
      </c>
      <c r="D86" s="5">
        <f t="shared" ref="D86:F86" si="2">D63-D84</f>
        <v>0</v>
      </c>
      <c r="E86" s="5">
        <f t="shared" si="2"/>
        <v>0</v>
      </c>
      <c r="F86" s="5">
        <f t="shared" si="2"/>
        <v>0</v>
      </c>
    </row>
    <row r="87" spans="1:6" s="86" customFormat="1" x14ac:dyDescent="0.25"/>
    <row r="88" spans="1:6" s="86" customFormat="1" x14ac:dyDescent="0.25"/>
    <row r="89" spans="1:6" s="86" customFormat="1" x14ac:dyDescent="0.25"/>
    <row r="90" spans="1:6" s="86" customFormat="1" x14ac:dyDescent="0.25"/>
    <row r="91" spans="1:6" s="86" customFormat="1" x14ac:dyDescent="0.25"/>
    <row r="92" spans="1:6" s="86" customFormat="1" x14ac:dyDescent="0.25"/>
    <row r="93" spans="1:6" s="86" customFormat="1" x14ac:dyDescent="0.25"/>
    <row r="94" spans="1:6" s="86" customFormat="1" x14ac:dyDescent="0.25"/>
  </sheetData>
  <mergeCells count="13">
    <mergeCell ref="A86:B86"/>
    <mergeCell ref="D1:F1"/>
    <mergeCell ref="A2:F2"/>
    <mergeCell ref="A3:F3"/>
    <mergeCell ref="A5:A6"/>
    <mergeCell ref="B5:B6"/>
    <mergeCell ref="C5:C6"/>
    <mergeCell ref="D5:F5"/>
    <mergeCell ref="A53:B53"/>
    <mergeCell ref="A63:B63"/>
    <mergeCell ref="A78:B78"/>
    <mergeCell ref="A84:B84"/>
    <mergeCell ref="A85:B8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workbookViewId="0">
      <selection activeCell="A59" sqref="A59:XFD59"/>
    </sheetView>
  </sheetViews>
  <sheetFormatPr defaultRowHeight="15.75" x14ac:dyDescent="0.25"/>
  <cols>
    <col min="1" max="1" width="4.42578125" style="1" customWidth="1"/>
    <col min="2" max="2" width="83.28515625" style="1" bestFit="1" customWidth="1"/>
    <col min="3" max="3" width="19" style="1" customWidth="1"/>
    <col min="4" max="4" width="18.5703125" style="1" bestFit="1" customWidth="1"/>
    <col min="5" max="5" width="14.5703125" style="1" customWidth="1"/>
    <col min="6" max="6" width="16.28515625" style="1" customWidth="1"/>
    <col min="7" max="16384" width="9.140625" style="1"/>
  </cols>
  <sheetData>
    <row r="1" spans="1:6" x14ac:dyDescent="0.25">
      <c r="D1" s="240" t="s">
        <v>329</v>
      </c>
      <c r="E1" s="240"/>
      <c r="F1" s="240"/>
    </row>
    <row r="2" spans="1:6" s="3" customFormat="1" x14ac:dyDescent="0.25">
      <c r="A2" s="239" t="s">
        <v>301</v>
      </c>
      <c r="B2" s="239"/>
      <c r="C2" s="239"/>
      <c r="D2" s="239"/>
      <c r="E2" s="239"/>
      <c r="F2" s="239"/>
    </row>
    <row r="3" spans="1:6" x14ac:dyDescent="0.25">
      <c r="A3" s="240" t="s">
        <v>8</v>
      </c>
      <c r="B3" s="240"/>
      <c r="C3" s="240"/>
      <c r="D3" s="240"/>
      <c r="E3" s="240"/>
      <c r="F3" s="240"/>
    </row>
    <row r="4" spans="1:6" x14ac:dyDescent="0.25">
      <c r="A4" s="2"/>
      <c r="B4" s="2"/>
      <c r="C4" s="2"/>
      <c r="D4" s="2"/>
      <c r="E4" s="2"/>
      <c r="F4" s="2"/>
    </row>
    <row r="5" spans="1:6" s="3" customFormat="1" x14ac:dyDescent="0.25">
      <c r="A5" s="241" t="s">
        <v>0</v>
      </c>
      <c r="B5" s="242" t="s">
        <v>1</v>
      </c>
      <c r="C5" s="250" t="s">
        <v>2</v>
      </c>
      <c r="D5" s="242" t="s">
        <v>3</v>
      </c>
      <c r="E5" s="242"/>
      <c r="F5" s="242"/>
    </row>
    <row r="6" spans="1:6" s="3" customFormat="1" ht="47.25" x14ac:dyDescent="0.25">
      <c r="A6" s="241"/>
      <c r="B6" s="242"/>
      <c r="C6" s="250"/>
      <c r="D6" s="4" t="s">
        <v>4</v>
      </c>
      <c r="E6" s="4" t="s">
        <v>5</v>
      </c>
      <c r="F6" s="4" t="s">
        <v>6</v>
      </c>
    </row>
    <row r="7" spans="1:6" x14ac:dyDescent="0.25">
      <c r="A7" s="77" t="s">
        <v>224</v>
      </c>
      <c r="B7" s="77" t="s">
        <v>189</v>
      </c>
      <c r="C7" s="77">
        <f>C8+C29+C30</f>
        <v>0</v>
      </c>
      <c r="D7" s="77"/>
      <c r="E7" s="77"/>
      <c r="F7" s="77"/>
    </row>
    <row r="8" spans="1:6" x14ac:dyDescent="0.25">
      <c r="A8" s="5"/>
      <c r="B8" s="5" t="s">
        <v>225</v>
      </c>
      <c r="C8" s="5">
        <f>C9+C15+C19+C26+C28</f>
        <v>0</v>
      </c>
      <c r="D8" s="5"/>
      <c r="E8" s="5"/>
      <c r="F8" s="5"/>
    </row>
    <row r="9" spans="1:6" x14ac:dyDescent="0.25">
      <c r="A9" s="83"/>
      <c r="B9" s="84" t="s">
        <v>229</v>
      </c>
      <c r="C9" s="83"/>
      <c r="D9" s="83"/>
      <c r="E9" s="83"/>
      <c r="F9" s="83"/>
    </row>
    <row r="10" spans="1:6" s="80" customFormat="1" x14ac:dyDescent="0.25">
      <c r="A10" s="78"/>
      <c r="B10" s="81" t="s">
        <v>226</v>
      </c>
      <c r="C10" s="78"/>
      <c r="D10" s="78"/>
      <c r="E10" s="78"/>
      <c r="F10" s="78"/>
    </row>
    <row r="11" spans="1:6" s="80" customFormat="1" x14ac:dyDescent="0.25">
      <c r="A11" s="78"/>
      <c r="B11" s="82" t="s">
        <v>227</v>
      </c>
      <c r="C11" s="78"/>
      <c r="D11" s="78"/>
      <c r="E11" s="78"/>
      <c r="F11" s="78"/>
    </row>
    <row r="12" spans="1:6" s="80" customFormat="1" x14ac:dyDescent="0.25">
      <c r="A12" s="78"/>
      <c r="B12" s="82" t="s">
        <v>228</v>
      </c>
      <c r="C12" s="78"/>
      <c r="D12" s="78"/>
      <c r="E12" s="78"/>
      <c r="F12" s="78"/>
    </row>
    <row r="13" spans="1:6" s="80" customFormat="1" x14ac:dyDescent="0.25">
      <c r="A13" s="78"/>
      <c r="B13" s="82"/>
      <c r="C13" s="78"/>
      <c r="D13" s="78"/>
      <c r="E13" s="78"/>
      <c r="F13" s="78"/>
    </row>
    <row r="14" spans="1:6" s="80" customFormat="1" x14ac:dyDescent="0.25">
      <c r="A14" s="78"/>
      <c r="B14" s="82"/>
      <c r="C14" s="78"/>
      <c r="D14" s="78"/>
      <c r="E14" s="78"/>
      <c r="F14" s="78"/>
    </row>
    <row r="15" spans="1:6" x14ac:dyDescent="0.25">
      <c r="A15" s="83"/>
      <c r="B15" s="84" t="s">
        <v>230</v>
      </c>
      <c r="C15" s="83"/>
      <c r="D15" s="83"/>
      <c r="E15" s="83"/>
      <c r="F15" s="83"/>
    </row>
    <row r="16" spans="1:6" x14ac:dyDescent="0.25">
      <c r="A16" s="5"/>
      <c r="B16" s="79" t="s">
        <v>231</v>
      </c>
      <c r="C16" s="5"/>
      <c r="D16" s="5"/>
      <c r="E16" s="5"/>
      <c r="F16" s="5"/>
    </row>
    <row r="17" spans="1:6" x14ac:dyDescent="0.25">
      <c r="A17" s="5"/>
      <c r="B17" s="79" t="s">
        <v>232</v>
      </c>
      <c r="C17" s="5"/>
      <c r="D17" s="5"/>
      <c r="E17" s="5"/>
      <c r="F17" s="5"/>
    </row>
    <row r="18" spans="1:6" x14ac:dyDescent="0.25">
      <c r="A18" s="5"/>
      <c r="B18" s="79" t="s">
        <v>233</v>
      </c>
      <c r="C18" s="5"/>
      <c r="D18" s="5"/>
      <c r="E18" s="5"/>
      <c r="F18" s="5"/>
    </row>
    <row r="19" spans="1:6" x14ac:dyDescent="0.25">
      <c r="A19" s="83"/>
      <c r="B19" s="84" t="s">
        <v>234</v>
      </c>
      <c r="C19" s="83"/>
      <c r="D19" s="83"/>
      <c r="E19" s="83"/>
      <c r="F19" s="83"/>
    </row>
    <row r="20" spans="1:6" x14ac:dyDescent="0.25">
      <c r="A20" s="5"/>
      <c r="B20" s="79" t="s">
        <v>235</v>
      </c>
      <c r="C20" s="5"/>
      <c r="D20" s="5"/>
      <c r="E20" s="5"/>
      <c r="F20" s="5"/>
    </row>
    <row r="21" spans="1:6" x14ac:dyDescent="0.25">
      <c r="A21" s="5"/>
      <c r="B21" s="79" t="s">
        <v>236</v>
      </c>
      <c r="C21" s="5"/>
      <c r="D21" s="5"/>
      <c r="E21" s="5"/>
      <c r="F21" s="5"/>
    </row>
    <row r="22" spans="1:6" x14ac:dyDescent="0.25">
      <c r="A22" s="5"/>
      <c r="B22" s="79" t="s">
        <v>237</v>
      </c>
      <c r="C22" s="5"/>
      <c r="D22" s="5"/>
      <c r="E22" s="5"/>
      <c r="F22" s="5"/>
    </row>
    <row r="23" spans="1:6" x14ac:dyDescent="0.25">
      <c r="A23" s="5"/>
      <c r="B23" s="79" t="s">
        <v>238</v>
      </c>
      <c r="C23" s="5"/>
      <c r="D23" s="5"/>
      <c r="E23" s="5"/>
      <c r="F23" s="5"/>
    </row>
    <row r="24" spans="1:6" x14ac:dyDescent="0.25">
      <c r="A24" s="5"/>
      <c r="B24" s="79" t="s">
        <v>239</v>
      </c>
      <c r="C24" s="5"/>
      <c r="D24" s="5"/>
      <c r="E24" s="5"/>
      <c r="F24" s="5"/>
    </row>
    <row r="25" spans="1:6" x14ac:dyDescent="0.25">
      <c r="A25" s="5"/>
      <c r="B25" s="79" t="s">
        <v>240</v>
      </c>
      <c r="C25" s="5"/>
      <c r="D25" s="5"/>
      <c r="E25" s="5"/>
      <c r="F25" s="5"/>
    </row>
    <row r="26" spans="1:6" s="88" customFormat="1" x14ac:dyDescent="0.25">
      <c r="A26" s="83"/>
      <c r="B26" s="83" t="s">
        <v>241</v>
      </c>
      <c r="C26" s="83"/>
      <c r="D26" s="83"/>
      <c r="E26" s="83"/>
      <c r="F26" s="83"/>
    </row>
    <row r="27" spans="1:6" s="88" customFormat="1" x14ac:dyDescent="0.25">
      <c r="A27" s="87"/>
      <c r="B27" s="87" t="s">
        <v>242</v>
      </c>
      <c r="C27" s="87"/>
      <c r="D27" s="87"/>
      <c r="E27" s="87"/>
      <c r="F27" s="87"/>
    </row>
    <row r="28" spans="1:6" s="88" customFormat="1" x14ac:dyDescent="0.25">
      <c r="A28" s="83"/>
      <c r="B28" s="83" t="s">
        <v>243</v>
      </c>
      <c r="C28" s="83"/>
      <c r="D28" s="83"/>
      <c r="E28" s="83"/>
      <c r="F28" s="83"/>
    </row>
    <row r="29" spans="1:6" x14ac:dyDescent="0.25">
      <c r="A29" s="5"/>
      <c r="B29" s="5" t="s">
        <v>244</v>
      </c>
      <c r="C29" s="5"/>
      <c r="D29" s="5"/>
      <c r="E29" s="5"/>
      <c r="F29" s="5"/>
    </row>
    <row r="30" spans="1:6" x14ac:dyDescent="0.25">
      <c r="A30" s="5"/>
      <c r="B30" s="5" t="s">
        <v>245</v>
      </c>
      <c r="C30" s="5"/>
      <c r="D30" s="5"/>
      <c r="E30" s="5"/>
      <c r="F30" s="5"/>
    </row>
    <row r="31" spans="1:6" x14ac:dyDescent="0.25">
      <c r="A31" s="5"/>
      <c r="B31" s="79" t="s">
        <v>246</v>
      </c>
      <c r="C31" s="5"/>
      <c r="D31" s="5"/>
      <c r="E31" s="5"/>
      <c r="F31" s="5"/>
    </row>
    <row r="32" spans="1:6" x14ac:dyDescent="0.25">
      <c r="A32" s="5"/>
      <c r="B32" s="79" t="s">
        <v>247</v>
      </c>
      <c r="C32" s="5"/>
      <c r="D32" s="5"/>
      <c r="E32" s="5"/>
      <c r="F32" s="5"/>
    </row>
    <row r="33" spans="1:6" x14ac:dyDescent="0.25">
      <c r="A33" s="77" t="s">
        <v>249</v>
      </c>
      <c r="B33" s="77" t="s">
        <v>248</v>
      </c>
      <c r="C33" s="77"/>
      <c r="D33" s="77"/>
      <c r="E33" s="77"/>
      <c r="F33" s="77"/>
    </row>
    <row r="34" spans="1:6" x14ac:dyDescent="0.25">
      <c r="A34" s="77" t="s">
        <v>250</v>
      </c>
      <c r="B34" s="77" t="s">
        <v>54</v>
      </c>
      <c r="C34" s="77">
        <f>C35+C38+C41</f>
        <v>0</v>
      </c>
      <c r="D34" s="77"/>
      <c r="E34" s="77"/>
      <c r="F34" s="77"/>
    </row>
    <row r="35" spans="1:6" x14ac:dyDescent="0.25">
      <c r="A35" s="5"/>
      <c r="B35" s="5" t="s">
        <v>251</v>
      </c>
      <c r="C35" s="5">
        <f>SUM(C36:C37)</f>
        <v>0</v>
      </c>
      <c r="D35" s="5"/>
      <c r="E35" s="5"/>
      <c r="F35" s="5"/>
    </row>
    <row r="36" spans="1:6" x14ac:dyDescent="0.25">
      <c r="A36" s="5"/>
      <c r="B36" s="79" t="s">
        <v>252</v>
      </c>
      <c r="C36" s="5"/>
      <c r="D36" s="5"/>
      <c r="E36" s="5"/>
      <c r="F36" s="5"/>
    </row>
    <row r="37" spans="1:6" x14ac:dyDescent="0.25">
      <c r="A37" s="5"/>
      <c r="B37" s="79" t="s">
        <v>253</v>
      </c>
      <c r="C37" s="5"/>
      <c r="D37" s="5"/>
      <c r="E37" s="5"/>
      <c r="F37" s="5"/>
    </row>
    <row r="38" spans="1:6" x14ac:dyDescent="0.25">
      <c r="A38" s="5"/>
      <c r="B38" s="5" t="s">
        <v>254</v>
      </c>
      <c r="C38" s="5">
        <f>SUM(C39:C40)</f>
        <v>0</v>
      </c>
      <c r="D38" s="5"/>
      <c r="E38" s="5"/>
      <c r="F38" s="5"/>
    </row>
    <row r="39" spans="1:6" x14ac:dyDescent="0.25">
      <c r="A39" s="5"/>
      <c r="B39" s="79" t="s">
        <v>255</v>
      </c>
      <c r="C39" s="5"/>
      <c r="D39" s="5"/>
      <c r="E39" s="5"/>
      <c r="F39" s="5"/>
    </row>
    <row r="40" spans="1:6" x14ac:dyDescent="0.25">
      <c r="A40" s="5"/>
      <c r="B40" s="79" t="s">
        <v>256</v>
      </c>
      <c r="C40" s="5"/>
      <c r="D40" s="5"/>
      <c r="E40" s="5"/>
      <c r="F40" s="5"/>
    </row>
    <row r="41" spans="1:6" x14ac:dyDescent="0.25">
      <c r="A41" s="5"/>
      <c r="B41" s="5" t="s">
        <v>258</v>
      </c>
      <c r="C41" s="5">
        <f>SUM(C42:C43)</f>
        <v>0</v>
      </c>
      <c r="D41" s="5"/>
      <c r="E41" s="5"/>
      <c r="F41" s="5"/>
    </row>
    <row r="42" spans="1:6" x14ac:dyDescent="0.25">
      <c r="A42" s="5"/>
      <c r="B42" s="79" t="s">
        <v>257</v>
      </c>
      <c r="C42" s="5"/>
      <c r="D42" s="5"/>
      <c r="E42" s="5"/>
      <c r="F42" s="5"/>
    </row>
    <row r="43" spans="1:6" x14ac:dyDescent="0.25">
      <c r="A43" s="5"/>
      <c r="B43" s="79" t="s">
        <v>290</v>
      </c>
      <c r="C43" s="5"/>
      <c r="D43" s="5"/>
      <c r="E43" s="5"/>
      <c r="F43" s="5"/>
    </row>
    <row r="44" spans="1:6" s="3" customFormat="1" x14ac:dyDescent="0.25">
      <c r="A44" s="77" t="s">
        <v>259</v>
      </c>
      <c r="B44" s="77" t="s">
        <v>56</v>
      </c>
      <c r="C44" s="77">
        <f>SUM(C45:C49)</f>
        <v>0</v>
      </c>
      <c r="D44" s="77"/>
      <c r="E44" s="77"/>
      <c r="F44" s="77"/>
    </row>
    <row r="45" spans="1:6" x14ac:dyDescent="0.25">
      <c r="A45" s="5"/>
      <c r="B45" s="5" t="s">
        <v>291</v>
      </c>
      <c r="C45" s="5"/>
      <c r="D45" s="5"/>
      <c r="E45" s="5"/>
      <c r="F45" s="5"/>
    </row>
    <row r="46" spans="1:6" x14ac:dyDescent="0.25">
      <c r="A46" s="5"/>
      <c r="B46" s="5" t="s">
        <v>292</v>
      </c>
      <c r="C46" s="5"/>
      <c r="D46" s="5"/>
      <c r="E46" s="5"/>
      <c r="F46" s="5"/>
    </row>
    <row r="47" spans="1:6" x14ac:dyDescent="0.25">
      <c r="A47" s="5"/>
      <c r="B47" s="5" t="s">
        <v>320</v>
      </c>
      <c r="C47" s="5"/>
      <c r="D47" s="5"/>
      <c r="E47" s="5"/>
      <c r="F47" s="5"/>
    </row>
    <row r="48" spans="1:6" x14ac:dyDescent="0.25">
      <c r="A48" s="5"/>
      <c r="B48" s="5" t="s">
        <v>293</v>
      </c>
      <c r="C48" s="5"/>
      <c r="D48" s="5"/>
      <c r="E48" s="5"/>
      <c r="F48" s="5"/>
    </row>
    <row r="49" spans="1:6" x14ac:dyDescent="0.25">
      <c r="A49" s="5"/>
      <c r="B49" s="5" t="s">
        <v>294</v>
      </c>
      <c r="C49" s="5"/>
      <c r="D49" s="5"/>
      <c r="E49" s="5"/>
      <c r="F49" s="5"/>
    </row>
    <row r="50" spans="1:6" s="3" customFormat="1" x14ac:dyDescent="0.25">
      <c r="A50" s="77" t="s">
        <v>260</v>
      </c>
      <c r="B50" s="77" t="s">
        <v>58</v>
      </c>
      <c r="C50" s="77"/>
      <c r="D50" s="77"/>
      <c r="E50" s="77"/>
      <c r="F50" s="77"/>
    </row>
    <row r="51" spans="1:6" x14ac:dyDescent="0.25">
      <c r="A51" s="77" t="s">
        <v>261</v>
      </c>
      <c r="B51" s="77" t="s">
        <v>60</v>
      </c>
      <c r="C51" s="77"/>
      <c r="D51" s="77"/>
      <c r="E51" s="77"/>
      <c r="F51" s="77"/>
    </row>
    <row r="52" spans="1:6" x14ac:dyDescent="0.25">
      <c r="A52" s="77" t="s">
        <v>262</v>
      </c>
      <c r="B52" s="77" t="s">
        <v>62</v>
      </c>
      <c r="C52" s="77"/>
      <c r="D52" s="77"/>
      <c r="E52" s="77"/>
      <c r="F52" s="77"/>
    </row>
    <row r="53" spans="1:6" x14ac:dyDescent="0.25">
      <c r="A53" s="243" t="s">
        <v>215</v>
      </c>
      <c r="B53" s="244"/>
      <c r="C53" s="89">
        <f>C7+C33+C34+C44+C50+C51+C52</f>
        <v>0</v>
      </c>
      <c r="D53" s="89"/>
      <c r="E53" s="89"/>
      <c r="F53" s="89"/>
    </row>
    <row r="54" spans="1:6" x14ac:dyDescent="0.25">
      <c r="A54" s="76" t="s">
        <v>263</v>
      </c>
      <c r="B54" s="76" t="s">
        <v>264</v>
      </c>
      <c r="C54" s="137">
        <v>75273000</v>
      </c>
      <c r="D54" s="137">
        <v>75273000</v>
      </c>
      <c r="E54" s="76"/>
      <c r="F54" s="76"/>
    </row>
    <row r="55" spans="1:6" s="80" customFormat="1" x14ac:dyDescent="0.25">
      <c r="A55" s="78"/>
      <c r="B55" s="78" t="s">
        <v>265</v>
      </c>
      <c r="C55" s="134">
        <f>SUM(C56:C58)</f>
        <v>0</v>
      </c>
      <c r="D55" s="134"/>
      <c r="E55" s="78"/>
      <c r="F55" s="78"/>
    </row>
    <row r="56" spans="1:6" s="85" customFormat="1" x14ac:dyDescent="0.25">
      <c r="A56" s="79"/>
      <c r="B56" s="79" t="s">
        <v>266</v>
      </c>
      <c r="C56" s="138"/>
      <c r="D56" s="138"/>
      <c r="E56" s="79"/>
      <c r="F56" s="79"/>
    </row>
    <row r="57" spans="1:6" s="85" customFormat="1" x14ac:dyDescent="0.25">
      <c r="A57" s="79"/>
      <c r="B57" s="79" t="s">
        <v>267</v>
      </c>
      <c r="C57" s="138"/>
      <c r="D57" s="138"/>
      <c r="E57" s="79"/>
      <c r="F57" s="79"/>
    </row>
    <row r="58" spans="1:6" s="85" customFormat="1" x14ac:dyDescent="0.25">
      <c r="A58" s="79"/>
      <c r="B58" s="79" t="s">
        <v>268</v>
      </c>
      <c r="C58" s="138"/>
      <c r="D58" s="138"/>
      <c r="E58" s="79"/>
      <c r="F58" s="79"/>
    </row>
    <row r="59" spans="1:6" s="85" customFormat="1" x14ac:dyDescent="0.25">
      <c r="A59" s="79"/>
      <c r="B59" s="79"/>
      <c r="C59" s="138"/>
      <c r="D59" s="138"/>
      <c r="E59" s="79"/>
      <c r="F59" s="79"/>
    </row>
    <row r="60" spans="1:6" s="85" customFormat="1" x14ac:dyDescent="0.25">
      <c r="A60" s="79"/>
      <c r="B60" s="79"/>
      <c r="C60" s="138"/>
      <c r="D60" s="138"/>
      <c r="E60" s="79"/>
      <c r="F60" s="79"/>
    </row>
    <row r="61" spans="1:6" s="85" customFormat="1" x14ac:dyDescent="0.25">
      <c r="A61" s="79"/>
      <c r="B61" s="79"/>
      <c r="C61" s="138"/>
      <c r="D61" s="138"/>
      <c r="E61" s="79"/>
      <c r="F61" s="79"/>
    </row>
    <row r="62" spans="1:6" s="80" customFormat="1" x14ac:dyDescent="0.25">
      <c r="A62" s="78"/>
      <c r="B62" s="78" t="s">
        <v>269</v>
      </c>
      <c r="C62" s="134"/>
      <c r="D62" s="134"/>
      <c r="E62" s="78"/>
      <c r="F62" s="78"/>
    </row>
    <row r="63" spans="1:6" x14ac:dyDescent="0.25">
      <c r="A63" s="245" t="s">
        <v>270</v>
      </c>
      <c r="B63" s="245"/>
      <c r="C63" s="139">
        <f>C53+C54</f>
        <v>75273000</v>
      </c>
      <c r="D63" s="139">
        <f>D53+D54</f>
        <v>75273000</v>
      </c>
      <c r="E63" s="90"/>
      <c r="F63" s="90"/>
    </row>
    <row r="64" spans="1:6" s="86" customFormat="1" x14ac:dyDescent="0.25"/>
    <row r="65" spans="1:6" s="86" customFormat="1" x14ac:dyDescent="0.25"/>
    <row r="66" spans="1:6" x14ac:dyDescent="0.25">
      <c r="A66" s="76" t="s">
        <v>271</v>
      </c>
      <c r="B66" s="76" t="s">
        <v>272</v>
      </c>
      <c r="C66" s="137">
        <v>56737000</v>
      </c>
      <c r="D66" s="137">
        <v>56737000</v>
      </c>
      <c r="E66" s="137"/>
      <c r="F66" s="137"/>
    </row>
    <row r="67" spans="1:6" x14ac:dyDescent="0.25">
      <c r="A67" s="76" t="s">
        <v>273</v>
      </c>
      <c r="B67" s="76" t="s">
        <v>274</v>
      </c>
      <c r="C67" s="137">
        <v>10945000</v>
      </c>
      <c r="D67" s="137">
        <v>10945000</v>
      </c>
      <c r="E67" s="137"/>
      <c r="F67" s="137"/>
    </row>
    <row r="68" spans="1:6" x14ac:dyDescent="0.25">
      <c r="A68" s="76" t="s">
        <v>275</v>
      </c>
      <c r="B68" s="76" t="s">
        <v>208</v>
      </c>
      <c r="C68" s="137">
        <v>6017000</v>
      </c>
      <c r="D68" s="137">
        <v>6017000</v>
      </c>
      <c r="E68" s="137"/>
      <c r="F68" s="137"/>
    </row>
    <row r="69" spans="1:6" x14ac:dyDescent="0.25">
      <c r="A69" s="76" t="s">
        <v>276</v>
      </c>
      <c r="B69" s="76" t="s">
        <v>78</v>
      </c>
      <c r="C69" s="137"/>
      <c r="D69" s="137"/>
      <c r="E69" s="137"/>
      <c r="F69" s="137"/>
    </row>
    <row r="70" spans="1:6" s="80" customFormat="1" x14ac:dyDescent="0.25">
      <c r="A70" s="78"/>
      <c r="B70" s="79" t="s">
        <v>277</v>
      </c>
      <c r="C70" s="78"/>
      <c r="D70" s="78"/>
      <c r="E70" s="78"/>
      <c r="F70" s="78"/>
    </row>
    <row r="71" spans="1:6" s="80" customFormat="1" x14ac:dyDescent="0.25">
      <c r="A71" s="78"/>
      <c r="B71" s="79" t="s">
        <v>278</v>
      </c>
      <c r="C71" s="78"/>
      <c r="D71" s="78"/>
      <c r="E71" s="78"/>
      <c r="F71" s="78"/>
    </row>
    <row r="72" spans="1:6" s="80" customFormat="1" x14ac:dyDescent="0.25">
      <c r="A72" s="78"/>
      <c r="B72" s="79" t="s">
        <v>223</v>
      </c>
      <c r="C72" s="78"/>
      <c r="D72" s="78"/>
      <c r="E72" s="78"/>
      <c r="F72" s="78"/>
    </row>
    <row r="73" spans="1:6" s="80" customFormat="1" x14ac:dyDescent="0.25">
      <c r="A73" s="78"/>
      <c r="B73" s="79" t="s">
        <v>279</v>
      </c>
      <c r="C73" s="78"/>
      <c r="D73" s="78"/>
      <c r="E73" s="78"/>
      <c r="F73" s="78"/>
    </row>
    <row r="74" spans="1:6" x14ac:dyDescent="0.25">
      <c r="A74" s="76" t="s">
        <v>280</v>
      </c>
      <c r="B74" s="76" t="s">
        <v>210</v>
      </c>
      <c r="C74" s="76"/>
      <c r="D74" s="76"/>
      <c r="E74" s="76"/>
      <c r="F74" s="76"/>
    </row>
    <row r="75" spans="1:6" x14ac:dyDescent="0.25">
      <c r="A75" s="76" t="s">
        <v>281</v>
      </c>
      <c r="B75" s="76" t="s">
        <v>82</v>
      </c>
      <c r="C75" s="137">
        <v>914000</v>
      </c>
      <c r="D75" s="137">
        <v>914000</v>
      </c>
      <c r="E75" s="76"/>
      <c r="F75" s="76"/>
    </row>
    <row r="76" spans="1:6" x14ac:dyDescent="0.25">
      <c r="A76" s="76" t="s">
        <v>282</v>
      </c>
      <c r="B76" s="76" t="s">
        <v>84</v>
      </c>
      <c r="C76" s="137">
        <v>660000</v>
      </c>
      <c r="D76" s="137">
        <v>660000</v>
      </c>
      <c r="E76" s="76"/>
      <c r="F76" s="76"/>
    </row>
    <row r="77" spans="1:6" x14ac:dyDescent="0.25">
      <c r="A77" s="76" t="s">
        <v>283</v>
      </c>
      <c r="B77" s="76" t="s">
        <v>284</v>
      </c>
      <c r="C77" s="76"/>
      <c r="D77" s="76"/>
      <c r="E77" s="76"/>
      <c r="F77" s="76"/>
    </row>
    <row r="78" spans="1:6" x14ac:dyDescent="0.25">
      <c r="A78" s="243" t="s">
        <v>216</v>
      </c>
      <c r="B78" s="244"/>
      <c r="C78" s="144">
        <f>C66+C67+C68+C75+C76</f>
        <v>75273000</v>
      </c>
      <c r="D78" s="144">
        <f>D66+D67+D68+D75+D76</f>
        <v>75273000</v>
      </c>
      <c r="E78" s="89"/>
      <c r="F78" s="89"/>
    </row>
    <row r="79" spans="1:6" x14ac:dyDescent="0.25">
      <c r="A79" s="5"/>
      <c r="B79" s="5"/>
      <c r="C79" s="5"/>
      <c r="D79" s="5"/>
      <c r="E79" s="5"/>
      <c r="F79" s="5"/>
    </row>
    <row r="80" spans="1:6" x14ac:dyDescent="0.25">
      <c r="A80" s="76" t="s">
        <v>285</v>
      </c>
      <c r="B80" s="76" t="s">
        <v>93</v>
      </c>
      <c r="C80" s="76">
        <f>SUM(C81:C82)</f>
        <v>0</v>
      </c>
      <c r="D80" s="76"/>
      <c r="E80" s="76"/>
      <c r="F80" s="76"/>
    </row>
    <row r="81" spans="1:6" x14ac:dyDescent="0.25">
      <c r="A81" s="5"/>
      <c r="B81" s="5" t="s">
        <v>286</v>
      </c>
      <c r="C81" s="5"/>
      <c r="D81" s="5"/>
      <c r="E81" s="5"/>
      <c r="F81" s="5"/>
    </row>
    <row r="82" spans="1:6" x14ac:dyDescent="0.25">
      <c r="A82" s="5"/>
      <c r="B82" s="5" t="s">
        <v>287</v>
      </c>
      <c r="C82" s="5"/>
      <c r="D82" s="5"/>
      <c r="E82" s="5"/>
      <c r="F82" s="5"/>
    </row>
    <row r="83" spans="1:6" x14ac:dyDescent="0.25">
      <c r="A83" s="5"/>
      <c r="B83" s="5"/>
      <c r="C83" s="5"/>
      <c r="D83" s="5"/>
      <c r="E83" s="5"/>
      <c r="F83" s="5"/>
    </row>
    <row r="84" spans="1:6" x14ac:dyDescent="0.25">
      <c r="A84" s="246" t="s">
        <v>295</v>
      </c>
      <c r="B84" s="247"/>
      <c r="C84" s="90">
        <f>C78+C80</f>
        <v>75273000</v>
      </c>
      <c r="D84" s="90">
        <f t="shared" ref="D84:F84" si="0">D78+D80</f>
        <v>75273000</v>
      </c>
      <c r="E84" s="90">
        <f t="shared" si="0"/>
        <v>0</v>
      </c>
      <c r="F84" s="90">
        <f t="shared" si="0"/>
        <v>0</v>
      </c>
    </row>
    <row r="85" spans="1:6" x14ac:dyDescent="0.25">
      <c r="A85" s="248" t="s">
        <v>288</v>
      </c>
      <c r="B85" s="249"/>
      <c r="C85" s="5">
        <f>C53-C78</f>
        <v>-75273000</v>
      </c>
      <c r="D85" s="5">
        <f t="shared" ref="D85:F85" si="1">D53-D78</f>
        <v>-75273000</v>
      </c>
      <c r="E85" s="5">
        <f t="shared" si="1"/>
        <v>0</v>
      </c>
      <c r="F85" s="5">
        <f t="shared" si="1"/>
        <v>0</v>
      </c>
    </row>
    <row r="86" spans="1:6" x14ac:dyDescent="0.25">
      <c r="A86" s="238" t="s">
        <v>289</v>
      </c>
      <c r="B86" s="238"/>
      <c r="C86" s="5">
        <f>C63-C84</f>
        <v>0</v>
      </c>
      <c r="D86" s="5">
        <f t="shared" ref="D86:F86" si="2">D63-D84</f>
        <v>0</v>
      </c>
      <c r="E86" s="5">
        <f t="shared" si="2"/>
        <v>0</v>
      </c>
      <c r="F86" s="5">
        <f t="shared" si="2"/>
        <v>0</v>
      </c>
    </row>
    <row r="87" spans="1:6" s="86" customFormat="1" x14ac:dyDescent="0.25"/>
    <row r="88" spans="1:6" s="86" customFormat="1" x14ac:dyDescent="0.25"/>
    <row r="89" spans="1:6" s="86" customFormat="1" x14ac:dyDescent="0.25"/>
    <row r="90" spans="1:6" s="86" customFormat="1" x14ac:dyDescent="0.25"/>
    <row r="91" spans="1:6" s="86" customFormat="1" x14ac:dyDescent="0.25"/>
    <row r="92" spans="1:6" s="86" customFormat="1" x14ac:dyDescent="0.25"/>
    <row r="93" spans="1:6" s="86" customFormat="1" x14ac:dyDescent="0.25"/>
    <row r="94" spans="1:6" s="86" customFormat="1" x14ac:dyDescent="0.25"/>
  </sheetData>
  <mergeCells count="13">
    <mergeCell ref="A86:B86"/>
    <mergeCell ref="D1:F1"/>
    <mergeCell ref="A2:F2"/>
    <mergeCell ref="A3:F3"/>
    <mergeCell ref="A5:A6"/>
    <mergeCell ref="B5:B6"/>
    <mergeCell ref="C5:C6"/>
    <mergeCell ref="D5:F5"/>
    <mergeCell ref="A53:B53"/>
    <mergeCell ref="A63:B63"/>
    <mergeCell ref="A78:B78"/>
    <mergeCell ref="A84:B84"/>
    <mergeCell ref="A85:B8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opLeftCell="A70" workbookViewId="0">
      <selection activeCell="A59" sqref="A59:XFD59"/>
    </sheetView>
  </sheetViews>
  <sheetFormatPr defaultRowHeight="15.75" x14ac:dyDescent="0.25"/>
  <cols>
    <col min="1" max="1" width="4.42578125" style="1" customWidth="1"/>
    <col min="2" max="2" width="83.28515625" style="1" bestFit="1" customWidth="1"/>
    <col min="3" max="3" width="19" style="1" customWidth="1"/>
    <col min="4" max="4" width="18.5703125" style="1" bestFit="1" customWidth="1"/>
    <col min="5" max="5" width="14.5703125" style="1" customWidth="1"/>
    <col min="6" max="6" width="16.28515625" style="1" customWidth="1"/>
    <col min="7" max="16384" width="9.140625" style="1"/>
  </cols>
  <sheetData>
    <row r="1" spans="1:6" x14ac:dyDescent="0.25">
      <c r="D1" s="240" t="s">
        <v>331</v>
      </c>
      <c r="E1" s="240"/>
      <c r="F1" s="240"/>
    </row>
    <row r="2" spans="1:6" s="3" customFormat="1" x14ac:dyDescent="0.25">
      <c r="A2" s="239" t="s">
        <v>302</v>
      </c>
      <c r="B2" s="239"/>
      <c r="C2" s="239"/>
      <c r="D2" s="239"/>
      <c r="E2" s="239"/>
      <c r="F2" s="239"/>
    </row>
    <row r="3" spans="1:6" x14ac:dyDescent="0.25">
      <c r="A3" s="240" t="s">
        <v>8</v>
      </c>
      <c r="B3" s="240"/>
      <c r="C3" s="240"/>
      <c r="D3" s="240"/>
      <c r="E3" s="240"/>
      <c r="F3" s="240"/>
    </row>
    <row r="4" spans="1:6" x14ac:dyDescent="0.25">
      <c r="A4" s="2"/>
      <c r="B4" s="2"/>
      <c r="C4" s="2"/>
      <c r="D4" s="2"/>
      <c r="E4" s="2"/>
      <c r="F4" s="2"/>
    </row>
    <row r="5" spans="1:6" s="3" customFormat="1" x14ac:dyDescent="0.25">
      <c r="A5" s="241" t="s">
        <v>0</v>
      </c>
      <c r="B5" s="242" t="s">
        <v>1</v>
      </c>
      <c r="C5" s="250" t="s">
        <v>2</v>
      </c>
      <c r="D5" s="242" t="s">
        <v>3</v>
      </c>
      <c r="E5" s="242"/>
      <c r="F5" s="242"/>
    </row>
    <row r="6" spans="1:6" s="3" customFormat="1" ht="47.25" x14ac:dyDescent="0.25">
      <c r="A6" s="241"/>
      <c r="B6" s="242"/>
      <c r="C6" s="250"/>
      <c r="D6" s="4" t="s">
        <v>4</v>
      </c>
      <c r="E6" s="4" t="s">
        <v>5</v>
      </c>
      <c r="F6" s="4" t="s">
        <v>6</v>
      </c>
    </row>
    <row r="7" spans="1:6" x14ac:dyDescent="0.25">
      <c r="A7" s="77" t="s">
        <v>224</v>
      </c>
      <c r="B7" s="77" t="s">
        <v>189</v>
      </c>
      <c r="C7" s="77">
        <f>C8+C29+C30</f>
        <v>0</v>
      </c>
      <c r="D7" s="77"/>
      <c r="E7" s="77"/>
      <c r="F7" s="77"/>
    </row>
    <row r="8" spans="1:6" x14ac:dyDescent="0.25">
      <c r="A8" s="5"/>
      <c r="B8" s="5" t="s">
        <v>225</v>
      </c>
      <c r="C8" s="5">
        <f>C9+C15+C19+C26+C28</f>
        <v>0</v>
      </c>
      <c r="D8" s="5"/>
      <c r="E8" s="5"/>
      <c r="F8" s="5"/>
    </row>
    <row r="9" spans="1:6" x14ac:dyDescent="0.25">
      <c r="A9" s="83"/>
      <c r="B9" s="84" t="s">
        <v>229</v>
      </c>
      <c r="C9" s="83"/>
      <c r="D9" s="83"/>
      <c r="E9" s="83"/>
      <c r="F9" s="83"/>
    </row>
    <row r="10" spans="1:6" s="80" customFormat="1" x14ac:dyDescent="0.25">
      <c r="A10" s="78"/>
      <c r="B10" s="81" t="s">
        <v>226</v>
      </c>
      <c r="C10" s="78"/>
      <c r="D10" s="78"/>
      <c r="E10" s="78"/>
      <c r="F10" s="78"/>
    </row>
    <row r="11" spans="1:6" s="80" customFormat="1" x14ac:dyDescent="0.25">
      <c r="A11" s="78"/>
      <c r="B11" s="82" t="s">
        <v>227</v>
      </c>
      <c r="C11" s="78"/>
      <c r="D11" s="78"/>
      <c r="E11" s="78"/>
      <c r="F11" s="78"/>
    </row>
    <row r="12" spans="1:6" s="80" customFormat="1" x14ac:dyDescent="0.25">
      <c r="A12" s="78"/>
      <c r="B12" s="82" t="s">
        <v>228</v>
      </c>
      <c r="C12" s="78"/>
      <c r="D12" s="78"/>
      <c r="E12" s="78"/>
      <c r="F12" s="78"/>
    </row>
    <row r="13" spans="1:6" s="80" customFormat="1" x14ac:dyDescent="0.25">
      <c r="A13" s="78"/>
      <c r="B13" s="82"/>
      <c r="C13" s="78"/>
      <c r="D13" s="78"/>
      <c r="E13" s="78"/>
      <c r="F13" s="78"/>
    </row>
    <row r="14" spans="1:6" s="80" customFormat="1" x14ac:dyDescent="0.25">
      <c r="A14" s="78"/>
      <c r="B14" s="82"/>
      <c r="C14" s="78"/>
      <c r="D14" s="78"/>
      <c r="E14" s="78"/>
      <c r="F14" s="78"/>
    </row>
    <row r="15" spans="1:6" x14ac:dyDescent="0.25">
      <c r="A15" s="83"/>
      <c r="B15" s="84" t="s">
        <v>230</v>
      </c>
      <c r="C15" s="83"/>
      <c r="D15" s="83"/>
      <c r="E15" s="83"/>
      <c r="F15" s="83"/>
    </row>
    <row r="16" spans="1:6" x14ac:dyDescent="0.25">
      <c r="A16" s="5"/>
      <c r="B16" s="79" t="s">
        <v>231</v>
      </c>
      <c r="C16" s="5"/>
      <c r="D16" s="5"/>
      <c r="E16" s="5"/>
      <c r="F16" s="5"/>
    </row>
    <row r="17" spans="1:6" x14ac:dyDescent="0.25">
      <c r="A17" s="5"/>
      <c r="B17" s="79" t="s">
        <v>232</v>
      </c>
      <c r="C17" s="5"/>
      <c r="D17" s="5"/>
      <c r="E17" s="5"/>
      <c r="F17" s="5"/>
    </row>
    <row r="18" spans="1:6" x14ac:dyDescent="0.25">
      <c r="A18" s="5"/>
      <c r="B18" s="79" t="s">
        <v>233</v>
      </c>
      <c r="C18" s="5"/>
      <c r="D18" s="5"/>
      <c r="E18" s="5"/>
      <c r="F18" s="5"/>
    </row>
    <row r="19" spans="1:6" x14ac:dyDescent="0.25">
      <c r="A19" s="83"/>
      <c r="B19" s="84" t="s">
        <v>234</v>
      </c>
      <c r="C19" s="83"/>
      <c r="D19" s="83"/>
      <c r="E19" s="83"/>
      <c r="F19" s="83"/>
    </row>
    <row r="20" spans="1:6" x14ac:dyDescent="0.25">
      <c r="A20" s="5"/>
      <c r="B20" s="79" t="s">
        <v>235</v>
      </c>
      <c r="C20" s="5"/>
      <c r="D20" s="5"/>
      <c r="E20" s="5"/>
      <c r="F20" s="5"/>
    </row>
    <row r="21" spans="1:6" x14ac:dyDescent="0.25">
      <c r="A21" s="5"/>
      <c r="B21" s="79" t="s">
        <v>236</v>
      </c>
      <c r="C21" s="5"/>
      <c r="D21" s="5"/>
      <c r="E21" s="5"/>
      <c r="F21" s="5"/>
    </row>
    <row r="22" spans="1:6" x14ac:dyDescent="0.25">
      <c r="A22" s="5"/>
      <c r="B22" s="79" t="s">
        <v>237</v>
      </c>
      <c r="C22" s="5"/>
      <c r="D22" s="5"/>
      <c r="E22" s="5"/>
      <c r="F22" s="5"/>
    </row>
    <row r="23" spans="1:6" x14ac:dyDescent="0.25">
      <c r="A23" s="5"/>
      <c r="B23" s="79" t="s">
        <v>238</v>
      </c>
      <c r="C23" s="5"/>
      <c r="D23" s="5"/>
      <c r="E23" s="5"/>
      <c r="F23" s="5"/>
    </row>
    <row r="24" spans="1:6" x14ac:dyDescent="0.25">
      <c r="A24" s="5"/>
      <c r="B24" s="79" t="s">
        <v>239</v>
      </c>
      <c r="C24" s="5"/>
      <c r="D24" s="5"/>
      <c r="E24" s="5"/>
      <c r="F24" s="5"/>
    </row>
    <row r="25" spans="1:6" x14ac:dyDescent="0.25">
      <c r="A25" s="5"/>
      <c r="B25" s="79" t="s">
        <v>240</v>
      </c>
      <c r="C25" s="5"/>
      <c r="D25" s="5"/>
      <c r="E25" s="5"/>
      <c r="F25" s="5"/>
    </row>
    <row r="26" spans="1:6" s="88" customFormat="1" x14ac:dyDescent="0.25">
      <c r="A26" s="83"/>
      <c r="B26" s="83" t="s">
        <v>241</v>
      </c>
      <c r="C26" s="83"/>
      <c r="D26" s="83"/>
      <c r="E26" s="83"/>
      <c r="F26" s="83"/>
    </row>
    <row r="27" spans="1:6" s="88" customFormat="1" x14ac:dyDescent="0.25">
      <c r="A27" s="87"/>
      <c r="B27" s="87" t="s">
        <v>242</v>
      </c>
      <c r="C27" s="87"/>
      <c r="D27" s="87"/>
      <c r="E27" s="87"/>
      <c r="F27" s="87"/>
    </row>
    <row r="28" spans="1:6" s="88" customFormat="1" x14ac:dyDescent="0.25">
      <c r="A28" s="83"/>
      <c r="B28" s="83" t="s">
        <v>243</v>
      </c>
      <c r="C28" s="83"/>
      <c r="D28" s="83"/>
      <c r="E28" s="83"/>
      <c r="F28" s="83"/>
    </row>
    <row r="29" spans="1:6" x14ac:dyDescent="0.25">
      <c r="A29" s="5"/>
      <c r="B29" s="5" t="s">
        <v>244</v>
      </c>
      <c r="C29" s="5"/>
      <c r="D29" s="5"/>
      <c r="E29" s="5"/>
      <c r="F29" s="5"/>
    </row>
    <row r="30" spans="1:6" x14ac:dyDescent="0.25">
      <c r="A30" s="5"/>
      <c r="B30" s="5" t="s">
        <v>245</v>
      </c>
      <c r="C30" s="5"/>
      <c r="D30" s="5"/>
      <c r="E30" s="5"/>
      <c r="F30" s="5"/>
    </row>
    <row r="31" spans="1:6" x14ac:dyDescent="0.25">
      <c r="A31" s="5"/>
      <c r="B31" s="79" t="s">
        <v>246</v>
      </c>
      <c r="C31" s="5"/>
      <c r="D31" s="5"/>
      <c r="E31" s="5"/>
      <c r="F31" s="5"/>
    </row>
    <row r="32" spans="1:6" x14ac:dyDescent="0.25">
      <c r="A32" s="5"/>
      <c r="B32" s="79" t="s">
        <v>247</v>
      </c>
      <c r="C32" s="5"/>
      <c r="D32" s="5"/>
      <c r="E32" s="5"/>
      <c r="F32" s="5"/>
    </row>
    <row r="33" spans="1:6" x14ac:dyDescent="0.25">
      <c r="A33" s="77" t="s">
        <v>249</v>
      </c>
      <c r="B33" s="77" t="s">
        <v>248</v>
      </c>
      <c r="C33" s="77"/>
      <c r="D33" s="77"/>
      <c r="E33" s="77"/>
      <c r="F33" s="77"/>
    </row>
    <row r="34" spans="1:6" x14ac:dyDescent="0.25">
      <c r="A34" s="77" t="s">
        <v>250</v>
      </c>
      <c r="B34" s="77" t="s">
        <v>54</v>
      </c>
      <c r="C34" s="77">
        <f>C35+C38+C41</f>
        <v>0</v>
      </c>
      <c r="D34" s="77"/>
      <c r="E34" s="77"/>
      <c r="F34" s="77"/>
    </row>
    <row r="35" spans="1:6" x14ac:dyDescent="0.25">
      <c r="A35" s="5"/>
      <c r="B35" s="5" t="s">
        <v>251</v>
      </c>
      <c r="C35" s="5">
        <f>SUM(C36:C37)</f>
        <v>0</v>
      </c>
      <c r="D35" s="5"/>
      <c r="E35" s="5"/>
      <c r="F35" s="5"/>
    </row>
    <row r="36" spans="1:6" x14ac:dyDescent="0.25">
      <c r="A36" s="5"/>
      <c r="B36" s="79" t="s">
        <v>252</v>
      </c>
      <c r="C36" s="5"/>
      <c r="D36" s="5"/>
      <c r="E36" s="5"/>
      <c r="F36" s="5"/>
    </row>
    <row r="37" spans="1:6" x14ac:dyDescent="0.25">
      <c r="A37" s="5"/>
      <c r="B37" s="79" t="s">
        <v>253</v>
      </c>
      <c r="C37" s="5"/>
      <c r="D37" s="5"/>
      <c r="E37" s="5"/>
      <c r="F37" s="5"/>
    </row>
    <row r="38" spans="1:6" x14ac:dyDescent="0.25">
      <c r="A38" s="5"/>
      <c r="B38" s="5" t="s">
        <v>254</v>
      </c>
      <c r="C38" s="5">
        <f>SUM(C39:C40)</f>
        <v>0</v>
      </c>
      <c r="D38" s="5"/>
      <c r="E38" s="5"/>
      <c r="F38" s="5"/>
    </row>
    <row r="39" spans="1:6" x14ac:dyDescent="0.25">
      <c r="A39" s="5"/>
      <c r="B39" s="79" t="s">
        <v>255</v>
      </c>
      <c r="C39" s="5"/>
      <c r="D39" s="5"/>
      <c r="E39" s="5"/>
      <c r="F39" s="5"/>
    </row>
    <row r="40" spans="1:6" x14ac:dyDescent="0.25">
      <c r="A40" s="5"/>
      <c r="B40" s="79" t="s">
        <v>256</v>
      </c>
      <c r="C40" s="5"/>
      <c r="D40" s="5"/>
      <c r="E40" s="5"/>
      <c r="F40" s="5"/>
    </row>
    <row r="41" spans="1:6" x14ac:dyDescent="0.25">
      <c r="A41" s="5"/>
      <c r="B41" s="5" t="s">
        <v>258</v>
      </c>
      <c r="C41" s="5">
        <f>SUM(C42:C43)</f>
        <v>0</v>
      </c>
      <c r="D41" s="5"/>
      <c r="E41" s="5"/>
      <c r="F41" s="5"/>
    </row>
    <row r="42" spans="1:6" x14ac:dyDescent="0.25">
      <c r="A42" s="5"/>
      <c r="B42" s="79" t="s">
        <v>257</v>
      </c>
      <c r="C42" s="5"/>
      <c r="D42" s="5"/>
      <c r="E42" s="5"/>
      <c r="F42" s="5"/>
    </row>
    <row r="43" spans="1:6" x14ac:dyDescent="0.25">
      <c r="A43" s="5"/>
      <c r="B43" s="79" t="s">
        <v>290</v>
      </c>
      <c r="C43" s="5"/>
      <c r="D43" s="5"/>
      <c r="E43" s="5"/>
      <c r="F43" s="5"/>
    </row>
    <row r="44" spans="1:6" s="3" customFormat="1" x14ac:dyDescent="0.25">
      <c r="A44" s="77" t="s">
        <v>259</v>
      </c>
      <c r="B44" s="77" t="s">
        <v>56</v>
      </c>
      <c r="C44" s="131">
        <f>SUM(C45:C49)</f>
        <v>21828499.925590552</v>
      </c>
      <c r="D44" s="131">
        <f>SUM(D45:D49)</f>
        <v>21828500</v>
      </c>
      <c r="E44" s="77"/>
      <c r="F44" s="77"/>
    </row>
    <row r="45" spans="1:6" x14ac:dyDescent="0.25">
      <c r="A45" s="5"/>
      <c r="B45" s="5" t="s">
        <v>291</v>
      </c>
      <c r="C45" s="5"/>
      <c r="D45" s="5"/>
      <c r="E45" s="5"/>
      <c r="F45" s="5"/>
    </row>
    <row r="46" spans="1:6" x14ac:dyDescent="0.25">
      <c r="A46" s="5"/>
      <c r="B46" s="5" t="s">
        <v>292</v>
      </c>
      <c r="C46" s="132">
        <f>7235000/1.27</f>
        <v>5696850.3937007869</v>
      </c>
      <c r="D46" s="132">
        <v>5696850</v>
      </c>
      <c r="E46" s="5"/>
      <c r="F46" s="5"/>
    </row>
    <row r="47" spans="1:6" x14ac:dyDescent="0.25">
      <c r="A47" s="5"/>
      <c r="B47" s="5" t="s">
        <v>320</v>
      </c>
      <c r="C47" s="132"/>
      <c r="D47" s="132"/>
      <c r="E47" s="5"/>
      <c r="F47" s="5"/>
    </row>
    <row r="48" spans="1:6" x14ac:dyDescent="0.25">
      <c r="A48" s="5"/>
      <c r="B48" s="5" t="s">
        <v>293</v>
      </c>
      <c r="C48" s="132">
        <f>14593500/1.27</f>
        <v>11490944.881889764</v>
      </c>
      <c r="D48" s="132">
        <v>11490945</v>
      </c>
      <c r="E48" s="5"/>
      <c r="F48" s="5"/>
    </row>
    <row r="49" spans="1:6" x14ac:dyDescent="0.25">
      <c r="A49" s="5"/>
      <c r="B49" s="5" t="s">
        <v>294</v>
      </c>
      <c r="C49" s="132">
        <f>(5696850+11490945)*0.27</f>
        <v>4640704.6500000004</v>
      </c>
      <c r="D49" s="132">
        <v>4640705</v>
      </c>
      <c r="E49" s="5"/>
      <c r="F49" s="5"/>
    </row>
    <row r="50" spans="1:6" s="3" customFormat="1" x14ac:dyDescent="0.25">
      <c r="A50" s="77" t="s">
        <v>260</v>
      </c>
      <c r="B50" s="77" t="s">
        <v>58</v>
      </c>
      <c r="C50" s="77"/>
      <c r="D50" s="131"/>
      <c r="E50" s="77"/>
      <c r="F50" s="77"/>
    </row>
    <row r="51" spans="1:6" x14ac:dyDescent="0.25">
      <c r="A51" s="77" t="s">
        <v>261</v>
      </c>
      <c r="B51" s="77" t="s">
        <v>60</v>
      </c>
      <c r="C51" s="77"/>
      <c r="D51" s="131"/>
      <c r="E51" s="77"/>
      <c r="F51" s="77"/>
    </row>
    <row r="52" spans="1:6" x14ac:dyDescent="0.25">
      <c r="A52" s="77" t="s">
        <v>262</v>
      </c>
      <c r="B52" s="77" t="s">
        <v>62</v>
      </c>
      <c r="C52" s="77"/>
      <c r="D52" s="131"/>
      <c r="E52" s="77"/>
      <c r="F52" s="77"/>
    </row>
    <row r="53" spans="1:6" x14ac:dyDescent="0.25">
      <c r="A53" s="243" t="s">
        <v>215</v>
      </c>
      <c r="B53" s="244"/>
      <c r="C53" s="136">
        <f>C7+C33+C34+C44+C50+C51+C52</f>
        <v>21828499.925590552</v>
      </c>
      <c r="D53" s="136">
        <f>D7+D33+D34+D44+D50+D51+D52</f>
        <v>21828500</v>
      </c>
      <c r="E53" s="89"/>
      <c r="F53" s="89"/>
    </row>
    <row r="54" spans="1:6" x14ac:dyDescent="0.25">
      <c r="A54" s="76" t="s">
        <v>263</v>
      </c>
      <c r="B54" s="76" t="s">
        <v>264</v>
      </c>
      <c r="C54" s="137">
        <v>75431352</v>
      </c>
      <c r="D54" s="137">
        <v>75431352</v>
      </c>
      <c r="E54" s="76"/>
      <c r="F54" s="76"/>
    </row>
    <row r="55" spans="1:6" s="80" customFormat="1" x14ac:dyDescent="0.25">
      <c r="A55" s="78"/>
      <c r="B55" s="78" t="s">
        <v>265</v>
      </c>
      <c r="C55" s="78">
        <f>SUM(C56:C58)</f>
        <v>0</v>
      </c>
      <c r="D55" s="134"/>
      <c r="E55" s="78"/>
      <c r="F55" s="78"/>
    </row>
    <row r="56" spans="1:6" s="85" customFormat="1" x14ac:dyDescent="0.25">
      <c r="A56" s="79"/>
      <c r="B56" s="79" t="s">
        <v>266</v>
      </c>
      <c r="C56" s="79"/>
      <c r="D56" s="79"/>
      <c r="E56" s="79"/>
      <c r="F56" s="79"/>
    </row>
    <row r="57" spans="1:6" s="85" customFormat="1" x14ac:dyDescent="0.25">
      <c r="A57" s="79"/>
      <c r="B57" s="79" t="s">
        <v>267</v>
      </c>
      <c r="C57" s="79"/>
      <c r="D57" s="79"/>
      <c r="E57" s="79"/>
      <c r="F57" s="79"/>
    </row>
    <row r="58" spans="1:6" s="85" customFormat="1" x14ac:dyDescent="0.25">
      <c r="A58" s="79"/>
      <c r="B58" s="79" t="s">
        <v>268</v>
      </c>
      <c r="C58" s="79"/>
      <c r="D58" s="79"/>
      <c r="E58" s="79"/>
      <c r="F58" s="79"/>
    </row>
    <row r="59" spans="1:6" s="85" customFormat="1" x14ac:dyDescent="0.25">
      <c r="A59" s="79"/>
      <c r="B59" s="79"/>
      <c r="C59" s="79"/>
      <c r="D59" s="79"/>
      <c r="E59" s="79"/>
      <c r="F59" s="79"/>
    </row>
    <row r="60" spans="1:6" s="85" customFormat="1" x14ac:dyDescent="0.25">
      <c r="A60" s="79"/>
      <c r="B60" s="79"/>
      <c r="C60" s="79"/>
      <c r="D60" s="79"/>
      <c r="E60" s="79"/>
      <c r="F60" s="79"/>
    </row>
    <row r="61" spans="1:6" s="85" customFormat="1" x14ac:dyDescent="0.25">
      <c r="A61" s="79"/>
      <c r="B61" s="79"/>
      <c r="C61" s="79"/>
      <c r="D61" s="79"/>
      <c r="E61" s="79"/>
      <c r="F61" s="79"/>
    </row>
    <row r="62" spans="1:6" s="80" customFormat="1" x14ac:dyDescent="0.25">
      <c r="A62" s="78"/>
      <c r="B62" s="78" t="s">
        <v>269</v>
      </c>
      <c r="C62" s="78"/>
      <c r="D62" s="78"/>
      <c r="E62" s="78"/>
      <c r="F62" s="78"/>
    </row>
    <row r="63" spans="1:6" x14ac:dyDescent="0.25">
      <c r="A63" s="245" t="s">
        <v>270</v>
      </c>
      <c r="B63" s="245"/>
      <c r="C63" s="139">
        <f>C53+C54</f>
        <v>97259851.925590545</v>
      </c>
      <c r="D63" s="139">
        <f>D53+D54</f>
        <v>97259852</v>
      </c>
      <c r="E63" s="90"/>
      <c r="F63" s="90"/>
    </row>
    <row r="64" spans="1:6" s="86" customFormat="1" x14ac:dyDescent="0.25"/>
    <row r="65" spans="1:6" s="86" customFormat="1" x14ac:dyDescent="0.25">
      <c r="C65" s="140"/>
      <c r="D65" s="140"/>
      <c r="E65" s="140"/>
      <c r="F65" s="140"/>
    </row>
    <row r="66" spans="1:6" x14ac:dyDescent="0.25">
      <c r="A66" s="76" t="s">
        <v>271</v>
      </c>
      <c r="B66" s="76" t="s">
        <v>272</v>
      </c>
      <c r="C66" s="137">
        <v>40594000</v>
      </c>
      <c r="D66" s="137">
        <v>40594000</v>
      </c>
      <c r="E66" s="137"/>
      <c r="F66" s="137"/>
    </row>
    <row r="67" spans="1:6" x14ac:dyDescent="0.25">
      <c r="A67" s="76" t="s">
        <v>273</v>
      </c>
      <c r="B67" s="76" t="s">
        <v>274</v>
      </c>
      <c r="C67" s="137">
        <v>8136752</v>
      </c>
      <c r="D67" s="137">
        <v>8136752</v>
      </c>
      <c r="E67" s="137"/>
      <c r="F67" s="137"/>
    </row>
    <row r="68" spans="1:6" x14ac:dyDescent="0.25">
      <c r="A68" s="76" t="s">
        <v>275</v>
      </c>
      <c r="B68" s="76" t="s">
        <v>208</v>
      </c>
      <c r="C68" s="137">
        <v>48425100</v>
      </c>
      <c r="D68" s="137">
        <v>48425100</v>
      </c>
      <c r="E68" s="137"/>
      <c r="F68" s="137"/>
    </row>
    <row r="69" spans="1:6" x14ac:dyDescent="0.25">
      <c r="A69" s="76" t="s">
        <v>276</v>
      </c>
      <c r="B69" s="76" t="s">
        <v>78</v>
      </c>
      <c r="C69" s="137"/>
      <c r="D69" s="137"/>
      <c r="E69" s="137"/>
      <c r="F69" s="137"/>
    </row>
    <row r="70" spans="1:6" s="80" customFormat="1" x14ac:dyDescent="0.25">
      <c r="A70" s="78"/>
      <c r="B70" s="79" t="s">
        <v>277</v>
      </c>
      <c r="C70" s="134"/>
      <c r="D70" s="134"/>
      <c r="E70" s="134"/>
      <c r="F70" s="134"/>
    </row>
    <row r="71" spans="1:6" s="80" customFormat="1" x14ac:dyDescent="0.25">
      <c r="A71" s="78"/>
      <c r="B71" s="79" t="s">
        <v>278</v>
      </c>
      <c r="C71" s="134"/>
      <c r="D71" s="134"/>
      <c r="E71" s="134"/>
      <c r="F71" s="134"/>
    </row>
    <row r="72" spans="1:6" s="80" customFormat="1" x14ac:dyDescent="0.25">
      <c r="A72" s="78"/>
      <c r="B72" s="79" t="s">
        <v>223</v>
      </c>
      <c r="C72" s="134"/>
      <c r="D72" s="134"/>
      <c r="E72" s="134"/>
      <c r="F72" s="134"/>
    </row>
    <row r="73" spans="1:6" s="80" customFormat="1" x14ac:dyDescent="0.25">
      <c r="A73" s="78"/>
      <c r="B73" s="79" t="s">
        <v>279</v>
      </c>
      <c r="C73" s="134"/>
      <c r="D73" s="134"/>
      <c r="E73" s="134"/>
      <c r="F73" s="134"/>
    </row>
    <row r="74" spans="1:6" x14ac:dyDescent="0.25">
      <c r="A74" s="76" t="s">
        <v>280</v>
      </c>
      <c r="B74" s="76" t="s">
        <v>210</v>
      </c>
      <c r="C74" s="137"/>
      <c r="D74" s="137"/>
      <c r="E74" s="137"/>
      <c r="F74" s="137"/>
    </row>
    <row r="75" spans="1:6" x14ac:dyDescent="0.25">
      <c r="A75" s="76" t="s">
        <v>281</v>
      </c>
      <c r="B75" s="76" t="s">
        <v>82</v>
      </c>
      <c r="C75" s="137">
        <v>104000</v>
      </c>
      <c r="D75" s="137">
        <v>104000</v>
      </c>
      <c r="E75" s="137"/>
      <c r="F75" s="137"/>
    </row>
    <row r="76" spans="1:6" x14ac:dyDescent="0.25">
      <c r="A76" s="76" t="s">
        <v>282</v>
      </c>
      <c r="B76" s="76" t="s">
        <v>84</v>
      </c>
      <c r="C76" s="137"/>
      <c r="D76" s="137"/>
      <c r="E76" s="137"/>
      <c r="F76" s="137"/>
    </row>
    <row r="77" spans="1:6" x14ac:dyDescent="0.25">
      <c r="A77" s="76" t="s">
        <v>283</v>
      </c>
      <c r="B77" s="76" t="s">
        <v>284</v>
      </c>
      <c r="C77" s="137"/>
      <c r="D77" s="137"/>
      <c r="E77" s="137"/>
      <c r="F77" s="137"/>
    </row>
    <row r="78" spans="1:6" x14ac:dyDescent="0.25">
      <c r="A78" s="243" t="s">
        <v>216</v>
      </c>
      <c r="B78" s="244"/>
      <c r="C78" s="144">
        <f>C66+C67+C68+C75</f>
        <v>97259852</v>
      </c>
      <c r="D78" s="144">
        <f>D66+D67+D68+D75</f>
        <v>97259852</v>
      </c>
      <c r="E78" s="89"/>
      <c r="F78" s="89"/>
    </row>
    <row r="79" spans="1:6" x14ac:dyDescent="0.25">
      <c r="A79" s="5"/>
      <c r="B79" s="5"/>
      <c r="C79" s="5"/>
      <c r="D79" s="5"/>
      <c r="E79" s="5"/>
      <c r="F79" s="5"/>
    </row>
    <row r="80" spans="1:6" x14ac:dyDescent="0.25">
      <c r="A80" s="76" t="s">
        <v>285</v>
      </c>
      <c r="B80" s="76" t="s">
        <v>93</v>
      </c>
      <c r="C80" s="76">
        <f>SUM(C81:C82)</f>
        <v>0</v>
      </c>
      <c r="D80" s="76"/>
      <c r="E80" s="76"/>
      <c r="F80" s="76"/>
    </row>
    <row r="81" spans="1:6" x14ac:dyDescent="0.25">
      <c r="A81" s="5"/>
      <c r="B81" s="5" t="s">
        <v>286</v>
      </c>
      <c r="C81" s="5"/>
      <c r="D81" s="5"/>
      <c r="E81" s="5"/>
      <c r="F81" s="5"/>
    </row>
    <row r="82" spans="1:6" x14ac:dyDescent="0.25">
      <c r="A82" s="5"/>
      <c r="B82" s="5" t="s">
        <v>287</v>
      </c>
      <c r="C82" s="5"/>
      <c r="D82" s="5"/>
      <c r="E82" s="5"/>
      <c r="F82" s="5"/>
    </row>
    <row r="83" spans="1:6" x14ac:dyDescent="0.25">
      <c r="A83" s="5"/>
      <c r="B83" s="5"/>
      <c r="C83" s="5"/>
      <c r="D83" s="5"/>
      <c r="E83" s="5"/>
      <c r="F83" s="5"/>
    </row>
    <row r="84" spans="1:6" x14ac:dyDescent="0.25">
      <c r="A84" s="246" t="s">
        <v>295</v>
      </c>
      <c r="B84" s="247"/>
      <c r="C84" s="139">
        <f>C78+C80</f>
        <v>97259852</v>
      </c>
      <c r="D84" s="139">
        <f t="shared" ref="D84:F84" si="0">D78+D80</f>
        <v>97259852</v>
      </c>
      <c r="E84" s="139">
        <f t="shared" si="0"/>
        <v>0</v>
      </c>
      <c r="F84" s="139">
        <f t="shared" si="0"/>
        <v>0</v>
      </c>
    </row>
    <row r="85" spans="1:6" x14ac:dyDescent="0.25">
      <c r="A85" s="248" t="s">
        <v>288</v>
      </c>
      <c r="B85" s="249"/>
      <c r="C85" s="132">
        <f>C53-C78</f>
        <v>-75431352.074409455</v>
      </c>
      <c r="D85" s="132">
        <f t="shared" ref="D85:F85" si="1">D53-D78</f>
        <v>-75431352</v>
      </c>
      <c r="E85" s="132">
        <f t="shared" si="1"/>
        <v>0</v>
      </c>
      <c r="F85" s="132">
        <f t="shared" si="1"/>
        <v>0</v>
      </c>
    </row>
    <row r="86" spans="1:6" x14ac:dyDescent="0.25">
      <c r="A86" s="238" t="s">
        <v>289</v>
      </c>
      <c r="B86" s="238"/>
      <c r="C86" s="132">
        <f>C63-C84</f>
        <v>-7.4409455060958862E-2</v>
      </c>
      <c r="D86" s="132">
        <f t="shared" ref="D86:F86" si="2">D63-D84</f>
        <v>0</v>
      </c>
      <c r="E86" s="132">
        <f t="shared" si="2"/>
        <v>0</v>
      </c>
      <c r="F86" s="132">
        <f t="shared" si="2"/>
        <v>0</v>
      </c>
    </row>
    <row r="87" spans="1:6" s="86" customFormat="1" x14ac:dyDescent="0.25"/>
    <row r="88" spans="1:6" s="86" customFormat="1" x14ac:dyDescent="0.25"/>
    <row r="89" spans="1:6" s="86" customFormat="1" x14ac:dyDescent="0.25"/>
    <row r="90" spans="1:6" s="86" customFormat="1" x14ac:dyDescent="0.25"/>
    <row r="91" spans="1:6" s="86" customFormat="1" x14ac:dyDescent="0.25"/>
    <row r="92" spans="1:6" s="86" customFormat="1" x14ac:dyDescent="0.25"/>
    <row r="93" spans="1:6" s="86" customFormat="1" x14ac:dyDescent="0.25"/>
    <row r="94" spans="1:6" s="86" customFormat="1" x14ac:dyDescent="0.25"/>
  </sheetData>
  <mergeCells count="13">
    <mergeCell ref="A86:B86"/>
    <mergeCell ref="D1:F1"/>
    <mergeCell ref="A2:F2"/>
    <mergeCell ref="A3:F3"/>
    <mergeCell ref="A5:A6"/>
    <mergeCell ref="B5:B6"/>
    <mergeCell ref="C5:C6"/>
    <mergeCell ref="D5:F5"/>
    <mergeCell ref="A53:B53"/>
    <mergeCell ref="A63:B63"/>
    <mergeCell ref="A78:B78"/>
    <mergeCell ref="A84:B84"/>
    <mergeCell ref="A85:B8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opLeftCell="A51" workbookViewId="0">
      <selection activeCell="D84" sqref="D84:E84"/>
    </sheetView>
  </sheetViews>
  <sheetFormatPr defaultRowHeight="15.75" x14ac:dyDescent="0.25"/>
  <cols>
    <col min="1" max="1" width="4.42578125" style="1" customWidth="1"/>
    <col min="2" max="2" width="83.28515625" style="1" bestFit="1" customWidth="1"/>
    <col min="3" max="3" width="19" style="1" customWidth="1"/>
    <col min="4" max="4" width="18.5703125" style="1" bestFit="1" customWidth="1"/>
    <col min="5" max="5" width="18.7109375" style="1" bestFit="1" customWidth="1"/>
    <col min="6" max="6" width="16.28515625" style="1" customWidth="1"/>
    <col min="7" max="16384" width="9.140625" style="1"/>
  </cols>
  <sheetData>
    <row r="1" spans="1:6" x14ac:dyDescent="0.25">
      <c r="D1" s="240" t="s">
        <v>330</v>
      </c>
      <c r="E1" s="240"/>
      <c r="F1" s="240"/>
    </row>
    <row r="2" spans="1:6" s="3" customFormat="1" x14ac:dyDescent="0.25">
      <c r="A2" s="239" t="s">
        <v>303</v>
      </c>
      <c r="B2" s="239"/>
      <c r="C2" s="239"/>
      <c r="D2" s="239"/>
      <c r="E2" s="239"/>
      <c r="F2" s="239"/>
    </row>
    <row r="3" spans="1:6" x14ac:dyDescent="0.25">
      <c r="A3" s="240" t="s">
        <v>8</v>
      </c>
      <c r="B3" s="240"/>
      <c r="C3" s="240"/>
      <c r="D3" s="240"/>
      <c r="E3" s="240"/>
      <c r="F3" s="240"/>
    </row>
    <row r="4" spans="1:6" x14ac:dyDescent="0.25">
      <c r="A4" s="2"/>
      <c r="B4" s="2"/>
      <c r="C4" s="2"/>
      <c r="D4" s="2"/>
      <c r="E4" s="2"/>
      <c r="F4" s="2"/>
    </row>
    <row r="5" spans="1:6" s="3" customFormat="1" x14ac:dyDescent="0.25">
      <c r="A5" s="241" t="s">
        <v>0</v>
      </c>
      <c r="B5" s="242" t="s">
        <v>1</v>
      </c>
      <c r="C5" s="250" t="s">
        <v>2</v>
      </c>
      <c r="D5" s="242" t="s">
        <v>3</v>
      </c>
      <c r="E5" s="242"/>
      <c r="F5" s="242"/>
    </row>
    <row r="6" spans="1:6" s="3" customFormat="1" ht="31.5" x14ac:dyDescent="0.25">
      <c r="A6" s="241"/>
      <c r="B6" s="242"/>
      <c r="C6" s="250"/>
      <c r="D6" s="4" t="s">
        <v>4</v>
      </c>
      <c r="E6" s="4" t="s">
        <v>5</v>
      </c>
      <c r="F6" s="4" t="s">
        <v>6</v>
      </c>
    </row>
    <row r="7" spans="1:6" x14ac:dyDescent="0.25">
      <c r="A7" s="77" t="s">
        <v>224</v>
      </c>
      <c r="B7" s="77" t="s">
        <v>189</v>
      </c>
      <c r="C7" s="77">
        <f>C8+C29+C30</f>
        <v>0</v>
      </c>
      <c r="D7" s="77"/>
      <c r="E7" s="77"/>
      <c r="F7" s="77"/>
    </row>
    <row r="8" spans="1:6" x14ac:dyDescent="0.25">
      <c r="A8" s="5"/>
      <c r="B8" s="5" t="s">
        <v>225</v>
      </c>
      <c r="C8" s="5">
        <f>C9+C15+C19+C26+C28</f>
        <v>0</v>
      </c>
      <c r="D8" s="5"/>
      <c r="E8" s="5"/>
      <c r="F8" s="5"/>
    </row>
    <row r="9" spans="1:6" x14ac:dyDescent="0.25">
      <c r="A9" s="83"/>
      <c r="B9" s="84" t="s">
        <v>229</v>
      </c>
      <c r="C9" s="83"/>
      <c r="D9" s="83"/>
      <c r="E9" s="83"/>
      <c r="F9" s="83"/>
    </row>
    <row r="10" spans="1:6" s="80" customFormat="1" x14ac:dyDescent="0.25">
      <c r="A10" s="78"/>
      <c r="B10" s="81" t="s">
        <v>226</v>
      </c>
      <c r="C10" s="78"/>
      <c r="D10" s="78"/>
      <c r="E10" s="78"/>
      <c r="F10" s="78"/>
    </row>
    <row r="11" spans="1:6" s="80" customFormat="1" x14ac:dyDescent="0.25">
      <c r="A11" s="78"/>
      <c r="B11" s="82" t="s">
        <v>227</v>
      </c>
      <c r="C11" s="78"/>
      <c r="D11" s="78"/>
      <c r="E11" s="78"/>
      <c r="F11" s="78"/>
    </row>
    <row r="12" spans="1:6" s="80" customFormat="1" ht="20.25" customHeight="1" x14ac:dyDescent="0.25">
      <c r="A12" s="78"/>
      <c r="B12" s="82" t="s">
        <v>228</v>
      </c>
      <c r="C12" s="78"/>
      <c r="D12" s="78"/>
      <c r="E12" s="78"/>
      <c r="F12" s="78"/>
    </row>
    <row r="13" spans="1:6" s="80" customFormat="1" x14ac:dyDescent="0.25">
      <c r="A13" s="78"/>
      <c r="B13" s="82"/>
      <c r="C13" s="78"/>
      <c r="D13" s="78"/>
      <c r="E13" s="78"/>
      <c r="F13" s="78"/>
    </row>
    <row r="14" spans="1:6" s="80" customFormat="1" x14ac:dyDescent="0.25">
      <c r="A14" s="78"/>
      <c r="B14" s="82"/>
      <c r="C14" s="78"/>
      <c r="D14" s="78"/>
      <c r="E14" s="78"/>
      <c r="F14" s="78"/>
    </row>
    <row r="15" spans="1:6" x14ac:dyDescent="0.25">
      <c r="A15" s="83"/>
      <c r="B15" s="84" t="s">
        <v>230</v>
      </c>
      <c r="C15" s="83"/>
      <c r="D15" s="83"/>
      <c r="E15" s="83"/>
      <c r="F15" s="83"/>
    </row>
    <row r="16" spans="1:6" x14ac:dyDescent="0.25">
      <c r="A16" s="5"/>
      <c r="B16" s="79" t="s">
        <v>231</v>
      </c>
      <c r="C16" s="5"/>
      <c r="D16" s="5"/>
      <c r="E16" s="5"/>
      <c r="F16" s="5"/>
    </row>
    <row r="17" spans="1:6" x14ac:dyDescent="0.25">
      <c r="A17" s="5"/>
      <c r="B17" s="79" t="s">
        <v>232</v>
      </c>
      <c r="C17" s="5"/>
      <c r="D17" s="5"/>
      <c r="E17" s="5"/>
      <c r="F17" s="5"/>
    </row>
    <row r="18" spans="1:6" x14ac:dyDescent="0.25">
      <c r="A18" s="5"/>
      <c r="B18" s="79" t="s">
        <v>233</v>
      </c>
      <c r="C18" s="5"/>
      <c r="D18" s="5"/>
      <c r="E18" s="5"/>
      <c r="F18" s="5"/>
    </row>
    <row r="19" spans="1:6" x14ac:dyDescent="0.25">
      <c r="A19" s="83"/>
      <c r="B19" s="84" t="s">
        <v>234</v>
      </c>
      <c r="C19" s="83"/>
      <c r="D19" s="83"/>
      <c r="E19" s="83"/>
      <c r="F19" s="83"/>
    </row>
    <row r="20" spans="1:6" x14ac:dyDescent="0.25">
      <c r="A20" s="5"/>
      <c r="B20" s="79" t="s">
        <v>235</v>
      </c>
      <c r="C20" s="5"/>
      <c r="D20" s="5"/>
      <c r="E20" s="5"/>
      <c r="F20" s="5"/>
    </row>
    <row r="21" spans="1:6" x14ac:dyDescent="0.25">
      <c r="A21" s="5"/>
      <c r="B21" s="79" t="s">
        <v>236</v>
      </c>
      <c r="C21" s="5"/>
      <c r="D21" s="5"/>
      <c r="E21" s="5"/>
      <c r="F21" s="5"/>
    </row>
    <row r="22" spans="1:6" x14ac:dyDescent="0.25">
      <c r="A22" s="5"/>
      <c r="B22" s="79" t="s">
        <v>237</v>
      </c>
      <c r="C22" s="5"/>
      <c r="D22" s="5"/>
      <c r="E22" s="5"/>
      <c r="F22" s="5"/>
    </row>
    <row r="23" spans="1:6" x14ac:dyDescent="0.25">
      <c r="A23" s="5"/>
      <c r="B23" s="79" t="s">
        <v>238</v>
      </c>
      <c r="C23" s="5"/>
      <c r="D23" s="5"/>
      <c r="E23" s="5"/>
      <c r="F23" s="5"/>
    </row>
    <row r="24" spans="1:6" x14ac:dyDescent="0.25">
      <c r="A24" s="5"/>
      <c r="B24" s="79" t="s">
        <v>239</v>
      </c>
      <c r="C24" s="5"/>
      <c r="D24" s="5"/>
      <c r="E24" s="5"/>
      <c r="F24" s="5"/>
    </row>
    <row r="25" spans="1:6" x14ac:dyDescent="0.25">
      <c r="A25" s="5"/>
      <c r="B25" s="79" t="s">
        <v>240</v>
      </c>
      <c r="C25" s="5"/>
      <c r="D25" s="5"/>
      <c r="E25" s="5"/>
      <c r="F25" s="5"/>
    </row>
    <row r="26" spans="1:6" s="88" customFormat="1" x14ac:dyDescent="0.25">
      <c r="A26" s="83"/>
      <c r="B26" s="83" t="s">
        <v>241</v>
      </c>
      <c r="C26" s="83"/>
      <c r="D26" s="83"/>
      <c r="E26" s="83"/>
      <c r="F26" s="83"/>
    </row>
    <row r="27" spans="1:6" s="88" customFormat="1" x14ac:dyDescent="0.25">
      <c r="A27" s="87"/>
      <c r="B27" s="87" t="s">
        <v>242</v>
      </c>
      <c r="C27" s="87"/>
      <c r="D27" s="87"/>
      <c r="E27" s="87"/>
      <c r="F27" s="87"/>
    </row>
    <row r="28" spans="1:6" s="88" customFormat="1" x14ac:dyDescent="0.25">
      <c r="A28" s="83"/>
      <c r="B28" s="83" t="s">
        <v>243</v>
      </c>
      <c r="C28" s="83"/>
      <c r="D28" s="83"/>
      <c r="E28" s="83"/>
      <c r="F28" s="83"/>
    </row>
    <row r="29" spans="1:6" x14ac:dyDescent="0.25">
      <c r="A29" s="5"/>
      <c r="B29" s="5" t="s">
        <v>244</v>
      </c>
      <c r="C29" s="5"/>
      <c r="D29" s="5"/>
      <c r="E29" s="5"/>
      <c r="F29" s="5"/>
    </row>
    <row r="30" spans="1:6" x14ac:dyDescent="0.25">
      <c r="A30" s="5"/>
      <c r="B30" s="5" t="s">
        <v>245</v>
      </c>
      <c r="C30" s="5"/>
      <c r="D30" s="5"/>
      <c r="E30" s="5"/>
      <c r="F30" s="5"/>
    </row>
    <row r="31" spans="1:6" x14ac:dyDescent="0.25">
      <c r="A31" s="5"/>
      <c r="B31" s="79" t="s">
        <v>246</v>
      </c>
      <c r="C31" s="5"/>
      <c r="D31" s="5"/>
      <c r="E31" s="5"/>
      <c r="F31" s="5"/>
    </row>
    <row r="32" spans="1:6" x14ac:dyDescent="0.25">
      <c r="A32" s="5"/>
      <c r="B32" s="79" t="s">
        <v>247</v>
      </c>
      <c r="C32" s="5"/>
      <c r="D32" s="5"/>
      <c r="E32" s="5"/>
      <c r="F32" s="5"/>
    </row>
    <row r="33" spans="1:6" x14ac:dyDescent="0.25">
      <c r="A33" s="77" t="s">
        <v>249</v>
      </c>
      <c r="B33" s="77" t="s">
        <v>248</v>
      </c>
      <c r="C33" s="77"/>
      <c r="D33" s="77"/>
      <c r="E33" s="77"/>
      <c r="F33" s="77"/>
    </row>
    <row r="34" spans="1:6" x14ac:dyDescent="0.25">
      <c r="A34" s="77" t="s">
        <v>250</v>
      </c>
      <c r="B34" s="77" t="s">
        <v>54</v>
      </c>
      <c r="C34" s="77">
        <f>C35+C38+C41</f>
        <v>0</v>
      </c>
      <c r="D34" s="77"/>
      <c r="E34" s="77"/>
      <c r="F34" s="77"/>
    </row>
    <row r="35" spans="1:6" x14ac:dyDescent="0.25">
      <c r="A35" s="5"/>
      <c r="B35" s="5" t="s">
        <v>251</v>
      </c>
      <c r="C35" s="5">
        <f>SUM(C36:C37)</f>
        <v>0</v>
      </c>
      <c r="D35" s="5"/>
      <c r="E35" s="5"/>
      <c r="F35" s="5"/>
    </row>
    <row r="36" spans="1:6" x14ac:dyDescent="0.25">
      <c r="A36" s="5"/>
      <c r="B36" s="79" t="s">
        <v>252</v>
      </c>
      <c r="C36" s="5"/>
      <c r="D36" s="5"/>
      <c r="E36" s="5"/>
      <c r="F36" s="5"/>
    </row>
    <row r="37" spans="1:6" x14ac:dyDescent="0.25">
      <c r="A37" s="5"/>
      <c r="B37" s="79" t="s">
        <v>253</v>
      </c>
      <c r="C37" s="5"/>
      <c r="D37" s="5"/>
      <c r="E37" s="5"/>
      <c r="F37" s="5"/>
    </row>
    <row r="38" spans="1:6" x14ac:dyDescent="0.25">
      <c r="A38" s="5"/>
      <c r="B38" s="5" t="s">
        <v>254</v>
      </c>
      <c r="C38" s="5">
        <f>SUM(C39:C40)</f>
        <v>0</v>
      </c>
      <c r="D38" s="5"/>
      <c r="E38" s="5"/>
      <c r="F38" s="5"/>
    </row>
    <row r="39" spans="1:6" x14ac:dyDescent="0.25">
      <c r="A39" s="5"/>
      <c r="B39" s="79" t="s">
        <v>255</v>
      </c>
      <c r="C39" s="5"/>
      <c r="D39" s="5"/>
      <c r="E39" s="5"/>
      <c r="F39" s="5"/>
    </row>
    <row r="40" spans="1:6" x14ac:dyDescent="0.25">
      <c r="A40" s="5"/>
      <c r="B40" s="79" t="s">
        <v>256</v>
      </c>
      <c r="C40" s="5"/>
      <c r="D40" s="5"/>
      <c r="E40" s="5"/>
      <c r="F40" s="5"/>
    </row>
    <row r="41" spans="1:6" x14ac:dyDescent="0.25">
      <c r="A41" s="5"/>
      <c r="B41" s="5" t="s">
        <v>258</v>
      </c>
      <c r="C41" s="5">
        <f>SUM(C42:C43)</f>
        <v>0</v>
      </c>
      <c r="D41" s="5"/>
      <c r="E41" s="5"/>
      <c r="F41" s="5"/>
    </row>
    <row r="42" spans="1:6" x14ac:dyDescent="0.25">
      <c r="A42" s="5"/>
      <c r="B42" s="79" t="s">
        <v>257</v>
      </c>
      <c r="C42" s="5"/>
      <c r="D42" s="5"/>
      <c r="E42" s="5"/>
      <c r="F42" s="5"/>
    </row>
    <row r="43" spans="1:6" x14ac:dyDescent="0.25">
      <c r="A43" s="5"/>
      <c r="B43" s="79" t="s">
        <v>290</v>
      </c>
      <c r="C43" s="5"/>
      <c r="D43" s="5"/>
      <c r="E43" s="5"/>
      <c r="F43" s="5"/>
    </row>
    <row r="44" spans="1:6" s="3" customFormat="1" x14ac:dyDescent="0.25">
      <c r="A44" s="77" t="s">
        <v>259</v>
      </c>
      <c r="B44" s="77" t="s">
        <v>56</v>
      </c>
      <c r="C44" s="131">
        <f>SUM(C45:C49)</f>
        <v>24200000</v>
      </c>
      <c r="D44" s="131">
        <f t="shared" ref="D44:E44" si="0">SUM(D45:D49)</f>
        <v>8200000</v>
      </c>
      <c r="E44" s="131">
        <f t="shared" si="0"/>
        <v>16000000</v>
      </c>
      <c r="F44" s="77"/>
    </row>
    <row r="45" spans="1:6" x14ac:dyDescent="0.25">
      <c r="A45" s="5"/>
      <c r="B45" s="5" t="s">
        <v>291</v>
      </c>
      <c r="C45" s="132"/>
      <c r="D45" s="132"/>
      <c r="E45" s="132"/>
      <c r="F45" s="5"/>
    </row>
    <row r="46" spans="1:6" x14ac:dyDescent="0.25">
      <c r="A46" s="5"/>
      <c r="B46" s="5" t="s">
        <v>292</v>
      </c>
      <c r="C46" s="132"/>
      <c r="D46" s="132"/>
      <c r="E46" s="132"/>
      <c r="F46" s="5"/>
    </row>
    <row r="47" spans="1:6" x14ac:dyDescent="0.25">
      <c r="A47" s="5"/>
      <c r="B47" s="5" t="s">
        <v>320</v>
      </c>
      <c r="C47" s="132"/>
      <c r="D47" s="132"/>
      <c r="E47" s="132"/>
      <c r="F47" s="5"/>
    </row>
    <row r="48" spans="1:6" x14ac:dyDescent="0.25">
      <c r="A48" s="5"/>
      <c r="B48" s="5" t="s">
        <v>293</v>
      </c>
      <c r="C48" s="132">
        <v>24200000</v>
      </c>
      <c r="D48" s="132">
        <v>8200000</v>
      </c>
      <c r="E48" s="132">
        <v>16000000</v>
      </c>
      <c r="F48" s="5"/>
    </row>
    <row r="49" spans="1:6" x14ac:dyDescent="0.25">
      <c r="A49" s="5"/>
      <c r="B49" s="5" t="s">
        <v>294</v>
      </c>
      <c r="C49" s="132"/>
      <c r="D49" s="132"/>
      <c r="E49" s="132"/>
      <c r="F49" s="5"/>
    </row>
    <row r="50" spans="1:6" s="3" customFormat="1" x14ac:dyDescent="0.25">
      <c r="A50" s="77" t="s">
        <v>260</v>
      </c>
      <c r="B50" s="77" t="s">
        <v>58</v>
      </c>
      <c r="C50" s="131"/>
      <c r="D50" s="131"/>
      <c r="E50" s="131"/>
      <c r="F50" s="77"/>
    </row>
    <row r="51" spans="1:6" x14ac:dyDescent="0.25">
      <c r="A51" s="77" t="s">
        <v>261</v>
      </c>
      <c r="B51" s="77" t="s">
        <v>60</v>
      </c>
      <c r="C51" s="131"/>
      <c r="D51" s="131"/>
      <c r="E51" s="131"/>
      <c r="F51" s="77"/>
    </row>
    <row r="52" spans="1:6" x14ac:dyDescent="0.25">
      <c r="A52" s="77" t="s">
        <v>262</v>
      </c>
      <c r="B52" s="77" t="s">
        <v>62</v>
      </c>
      <c r="C52" s="131"/>
      <c r="D52" s="131"/>
      <c r="E52" s="131"/>
      <c r="F52" s="77"/>
    </row>
    <row r="53" spans="1:6" x14ac:dyDescent="0.25">
      <c r="A53" s="243" t="s">
        <v>215</v>
      </c>
      <c r="B53" s="244"/>
      <c r="C53" s="136">
        <f>C7+C33+C34+C44+C50+C51+C52</f>
        <v>24200000</v>
      </c>
      <c r="D53" s="136">
        <f t="shared" ref="D53:E53" si="1">D7+D33+D34+D44+D50+D51+D52</f>
        <v>8200000</v>
      </c>
      <c r="E53" s="136">
        <f t="shared" si="1"/>
        <v>16000000</v>
      </c>
      <c r="F53" s="89"/>
    </row>
    <row r="54" spans="1:6" x14ac:dyDescent="0.25">
      <c r="A54" s="76" t="s">
        <v>263</v>
      </c>
      <c r="B54" s="76" t="s">
        <v>264</v>
      </c>
      <c r="C54" s="137">
        <v>47993149</v>
      </c>
      <c r="D54" s="145">
        <f>C54-E54</f>
        <v>19631500</v>
      </c>
      <c r="E54" s="137">
        <v>28361649</v>
      </c>
      <c r="F54" s="76"/>
    </row>
    <row r="55" spans="1:6" s="80" customFormat="1" x14ac:dyDescent="0.25">
      <c r="A55" s="78"/>
      <c r="B55" s="78" t="s">
        <v>265</v>
      </c>
      <c r="C55" s="78">
        <f>SUM(C56:C58)</f>
        <v>0</v>
      </c>
      <c r="D55" s="78"/>
      <c r="E55" s="78"/>
      <c r="F55" s="78"/>
    </row>
    <row r="56" spans="1:6" s="85" customFormat="1" x14ac:dyDescent="0.25">
      <c r="A56" s="79"/>
      <c r="B56" s="79" t="s">
        <v>266</v>
      </c>
      <c r="C56" s="79"/>
      <c r="D56" s="79"/>
      <c r="E56" s="79"/>
      <c r="F56" s="79"/>
    </row>
    <row r="57" spans="1:6" s="85" customFormat="1" x14ac:dyDescent="0.25">
      <c r="A57" s="79"/>
      <c r="B57" s="79" t="s">
        <v>267</v>
      </c>
      <c r="C57" s="79"/>
      <c r="D57" s="79"/>
      <c r="E57" s="79"/>
      <c r="F57" s="79"/>
    </row>
    <row r="58" spans="1:6" s="85" customFormat="1" x14ac:dyDescent="0.25">
      <c r="A58" s="79"/>
      <c r="B58" s="79" t="s">
        <v>268</v>
      </c>
      <c r="C58" s="79"/>
      <c r="D58" s="79"/>
      <c r="E58" s="79"/>
      <c r="F58" s="79"/>
    </row>
    <row r="59" spans="1:6" s="85" customFormat="1" x14ac:dyDescent="0.25">
      <c r="A59" s="79"/>
      <c r="B59" s="79"/>
      <c r="C59" s="79"/>
      <c r="D59" s="79"/>
      <c r="E59" s="79"/>
      <c r="F59" s="79"/>
    </row>
    <row r="60" spans="1:6" s="85" customFormat="1" x14ac:dyDescent="0.25">
      <c r="A60" s="79"/>
      <c r="B60" s="79"/>
      <c r="C60" s="79"/>
      <c r="D60" s="79"/>
      <c r="E60" s="79"/>
      <c r="F60" s="79"/>
    </row>
    <row r="61" spans="1:6" s="85" customFormat="1" x14ac:dyDescent="0.25">
      <c r="A61" s="79"/>
      <c r="B61" s="79"/>
      <c r="C61" s="79"/>
      <c r="D61" s="79"/>
      <c r="E61" s="79"/>
      <c r="F61" s="79"/>
    </row>
    <row r="62" spans="1:6" s="80" customFormat="1" x14ac:dyDescent="0.25">
      <c r="A62" s="78"/>
      <c r="B62" s="78" t="s">
        <v>269</v>
      </c>
      <c r="C62" s="78"/>
      <c r="D62" s="78"/>
      <c r="E62" s="78"/>
      <c r="F62" s="78"/>
    </row>
    <row r="63" spans="1:6" x14ac:dyDescent="0.25">
      <c r="A63" s="245" t="s">
        <v>270</v>
      </c>
      <c r="B63" s="245"/>
      <c r="C63" s="139">
        <f>C53+C54</f>
        <v>72193149</v>
      </c>
      <c r="D63" s="139">
        <f t="shared" ref="D63:E63" si="2">D53+D54</f>
        <v>27831500</v>
      </c>
      <c r="E63" s="139">
        <f t="shared" si="2"/>
        <v>44361649</v>
      </c>
      <c r="F63" s="90"/>
    </row>
    <row r="64" spans="1:6" s="86" customFormat="1" x14ac:dyDescent="0.25"/>
    <row r="65" spans="1:6" s="86" customFormat="1" x14ac:dyDescent="0.25"/>
    <row r="66" spans="1:6" x14ac:dyDescent="0.25">
      <c r="A66" s="76" t="s">
        <v>271</v>
      </c>
      <c r="B66" s="76" t="s">
        <v>272</v>
      </c>
      <c r="C66" s="137">
        <v>45482895</v>
      </c>
      <c r="D66" s="137">
        <f>C66-E66</f>
        <v>18141395</v>
      </c>
      <c r="E66" s="137">
        <v>27341500</v>
      </c>
      <c r="F66" s="137"/>
    </row>
    <row r="67" spans="1:6" x14ac:dyDescent="0.25">
      <c r="A67" s="76" t="s">
        <v>273</v>
      </c>
      <c r="B67" s="76" t="s">
        <v>274</v>
      </c>
      <c r="C67" s="137">
        <v>8951049</v>
      </c>
      <c r="D67" s="137">
        <f>C67-E67</f>
        <v>3567219</v>
      </c>
      <c r="E67" s="137">
        <v>5383830</v>
      </c>
      <c r="F67" s="137"/>
    </row>
    <row r="68" spans="1:6" x14ac:dyDescent="0.25">
      <c r="A68" s="76" t="s">
        <v>275</v>
      </c>
      <c r="B68" s="76" t="s">
        <v>208</v>
      </c>
      <c r="C68" s="137">
        <v>17759205</v>
      </c>
      <c r="D68" s="137">
        <f>C68-E68</f>
        <v>6122886</v>
      </c>
      <c r="E68" s="137">
        <v>11636319</v>
      </c>
      <c r="F68" s="137"/>
    </row>
    <row r="69" spans="1:6" x14ac:dyDescent="0.25">
      <c r="A69" s="76" t="s">
        <v>276</v>
      </c>
      <c r="B69" s="76" t="s">
        <v>78</v>
      </c>
      <c r="C69" s="137"/>
      <c r="D69" s="137"/>
      <c r="E69" s="137"/>
      <c r="F69" s="137"/>
    </row>
    <row r="70" spans="1:6" s="80" customFormat="1" x14ac:dyDescent="0.25">
      <c r="A70" s="78"/>
      <c r="B70" s="79" t="s">
        <v>277</v>
      </c>
      <c r="C70" s="78"/>
      <c r="D70" s="78"/>
      <c r="E70" s="78"/>
      <c r="F70" s="78"/>
    </row>
    <row r="71" spans="1:6" s="80" customFormat="1" x14ac:dyDescent="0.25">
      <c r="A71" s="78"/>
      <c r="B71" s="79" t="s">
        <v>278</v>
      </c>
      <c r="C71" s="78"/>
      <c r="D71" s="78"/>
      <c r="E71" s="78"/>
      <c r="F71" s="78"/>
    </row>
    <row r="72" spans="1:6" s="80" customFormat="1" x14ac:dyDescent="0.25">
      <c r="A72" s="78"/>
      <c r="B72" s="79" t="s">
        <v>223</v>
      </c>
      <c r="C72" s="78"/>
      <c r="D72" s="78"/>
      <c r="E72" s="78"/>
      <c r="F72" s="78"/>
    </row>
    <row r="73" spans="1:6" s="80" customFormat="1" x14ac:dyDescent="0.25">
      <c r="A73" s="78"/>
      <c r="B73" s="79" t="s">
        <v>279</v>
      </c>
      <c r="C73" s="78"/>
      <c r="D73" s="78"/>
      <c r="E73" s="78"/>
      <c r="F73" s="78"/>
    </row>
    <row r="74" spans="1:6" x14ac:dyDescent="0.25">
      <c r="A74" s="76" t="s">
        <v>280</v>
      </c>
      <c r="B74" s="76" t="s">
        <v>210</v>
      </c>
      <c r="C74" s="76"/>
      <c r="D74" s="76"/>
      <c r="E74" s="76"/>
      <c r="F74" s="76"/>
    </row>
    <row r="75" spans="1:6" x14ac:dyDescent="0.25">
      <c r="A75" s="76" t="s">
        <v>281</v>
      </c>
      <c r="B75" s="76" t="s">
        <v>82</v>
      </c>
      <c r="C75" s="76"/>
      <c r="D75" s="76"/>
      <c r="E75" s="76"/>
      <c r="F75" s="76"/>
    </row>
    <row r="76" spans="1:6" x14ac:dyDescent="0.25">
      <c r="A76" s="76" t="s">
        <v>282</v>
      </c>
      <c r="B76" s="76" t="s">
        <v>84</v>
      </c>
      <c r="C76" s="76"/>
      <c r="D76" s="76"/>
      <c r="E76" s="76"/>
      <c r="F76" s="76"/>
    </row>
    <row r="77" spans="1:6" x14ac:dyDescent="0.25">
      <c r="A77" s="76" t="s">
        <v>283</v>
      </c>
      <c r="B77" s="76" t="s">
        <v>284</v>
      </c>
      <c r="C77" s="76"/>
      <c r="D77" s="76"/>
      <c r="E77" s="76"/>
      <c r="F77" s="76"/>
    </row>
    <row r="78" spans="1:6" x14ac:dyDescent="0.25">
      <c r="A78" s="243" t="s">
        <v>216</v>
      </c>
      <c r="B78" s="244"/>
      <c r="C78" s="144">
        <f>C66+C67+C68</f>
        <v>72193149</v>
      </c>
      <c r="D78" s="144">
        <f t="shared" ref="D78:E78" si="3">D66+D67+D68</f>
        <v>27831500</v>
      </c>
      <c r="E78" s="144">
        <f t="shared" si="3"/>
        <v>44361649</v>
      </c>
      <c r="F78" s="89"/>
    </row>
    <row r="79" spans="1:6" x14ac:dyDescent="0.25">
      <c r="A79" s="5"/>
      <c r="B79" s="5"/>
      <c r="C79" s="5"/>
      <c r="D79" s="5"/>
      <c r="E79" s="5"/>
      <c r="F79" s="5"/>
    </row>
    <row r="80" spans="1:6" x14ac:dyDescent="0.25">
      <c r="A80" s="76" t="s">
        <v>285</v>
      </c>
      <c r="B80" s="76" t="s">
        <v>93</v>
      </c>
      <c r="C80" s="76">
        <f>SUM(C81:C82)</f>
        <v>0</v>
      </c>
      <c r="D80" s="76"/>
      <c r="E80" s="76"/>
      <c r="F80" s="76"/>
    </row>
    <row r="81" spans="1:6" x14ac:dyDescent="0.25">
      <c r="A81" s="5"/>
      <c r="B81" s="5" t="s">
        <v>286</v>
      </c>
      <c r="C81" s="5"/>
      <c r="D81" s="5"/>
      <c r="E81" s="5"/>
      <c r="F81" s="5"/>
    </row>
    <row r="82" spans="1:6" x14ac:dyDescent="0.25">
      <c r="A82" s="5"/>
      <c r="B82" s="5" t="s">
        <v>287</v>
      </c>
      <c r="C82" s="5"/>
      <c r="D82" s="5"/>
      <c r="E82" s="5"/>
      <c r="F82" s="5"/>
    </row>
    <row r="83" spans="1:6" x14ac:dyDescent="0.25">
      <c r="A83" s="5"/>
      <c r="B83" s="5"/>
      <c r="C83" s="5"/>
      <c r="D83" s="5"/>
      <c r="E83" s="5"/>
      <c r="F83" s="5"/>
    </row>
    <row r="84" spans="1:6" x14ac:dyDescent="0.25">
      <c r="A84" s="246" t="s">
        <v>295</v>
      </c>
      <c r="B84" s="247"/>
      <c r="C84" s="139">
        <f>C78+C80</f>
        <v>72193149</v>
      </c>
      <c r="D84" s="139">
        <f t="shared" ref="D84:F84" si="4">D78+D80</f>
        <v>27831500</v>
      </c>
      <c r="E84" s="139">
        <f t="shared" si="4"/>
        <v>44361649</v>
      </c>
      <c r="F84" s="90">
        <f t="shared" si="4"/>
        <v>0</v>
      </c>
    </row>
    <row r="85" spans="1:6" x14ac:dyDescent="0.25">
      <c r="A85" s="248" t="s">
        <v>288</v>
      </c>
      <c r="B85" s="249"/>
      <c r="C85" s="132">
        <f>C53-C78</f>
        <v>-47993149</v>
      </c>
      <c r="D85" s="132">
        <f t="shared" ref="D85:F85" si="5">D53-D78</f>
        <v>-19631500</v>
      </c>
      <c r="E85" s="132">
        <f t="shared" si="5"/>
        <v>-28361649</v>
      </c>
      <c r="F85" s="5">
        <f t="shared" si="5"/>
        <v>0</v>
      </c>
    </row>
    <row r="86" spans="1:6" x14ac:dyDescent="0.25">
      <c r="A86" s="238" t="s">
        <v>289</v>
      </c>
      <c r="B86" s="238"/>
      <c r="C86" s="5">
        <f>C63-C84</f>
        <v>0</v>
      </c>
      <c r="D86" s="5">
        <f t="shared" ref="D86:F86" si="6">D63-D84</f>
        <v>0</v>
      </c>
      <c r="E86" s="5">
        <f t="shared" si="6"/>
        <v>0</v>
      </c>
      <c r="F86" s="5">
        <f t="shared" si="6"/>
        <v>0</v>
      </c>
    </row>
    <row r="87" spans="1:6" s="86" customFormat="1" x14ac:dyDescent="0.25"/>
    <row r="88" spans="1:6" s="86" customFormat="1" x14ac:dyDescent="0.25"/>
    <row r="89" spans="1:6" s="86" customFormat="1" x14ac:dyDescent="0.25"/>
    <row r="90" spans="1:6" s="86" customFormat="1" x14ac:dyDescent="0.25"/>
    <row r="91" spans="1:6" s="86" customFormat="1" x14ac:dyDescent="0.25"/>
    <row r="92" spans="1:6" s="86" customFormat="1" x14ac:dyDescent="0.25"/>
    <row r="93" spans="1:6" s="86" customFormat="1" x14ac:dyDescent="0.25"/>
    <row r="94" spans="1:6" s="86" customFormat="1" x14ac:dyDescent="0.25"/>
  </sheetData>
  <mergeCells count="13">
    <mergeCell ref="A86:B86"/>
    <mergeCell ref="D1:F1"/>
    <mergeCell ref="A2:F2"/>
    <mergeCell ref="A3:F3"/>
    <mergeCell ref="A5:A6"/>
    <mergeCell ref="B5:B6"/>
    <mergeCell ref="C5:C6"/>
    <mergeCell ref="D5:F5"/>
    <mergeCell ref="A53:B53"/>
    <mergeCell ref="A63:B63"/>
    <mergeCell ref="A78:B78"/>
    <mergeCell ref="A84:B84"/>
    <mergeCell ref="A85:B85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view="pageBreakPreview" zoomScale="60" zoomScaleNormal="100" workbookViewId="0">
      <selection sqref="A1:F1"/>
    </sheetView>
  </sheetViews>
  <sheetFormatPr defaultColWidth="34.7109375" defaultRowHeight="15.75" x14ac:dyDescent="0.25"/>
  <cols>
    <col min="1" max="1" width="3.85546875" style="1" bestFit="1" customWidth="1"/>
    <col min="2" max="3" width="34.7109375" style="1"/>
    <col min="4" max="4" width="3.85546875" style="1" bestFit="1" customWidth="1"/>
    <col min="5" max="5" width="34.7109375" style="1"/>
    <col min="6" max="6" width="34.7109375" style="141"/>
    <col min="7" max="16384" width="34.7109375" style="1"/>
  </cols>
  <sheetData>
    <row r="1" spans="1:8" x14ac:dyDescent="0.25">
      <c r="A1" s="251"/>
      <c r="B1" s="251"/>
      <c r="C1" s="251"/>
      <c r="D1" s="251"/>
      <c r="E1" s="251"/>
      <c r="F1" s="251"/>
    </row>
    <row r="2" spans="1:8" x14ac:dyDescent="0.25">
      <c r="A2" s="11"/>
      <c r="B2" s="11"/>
      <c r="C2" s="11"/>
      <c r="D2" s="11"/>
      <c r="E2" s="262" t="s">
        <v>304</v>
      </c>
      <c r="F2" s="262"/>
      <c r="G2" s="91"/>
      <c r="H2" s="91"/>
    </row>
    <row r="3" spans="1:8" x14ac:dyDescent="0.25">
      <c r="A3" s="11"/>
      <c r="B3" s="11"/>
      <c r="C3" s="11"/>
      <c r="D3" s="11"/>
      <c r="E3" s="11"/>
      <c r="F3" s="161"/>
    </row>
    <row r="4" spans="1:8" x14ac:dyDescent="0.25">
      <c r="A4" s="252" t="s">
        <v>204</v>
      </c>
      <c r="B4" s="252"/>
      <c r="C4" s="252"/>
      <c r="D4" s="252"/>
      <c r="E4" s="252"/>
      <c r="F4" s="252"/>
    </row>
    <row r="5" spans="1:8" x14ac:dyDescent="0.25">
      <c r="A5" s="253" t="s">
        <v>102</v>
      </c>
      <c r="B5" s="253"/>
      <c r="C5" s="253"/>
      <c r="D5" s="253"/>
      <c r="E5" s="253"/>
      <c r="F5" s="253"/>
    </row>
    <row r="6" spans="1:8" x14ac:dyDescent="0.25">
      <c r="A6" s="251" t="s">
        <v>335</v>
      </c>
      <c r="B6" s="251"/>
      <c r="C6" s="251"/>
      <c r="D6" s="251"/>
      <c r="E6" s="251"/>
      <c r="F6" s="251"/>
    </row>
    <row r="7" spans="1:8" x14ac:dyDescent="0.25">
      <c r="A7" s="254"/>
      <c r="B7" s="254" t="s">
        <v>146</v>
      </c>
      <c r="C7" s="256" t="s">
        <v>306</v>
      </c>
      <c r="D7" s="254"/>
      <c r="E7" s="258" t="s">
        <v>147</v>
      </c>
      <c r="F7" s="260" t="s">
        <v>306</v>
      </c>
    </row>
    <row r="8" spans="1:8" x14ac:dyDescent="0.25">
      <c r="A8" s="255"/>
      <c r="B8" s="255"/>
      <c r="C8" s="257"/>
      <c r="D8" s="255"/>
      <c r="E8" s="259"/>
      <c r="F8" s="261"/>
    </row>
    <row r="9" spans="1:8" x14ac:dyDescent="0.25">
      <c r="A9" s="56"/>
      <c r="B9" s="56" t="s">
        <v>148</v>
      </c>
      <c r="C9" s="56" t="s">
        <v>149</v>
      </c>
      <c r="D9" s="56"/>
      <c r="E9" s="57" t="s">
        <v>150</v>
      </c>
      <c r="F9" s="162" t="s">
        <v>151</v>
      </c>
    </row>
    <row r="10" spans="1:8" ht="31.5" x14ac:dyDescent="0.25">
      <c r="A10" s="15" t="s">
        <v>45</v>
      </c>
      <c r="B10" s="17" t="s">
        <v>205</v>
      </c>
      <c r="C10" s="62">
        <f>'1. mell._ Önkormányzat összesen'!C8</f>
        <v>328338457</v>
      </c>
      <c r="D10" s="15" t="s">
        <v>45</v>
      </c>
      <c r="E10" s="17" t="s">
        <v>72</v>
      </c>
      <c r="F10" s="163">
        <f>'1. mell._ Önkormányzat összesen'!C66</f>
        <v>348031827</v>
      </c>
    </row>
    <row r="11" spans="1:8" ht="31.5" x14ac:dyDescent="0.25">
      <c r="A11" s="15" t="s">
        <v>47</v>
      </c>
      <c r="B11" s="17" t="s">
        <v>189</v>
      </c>
      <c r="C11" s="61">
        <f>'1. mell._ Önkormányzat összesen'!C30</f>
        <v>109412033</v>
      </c>
      <c r="D11" s="15" t="s">
        <v>47</v>
      </c>
      <c r="E11" s="17" t="s">
        <v>206</v>
      </c>
      <c r="F11" s="163">
        <f>'1. mell._ Önkormányzat összesen'!C67</f>
        <v>63371208</v>
      </c>
    </row>
    <row r="12" spans="1:8" ht="31.5" x14ac:dyDescent="0.25">
      <c r="A12" s="15" t="s">
        <v>49</v>
      </c>
      <c r="B12" s="17" t="s">
        <v>207</v>
      </c>
      <c r="C12" s="61">
        <v>0</v>
      </c>
      <c r="D12" s="15" t="s">
        <v>49</v>
      </c>
      <c r="E12" s="17" t="s">
        <v>208</v>
      </c>
      <c r="F12" s="163">
        <f>'1. mell._ Önkormányzat összesen'!C68</f>
        <v>186478531</v>
      </c>
    </row>
    <row r="13" spans="1:8" ht="31.5" x14ac:dyDescent="0.25">
      <c r="A13" s="15" t="s">
        <v>51</v>
      </c>
      <c r="B13" s="63" t="s">
        <v>209</v>
      </c>
      <c r="C13" s="61">
        <f>'1. mell._ Önkormányzat összesen'!C34</f>
        <v>103000000</v>
      </c>
      <c r="D13" s="15" t="s">
        <v>51</v>
      </c>
      <c r="E13" s="21" t="s">
        <v>78</v>
      </c>
      <c r="F13" s="163">
        <f>'1. mell._ Önkormányzat összesen'!C69</f>
        <v>20253000</v>
      </c>
    </row>
    <row r="14" spans="1:8" x14ac:dyDescent="0.25">
      <c r="A14" s="15" t="s">
        <v>53</v>
      </c>
      <c r="B14" s="17" t="s">
        <v>56</v>
      </c>
      <c r="C14" s="62">
        <f>'1. mell._ Önkormányzat összesen'!C44</f>
        <v>57055699.925590552</v>
      </c>
      <c r="D14" s="15" t="s">
        <v>53</v>
      </c>
      <c r="E14" s="17" t="s">
        <v>210</v>
      </c>
      <c r="F14" s="164">
        <f>'1. mell._ Önkormányzat összesen'!C74-10714186</f>
        <v>9598000</v>
      </c>
    </row>
    <row r="15" spans="1:8" x14ac:dyDescent="0.25">
      <c r="A15" s="15" t="s">
        <v>55</v>
      </c>
      <c r="B15" s="17"/>
      <c r="C15" s="62"/>
      <c r="D15" s="15" t="s">
        <v>55</v>
      </c>
      <c r="E15" s="17" t="s">
        <v>211</v>
      </c>
      <c r="F15" s="164"/>
    </row>
    <row r="16" spans="1:8" x14ac:dyDescent="0.25">
      <c r="A16" s="15" t="s">
        <v>57</v>
      </c>
      <c r="B16" s="17" t="s">
        <v>58</v>
      </c>
      <c r="C16" s="61">
        <f>'1. mell._ Önkormányzat összesen'!C50</f>
        <v>635000</v>
      </c>
      <c r="D16" s="15" t="s">
        <v>57</v>
      </c>
      <c r="E16" s="63" t="s">
        <v>82</v>
      </c>
      <c r="F16" s="165">
        <f>'1. mell._ Önkormányzat összesen'!C75</f>
        <v>263829424</v>
      </c>
    </row>
    <row r="17" spans="1:6" x14ac:dyDescent="0.25">
      <c r="A17" s="15" t="s">
        <v>59</v>
      </c>
      <c r="B17" s="61" t="s">
        <v>60</v>
      </c>
      <c r="C17" s="61">
        <f>'1. mell._ Önkormányzat összesen'!C51</f>
        <v>600000</v>
      </c>
      <c r="D17" s="15" t="s">
        <v>59</v>
      </c>
      <c r="E17" s="17" t="s">
        <v>84</v>
      </c>
      <c r="F17" s="165">
        <f>'1. mell._ Önkormányzat összesen'!C76</f>
        <v>1295000</v>
      </c>
    </row>
    <row r="18" spans="1:6" ht="31.5" x14ac:dyDescent="0.25">
      <c r="A18" s="15" t="s">
        <v>61</v>
      </c>
      <c r="B18" s="17" t="s">
        <v>212</v>
      </c>
      <c r="C18" s="61">
        <f>'1. mell._ Önkormányzat összesen'!C52</f>
        <v>8724000</v>
      </c>
      <c r="D18" s="15" t="s">
        <v>61</v>
      </c>
      <c r="E18" s="17" t="s">
        <v>88</v>
      </c>
      <c r="F18" s="164">
        <v>10714186</v>
      </c>
    </row>
    <row r="19" spans="1:6" x14ac:dyDescent="0.25">
      <c r="A19" s="15" t="s">
        <v>63</v>
      </c>
      <c r="B19" s="64" t="s">
        <v>213</v>
      </c>
      <c r="C19" s="65">
        <f>SUM(C9:C18)</f>
        <v>607765189.92559052</v>
      </c>
      <c r="D19" s="15" t="s">
        <v>63</v>
      </c>
      <c r="E19" s="64" t="s">
        <v>198</v>
      </c>
      <c r="F19" s="166">
        <f>SUM(F10:F18)</f>
        <v>903571176</v>
      </c>
    </row>
    <row r="20" spans="1:6" x14ac:dyDescent="0.25">
      <c r="A20" s="15" t="s">
        <v>65</v>
      </c>
      <c r="B20" s="17" t="s">
        <v>214</v>
      </c>
      <c r="C20" s="61"/>
      <c r="D20" s="15" t="s">
        <v>65</v>
      </c>
      <c r="E20" s="17" t="s">
        <v>199</v>
      </c>
      <c r="F20" s="163">
        <v>12218519</v>
      </c>
    </row>
    <row r="21" spans="1:6" ht="31.5" x14ac:dyDescent="0.25">
      <c r="A21" s="15" t="s">
        <v>67</v>
      </c>
      <c r="B21" s="17" t="s">
        <v>332</v>
      </c>
      <c r="C21" s="35">
        <f>'1. mell._ Önkormányzat összesen'!C54</f>
        <v>642088967</v>
      </c>
      <c r="D21" s="15" t="s">
        <v>67</v>
      </c>
      <c r="E21" s="25"/>
      <c r="F21" s="167">
        <f>'1. mell._ Önkormányzat összesen'!C82</f>
        <v>334064462</v>
      </c>
    </row>
    <row r="22" spans="1:6" x14ac:dyDescent="0.25">
      <c r="A22" s="15" t="s">
        <v>69</v>
      </c>
      <c r="B22" s="67" t="s">
        <v>200</v>
      </c>
      <c r="C22" s="23">
        <f>C21</f>
        <v>642088967</v>
      </c>
      <c r="D22" s="15" t="s">
        <v>69</v>
      </c>
      <c r="E22" s="67" t="s">
        <v>201</v>
      </c>
      <c r="F22" s="168">
        <f>SUM(F20:F21)</f>
        <v>346282981</v>
      </c>
    </row>
    <row r="23" spans="1:6" x14ac:dyDescent="0.25">
      <c r="A23" s="15" t="s">
        <v>71</v>
      </c>
      <c r="B23" s="17"/>
      <c r="C23" s="68"/>
      <c r="D23" s="15" t="s">
        <v>71</v>
      </c>
      <c r="E23" s="66"/>
      <c r="F23" s="167"/>
    </row>
    <row r="24" spans="1:6" x14ac:dyDescent="0.25">
      <c r="A24" s="15" t="s">
        <v>73</v>
      </c>
      <c r="B24" s="8"/>
      <c r="C24" s="61"/>
      <c r="D24" s="15" t="s">
        <v>73</v>
      </c>
      <c r="E24" s="34"/>
      <c r="F24" s="169"/>
    </row>
    <row r="25" spans="1:6" x14ac:dyDescent="0.25">
      <c r="A25" s="15" t="s">
        <v>75</v>
      </c>
      <c r="B25" s="38" t="s">
        <v>333</v>
      </c>
      <c r="C25" s="31">
        <f>C19+C22</f>
        <v>1249854156.9255905</v>
      </c>
      <c r="D25" s="15" t="s">
        <v>75</v>
      </c>
      <c r="E25" s="38" t="s">
        <v>295</v>
      </c>
      <c r="F25" s="170">
        <f>F19+F22</f>
        <v>1249854157</v>
      </c>
    </row>
  </sheetData>
  <mergeCells count="11">
    <mergeCell ref="A1:F1"/>
    <mergeCell ref="A4:F4"/>
    <mergeCell ref="A5:F5"/>
    <mergeCell ref="A6:F6"/>
    <mergeCell ref="A7:A8"/>
    <mergeCell ref="B7:B8"/>
    <mergeCell ref="C7:C8"/>
    <mergeCell ref="D7:D8"/>
    <mergeCell ref="E7:E8"/>
    <mergeCell ref="F7:F8"/>
    <mergeCell ref="E2:F2"/>
  </mergeCells>
  <pageMargins left="0.7" right="0.7" top="0.75" bottom="0.75" header="0.3" footer="0.3"/>
  <pageSetup paperSize="9" scale="8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C17" sqref="C17"/>
    </sheetView>
  </sheetViews>
  <sheetFormatPr defaultColWidth="24.7109375" defaultRowHeight="15.75" x14ac:dyDescent="0.25"/>
  <cols>
    <col min="1" max="1" width="3.85546875" style="1" bestFit="1" customWidth="1"/>
    <col min="2" max="3" width="24.7109375" style="1"/>
    <col min="4" max="4" width="3.85546875" style="1" bestFit="1" customWidth="1"/>
    <col min="5" max="16384" width="24.7109375" style="1"/>
  </cols>
  <sheetData>
    <row r="1" spans="1:7" x14ac:dyDescent="0.25">
      <c r="A1" s="263"/>
      <c r="B1" s="263"/>
      <c r="C1" s="263"/>
      <c r="D1" s="263"/>
      <c r="E1" s="263"/>
      <c r="F1" s="263"/>
    </row>
    <row r="2" spans="1:7" x14ac:dyDescent="0.25">
      <c r="A2" s="52"/>
      <c r="B2" s="52"/>
      <c r="C2" s="52"/>
      <c r="D2" s="52"/>
      <c r="E2" s="240" t="s">
        <v>305</v>
      </c>
      <c r="F2" s="240"/>
      <c r="G2" s="91"/>
    </row>
    <row r="3" spans="1:7" x14ac:dyDescent="0.25">
      <c r="A3" s="52"/>
      <c r="B3" s="52"/>
      <c r="C3" s="52"/>
      <c r="D3" s="52"/>
      <c r="E3" s="52"/>
      <c r="F3" s="52"/>
    </row>
    <row r="4" spans="1:7" x14ac:dyDescent="0.25">
      <c r="A4" s="264" t="s">
        <v>186</v>
      </c>
      <c r="B4" s="264"/>
      <c r="C4" s="264"/>
      <c r="D4" s="264"/>
      <c r="E4" s="264"/>
      <c r="F4" s="264"/>
    </row>
    <row r="5" spans="1:7" x14ac:dyDescent="0.25">
      <c r="A5" s="264" t="s">
        <v>187</v>
      </c>
      <c r="B5" s="264"/>
      <c r="C5" s="264"/>
      <c r="D5" s="264"/>
      <c r="E5" s="264"/>
      <c r="F5" s="264"/>
    </row>
    <row r="6" spans="1:7" x14ac:dyDescent="0.25">
      <c r="A6" s="253" t="s">
        <v>307</v>
      </c>
      <c r="B6" s="253"/>
      <c r="C6" s="253"/>
      <c r="D6" s="253"/>
      <c r="E6" s="253"/>
      <c r="F6" s="253"/>
    </row>
    <row r="7" spans="1:7" x14ac:dyDescent="0.25">
      <c r="A7" s="251"/>
      <c r="B7" s="251"/>
      <c r="C7" s="251"/>
      <c r="D7" s="251"/>
      <c r="E7" s="251"/>
      <c r="F7" s="11" t="s">
        <v>31</v>
      </c>
    </row>
    <row r="8" spans="1:7" x14ac:dyDescent="0.25">
      <c r="A8" s="53"/>
      <c r="B8" s="50" t="s">
        <v>146</v>
      </c>
      <c r="C8" s="54" t="s">
        <v>306</v>
      </c>
      <c r="D8" s="51"/>
      <c r="E8" s="50" t="s">
        <v>147</v>
      </c>
      <c r="F8" s="54" t="s">
        <v>306</v>
      </c>
    </row>
    <row r="9" spans="1:7" x14ac:dyDescent="0.25">
      <c r="A9" s="55"/>
      <c r="B9" s="56" t="s">
        <v>148</v>
      </c>
      <c r="C9" s="56" t="s">
        <v>149</v>
      </c>
      <c r="D9" s="56"/>
      <c r="E9" s="57" t="s">
        <v>150</v>
      </c>
      <c r="F9" s="56" t="s">
        <v>151</v>
      </c>
    </row>
    <row r="10" spans="1:7" ht="31.5" x14ac:dyDescent="0.25">
      <c r="A10" s="58" t="s">
        <v>45</v>
      </c>
      <c r="B10" s="25" t="s">
        <v>188</v>
      </c>
      <c r="C10" s="35">
        <f>'10.mell_Összevont mérleg'!C10</f>
        <v>328338457</v>
      </c>
      <c r="D10" s="58" t="s">
        <v>45</v>
      </c>
      <c r="E10" s="38" t="s">
        <v>72</v>
      </c>
      <c r="F10" s="31">
        <f>'10.mell_Összevont mérleg'!F10</f>
        <v>348031827</v>
      </c>
    </row>
    <row r="11" spans="1:7" ht="47.25" x14ac:dyDescent="0.25">
      <c r="A11" s="58" t="s">
        <v>47</v>
      </c>
      <c r="B11" s="25" t="s">
        <v>189</v>
      </c>
      <c r="C11" s="35">
        <f>'10.mell_Összevont mérleg'!C11</f>
        <v>109412033</v>
      </c>
      <c r="D11" s="58" t="s">
        <v>47</v>
      </c>
      <c r="E11" s="38" t="s">
        <v>190</v>
      </c>
      <c r="F11" s="31">
        <f>'10.mell_Összevont mérleg'!F11</f>
        <v>63371208</v>
      </c>
    </row>
    <row r="12" spans="1:7" x14ac:dyDescent="0.25">
      <c r="A12" s="58" t="s">
        <v>49</v>
      </c>
      <c r="B12" s="25" t="s">
        <v>54</v>
      </c>
      <c r="C12" s="35">
        <f>'10.mell_Összevont mérleg'!C13</f>
        <v>103000000</v>
      </c>
      <c r="D12" s="58" t="s">
        <v>49</v>
      </c>
      <c r="E12" s="38" t="s">
        <v>191</v>
      </c>
      <c r="F12" s="31">
        <f>'10.mell_Összevont mérleg'!F12</f>
        <v>186478531</v>
      </c>
    </row>
    <row r="13" spans="1:7" x14ac:dyDescent="0.25">
      <c r="A13" s="58" t="s">
        <v>51</v>
      </c>
      <c r="B13" s="25" t="s">
        <v>56</v>
      </c>
      <c r="C13" s="35">
        <f>'10.mell_Összevont mérleg'!C14</f>
        <v>57055699.925590552</v>
      </c>
      <c r="D13" s="58" t="s">
        <v>51</v>
      </c>
      <c r="E13" s="38"/>
      <c r="F13" s="31"/>
    </row>
    <row r="14" spans="1:7" ht="31.5" x14ac:dyDescent="0.25">
      <c r="A14" s="58" t="s">
        <v>53</v>
      </c>
      <c r="B14" s="25" t="s">
        <v>60</v>
      </c>
      <c r="C14" s="35">
        <f>'10.mell_Összevont mérleg'!C17</f>
        <v>600000</v>
      </c>
      <c r="D14" s="58" t="s">
        <v>53</v>
      </c>
      <c r="E14" s="38" t="s">
        <v>78</v>
      </c>
      <c r="F14" s="31">
        <f>'10.mell_Összevont mérleg'!F13</f>
        <v>20253000</v>
      </c>
    </row>
    <row r="15" spans="1:7" ht="31.5" x14ac:dyDescent="0.25">
      <c r="A15" s="58" t="s">
        <v>55</v>
      </c>
      <c r="B15" s="59" t="s">
        <v>192</v>
      </c>
      <c r="C15" s="28">
        <f>SUM(C10:C14)</f>
        <v>598406189.92559052</v>
      </c>
      <c r="D15" s="58" t="s">
        <v>55</v>
      </c>
      <c r="E15" s="25" t="s">
        <v>193</v>
      </c>
      <c r="F15" s="31">
        <f>'10.mell_Összevont mérleg'!F14</f>
        <v>9598000</v>
      </c>
    </row>
    <row r="16" spans="1:7" ht="31.5" x14ac:dyDescent="0.25">
      <c r="A16" s="58" t="s">
        <v>57</v>
      </c>
      <c r="B16" s="25" t="s">
        <v>194</v>
      </c>
      <c r="C16" s="37"/>
      <c r="D16" s="58" t="s">
        <v>57</v>
      </c>
      <c r="E16" s="25" t="s">
        <v>195</v>
      </c>
      <c r="F16" s="31">
        <f>'10.mell_Összevont mérleg'!F18</f>
        <v>10714186</v>
      </c>
    </row>
    <row r="17" spans="1:6" ht="47.25" x14ac:dyDescent="0.25">
      <c r="A17" s="58" t="s">
        <v>59</v>
      </c>
      <c r="B17" s="27" t="s">
        <v>196</v>
      </c>
      <c r="C17" s="31">
        <f>984729733-598406190</f>
        <v>386323543</v>
      </c>
      <c r="D17" s="58" t="s">
        <v>59</v>
      </c>
      <c r="E17" s="38" t="s">
        <v>197</v>
      </c>
      <c r="F17" s="31">
        <f>F15+F16</f>
        <v>20312186</v>
      </c>
    </row>
    <row r="18" spans="1:6" x14ac:dyDescent="0.25">
      <c r="A18" s="58" t="s">
        <v>61</v>
      </c>
      <c r="B18" s="34"/>
      <c r="C18" s="34"/>
      <c r="D18" s="58" t="s">
        <v>61</v>
      </c>
      <c r="E18" s="38" t="s">
        <v>198</v>
      </c>
      <c r="F18" s="31">
        <f>F10+F11+F12+F14+F17</f>
        <v>638446752</v>
      </c>
    </row>
    <row r="19" spans="1:6" ht="31.5" x14ac:dyDescent="0.25">
      <c r="A19" s="58" t="s">
        <v>63</v>
      </c>
      <c r="B19" s="34"/>
      <c r="C19" s="37"/>
      <c r="D19" s="58" t="s">
        <v>63</v>
      </c>
      <c r="E19" s="17" t="s">
        <v>199</v>
      </c>
      <c r="F19" s="37">
        <f>'10.mell_Összevont mérleg'!F20</f>
        <v>12218519</v>
      </c>
    </row>
    <row r="20" spans="1:6" x14ac:dyDescent="0.25">
      <c r="A20" s="58" t="s">
        <v>65</v>
      </c>
      <c r="B20" s="34"/>
      <c r="C20" s="34"/>
      <c r="D20" s="58" t="s">
        <v>65</v>
      </c>
      <c r="E20" s="25"/>
      <c r="F20" s="37">
        <f>'10.mell_Összevont mérleg'!F21</f>
        <v>334064462</v>
      </c>
    </row>
    <row r="21" spans="1:6" ht="31.5" x14ac:dyDescent="0.25">
      <c r="A21" s="58" t="s">
        <v>67</v>
      </c>
      <c r="B21" s="38" t="s">
        <v>200</v>
      </c>
      <c r="C21" s="31">
        <f>SUM(C17:C20)</f>
        <v>386323543</v>
      </c>
      <c r="D21" s="58" t="s">
        <v>67</v>
      </c>
      <c r="E21" s="38" t="s">
        <v>201</v>
      </c>
      <c r="F21" s="31">
        <f>SUM(F19:F20)</f>
        <v>346282981</v>
      </c>
    </row>
    <row r="22" spans="1:6" x14ac:dyDescent="0.25">
      <c r="A22" s="58" t="s">
        <v>69</v>
      </c>
      <c r="B22" s="60"/>
      <c r="C22" s="31"/>
      <c r="D22" s="58" t="s">
        <v>69</v>
      </c>
      <c r="E22" s="25"/>
      <c r="F22" s="37"/>
    </row>
    <row r="23" spans="1:6" ht="47.25" x14ac:dyDescent="0.25">
      <c r="A23" s="58" t="s">
        <v>71</v>
      </c>
      <c r="B23" s="38" t="s">
        <v>202</v>
      </c>
      <c r="C23" s="31">
        <f>C15+C21</f>
        <v>984729732.92559052</v>
      </c>
      <c r="D23" s="58" t="s">
        <v>71</v>
      </c>
      <c r="E23" s="38" t="s">
        <v>203</v>
      </c>
      <c r="F23" s="31">
        <f>F18+F21</f>
        <v>984729733</v>
      </c>
    </row>
  </sheetData>
  <mergeCells count="6">
    <mergeCell ref="A1:F1"/>
    <mergeCell ref="A4:F4"/>
    <mergeCell ref="A5:F5"/>
    <mergeCell ref="A6:F6"/>
    <mergeCell ref="A7:E7"/>
    <mergeCell ref="E2:F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K26" sqref="K26"/>
    </sheetView>
  </sheetViews>
  <sheetFormatPr defaultRowHeight="15.75" x14ac:dyDescent="0.25"/>
  <cols>
    <col min="1" max="1" width="9.140625" style="1"/>
    <col min="2" max="2" width="40.140625" style="1" bestFit="1" customWidth="1"/>
    <col min="3" max="3" width="16.42578125" style="1" customWidth="1"/>
    <col min="4" max="4" width="9.140625" style="1"/>
    <col min="5" max="5" width="39.5703125" style="1" bestFit="1" customWidth="1"/>
    <col min="6" max="6" width="14.140625" style="1" bestFit="1" customWidth="1"/>
    <col min="7" max="16384" width="9.140625" style="1"/>
  </cols>
  <sheetData>
    <row r="1" spans="1:7" x14ac:dyDescent="0.25">
      <c r="A1" s="267"/>
      <c r="B1" s="267"/>
      <c r="C1" s="267"/>
      <c r="D1" s="267"/>
      <c r="E1" s="267"/>
      <c r="F1" s="267"/>
      <c r="G1" s="8"/>
    </row>
    <row r="2" spans="1:7" x14ac:dyDescent="0.25">
      <c r="A2" s="9"/>
      <c r="B2" s="9"/>
      <c r="C2" s="9"/>
      <c r="D2" s="9"/>
      <c r="E2" s="240" t="s">
        <v>308</v>
      </c>
      <c r="F2" s="240"/>
      <c r="G2" s="8"/>
    </row>
    <row r="3" spans="1:7" x14ac:dyDescent="0.25">
      <c r="A3" s="9"/>
      <c r="B3" s="9"/>
      <c r="C3" s="9"/>
      <c r="D3" s="9"/>
      <c r="E3" s="9"/>
      <c r="F3" s="9"/>
      <c r="G3" s="8"/>
    </row>
    <row r="4" spans="1:7" s="48" customFormat="1" ht="18.75" x14ac:dyDescent="0.3">
      <c r="A4" s="268" t="s">
        <v>144</v>
      </c>
      <c r="B4" s="268"/>
      <c r="C4" s="268"/>
      <c r="D4" s="268"/>
      <c r="E4" s="268"/>
      <c r="F4" s="268"/>
      <c r="G4" s="47"/>
    </row>
    <row r="5" spans="1:7" s="48" customFormat="1" ht="18.75" x14ac:dyDescent="0.3">
      <c r="A5" s="268" t="s">
        <v>145</v>
      </c>
      <c r="B5" s="268"/>
      <c r="C5" s="268"/>
      <c r="D5" s="268"/>
      <c r="E5" s="268"/>
      <c r="F5" s="268"/>
      <c r="G5" s="47"/>
    </row>
    <row r="6" spans="1:7" s="48" customFormat="1" ht="18.75" x14ac:dyDescent="0.3">
      <c r="A6" s="269" t="s">
        <v>102</v>
      </c>
      <c r="B6" s="269"/>
      <c r="C6" s="269"/>
      <c r="D6" s="269"/>
      <c r="E6" s="269"/>
      <c r="F6" s="269"/>
      <c r="G6" s="49"/>
    </row>
    <row r="7" spans="1:7" x14ac:dyDescent="0.25">
      <c r="A7" s="251"/>
      <c r="B7" s="251"/>
      <c r="C7" s="251"/>
      <c r="D7" s="251"/>
      <c r="E7" s="251"/>
      <c r="F7" s="11" t="s">
        <v>31</v>
      </c>
      <c r="G7" s="8"/>
    </row>
    <row r="8" spans="1:7" x14ac:dyDescent="0.25">
      <c r="A8" s="270"/>
      <c r="B8" s="272" t="s">
        <v>146</v>
      </c>
      <c r="C8" s="274" t="s">
        <v>306</v>
      </c>
      <c r="D8" s="276"/>
      <c r="E8" s="272" t="s">
        <v>147</v>
      </c>
      <c r="F8" s="265" t="s">
        <v>306</v>
      </c>
      <c r="G8" s="8"/>
    </row>
    <row r="9" spans="1:7" x14ac:dyDescent="0.25">
      <c r="A9" s="271"/>
      <c r="B9" s="273"/>
      <c r="C9" s="275"/>
      <c r="D9" s="277"/>
      <c r="E9" s="278"/>
      <c r="F9" s="266"/>
      <c r="G9" s="8"/>
    </row>
    <row r="10" spans="1:7" x14ac:dyDescent="0.25">
      <c r="A10" s="12"/>
      <c r="B10" s="13" t="s">
        <v>148</v>
      </c>
      <c r="C10" s="14" t="s">
        <v>149</v>
      </c>
      <c r="D10" s="13"/>
      <c r="E10" s="13" t="s">
        <v>150</v>
      </c>
      <c r="F10" s="14" t="s">
        <v>151</v>
      </c>
      <c r="G10" s="8"/>
    </row>
    <row r="11" spans="1:7" ht="31.5" x14ac:dyDescent="0.25">
      <c r="A11" s="15" t="s">
        <v>73</v>
      </c>
      <c r="B11" s="16" t="s">
        <v>152</v>
      </c>
      <c r="C11" s="6"/>
      <c r="D11" s="15" t="s">
        <v>73</v>
      </c>
      <c r="E11" s="17" t="s">
        <v>153</v>
      </c>
      <c r="F11" s="18">
        <f>'10.mell_Összevont mérleg'!F17</f>
        <v>1295000</v>
      </c>
      <c r="G11" s="8"/>
    </row>
    <row r="12" spans="1:7" x14ac:dyDescent="0.25">
      <c r="A12" s="15" t="s">
        <v>75</v>
      </c>
      <c r="B12" s="16" t="s">
        <v>154</v>
      </c>
      <c r="C12" s="6">
        <f>'10.mell_Összevont mérleg'!C16</f>
        <v>635000</v>
      </c>
      <c r="D12" s="15" t="s">
        <v>75</v>
      </c>
      <c r="E12" s="17" t="s">
        <v>155</v>
      </c>
      <c r="F12" s="19"/>
      <c r="G12" s="8"/>
    </row>
    <row r="13" spans="1:7" x14ac:dyDescent="0.25">
      <c r="A13" s="15" t="s">
        <v>77</v>
      </c>
      <c r="B13" s="20" t="s">
        <v>156</v>
      </c>
      <c r="C13" s="6">
        <f>'10.mell_Összevont mérleg'!C18</f>
        <v>8724000</v>
      </c>
      <c r="D13" s="15" t="s">
        <v>77</v>
      </c>
      <c r="E13" s="17" t="s">
        <v>157</v>
      </c>
      <c r="F13" s="19"/>
      <c r="G13" s="8"/>
    </row>
    <row r="14" spans="1:7" x14ac:dyDescent="0.25">
      <c r="A14" s="15" t="s">
        <v>79</v>
      </c>
      <c r="B14" s="20" t="s">
        <v>158</v>
      </c>
      <c r="C14" s="6"/>
      <c r="D14" s="15" t="s">
        <v>79</v>
      </c>
      <c r="E14" s="21" t="s">
        <v>159</v>
      </c>
      <c r="F14" s="19"/>
      <c r="G14" s="8"/>
    </row>
    <row r="15" spans="1:7" x14ac:dyDescent="0.25">
      <c r="A15" s="15" t="s">
        <v>81</v>
      </c>
      <c r="B15" s="22" t="s">
        <v>160</v>
      </c>
      <c r="C15" s="23">
        <f>SUM(C12:C14)</f>
        <v>9359000</v>
      </c>
      <c r="D15" s="15" t="s">
        <v>81</v>
      </c>
      <c r="E15" s="24" t="s">
        <v>161</v>
      </c>
      <c r="F15" s="18">
        <f>'10.mell_Összevont mérleg'!F16</f>
        <v>263829424</v>
      </c>
      <c r="G15" s="8"/>
    </row>
    <row r="16" spans="1:7" ht="31.5" x14ac:dyDescent="0.25">
      <c r="A16" s="15" t="s">
        <v>83</v>
      </c>
      <c r="B16" s="22" t="s">
        <v>162</v>
      </c>
      <c r="C16" s="23"/>
      <c r="D16" s="15" t="s">
        <v>83</v>
      </c>
      <c r="E16" s="25" t="s">
        <v>163</v>
      </c>
      <c r="F16" s="19"/>
      <c r="G16" s="8"/>
    </row>
    <row r="17" spans="1:8" ht="31.5" x14ac:dyDescent="0.25">
      <c r="A17" s="15" t="s">
        <v>85</v>
      </c>
      <c r="B17" s="22" t="s">
        <v>164</v>
      </c>
      <c r="C17" s="23">
        <f>SUM(C15)</f>
        <v>9359000</v>
      </c>
      <c r="D17" s="15" t="s">
        <v>85</v>
      </c>
      <c r="E17" s="25" t="s">
        <v>165</v>
      </c>
      <c r="F17" s="19"/>
      <c r="G17" s="8"/>
      <c r="H17" s="26"/>
    </row>
    <row r="18" spans="1:8" ht="31.5" x14ac:dyDescent="0.25">
      <c r="A18" s="15" t="s">
        <v>87</v>
      </c>
      <c r="B18" s="27" t="s">
        <v>166</v>
      </c>
      <c r="C18" s="23">
        <f>265124424-9359000</f>
        <v>255765424</v>
      </c>
      <c r="D18" s="15" t="s">
        <v>87</v>
      </c>
      <c r="E18" s="25" t="s">
        <v>167</v>
      </c>
      <c r="F18" s="19"/>
      <c r="G18" s="8"/>
      <c r="H18" s="8"/>
    </row>
    <row r="19" spans="1:8" x14ac:dyDescent="0.25">
      <c r="A19" s="15" t="s">
        <v>89</v>
      </c>
      <c r="B19" s="16" t="s">
        <v>168</v>
      </c>
      <c r="C19" s="23"/>
      <c r="D19" s="15" t="s">
        <v>89</v>
      </c>
      <c r="E19" s="25" t="s">
        <v>169</v>
      </c>
      <c r="F19" s="28"/>
      <c r="G19" s="8"/>
      <c r="H19" s="29"/>
    </row>
    <row r="20" spans="1:8" x14ac:dyDescent="0.25">
      <c r="A20" s="15" t="s">
        <v>92</v>
      </c>
      <c r="B20" s="30" t="s">
        <v>170</v>
      </c>
      <c r="C20" s="31">
        <f>SUM(C18:C19)</f>
        <v>255765424</v>
      </c>
      <c r="D20" s="15" t="s">
        <v>92</v>
      </c>
      <c r="E20" s="32" t="s">
        <v>171</v>
      </c>
      <c r="F20" s="33">
        <f>F11+F15</f>
        <v>265124424</v>
      </c>
      <c r="G20" s="8"/>
      <c r="H20" s="8"/>
    </row>
    <row r="21" spans="1:8" x14ac:dyDescent="0.25">
      <c r="A21" s="15" t="s">
        <v>94</v>
      </c>
      <c r="B21" s="8"/>
      <c r="C21" s="34"/>
      <c r="D21" s="15" t="s">
        <v>94</v>
      </c>
      <c r="E21" s="25" t="s">
        <v>172</v>
      </c>
      <c r="F21" s="35"/>
      <c r="G21" s="8"/>
      <c r="H21" s="8"/>
    </row>
    <row r="22" spans="1:8" x14ac:dyDescent="0.25">
      <c r="A22" s="15" t="s">
        <v>96</v>
      </c>
      <c r="B22" s="36"/>
      <c r="C22" s="37"/>
      <c r="D22" s="15" t="s">
        <v>96</v>
      </c>
      <c r="E22" s="38" t="s">
        <v>173</v>
      </c>
      <c r="F22" s="28"/>
      <c r="G22" s="8"/>
      <c r="H22" s="8"/>
    </row>
    <row r="23" spans="1:8" ht="31.5" x14ac:dyDescent="0.25">
      <c r="A23" s="15" t="s">
        <v>174</v>
      </c>
      <c r="B23" s="39" t="s">
        <v>175</v>
      </c>
      <c r="C23" s="31">
        <f>C15+C20</f>
        <v>265124424</v>
      </c>
      <c r="D23" s="15" t="s">
        <v>174</v>
      </c>
      <c r="E23" s="39" t="s">
        <v>176</v>
      </c>
      <c r="F23" s="33">
        <f>F20</f>
        <v>265124424</v>
      </c>
      <c r="G23" s="8"/>
      <c r="H23" s="8"/>
    </row>
    <row r="24" spans="1:8" x14ac:dyDescent="0.25">
      <c r="A24" s="15" t="s">
        <v>177</v>
      </c>
      <c r="B24" s="7" t="s">
        <v>178</v>
      </c>
      <c r="C24" s="40">
        <f>'11.mell_Műk.mérleg'!C23+'12.mell. Felhalm.mérleg'!C23</f>
        <v>1249854156.9255905</v>
      </c>
      <c r="D24" s="15" t="s">
        <v>177</v>
      </c>
      <c r="E24" s="7" t="s">
        <v>179</v>
      </c>
      <c r="F24" s="40">
        <f>F23+'11.mell_Műk.mérleg'!F23</f>
        <v>1249854157</v>
      </c>
      <c r="G24" s="41"/>
      <c r="H24" s="41"/>
    </row>
    <row r="25" spans="1:8" ht="31.5" x14ac:dyDescent="0.25">
      <c r="A25" s="15" t="s">
        <v>180</v>
      </c>
      <c r="B25" s="42" t="s">
        <v>181</v>
      </c>
      <c r="C25" s="31">
        <v>0</v>
      </c>
      <c r="D25" s="15" t="s">
        <v>180</v>
      </c>
      <c r="E25" s="25"/>
      <c r="F25" s="35"/>
      <c r="G25" s="8"/>
      <c r="H25" s="8"/>
    </row>
    <row r="26" spans="1:8" ht="31.5" x14ac:dyDescent="0.25">
      <c r="A26" s="15" t="s">
        <v>182</v>
      </c>
      <c r="B26" s="43" t="s">
        <v>183</v>
      </c>
      <c r="C26" s="23">
        <v>0</v>
      </c>
      <c r="D26" s="15" t="s">
        <v>182</v>
      </c>
      <c r="E26" s="38"/>
      <c r="F26" s="28"/>
      <c r="G26" s="8"/>
      <c r="H26" s="8"/>
    </row>
    <row r="27" spans="1:8" x14ac:dyDescent="0.25">
      <c r="A27" s="15" t="s">
        <v>184</v>
      </c>
      <c r="B27" s="44" t="s">
        <v>185</v>
      </c>
      <c r="C27" s="23">
        <v>0</v>
      </c>
      <c r="D27" s="15" t="s">
        <v>184</v>
      </c>
      <c r="E27" s="38"/>
      <c r="F27" s="31"/>
      <c r="G27" s="8"/>
      <c r="H27" s="8"/>
    </row>
    <row r="28" spans="1:8" x14ac:dyDescent="0.25">
      <c r="A28" s="45"/>
      <c r="B28" s="8"/>
      <c r="C28" s="8"/>
      <c r="D28" s="46"/>
      <c r="E28" s="8"/>
      <c r="F28" s="8"/>
      <c r="G28" s="46"/>
      <c r="H28" s="8"/>
    </row>
    <row r="29" spans="1:8" x14ac:dyDescent="0.25">
      <c r="A29" s="45"/>
      <c r="B29" s="8"/>
      <c r="C29" s="8"/>
      <c r="D29" s="8"/>
      <c r="E29" s="8"/>
      <c r="F29" s="8"/>
      <c r="G29" s="8"/>
      <c r="H29" s="8"/>
    </row>
    <row r="30" spans="1:8" x14ac:dyDescent="0.25">
      <c r="A30" s="45"/>
      <c r="B30" s="8"/>
      <c r="C30" s="8"/>
      <c r="D30" s="8"/>
      <c r="E30" s="8"/>
      <c r="F30" s="8"/>
      <c r="G30" s="8"/>
      <c r="H30" s="8"/>
    </row>
    <row r="31" spans="1:8" x14ac:dyDescent="0.25">
      <c r="A31" s="45"/>
      <c r="B31" s="8"/>
      <c r="C31" s="8"/>
      <c r="D31" s="8"/>
      <c r="E31" s="8"/>
      <c r="F31" s="8"/>
      <c r="G31" s="8"/>
      <c r="H31" s="8"/>
    </row>
    <row r="32" spans="1:8" x14ac:dyDescent="0.25">
      <c r="A32" s="45"/>
      <c r="B32" s="8"/>
      <c r="C32" s="8"/>
      <c r="D32" s="8"/>
      <c r="E32" s="8"/>
      <c r="F32" s="8"/>
      <c r="G32" s="8"/>
      <c r="H32" s="8"/>
    </row>
    <row r="33" spans="1:1" x14ac:dyDescent="0.25">
      <c r="A33" s="45"/>
    </row>
    <row r="34" spans="1:1" x14ac:dyDescent="0.25">
      <c r="A34" s="45"/>
    </row>
  </sheetData>
  <mergeCells count="12">
    <mergeCell ref="F8:F9"/>
    <mergeCell ref="A1:F1"/>
    <mergeCell ref="A4:F4"/>
    <mergeCell ref="A5:F5"/>
    <mergeCell ref="A6:F6"/>
    <mergeCell ref="A7:E7"/>
    <mergeCell ref="A8:A9"/>
    <mergeCell ref="B8:B9"/>
    <mergeCell ref="C8:C9"/>
    <mergeCell ref="D8:D9"/>
    <mergeCell ref="E8:E9"/>
    <mergeCell ref="E2:F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2"/>
  <sheetViews>
    <sheetView workbookViewId="0">
      <selection activeCell="H19" sqref="H19:I19"/>
    </sheetView>
  </sheetViews>
  <sheetFormatPr defaultRowHeight="15.75" x14ac:dyDescent="0.25"/>
  <cols>
    <col min="1" max="1" width="47" style="1" customWidth="1"/>
    <col min="2" max="16384" width="9.140625" style="1"/>
  </cols>
  <sheetData>
    <row r="2" spans="1:13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</row>
    <row r="3" spans="1:13" x14ac:dyDescent="0.25">
      <c r="A3" s="172"/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</row>
    <row r="4" spans="1:13" x14ac:dyDescent="0.25">
      <c r="A4" s="279" t="s">
        <v>10</v>
      </c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279"/>
      <c r="M4" s="279"/>
    </row>
    <row r="5" spans="1:13" x14ac:dyDescent="0.25">
      <c r="A5" s="279" t="s">
        <v>11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</row>
    <row r="6" spans="1:13" x14ac:dyDescent="0.25">
      <c r="A6" s="280" t="s">
        <v>382</v>
      </c>
      <c r="B6" s="280"/>
      <c r="C6" s="280"/>
      <c r="D6" s="280"/>
      <c r="E6" s="280"/>
      <c r="F6" s="280"/>
      <c r="G6" s="280"/>
      <c r="H6" s="280"/>
      <c r="I6" s="280"/>
      <c r="J6" s="280"/>
      <c r="K6" s="280"/>
      <c r="L6" s="280"/>
      <c r="M6" s="280"/>
    </row>
    <row r="7" spans="1:13" x14ac:dyDescent="0.25">
      <c r="A7" s="121"/>
      <c r="B7" s="281" t="s">
        <v>12</v>
      </c>
      <c r="C7" s="281"/>
      <c r="D7" s="281"/>
      <c r="E7" s="281"/>
      <c r="F7" s="281"/>
      <c r="G7" s="281"/>
      <c r="H7" s="281"/>
      <c r="I7" s="281"/>
      <c r="J7" s="281"/>
      <c r="K7" s="281"/>
      <c r="L7" s="281"/>
      <c r="M7" s="281"/>
    </row>
    <row r="8" spans="1:13" x14ac:dyDescent="0.25">
      <c r="A8" s="283" t="s">
        <v>13</v>
      </c>
      <c r="B8" s="286" t="s">
        <v>14</v>
      </c>
      <c r="C8" s="286"/>
      <c r="D8" s="286"/>
      <c r="E8" s="286"/>
      <c r="F8" s="286"/>
      <c r="G8" s="286"/>
      <c r="H8" s="286" t="s">
        <v>15</v>
      </c>
      <c r="I8" s="286"/>
      <c r="J8" s="286"/>
      <c r="K8" s="286"/>
      <c r="L8" s="286"/>
      <c r="M8" s="286"/>
    </row>
    <row r="9" spans="1:13" x14ac:dyDescent="0.25">
      <c r="A9" s="284"/>
      <c r="B9" s="282" t="s">
        <v>383</v>
      </c>
      <c r="C9" s="282"/>
      <c r="D9" s="282"/>
      <c r="E9" s="282"/>
      <c r="F9" s="282"/>
      <c r="G9" s="282"/>
      <c r="H9" s="282" t="s">
        <v>384</v>
      </c>
      <c r="I9" s="282"/>
      <c r="J9" s="282"/>
      <c r="K9" s="282"/>
      <c r="L9" s="282"/>
      <c r="M9" s="282"/>
    </row>
    <row r="10" spans="1:13" x14ac:dyDescent="0.25">
      <c r="A10" s="284"/>
      <c r="B10" s="287" t="s">
        <v>16</v>
      </c>
      <c r="C10" s="287"/>
      <c r="D10" s="287" t="s">
        <v>17</v>
      </c>
      <c r="E10" s="287"/>
      <c r="F10" s="287" t="s">
        <v>18</v>
      </c>
      <c r="G10" s="287"/>
      <c r="H10" s="287" t="s">
        <v>16</v>
      </c>
      <c r="I10" s="287"/>
      <c r="J10" s="287" t="s">
        <v>17</v>
      </c>
      <c r="K10" s="287"/>
      <c r="L10" s="287" t="s">
        <v>19</v>
      </c>
      <c r="M10" s="287"/>
    </row>
    <row r="11" spans="1:13" x14ac:dyDescent="0.25">
      <c r="A11" s="285"/>
      <c r="B11" s="287"/>
      <c r="C11" s="287"/>
      <c r="D11" s="287"/>
      <c r="E11" s="287"/>
      <c r="F11" s="287"/>
      <c r="G11" s="287"/>
      <c r="H11" s="287"/>
      <c r="I11" s="287"/>
      <c r="J11" s="287"/>
      <c r="K11" s="287"/>
      <c r="L11" s="287"/>
      <c r="M11" s="287"/>
    </row>
    <row r="12" spans="1:13" x14ac:dyDescent="0.25">
      <c r="A12" s="61" t="s">
        <v>20</v>
      </c>
      <c r="B12" s="288">
        <v>14</v>
      </c>
      <c r="C12" s="289"/>
      <c r="D12" s="288"/>
      <c r="E12" s="289"/>
      <c r="F12" s="288">
        <v>6</v>
      </c>
      <c r="G12" s="289"/>
      <c r="H12" s="288">
        <v>14</v>
      </c>
      <c r="I12" s="289"/>
      <c r="J12" s="288"/>
      <c r="K12" s="289"/>
      <c r="L12" s="288">
        <v>6</v>
      </c>
      <c r="M12" s="289"/>
    </row>
    <row r="13" spans="1:13" x14ac:dyDescent="0.25">
      <c r="A13" s="61" t="s">
        <v>21</v>
      </c>
      <c r="B13" s="288">
        <v>18</v>
      </c>
      <c r="C13" s="289"/>
      <c r="D13" s="288"/>
      <c r="E13" s="289"/>
      <c r="F13" s="288"/>
      <c r="G13" s="289"/>
      <c r="H13" s="288">
        <v>18</v>
      </c>
      <c r="I13" s="289"/>
      <c r="J13" s="288"/>
      <c r="K13" s="289"/>
      <c r="L13" s="288"/>
      <c r="M13" s="289"/>
    </row>
    <row r="14" spans="1:13" x14ac:dyDescent="0.25">
      <c r="A14" s="61" t="s">
        <v>22</v>
      </c>
      <c r="B14" s="288">
        <v>9</v>
      </c>
      <c r="C14" s="289"/>
      <c r="D14" s="288"/>
      <c r="E14" s="289"/>
      <c r="F14" s="288"/>
      <c r="G14" s="289"/>
      <c r="H14" s="288">
        <v>9</v>
      </c>
      <c r="I14" s="289"/>
      <c r="J14" s="288"/>
      <c r="K14" s="289"/>
      <c r="L14" s="288"/>
      <c r="M14" s="289"/>
    </row>
    <row r="15" spans="1:13" x14ac:dyDescent="0.25">
      <c r="A15" s="61" t="s">
        <v>23</v>
      </c>
      <c r="B15" s="288">
        <v>2</v>
      </c>
      <c r="C15" s="289"/>
      <c r="D15" s="288"/>
      <c r="E15" s="289"/>
      <c r="F15" s="288"/>
      <c r="G15" s="289"/>
      <c r="H15" s="288">
        <v>2</v>
      </c>
      <c r="I15" s="289"/>
      <c r="J15" s="288"/>
      <c r="K15" s="289"/>
      <c r="L15" s="288"/>
      <c r="M15" s="289"/>
    </row>
    <row r="16" spans="1:13" x14ac:dyDescent="0.25">
      <c r="A16" s="61" t="s">
        <v>24</v>
      </c>
      <c r="B16" s="288">
        <v>3</v>
      </c>
      <c r="C16" s="289"/>
      <c r="D16" s="288"/>
      <c r="E16" s="289"/>
      <c r="F16" s="288"/>
      <c r="G16" s="289"/>
      <c r="H16" s="288">
        <v>3</v>
      </c>
      <c r="I16" s="289"/>
      <c r="J16" s="288"/>
      <c r="K16" s="289"/>
      <c r="L16" s="288"/>
      <c r="M16" s="289"/>
    </row>
    <row r="17" spans="1:13" x14ac:dyDescent="0.25">
      <c r="A17" s="61" t="s">
        <v>25</v>
      </c>
      <c r="B17" s="288">
        <v>18</v>
      </c>
      <c r="C17" s="289"/>
      <c r="D17" s="288"/>
      <c r="E17" s="289"/>
      <c r="F17" s="288"/>
      <c r="G17" s="289"/>
      <c r="H17" s="288">
        <v>18</v>
      </c>
      <c r="I17" s="289"/>
      <c r="J17" s="288"/>
      <c r="K17" s="289"/>
      <c r="L17" s="288"/>
      <c r="M17" s="289"/>
    </row>
    <row r="18" spans="1:13" x14ac:dyDescent="0.25">
      <c r="A18" s="61" t="s">
        <v>26</v>
      </c>
      <c r="B18" s="288">
        <v>18</v>
      </c>
      <c r="C18" s="289"/>
      <c r="D18" s="288"/>
      <c r="E18" s="289"/>
      <c r="F18" s="288"/>
      <c r="G18" s="289"/>
      <c r="H18" s="288">
        <v>18</v>
      </c>
      <c r="I18" s="289"/>
      <c r="J18" s="288"/>
      <c r="K18" s="289"/>
      <c r="L18" s="288"/>
      <c r="M18" s="289"/>
    </row>
    <row r="19" spans="1:13" x14ac:dyDescent="0.25">
      <c r="A19" s="61" t="s">
        <v>27</v>
      </c>
      <c r="B19" s="288">
        <v>4</v>
      </c>
      <c r="C19" s="289"/>
      <c r="D19" s="288"/>
      <c r="E19" s="289"/>
      <c r="F19" s="288"/>
      <c r="G19" s="289"/>
      <c r="H19" s="288">
        <v>4</v>
      </c>
      <c r="I19" s="289"/>
      <c r="J19" s="288"/>
      <c r="K19" s="289"/>
      <c r="L19" s="288"/>
      <c r="M19" s="289"/>
    </row>
    <row r="20" spans="1:13" x14ac:dyDescent="0.25">
      <c r="A20" s="61" t="s">
        <v>28</v>
      </c>
      <c r="B20" s="288">
        <v>2</v>
      </c>
      <c r="C20" s="289"/>
      <c r="D20" s="288"/>
      <c r="E20" s="289"/>
      <c r="F20" s="288"/>
      <c r="G20" s="289"/>
      <c r="H20" s="288">
        <v>2</v>
      </c>
      <c r="I20" s="289"/>
      <c r="J20" s="288"/>
      <c r="K20" s="289"/>
      <c r="L20" s="288"/>
      <c r="M20" s="289"/>
    </row>
    <row r="21" spans="1:13" x14ac:dyDescent="0.25">
      <c r="A21" s="61" t="s">
        <v>29</v>
      </c>
      <c r="B21" s="288">
        <v>3</v>
      </c>
      <c r="C21" s="289"/>
      <c r="D21" s="288"/>
      <c r="E21" s="289"/>
      <c r="F21" s="288"/>
      <c r="G21" s="289"/>
      <c r="H21" s="288">
        <v>3</v>
      </c>
      <c r="I21" s="289"/>
      <c r="J21" s="288"/>
      <c r="K21" s="289"/>
      <c r="L21" s="288"/>
      <c r="M21" s="289"/>
    </row>
    <row r="22" spans="1:13" x14ac:dyDescent="0.25">
      <c r="A22" s="173" t="s">
        <v>30</v>
      </c>
      <c r="B22" s="290">
        <f>SUM(B12:C21)</f>
        <v>91</v>
      </c>
      <c r="C22" s="290"/>
      <c r="D22" s="290">
        <f t="shared" ref="D22" si="0">SUM(D12:E21)</f>
        <v>0</v>
      </c>
      <c r="E22" s="290"/>
      <c r="F22" s="290">
        <f t="shared" ref="F22" si="1">SUM(F12:G21)</f>
        <v>6</v>
      </c>
      <c r="G22" s="290"/>
      <c r="H22" s="290">
        <f t="shared" ref="H22" si="2">SUM(H12:I21)</f>
        <v>91</v>
      </c>
      <c r="I22" s="290"/>
      <c r="J22" s="290">
        <f t="shared" ref="J22" si="3">SUM(J12:K21)</f>
        <v>0</v>
      </c>
      <c r="K22" s="290"/>
      <c r="L22" s="290">
        <f t="shared" ref="L22" si="4">SUM(L12:M21)</f>
        <v>6</v>
      </c>
      <c r="M22" s="290"/>
    </row>
  </sheetData>
  <mergeCells count="81">
    <mergeCell ref="J22:K22"/>
    <mergeCell ref="L22:M22"/>
    <mergeCell ref="B21:C21"/>
    <mergeCell ref="D21:E21"/>
    <mergeCell ref="F21:G21"/>
    <mergeCell ref="H21:I21"/>
    <mergeCell ref="B22:C22"/>
    <mergeCell ref="D22:E22"/>
    <mergeCell ref="F22:G22"/>
    <mergeCell ref="H22:I22"/>
    <mergeCell ref="J21:K21"/>
    <mergeCell ref="L21:M21"/>
    <mergeCell ref="B20:C20"/>
    <mergeCell ref="D20:E20"/>
    <mergeCell ref="F20:G20"/>
    <mergeCell ref="H20:I20"/>
    <mergeCell ref="L13:M13"/>
    <mergeCell ref="B16:C16"/>
    <mergeCell ref="D16:E16"/>
    <mergeCell ref="F16:G16"/>
    <mergeCell ref="H16:I16"/>
    <mergeCell ref="J16:K16"/>
    <mergeCell ref="L16:M16"/>
    <mergeCell ref="B15:C15"/>
    <mergeCell ref="D15:E15"/>
    <mergeCell ref="F15:G15"/>
    <mergeCell ref="B13:C13"/>
    <mergeCell ref="D13:E13"/>
    <mergeCell ref="F13:G13"/>
    <mergeCell ref="H13:I13"/>
    <mergeCell ref="J13:K13"/>
    <mergeCell ref="L12:M12"/>
    <mergeCell ref="D10:E11"/>
    <mergeCell ref="F10:G11"/>
    <mergeCell ref="H10:I11"/>
    <mergeCell ref="J10:K11"/>
    <mergeCell ref="L10:M11"/>
    <mergeCell ref="B12:C12"/>
    <mergeCell ref="D12:E12"/>
    <mergeCell ref="F12:G12"/>
    <mergeCell ref="H12:I12"/>
    <mergeCell ref="J12:K12"/>
    <mergeCell ref="B18:C18"/>
    <mergeCell ref="D18:E18"/>
    <mergeCell ref="F18:G18"/>
    <mergeCell ref="H18:I18"/>
    <mergeCell ref="J18:K18"/>
    <mergeCell ref="B19:C19"/>
    <mergeCell ref="D19:E19"/>
    <mergeCell ref="F19:G19"/>
    <mergeCell ref="H19:I19"/>
    <mergeCell ref="J19:K19"/>
    <mergeCell ref="L20:M20"/>
    <mergeCell ref="J20:K20"/>
    <mergeCell ref="L17:M17"/>
    <mergeCell ref="H15:I15"/>
    <mergeCell ref="J15:K15"/>
    <mergeCell ref="L15:M15"/>
    <mergeCell ref="L18:M18"/>
    <mergeCell ref="L19:M19"/>
    <mergeCell ref="L14:M14"/>
    <mergeCell ref="B17:C17"/>
    <mergeCell ref="D17:E17"/>
    <mergeCell ref="F17:G17"/>
    <mergeCell ref="H17:I17"/>
    <mergeCell ref="J17:K17"/>
    <mergeCell ref="B14:C14"/>
    <mergeCell ref="D14:E14"/>
    <mergeCell ref="F14:G14"/>
    <mergeCell ref="H14:I14"/>
    <mergeCell ref="J14:K14"/>
    <mergeCell ref="A4:M4"/>
    <mergeCell ref="A5:M5"/>
    <mergeCell ref="A6:M6"/>
    <mergeCell ref="B7:M7"/>
    <mergeCell ref="B9:G9"/>
    <mergeCell ref="H9:M9"/>
    <mergeCell ref="A8:A11"/>
    <mergeCell ref="B8:G8"/>
    <mergeCell ref="H8:M8"/>
    <mergeCell ref="B10:C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workbookViewId="0">
      <selection activeCell="B8" sqref="B8"/>
    </sheetView>
  </sheetViews>
  <sheetFormatPr defaultRowHeight="15.75" x14ac:dyDescent="0.25"/>
  <cols>
    <col min="1" max="1" width="9.140625" style="1"/>
    <col min="2" max="2" width="35.85546875" style="1" bestFit="1" customWidth="1"/>
    <col min="3" max="4" width="11.28515625" style="1" bestFit="1" customWidth="1"/>
    <col min="5" max="5" width="12.42578125" style="1" bestFit="1" customWidth="1"/>
    <col min="6" max="6" width="11.28515625" style="1" bestFit="1" customWidth="1"/>
    <col min="7" max="7" width="12.42578125" style="1" bestFit="1" customWidth="1"/>
    <col min="8" max="10" width="11.28515625" style="1" bestFit="1" customWidth="1"/>
    <col min="11" max="11" width="11.85546875" style="1" bestFit="1" customWidth="1"/>
    <col min="12" max="12" width="12.42578125" style="1" bestFit="1" customWidth="1"/>
    <col min="13" max="14" width="11.28515625" style="1" bestFit="1" customWidth="1"/>
    <col min="15" max="15" width="14.28515625" style="1" bestFit="1" customWidth="1"/>
    <col min="16" max="16384" width="9.140625" style="1"/>
  </cols>
  <sheetData>
    <row r="1" spans="1:17" x14ac:dyDescent="0.25">
      <c r="A1" s="8"/>
      <c r="B1" s="251" t="s">
        <v>314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8"/>
      <c r="Q1" s="8"/>
    </row>
    <row r="2" spans="1:17" x14ac:dyDescent="0.25">
      <c r="A2" s="8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8"/>
      <c r="Q2" s="8"/>
    </row>
    <row r="3" spans="1:17" x14ac:dyDescent="0.25">
      <c r="A3" s="8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8"/>
      <c r="Q3" s="8"/>
    </row>
    <row r="4" spans="1:17" x14ac:dyDescent="0.25">
      <c r="A4" s="8"/>
      <c r="B4" s="253" t="s">
        <v>338</v>
      </c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8"/>
      <c r="Q4" s="8"/>
    </row>
    <row r="6" spans="1:17" x14ac:dyDescent="0.25">
      <c r="A6" s="8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8"/>
      <c r="Q6" s="8"/>
    </row>
    <row r="7" spans="1:17" x14ac:dyDescent="0.25">
      <c r="A7" s="8"/>
      <c r="B7" s="251" t="s">
        <v>335</v>
      </c>
      <c r="C7" s="251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8"/>
      <c r="Q7" s="8"/>
    </row>
    <row r="8" spans="1:17" ht="31.5" x14ac:dyDescent="0.25">
      <c r="A8" s="174" t="s">
        <v>32</v>
      </c>
      <c r="B8" s="175" t="s">
        <v>1</v>
      </c>
      <c r="C8" s="176" t="s">
        <v>33</v>
      </c>
      <c r="D8" s="176" t="s">
        <v>34</v>
      </c>
      <c r="E8" s="176" t="s">
        <v>35</v>
      </c>
      <c r="F8" s="176" t="s">
        <v>36</v>
      </c>
      <c r="G8" s="176" t="s">
        <v>37</v>
      </c>
      <c r="H8" s="176" t="s">
        <v>38</v>
      </c>
      <c r="I8" s="176" t="s">
        <v>39</v>
      </c>
      <c r="J8" s="176" t="s">
        <v>40</v>
      </c>
      <c r="K8" s="176" t="s">
        <v>41</v>
      </c>
      <c r="L8" s="176" t="s">
        <v>42</v>
      </c>
      <c r="M8" s="176" t="s">
        <v>43</v>
      </c>
      <c r="N8" s="176" t="s">
        <v>44</v>
      </c>
      <c r="O8" s="176" t="s">
        <v>30</v>
      </c>
      <c r="P8" s="177"/>
      <c r="Q8" s="177"/>
    </row>
    <row r="9" spans="1:17" x14ac:dyDescent="0.25">
      <c r="A9" s="178" t="s">
        <v>45</v>
      </c>
      <c r="B9" s="179" t="s">
        <v>46</v>
      </c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0"/>
      <c r="N9" s="180"/>
      <c r="O9" s="180"/>
      <c r="P9" s="8"/>
      <c r="Q9" s="8"/>
    </row>
    <row r="10" spans="1:17" x14ac:dyDescent="0.25">
      <c r="A10" s="178" t="s">
        <v>47</v>
      </c>
      <c r="B10" s="181" t="s">
        <v>48</v>
      </c>
      <c r="C10" s="182">
        <f>$O$10/12</f>
        <v>27361538.083333332</v>
      </c>
      <c r="D10" s="182">
        <f t="shared" ref="D10:N10" si="0">$O$10/12</f>
        <v>27361538.083333332</v>
      </c>
      <c r="E10" s="182">
        <f t="shared" si="0"/>
        <v>27361538.083333332</v>
      </c>
      <c r="F10" s="182">
        <f t="shared" si="0"/>
        <v>27361538.083333332</v>
      </c>
      <c r="G10" s="182">
        <f t="shared" si="0"/>
        <v>27361538.083333332</v>
      </c>
      <c r="H10" s="182">
        <f t="shared" si="0"/>
        <v>27361538.083333332</v>
      </c>
      <c r="I10" s="182">
        <f t="shared" si="0"/>
        <v>27361538.083333332</v>
      </c>
      <c r="J10" s="182">
        <f t="shared" si="0"/>
        <v>27361538.083333332</v>
      </c>
      <c r="K10" s="182">
        <f t="shared" si="0"/>
        <v>27361538.083333332</v>
      </c>
      <c r="L10" s="182">
        <f t="shared" si="0"/>
        <v>27361538.083333332</v>
      </c>
      <c r="M10" s="182">
        <f t="shared" si="0"/>
        <v>27361538.083333332</v>
      </c>
      <c r="N10" s="182">
        <f t="shared" si="0"/>
        <v>27361538.083333332</v>
      </c>
      <c r="O10" s="182">
        <f>'11.mell_Műk.mérleg'!C10</f>
        <v>328338457</v>
      </c>
      <c r="P10" s="46"/>
      <c r="Q10" s="46"/>
    </row>
    <row r="11" spans="1:17" x14ac:dyDescent="0.25">
      <c r="A11" s="178" t="s">
        <v>49</v>
      </c>
      <c r="B11" s="181" t="s">
        <v>50</v>
      </c>
      <c r="C11" s="182">
        <f>$O$11/12</f>
        <v>9117669.416666666</v>
      </c>
      <c r="D11" s="182">
        <f t="shared" ref="D11:N11" si="1">$O$11/12</f>
        <v>9117669.416666666</v>
      </c>
      <c r="E11" s="182">
        <f t="shared" si="1"/>
        <v>9117669.416666666</v>
      </c>
      <c r="F11" s="182">
        <f t="shared" si="1"/>
        <v>9117669.416666666</v>
      </c>
      <c r="G11" s="182">
        <f t="shared" si="1"/>
        <v>9117669.416666666</v>
      </c>
      <c r="H11" s="182">
        <f t="shared" si="1"/>
        <v>9117669.416666666</v>
      </c>
      <c r="I11" s="182">
        <f t="shared" si="1"/>
        <v>9117669.416666666</v>
      </c>
      <c r="J11" s="182">
        <f t="shared" si="1"/>
        <v>9117669.416666666</v>
      </c>
      <c r="K11" s="182">
        <f t="shared" si="1"/>
        <v>9117669.416666666</v>
      </c>
      <c r="L11" s="182">
        <f t="shared" si="1"/>
        <v>9117669.416666666</v>
      </c>
      <c r="M11" s="182">
        <f t="shared" si="1"/>
        <v>9117669.416666666</v>
      </c>
      <c r="N11" s="182">
        <f t="shared" si="1"/>
        <v>9117669.416666666</v>
      </c>
      <c r="O11" s="182">
        <f>'11.mell_Műk.mérleg'!C11</f>
        <v>109412033</v>
      </c>
      <c r="P11" s="46"/>
      <c r="Q11" s="46"/>
    </row>
    <row r="12" spans="1:17" x14ac:dyDescent="0.25">
      <c r="A12" s="178" t="s">
        <v>51</v>
      </c>
      <c r="B12" s="181" t="s">
        <v>52</v>
      </c>
      <c r="C12" s="182"/>
      <c r="D12" s="182"/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2">
        <v>0</v>
      </c>
      <c r="P12" s="46"/>
      <c r="Q12" s="46"/>
    </row>
    <row r="13" spans="1:17" x14ac:dyDescent="0.25">
      <c r="A13" s="178" t="s">
        <v>53</v>
      </c>
      <c r="B13" s="181" t="s">
        <v>54</v>
      </c>
      <c r="C13" s="182"/>
      <c r="D13" s="182"/>
      <c r="E13" s="182">
        <v>21000000</v>
      </c>
      <c r="F13" s="182">
        <v>8500000</v>
      </c>
      <c r="G13" s="182">
        <v>31000000</v>
      </c>
      <c r="H13" s="182">
        <v>2000000</v>
      </c>
      <c r="I13" s="182">
        <v>3000000</v>
      </c>
      <c r="J13" s="182"/>
      <c r="K13" s="182">
        <v>22000000</v>
      </c>
      <c r="L13" s="182">
        <v>8000000</v>
      </c>
      <c r="M13" s="182"/>
      <c r="N13" s="182">
        <v>7500000</v>
      </c>
      <c r="O13" s="182">
        <v>103000000</v>
      </c>
      <c r="P13" s="46"/>
      <c r="Q13" s="46"/>
    </row>
    <row r="14" spans="1:17" x14ac:dyDescent="0.25">
      <c r="A14" s="178" t="s">
        <v>55</v>
      </c>
      <c r="B14" s="181" t="s">
        <v>56</v>
      </c>
      <c r="C14" s="182">
        <f>$O$14/12</f>
        <v>4754641.6604658794</v>
      </c>
      <c r="D14" s="182">
        <f t="shared" ref="D14:N14" si="2">$O$14/12</f>
        <v>4754641.6604658794</v>
      </c>
      <c r="E14" s="182">
        <f t="shared" si="2"/>
        <v>4754641.6604658794</v>
      </c>
      <c r="F14" s="182">
        <f t="shared" si="2"/>
        <v>4754641.6604658794</v>
      </c>
      <c r="G14" s="182">
        <f t="shared" si="2"/>
        <v>4754641.6604658794</v>
      </c>
      <c r="H14" s="182">
        <f t="shared" si="2"/>
        <v>4754641.6604658794</v>
      </c>
      <c r="I14" s="182">
        <f t="shared" si="2"/>
        <v>4754641.6604658794</v>
      </c>
      <c r="J14" s="182">
        <f t="shared" si="2"/>
        <v>4754641.6604658794</v>
      </c>
      <c r="K14" s="182">
        <f t="shared" si="2"/>
        <v>4754641.6604658794</v>
      </c>
      <c r="L14" s="182">
        <f t="shared" si="2"/>
        <v>4754641.6604658794</v>
      </c>
      <c r="M14" s="182">
        <f t="shared" si="2"/>
        <v>4754641.6604658794</v>
      </c>
      <c r="N14" s="182">
        <f t="shared" si="2"/>
        <v>4754641.6604658794</v>
      </c>
      <c r="O14" s="182">
        <f>'11.mell_Műk.mérleg'!C13</f>
        <v>57055699.925590552</v>
      </c>
      <c r="P14" s="46"/>
      <c r="Q14" s="46"/>
    </row>
    <row r="15" spans="1:17" x14ac:dyDescent="0.25">
      <c r="A15" s="178" t="s">
        <v>57</v>
      </c>
      <c r="B15" s="181" t="s">
        <v>58</v>
      </c>
      <c r="C15" s="182"/>
      <c r="D15" s="182"/>
      <c r="E15" s="182"/>
      <c r="F15" s="182">
        <v>635000</v>
      </c>
      <c r="G15" s="182"/>
      <c r="H15" s="182"/>
      <c r="I15" s="182"/>
      <c r="J15" s="182"/>
      <c r="K15" s="182"/>
      <c r="L15" s="182"/>
      <c r="M15" s="182"/>
      <c r="N15" s="182"/>
      <c r="O15" s="182">
        <v>635000</v>
      </c>
      <c r="P15" s="46"/>
      <c r="Q15" s="46"/>
    </row>
    <row r="16" spans="1:17" x14ac:dyDescent="0.25">
      <c r="A16" s="178" t="s">
        <v>59</v>
      </c>
      <c r="B16" s="181" t="s">
        <v>60</v>
      </c>
      <c r="C16" s="182"/>
      <c r="D16" s="182"/>
      <c r="E16" s="182"/>
      <c r="F16" s="182"/>
      <c r="G16" s="182"/>
      <c r="H16" s="182">
        <v>600000</v>
      </c>
      <c r="I16" s="182"/>
      <c r="J16" s="182"/>
      <c r="K16" s="182"/>
      <c r="L16" s="182"/>
      <c r="M16" s="182"/>
      <c r="N16" s="182"/>
      <c r="O16" s="182">
        <f>'10.mell_Összevont mérleg'!C17</f>
        <v>600000</v>
      </c>
      <c r="P16" s="46"/>
      <c r="Q16" s="46"/>
    </row>
    <row r="17" spans="1:17" x14ac:dyDescent="0.25">
      <c r="A17" s="178" t="s">
        <v>61</v>
      </c>
      <c r="B17" s="183" t="s">
        <v>62</v>
      </c>
      <c r="C17" s="182"/>
      <c r="D17" s="182"/>
      <c r="E17" s="182">
        <f>8724000/4</f>
        <v>2181000</v>
      </c>
      <c r="F17" s="182"/>
      <c r="G17" s="182"/>
      <c r="H17" s="182">
        <v>2181000</v>
      </c>
      <c r="I17" s="182"/>
      <c r="J17" s="182"/>
      <c r="K17" s="182">
        <v>2181000</v>
      </c>
      <c r="L17" s="182"/>
      <c r="M17" s="182"/>
      <c r="N17" s="182">
        <v>2181000</v>
      </c>
      <c r="O17" s="182">
        <v>8724000</v>
      </c>
      <c r="P17" s="46"/>
      <c r="Q17" s="46"/>
    </row>
    <row r="18" spans="1:17" x14ac:dyDescent="0.25">
      <c r="A18" s="178" t="s">
        <v>63</v>
      </c>
      <c r="B18" s="183" t="s">
        <v>64</v>
      </c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>
        <f>'11.mell_Műk.mérleg'!C18</f>
        <v>0</v>
      </c>
      <c r="P18" s="46"/>
      <c r="Q18" s="46"/>
    </row>
    <row r="19" spans="1:17" x14ac:dyDescent="0.25">
      <c r="A19" s="178" t="s">
        <v>65</v>
      </c>
      <c r="B19" s="183" t="s">
        <v>66</v>
      </c>
      <c r="C19" s="182">
        <v>39134280</v>
      </c>
      <c r="D19" s="182">
        <v>39134280</v>
      </c>
      <c r="E19" s="182">
        <v>172566280</v>
      </c>
      <c r="F19" s="182">
        <v>30470280</v>
      </c>
      <c r="G19" s="182">
        <v>60151704</v>
      </c>
      <c r="H19" s="182">
        <v>34824280</v>
      </c>
      <c r="I19" s="182">
        <v>36605280</v>
      </c>
      <c r="J19" s="182">
        <v>57605280</v>
      </c>
      <c r="K19" s="182">
        <v>18962466</v>
      </c>
      <c r="L19" s="182">
        <v>81605280</v>
      </c>
      <c r="M19" s="182">
        <v>40605280</v>
      </c>
      <c r="N19" s="182">
        <v>30424280</v>
      </c>
      <c r="O19" s="182">
        <f>'10.mell_Összevont mérleg'!C21</f>
        <v>642088967</v>
      </c>
      <c r="P19" s="46"/>
      <c r="Q19" s="46"/>
    </row>
    <row r="20" spans="1:17" x14ac:dyDescent="0.25">
      <c r="A20" s="178" t="s">
        <v>67</v>
      </c>
      <c r="B20" s="184" t="s">
        <v>68</v>
      </c>
      <c r="C20" s="185">
        <f>SUM(C9:C19)</f>
        <v>80368129.160465881</v>
      </c>
      <c r="D20" s="185">
        <f t="shared" ref="D20:N20" si="3">SUM(D10:D19)</f>
        <v>80368129.160465881</v>
      </c>
      <c r="E20" s="185">
        <f t="shared" si="3"/>
        <v>236981129.1604659</v>
      </c>
      <c r="F20" s="185">
        <f t="shared" si="3"/>
        <v>80839129.160465881</v>
      </c>
      <c r="G20" s="185">
        <f t="shared" si="3"/>
        <v>132385553.16046588</v>
      </c>
      <c r="H20" s="185">
        <f t="shared" si="3"/>
        <v>80839129.160465881</v>
      </c>
      <c r="I20" s="185">
        <f t="shared" si="3"/>
        <v>80839129.160465881</v>
      </c>
      <c r="J20" s="185">
        <f t="shared" si="3"/>
        <v>98839129.160465881</v>
      </c>
      <c r="K20" s="185">
        <f t="shared" si="3"/>
        <v>84377315.160465881</v>
      </c>
      <c r="L20" s="185">
        <f t="shared" si="3"/>
        <v>130839129.16046588</v>
      </c>
      <c r="M20" s="185">
        <f t="shared" si="3"/>
        <v>81839129.160465881</v>
      </c>
      <c r="N20" s="185">
        <f t="shared" si="3"/>
        <v>81339129.160465881</v>
      </c>
      <c r="O20" s="182">
        <f>SUM(O10:O19)</f>
        <v>1249854156.9255905</v>
      </c>
      <c r="P20" s="186"/>
      <c r="Q20" s="46"/>
    </row>
    <row r="21" spans="1:17" x14ac:dyDescent="0.25">
      <c r="A21" s="178" t="s">
        <v>69</v>
      </c>
      <c r="B21" s="184" t="s">
        <v>70</v>
      </c>
      <c r="C21" s="182"/>
      <c r="D21" s="182"/>
      <c r="E21" s="182"/>
      <c r="F21" s="182"/>
      <c r="G21" s="182"/>
      <c r="H21" s="182"/>
      <c r="I21" s="182"/>
      <c r="J21" s="182"/>
      <c r="K21" s="182"/>
      <c r="L21" s="182"/>
      <c r="M21" s="182"/>
      <c r="N21" s="182"/>
      <c r="O21" s="182"/>
      <c r="P21" s="46"/>
      <c r="Q21" s="46"/>
    </row>
    <row r="22" spans="1:17" x14ac:dyDescent="0.25">
      <c r="A22" s="178" t="s">
        <v>71</v>
      </c>
      <c r="B22" s="181" t="s">
        <v>72</v>
      </c>
      <c r="C22" s="182">
        <f>$O$22/12</f>
        <v>29002652.25</v>
      </c>
      <c r="D22" s="182">
        <f t="shared" ref="D22:N22" si="4">$O$22/12</f>
        <v>29002652.25</v>
      </c>
      <c r="E22" s="182">
        <f t="shared" si="4"/>
        <v>29002652.25</v>
      </c>
      <c r="F22" s="182">
        <f t="shared" si="4"/>
        <v>29002652.25</v>
      </c>
      <c r="G22" s="182">
        <f t="shared" si="4"/>
        <v>29002652.25</v>
      </c>
      <c r="H22" s="182">
        <f t="shared" si="4"/>
        <v>29002652.25</v>
      </c>
      <c r="I22" s="182">
        <f t="shared" si="4"/>
        <v>29002652.25</v>
      </c>
      <c r="J22" s="182">
        <f t="shared" si="4"/>
        <v>29002652.25</v>
      </c>
      <c r="K22" s="182">
        <f t="shared" si="4"/>
        <v>29002652.25</v>
      </c>
      <c r="L22" s="182">
        <f t="shared" si="4"/>
        <v>29002652.25</v>
      </c>
      <c r="M22" s="182">
        <f t="shared" si="4"/>
        <v>29002652.25</v>
      </c>
      <c r="N22" s="182">
        <f t="shared" si="4"/>
        <v>29002652.25</v>
      </c>
      <c r="O22" s="182">
        <f>'10.mell_Összevont mérleg'!F10</f>
        <v>348031827</v>
      </c>
      <c r="P22" s="187"/>
      <c r="Q22" s="46"/>
    </row>
    <row r="23" spans="1:17" x14ac:dyDescent="0.25">
      <c r="A23" s="178" t="s">
        <v>73</v>
      </c>
      <c r="B23" s="181" t="s">
        <v>74</v>
      </c>
      <c r="C23" s="182">
        <f>$O$23/12</f>
        <v>5280934</v>
      </c>
      <c r="D23" s="182">
        <f t="shared" ref="D23:N23" si="5">$O$23/12</f>
        <v>5280934</v>
      </c>
      <c r="E23" s="182">
        <f t="shared" si="5"/>
        <v>5280934</v>
      </c>
      <c r="F23" s="182">
        <f t="shared" si="5"/>
        <v>5280934</v>
      </c>
      <c r="G23" s="182">
        <f t="shared" si="5"/>
        <v>5280934</v>
      </c>
      <c r="H23" s="182">
        <f t="shared" si="5"/>
        <v>5280934</v>
      </c>
      <c r="I23" s="182">
        <f t="shared" si="5"/>
        <v>5280934</v>
      </c>
      <c r="J23" s="182">
        <f t="shared" si="5"/>
        <v>5280934</v>
      </c>
      <c r="K23" s="182">
        <f t="shared" si="5"/>
        <v>5280934</v>
      </c>
      <c r="L23" s="182">
        <f t="shared" si="5"/>
        <v>5280934</v>
      </c>
      <c r="M23" s="182">
        <f t="shared" si="5"/>
        <v>5280934</v>
      </c>
      <c r="N23" s="182">
        <f t="shared" si="5"/>
        <v>5280934</v>
      </c>
      <c r="O23" s="182">
        <f>'10.mell_Összevont mérleg'!F11</f>
        <v>63371208</v>
      </c>
      <c r="P23" s="187"/>
      <c r="Q23" s="46"/>
    </row>
    <row r="24" spans="1:17" x14ac:dyDescent="0.25">
      <c r="A24" s="178" t="s">
        <v>75</v>
      </c>
      <c r="B24" s="181" t="s">
        <v>76</v>
      </c>
      <c r="C24" s="182">
        <f>$O$24/12</f>
        <v>15539877.583333334</v>
      </c>
      <c r="D24" s="182">
        <f t="shared" ref="D24:N24" si="6">$O$24/12</f>
        <v>15539877.583333334</v>
      </c>
      <c r="E24" s="182">
        <f t="shared" si="6"/>
        <v>15539877.583333334</v>
      </c>
      <c r="F24" s="182">
        <f t="shared" si="6"/>
        <v>15539877.583333334</v>
      </c>
      <c r="G24" s="182">
        <f t="shared" si="6"/>
        <v>15539877.583333334</v>
      </c>
      <c r="H24" s="182">
        <f t="shared" si="6"/>
        <v>15539877.583333334</v>
      </c>
      <c r="I24" s="182">
        <f t="shared" si="6"/>
        <v>15539877.583333334</v>
      </c>
      <c r="J24" s="182">
        <f t="shared" si="6"/>
        <v>15539877.583333334</v>
      </c>
      <c r="K24" s="182">
        <f t="shared" si="6"/>
        <v>15539877.583333334</v>
      </c>
      <c r="L24" s="182">
        <f t="shared" si="6"/>
        <v>15539877.583333334</v>
      </c>
      <c r="M24" s="182">
        <f t="shared" si="6"/>
        <v>15539877.583333334</v>
      </c>
      <c r="N24" s="182">
        <f t="shared" si="6"/>
        <v>15539877.583333334</v>
      </c>
      <c r="O24" s="182">
        <f>'10.mell_Összevont mérleg'!F12</f>
        <v>186478531</v>
      </c>
      <c r="P24" s="46"/>
      <c r="Q24" s="46"/>
    </row>
    <row r="25" spans="1:17" x14ac:dyDescent="0.25">
      <c r="A25" s="178" t="s">
        <v>77</v>
      </c>
      <c r="B25" s="181" t="s">
        <v>78</v>
      </c>
      <c r="C25" s="182">
        <f>$O$25/12</f>
        <v>1687750</v>
      </c>
      <c r="D25" s="182">
        <f t="shared" ref="D25:N25" si="7">$O$25/12</f>
        <v>1687750</v>
      </c>
      <c r="E25" s="182">
        <f t="shared" si="7"/>
        <v>1687750</v>
      </c>
      <c r="F25" s="182">
        <f t="shared" si="7"/>
        <v>1687750</v>
      </c>
      <c r="G25" s="182">
        <f t="shared" si="7"/>
        <v>1687750</v>
      </c>
      <c r="H25" s="182">
        <f t="shared" si="7"/>
        <v>1687750</v>
      </c>
      <c r="I25" s="182">
        <f t="shared" si="7"/>
        <v>1687750</v>
      </c>
      <c r="J25" s="182">
        <f t="shared" si="7"/>
        <v>1687750</v>
      </c>
      <c r="K25" s="182">
        <f t="shared" si="7"/>
        <v>1687750</v>
      </c>
      <c r="L25" s="182">
        <f t="shared" si="7"/>
        <v>1687750</v>
      </c>
      <c r="M25" s="182">
        <f t="shared" si="7"/>
        <v>1687750</v>
      </c>
      <c r="N25" s="182">
        <f t="shared" si="7"/>
        <v>1687750</v>
      </c>
      <c r="O25" s="182">
        <f>'10.mell_Összevont mérleg'!F13</f>
        <v>20253000</v>
      </c>
      <c r="P25" s="46"/>
      <c r="Q25" s="46"/>
    </row>
    <row r="26" spans="1:17" x14ac:dyDescent="0.25">
      <c r="A26" s="178" t="s">
        <v>79</v>
      </c>
      <c r="B26" s="188" t="s">
        <v>80</v>
      </c>
      <c r="C26" s="182"/>
      <c r="D26" s="182"/>
      <c r="E26" s="182">
        <f>471000*3</f>
        <v>1413000</v>
      </c>
      <c r="F26" s="182">
        <v>471000</v>
      </c>
      <c r="G26" s="182">
        <f>1422000+471000+500000+500000</f>
        <v>2893000</v>
      </c>
      <c r="H26" s="182">
        <f>471000</f>
        <v>471000</v>
      </c>
      <c r="I26" s="182">
        <v>471000</v>
      </c>
      <c r="J26" s="182">
        <v>471000</v>
      </c>
      <c r="K26" s="182">
        <v>495000</v>
      </c>
      <c r="L26" s="182">
        <v>471000</v>
      </c>
      <c r="M26" s="182">
        <v>1471000</v>
      </c>
      <c r="N26" s="182">
        <v>971000</v>
      </c>
      <c r="O26" s="182">
        <f>'10.mell_Összevont mérleg'!F14</f>
        <v>9598000</v>
      </c>
      <c r="P26" s="46"/>
      <c r="Q26" s="46"/>
    </row>
    <row r="27" spans="1:17" x14ac:dyDescent="0.25">
      <c r="A27" s="178" t="s">
        <v>81</v>
      </c>
      <c r="B27" s="181" t="s">
        <v>82</v>
      </c>
      <c r="C27" s="182"/>
      <c r="D27" s="182"/>
      <c r="E27" s="182">
        <v>150000000</v>
      </c>
      <c r="F27" s="182"/>
      <c r="G27" s="182">
        <v>45829424</v>
      </c>
      <c r="H27" s="182"/>
      <c r="I27" s="182"/>
      <c r="J27" s="182">
        <v>18000000</v>
      </c>
      <c r="K27" s="182"/>
      <c r="L27" s="182">
        <v>50000000</v>
      </c>
      <c r="M27" s="182"/>
      <c r="N27" s="182"/>
      <c r="O27" s="182">
        <f>'10.mell_Összevont mérleg'!F16</f>
        <v>263829424</v>
      </c>
      <c r="P27" s="46"/>
      <c r="Q27" s="46"/>
    </row>
    <row r="28" spans="1:17" x14ac:dyDescent="0.25">
      <c r="A28" s="178" t="s">
        <v>83</v>
      </c>
      <c r="B28" s="181" t="s">
        <v>84</v>
      </c>
      <c r="C28" s="182"/>
      <c r="D28" s="182"/>
      <c r="E28" s="182"/>
      <c r="F28" s="182"/>
      <c r="G28" s="182">
        <v>1295000</v>
      </c>
      <c r="H28" s="182"/>
      <c r="I28" s="182"/>
      <c r="J28" s="182"/>
      <c r="K28" s="182"/>
      <c r="L28" s="182"/>
      <c r="M28" s="182"/>
      <c r="N28" s="182"/>
      <c r="O28" s="182">
        <f>'10.mell_Összevont mérleg'!F17</f>
        <v>1295000</v>
      </c>
      <c r="P28" s="46"/>
      <c r="Q28" s="46"/>
    </row>
    <row r="29" spans="1:17" x14ac:dyDescent="0.25">
      <c r="A29" s="178" t="s">
        <v>85</v>
      </c>
      <c r="B29" s="181" t="s">
        <v>86</v>
      </c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>
        <v>0</v>
      </c>
      <c r="P29" s="8"/>
      <c r="Q29" s="8"/>
    </row>
    <row r="30" spans="1:17" x14ac:dyDescent="0.25">
      <c r="A30" s="178" t="s">
        <v>87</v>
      </c>
      <c r="B30" s="181" t="s">
        <v>88</v>
      </c>
      <c r="C30" s="182"/>
      <c r="D30" s="182"/>
      <c r="E30" s="182">
        <v>5200000</v>
      </c>
      <c r="F30" s="182"/>
      <c r="G30" s="182">
        <v>2000000</v>
      </c>
      <c r="H30" s="182"/>
      <c r="I30" s="182"/>
      <c r="J30" s="182"/>
      <c r="K30" s="182">
        <v>3514186</v>
      </c>
      <c r="L30" s="182"/>
      <c r="M30" s="182"/>
      <c r="N30" s="182"/>
      <c r="O30" s="182">
        <f>'10.mell_Összevont mérleg'!F18</f>
        <v>10714186</v>
      </c>
      <c r="P30" s="8"/>
      <c r="Q30" s="8"/>
    </row>
    <row r="31" spans="1:17" x14ac:dyDescent="0.25">
      <c r="A31" s="178" t="s">
        <v>89</v>
      </c>
      <c r="B31" s="181" t="s">
        <v>90</v>
      </c>
      <c r="C31" s="182"/>
      <c r="D31" s="182"/>
      <c r="E31" s="182"/>
      <c r="F31" s="182"/>
      <c r="G31" s="182" t="s">
        <v>91</v>
      </c>
      <c r="H31" s="182"/>
      <c r="I31" s="182"/>
      <c r="J31" s="182"/>
      <c r="K31" s="182"/>
      <c r="L31" s="182"/>
      <c r="M31" s="182"/>
      <c r="N31" s="182"/>
      <c r="O31" s="182">
        <v>0</v>
      </c>
      <c r="P31" s="8"/>
      <c r="Q31" s="8"/>
    </row>
    <row r="32" spans="1:17" x14ac:dyDescent="0.25">
      <c r="A32" s="178" t="s">
        <v>92</v>
      </c>
      <c r="B32" s="181" t="s">
        <v>93</v>
      </c>
      <c r="C32" s="182">
        <f>$O$32/12</f>
        <v>28856915.083333332</v>
      </c>
      <c r="D32" s="182">
        <f t="shared" ref="D32:N32" si="8">$O$32/12</f>
        <v>28856915.083333332</v>
      </c>
      <c r="E32" s="182">
        <f t="shared" si="8"/>
        <v>28856915.083333332</v>
      </c>
      <c r="F32" s="182">
        <f t="shared" si="8"/>
        <v>28856915.083333332</v>
      </c>
      <c r="G32" s="182">
        <f t="shared" si="8"/>
        <v>28856915.083333332</v>
      </c>
      <c r="H32" s="182">
        <f t="shared" si="8"/>
        <v>28856915.083333332</v>
      </c>
      <c r="I32" s="182">
        <f t="shared" si="8"/>
        <v>28856915.083333332</v>
      </c>
      <c r="J32" s="182">
        <f t="shared" si="8"/>
        <v>28856915.083333332</v>
      </c>
      <c r="K32" s="182">
        <f t="shared" si="8"/>
        <v>28856915.083333332</v>
      </c>
      <c r="L32" s="182">
        <f t="shared" si="8"/>
        <v>28856915.083333332</v>
      </c>
      <c r="M32" s="182">
        <f t="shared" si="8"/>
        <v>28856915.083333332</v>
      </c>
      <c r="N32" s="182">
        <f t="shared" si="8"/>
        <v>28856915.083333332</v>
      </c>
      <c r="O32" s="182">
        <f>'10.mell_Összevont mérleg'!F22</f>
        <v>346282981</v>
      </c>
      <c r="P32" s="8"/>
      <c r="Q32" s="8"/>
    </row>
    <row r="33" spans="1:17" x14ac:dyDescent="0.25">
      <c r="A33" s="178" t="s">
        <v>94</v>
      </c>
      <c r="B33" s="184" t="s">
        <v>95</v>
      </c>
      <c r="C33" s="185">
        <f>SUM(C22:C32)</f>
        <v>80368128.916666672</v>
      </c>
      <c r="D33" s="185">
        <f t="shared" ref="D33:N33" si="9">SUM(D22:D32)</f>
        <v>80368128.916666672</v>
      </c>
      <c r="E33" s="185">
        <f t="shared" si="9"/>
        <v>236981128.91666669</v>
      </c>
      <c r="F33" s="185">
        <f t="shared" si="9"/>
        <v>80839128.916666672</v>
      </c>
      <c r="G33" s="185">
        <f t="shared" si="9"/>
        <v>132385552.91666667</v>
      </c>
      <c r="H33" s="185">
        <f t="shared" si="9"/>
        <v>80839128.916666672</v>
      </c>
      <c r="I33" s="185">
        <f t="shared" si="9"/>
        <v>80839128.916666672</v>
      </c>
      <c r="J33" s="185">
        <f t="shared" si="9"/>
        <v>98839128.916666672</v>
      </c>
      <c r="K33" s="185">
        <f t="shared" si="9"/>
        <v>84377314.916666672</v>
      </c>
      <c r="L33" s="185">
        <f t="shared" si="9"/>
        <v>130839128.91666667</v>
      </c>
      <c r="M33" s="185">
        <f t="shared" si="9"/>
        <v>81839128.916666672</v>
      </c>
      <c r="N33" s="185">
        <f t="shared" si="9"/>
        <v>81339128.916666672</v>
      </c>
      <c r="O33" s="185">
        <f>SUM(O22:O32)</f>
        <v>1249854157</v>
      </c>
      <c r="P33" s="8"/>
      <c r="Q33" s="8"/>
    </row>
    <row r="34" spans="1:17" ht="31.5" x14ac:dyDescent="0.25">
      <c r="A34" s="189" t="s">
        <v>96</v>
      </c>
      <c r="B34" s="190" t="s">
        <v>97</v>
      </c>
      <c r="C34" s="191">
        <f>C20-C33</f>
        <v>0.24379920959472656</v>
      </c>
      <c r="D34" s="191">
        <f t="shared" ref="D34:O34" si="10">D20-D33</f>
        <v>0.24379920959472656</v>
      </c>
      <c r="E34" s="191">
        <f t="shared" si="10"/>
        <v>0.24379920959472656</v>
      </c>
      <c r="F34" s="191">
        <f t="shared" si="10"/>
        <v>0.24379920959472656</v>
      </c>
      <c r="G34" s="191">
        <f t="shared" si="10"/>
        <v>0.24379920959472656</v>
      </c>
      <c r="H34" s="191">
        <f t="shared" si="10"/>
        <v>0.24379920959472656</v>
      </c>
      <c r="I34" s="191">
        <f t="shared" si="10"/>
        <v>0.24379920959472656</v>
      </c>
      <c r="J34" s="191">
        <f t="shared" si="10"/>
        <v>0.24379920959472656</v>
      </c>
      <c r="K34" s="191">
        <f t="shared" si="10"/>
        <v>0.24379920959472656</v>
      </c>
      <c r="L34" s="191">
        <f t="shared" si="10"/>
        <v>0.24379920959472656</v>
      </c>
      <c r="M34" s="191">
        <f t="shared" si="10"/>
        <v>0.24379920959472656</v>
      </c>
      <c r="N34" s="191">
        <f t="shared" si="10"/>
        <v>0.24379920959472656</v>
      </c>
      <c r="O34" s="191">
        <f t="shared" si="10"/>
        <v>-7.440948486328125E-2</v>
      </c>
      <c r="P34" s="8"/>
      <c r="Q34" s="8"/>
    </row>
  </sheetData>
  <mergeCells count="3">
    <mergeCell ref="B1:O1"/>
    <mergeCell ref="B4:O4"/>
    <mergeCell ref="B7:O7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D9" sqref="D9"/>
    </sheetView>
  </sheetViews>
  <sheetFormatPr defaultColWidth="7.42578125" defaultRowHeight="15.75" x14ac:dyDescent="0.25"/>
  <cols>
    <col min="1" max="1" width="7.42578125" style="1"/>
    <col min="2" max="2" width="26.85546875" style="1" customWidth="1"/>
    <col min="3" max="3" width="9.85546875" style="1" customWidth="1"/>
    <col min="4" max="9" width="7.42578125" style="1"/>
    <col min="10" max="10" width="12.7109375" style="1" customWidth="1"/>
    <col min="11" max="16384" width="7.42578125" style="1"/>
  </cols>
  <sheetData>
    <row r="1" spans="1:11" x14ac:dyDescent="0.25">
      <c r="A1" s="75"/>
      <c r="B1" s="75"/>
      <c r="C1" s="75"/>
      <c r="D1" s="75"/>
      <c r="E1" s="75"/>
      <c r="F1" s="251" t="s">
        <v>310</v>
      </c>
      <c r="G1" s="251"/>
      <c r="H1" s="251"/>
      <c r="I1" s="251"/>
      <c r="J1" s="251"/>
      <c r="K1" s="251"/>
    </row>
    <row r="2" spans="1:11" x14ac:dyDescent="0.25">
      <c r="A2" s="75"/>
      <c r="B2" s="75"/>
      <c r="C2" s="75"/>
      <c r="D2" s="11"/>
      <c r="E2" s="11"/>
      <c r="F2" s="11"/>
      <c r="G2" s="11"/>
      <c r="H2" s="11"/>
      <c r="I2" s="11"/>
      <c r="J2" s="11"/>
    </row>
    <row r="3" spans="1:11" x14ac:dyDescent="0.25">
      <c r="A3" s="75"/>
      <c r="B3" s="75"/>
      <c r="C3" s="75"/>
      <c r="D3" s="11"/>
      <c r="E3" s="11"/>
      <c r="F3" s="11"/>
      <c r="G3" s="11"/>
      <c r="H3" s="11"/>
      <c r="I3" s="11"/>
      <c r="J3" s="11"/>
    </row>
    <row r="4" spans="1:11" x14ac:dyDescent="0.25">
      <c r="A4" s="253" t="s">
        <v>115</v>
      </c>
      <c r="B4" s="253"/>
      <c r="C4" s="253"/>
      <c r="D4" s="253"/>
      <c r="E4" s="253"/>
      <c r="F4" s="253"/>
      <c r="G4" s="253"/>
      <c r="H4" s="253"/>
      <c r="I4" s="253"/>
      <c r="J4" s="253"/>
    </row>
    <row r="5" spans="1:11" x14ac:dyDescent="0.25">
      <c r="A5" s="291" t="s">
        <v>102</v>
      </c>
      <c r="B5" s="291"/>
      <c r="C5" s="291"/>
      <c r="D5" s="291"/>
      <c r="E5" s="291"/>
      <c r="F5" s="291"/>
      <c r="G5" s="291"/>
      <c r="H5" s="291"/>
      <c r="I5" s="291"/>
      <c r="J5" s="291"/>
    </row>
    <row r="6" spans="1:11" x14ac:dyDescent="0.25">
      <c r="A6" s="75"/>
      <c r="B6" s="75"/>
      <c r="C6" s="75"/>
      <c r="D6" s="75"/>
      <c r="E6" s="75"/>
      <c r="F6" s="75"/>
      <c r="G6" s="75"/>
      <c r="H6" s="75"/>
      <c r="I6" s="75"/>
      <c r="J6" s="69"/>
    </row>
    <row r="7" spans="1:11" x14ac:dyDescent="0.25">
      <c r="A7" s="75"/>
      <c r="B7" s="75"/>
      <c r="C7" s="75"/>
      <c r="D7" s="8"/>
      <c r="E7" s="8"/>
      <c r="F7" s="8"/>
      <c r="G7" s="8"/>
      <c r="H7" s="8"/>
      <c r="I7" s="8"/>
      <c r="J7" s="26"/>
    </row>
    <row r="8" spans="1:11" x14ac:dyDescent="0.25">
      <c r="A8" s="75"/>
      <c r="B8" s="75"/>
      <c r="C8" s="75"/>
      <c r="D8" s="251" t="s">
        <v>335</v>
      </c>
      <c r="E8" s="251"/>
      <c r="F8" s="251"/>
      <c r="G8" s="251"/>
      <c r="H8" s="251"/>
      <c r="I8" s="251"/>
      <c r="J8" s="251"/>
    </row>
    <row r="9" spans="1:11" ht="31.5" x14ac:dyDescent="0.25">
      <c r="A9" s="105" t="s">
        <v>32</v>
      </c>
      <c r="B9" s="105" t="s">
        <v>116</v>
      </c>
      <c r="C9" s="105" t="s">
        <v>117</v>
      </c>
      <c r="D9" s="57" t="s">
        <v>103</v>
      </c>
      <c r="E9" s="57" t="s">
        <v>104</v>
      </c>
      <c r="F9" s="57" t="s">
        <v>118</v>
      </c>
      <c r="G9" s="57" t="s">
        <v>119</v>
      </c>
      <c r="H9" s="57" t="s">
        <v>120</v>
      </c>
      <c r="I9" s="57" t="s">
        <v>121</v>
      </c>
      <c r="J9" s="106" t="s">
        <v>30</v>
      </c>
    </row>
    <row r="10" spans="1:11" ht="47.25" x14ac:dyDescent="0.25">
      <c r="A10" s="107">
        <v>1</v>
      </c>
      <c r="B10" s="108" t="s">
        <v>311</v>
      </c>
      <c r="C10" s="109"/>
      <c r="D10" s="110"/>
      <c r="E10" s="110"/>
      <c r="F10" s="110"/>
      <c r="G10" s="110"/>
      <c r="H10" s="110"/>
      <c r="I10" s="110"/>
      <c r="J10" s="111"/>
    </row>
    <row r="11" spans="1:11" x14ac:dyDescent="0.25">
      <c r="A11" s="112" t="s">
        <v>45</v>
      </c>
      <c r="B11" s="113"/>
      <c r="C11" s="114"/>
      <c r="D11" s="114"/>
      <c r="E11" s="114"/>
      <c r="F11" s="114"/>
      <c r="G11" s="114"/>
      <c r="H11" s="114"/>
      <c r="I11" s="114"/>
      <c r="J11" s="115">
        <v>0</v>
      </c>
    </row>
    <row r="12" spans="1:11" x14ac:dyDescent="0.25">
      <c r="A12" s="112" t="s">
        <v>47</v>
      </c>
      <c r="B12" s="113"/>
      <c r="C12" s="114"/>
      <c r="D12" s="114"/>
      <c r="E12" s="114"/>
      <c r="F12" s="114"/>
      <c r="G12" s="114"/>
      <c r="H12" s="114"/>
      <c r="I12" s="114"/>
      <c r="J12" s="115">
        <v>0</v>
      </c>
    </row>
    <row r="13" spans="1:11" ht="47.25" x14ac:dyDescent="0.25">
      <c r="A13" s="112" t="s">
        <v>49</v>
      </c>
      <c r="B13" s="108" t="s">
        <v>312</v>
      </c>
      <c r="C13" s="115">
        <v>0</v>
      </c>
      <c r="D13" s="115">
        <v>0</v>
      </c>
      <c r="E13" s="115">
        <v>0</v>
      </c>
      <c r="F13" s="115">
        <v>0</v>
      </c>
      <c r="G13" s="115">
        <v>0</v>
      </c>
      <c r="H13" s="115">
        <v>0</v>
      </c>
      <c r="I13" s="115">
        <v>0</v>
      </c>
      <c r="J13" s="115">
        <v>0</v>
      </c>
    </row>
    <row r="14" spans="1:11" x14ac:dyDescent="0.25">
      <c r="A14" s="112" t="s">
        <v>51</v>
      </c>
      <c r="B14" s="113"/>
      <c r="C14" s="114"/>
      <c r="D14" s="116"/>
      <c r="E14" s="116"/>
      <c r="F14" s="116"/>
      <c r="G14" s="116"/>
      <c r="H14" s="116"/>
      <c r="I14" s="116"/>
      <c r="J14" s="115">
        <v>0</v>
      </c>
    </row>
    <row r="15" spans="1:11" x14ac:dyDescent="0.25">
      <c r="A15" s="112" t="s">
        <v>53</v>
      </c>
      <c r="B15" s="117" t="s">
        <v>122</v>
      </c>
      <c r="C15" s="114"/>
      <c r="D15" s="116"/>
      <c r="E15" s="116"/>
      <c r="F15" s="116"/>
      <c r="G15" s="116"/>
      <c r="H15" s="116"/>
      <c r="I15" s="116"/>
      <c r="J15" s="115">
        <v>0</v>
      </c>
    </row>
    <row r="16" spans="1:11" x14ac:dyDescent="0.25">
      <c r="A16" s="112" t="s">
        <v>55</v>
      </c>
      <c r="B16" s="117"/>
      <c r="C16" s="115"/>
      <c r="D16" s="109"/>
      <c r="E16" s="109"/>
      <c r="F16" s="109"/>
      <c r="G16" s="109"/>
      <c r="H16" s="109"/>
      <c r="I16" s="109"/>
      <c r="J16" s="115">
        <v>0</v>
      </c>
    </row>
    <row r="17" spans="1:10" x14ac:dyDescent="0.25">
      <c r="A17" s="112" t="s">
        <v>57</v>
      </c>
      <c r="B17" s="117" t="s">
        <v>313</v>
      </c>
      <c r="C17" s="114"/>
      <c r="D17" s="114"/>
      <c r="E17" s="114"/>
      <c r="F17" s="114"/>
      <c r="G17" s="114"/>
      <c r="H17" s="114"/>
      <c r="I17" s="114"/>
      <c r="J17" s="115">
        <v>0</v>
      </c>
    </row>
    <row r="18" spans="1:10" x14ac:dyDescent="0.25">
      <c r="A18" s="112" t="s">
        <v>59</v>
      </c>
      <c r="B18" s="118" t="s">
        <v>123</v>
      </c>
      <c r="C18" s="109"/>
      <c r="D18" s="109"/>
      <c r="E18" s="109"/>
      <c r="F18" s="109"/>
      <c r="G18" s="109"/>
      <c r="H18" s="109"/>
      <c r="I18" s="109"/>
      <c r="J18" s="115">
        <v>0</v>
      </c>
    </row>
    <row r="19" spans="1:10" x14ac:dyDescent="0.25">
      <c r="A19" s="112" t="s">
        <v>61</v>
      </c>
      <c r="B19" s="113"/>
      <c r="C19" s="114"/>
      <c r="D19" s="114"/>
      <c r="E19" s="114"/>
      <c r="F19" s="114"/>
      <c r="G19" s="114"/>
      <c r="H19" s="114"/>
      <c r="I19" s="114"/>
      <c r="J19" s="115">
        <v>0</v>
      </c>
    </row>
    <row r="20" spans="1:10" x14ac:dyDescent="0.25">
      <c r="A20" s="112" t="s">
        <v>63</v>
      </c>
      <c r="B20" s="117" t="s">
        <v>124</v>
      </c>
      <c r="C20" s="115">
        <v>0</v>
      </c>
      <c r="D20" s="115">
        <v>0</v>
      </c>
      <c r="E20" s="115">
        <v>0</v>
      </c>
      <c r="F20" s="115">
        <v>0</v>
      </c>
      <c r="G20" s="115">
        <v>0</v>
      </c>
      <c r="H20" s="115">
        <v>0</v>
      </c>
      <c r="I20" s="115">
        <v>0</v>
      </c>
      <c r="J20" s="115">
        <v>0</v>
      </c>
    </row>
  </sheetData>
  <mergeCells count="4">
    <mergeCell ref="A4:J4"/>
    <mergeCell ref="A5:J5"/>
    <mergeCell ref="D8:J8"/>
    <mergeCell ref="F1:K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activeCell="A20" sqref="A20"/>
    </sheetView>
  </sheetViews>
  <sheetFormatPr defaultRowHeight="15.75" x14ac:dyDescent="0.25"/>
  <cols>
    <col min="1" max="1" width="9.140625" style="1"/>
    <col min="2" max="2" width="43.85546875" style="1" bestFit="1" customWidth="1"/>
    <col min="3" max="4" width="15.42578125" style="1" bestFit="1" customWidth="1"/>
    <col min="5" max="6" width="14.28515625" style="1" bestFit="1" customWidth="1"/>
    <col min="7" max="16384" width="9.140625" style="1"/>
  </cols>
  <sheetData>
    <row r="1" spans="1:10" x14ac:dyDescent="0.25">
      <c r="A1" s="251" t="s">
        <v>309</v>
      </c>
      <c r="B1" s="251"/>
      <c r="C1" s="251"/>
      <c r="D1" s="251"/>
      <c r="E1" s="251"/>
      <c r="F1" s="251"/>
      <c r="G1" s="11"/>
      <c r="H1" s="11"/>
      <c r="I1" s="11"/>
      <c r="J1" s="8"/>
    </row>
    <row r="2" spans="1:10" x14ac:dyDescent="0.25">
      <c r="A2" s="11"/>
      <c r="B2" s="11"/>
      <c r="C2" s="11"/>
      <c r="D2" s="11"/>
      <c r="E2" s="11"/>
      <c r="F2" s="11"/>
      <c r="G2" s="11"/>
      <c r="H2" s="11"/>
      <c r="I2" s="11"/>
      <c r="J2" s="8"/>
    </row>
    <row r="3" spans="1:10" x14ac:dyDescent="0.25">
      <c r="A3" s="11"/>
      <c r="B3" s="11"/>
      <c r="C3" s="11"/>
      <c r="D3" s="11"/>
      <c r="E3" s="11"/>
      <c r="F3" s="11"/>
      <c r="G3" s="11"/>
      <c r="H3" s="11"/>
      <c r="I3" s="11"/>
      <c r="J3" s="8"/>
    </row>
    <row r="4" spans="1:10" x14ac:dyDescent="0.25">
      <c r="A4" s="292" t="s">
        <v>98</v>
      </c>
      <c r="B4" s="292"/>
      <c r="C4" s="292"/>
      <c r="D4" s="292"/>
      <c r="E4" s="292"/>
      <c r="F4" s="292"/>
      <c r="G4" s="292"/>
      <c r="H4" s="292"/>
      <c r="I4" s="292"/>
      <c r="J4" s="8"/>
    </row>
    <row r="5" spans="1:10" x14ac:dyDescent="0.25">
      <c r="A5" s="292" t="s">
        <v>99</v>
      </c>
      <c r="B5" s="292"/>
      <c r="C5" s="292"/>
      <c r="D5" s="292"/>
      <c r="E5" s="292"/>
      <c r="F5" s="292"/>
      <c r="G5" s="292"/>
      <c r="H5" s="292"/>
      <c r="I5" s="292"/>
      <c r="J5" s="292"/>
    </row>
    <row r="6" spans="1:10" x14ac:dyDescent="0.25">
      <c r="A6" s="291" t="s">
        <v>102</v>
      </c>
      <c r="B6" s="291"/>
      <c r="C6" s="291"/>
      <c r="D6" s="291"/>
      <c r="E6" s="291"/>
      <c r="F6" s="291"/>
      <c r="G6" s="291"/>
      <c r="H6" s="291"/>
      <c r="I6" s="291"/>
      <c r="J6" s="8"/>
    </row>
    <row r="7" spans="1:10" x14ac:dyDescent="0.25">
      <c r="A7" s="119"/>
      <c r="B7" s="119"/>
      <c r="C7" s="119"/>
      <c r="D7" s="119"/>
      <c r="E7" s="119"/>
      <c r="F7" s="119"/>
      <c r="G7" s="119"/>
      <c r="H7" s="119"/>
      <c r="I7" s="119"/>
      <c r="J7" s="8"/>
    </row>
    <row r="8" spans="1:10" x14ac:dyDescent="0.25">
      <c r="A8" s="119"/>
      <c r="B8" s="119"/>
      <c r="C8" s="119"/>
      <c r="D8" s="119"/>
      <c r="E8" s="119"/>
      <c r="F8" s="119"/>
      <c r="G8" s="119"/>
      <c r="H8" s="119"/>
      <c r="I8" s="119"/>
      <c r="J8" s="8"/>
    </row>
    <row r="9" spans="1:10" x14ac:dyDescent="0.25">
      <c r="A9" s="120"/>
      <c r="B9" s="120" t="s">
        <v>100</v>
      </c>
      <c r="C9" s="281" t="s">
        <v>334</v>
      </c>
      <c r="D9" s="281"/>
      <c r="E9" s="281"/>
      <c r="F9" s="293"/>
      <c r="G9" s="122"/>
      <c r="H9" s="122"/>
      <c r="I9" s="122"/>
      <c r="J9" s="122"/>
    </row>
    <row r="10" spans="1:10" x14ac:dyDescent="0.25">
      <c r="A10" s="123" t="s">
        <v>101</v>
      </c>
      <c r="B10" s="124" t="s">
        <v>1</v>
      </c>
      <c r="C10" s="124" t="s">
        <v>102</v>
      </c>
      <c r="D10" s="124" t="s">
        <v>103</v>
      </c>
      <c r="E10" s="124" t="s">
        <v>104</v>
      </c>
      <c r="F10" s="124" t="s">
        <v>118</v>
      </c>
      <c r="G10" s="122"/>
      <c r="H10" s="122"/>
      <c r="I10" s="122"/>
      <c r="J10" s="122"/>
    </row>
    <row r="11" spans="1:10" x14ac:dyDescent="0.25">
      <c r="A11" s="34" t="s">
        <v>45</v>
      </c>
      <c r="B11" s="123" t="s">
        <v>105</v>
      </c>
      <c r="C11" s="125">
        <f>'1. mell._ Önkormányzat összesen'!C35+'1. mell._ Önkormányzat összesen'!C38</f>
        <v>102000000</v>
      </c>
      <c r="D11" s="125">
        <v>70000000</v>
      </c>
      <c r="E11" s="125">
        <v>80000000</v>
      </c>
      <c r="F11" s="125">
        <v>90000000</v>
      </c>
      <c r="G11" s="8"/>
      <c r="H11" s="8"/>
      <c r="I11" s="8"/>
      <c r="J11" s="8"/>
    </row>
    <row r="12" spans="1:10" ht="47.25" x14ac:dyDescent="0.25">
      <c r="A12" s="34" t="s">
        <v>47</v>
      </c>
      <c r="B12" s="123" t="s">
        <v>106</v>
      </c>
      <c r="C12" s="126"/>
      <c r="D12" s="126"/>
      <c r="E12" s="126"/>
      <c r="F12" s="126"/>
      <c r="G12" s="8"/>
      <c r="H12" s="8"/>
      <c r="I12" s="8"/>
      <c r="J12" s="8"/>
    </row>
    <row r="13" spans="1:10" x14ac:dyDescent="0.25">
      <c r="A13" s="34" t="s">
        <v>49</v>
      </c>
      <c r="B13" s="123" t="s">
        <v>107</v>
      </c>
      <c r="C13" s="125">
        <v>1000000</v>
      </c>
      <c r="D13" s="125">
        <v>700000</v>
      </c>
      <c r="E13" s="125">
        <v>800000</v>
      </c>
      <c r="F13" s="125">
        <v>900000</v>
      </c>
      <c r="G13" s="8"/>
      <c r="H13" s="8"/>
      <c r="I13" s="8"/>
      <c r="J13" s="8"/>
    </row>
    <row r="14" spans="1:10" ht="31.5" x14ac:dyDescent="0.25">
      <c r="A14" s="120" t="s">
        <v>51</v>
      </c>
      <c r="B14" s="123" t="s">
        <v>108</v>
      </c>
      <c r="C14" s="125"/>
      <c r="D14" s="125"/>
      <c r="E14" s="125"/>
      <c r="F14" s="125"/>
      <c r="G14" s="8"/>
      <c r="H14" s="8"/>
      <c r="I14" s="8"/>
      <c r="J14" s="8"/>
    </row>
    <row r="15" spans="1:10" x14ac:dyDescent="0.25">
      <c r="A15" s="34" t="s">
        <v>53</v>
      </c>
      <c r="B15" s="123" t="s">
        <v>109</v>
      </c>
      <c r="C15" s="127"/>
      <c r="D15" s="127"/>
      <c r="E15" s="127"/>
      <c r="F15" s="127"/>
      <c r="G15" s="8"/>
      <c r="H15" s="8"/>
      <c r="I15" s="8"/>
      <c r="J15" s="8"/>
    </row>
    <row r="16" spans="1:10" x14ac:dyDescent="0.25">
      <c r="A16" s="34" t="s">
        <v>55</v>
      </c>
      <c r="B16" s="123" t="s">
        <v>110</v>
      </c>
      <c r="C16" s="127"/>
      <c r="D16" s="127"/>
      <c r="E16" s="127"/>
      <c r="F16" s="127"/>
      <c r="G16" s="8"/>
      <c r="H16" s="8"/>
      <c r="I16" s="8"/>
      <c r="J16" s="8"/>
    </row>
    <row r="17" spans="1:6" x14ac:dyDescent="0.25">
      <c r="A17" s="34" t="s">
        <v>57</v>
      </c>
      <c r="B17" s="123" t="s">
        <v>111</v>
      </c>
      <c r="C17" s="127"/>
      <c r="D17" s="127"/>
      <c r="E17" s="127"/>
      <c r="F17" s="127"/>
    </row>
    <row r="18" spans="1:6" x14ac:dyDescent="0.25">
      <c r="A18" s="7" t="s">
        <v>59</v>
      </c>
      <c r="B18" s="70" t="s">
        <v>112</v>
      </c>
      <c r="C18" s="128">
        <f>SUM(C11:C17)</f>
        <v>103000000</v>
      </c>
      <c r="D18" s="128">
        <f t="shared" ref="D18:F18" si="0">SUM(D11:D17)</f>
        <v>70700000</v>
      </c>
      <c r="E18" s="128">
        <f t="shared" si="0"/>
        <v>80800000</v>
      </c>
      <c r="F18" s="128">
        <f t="shared" si="0"/>
        <v>90900000</v>
      </c>
    </row>
    <row r="22" spans="1:6" x14ac:dyDescent="0.25">
      <c r="A22" s="120"/>
      <c r="B22" s="120" t="s">
        <v>113</v>
      </c>
      <c r="C22" s="8"/>
      <c r="D22" s="8"/>
      <c r="E22" s="8"/>
      <c r="F22" s="8"/>
    </row>
    <row r="23" spans="1:6" x14ac:dyDescent="0.25">
      <c r="A23" s="123" t="s">
        <v>101</v>
      </c>
      <c r="B23" s="124" t="s">
        <v>1</v>
      </c>
      <c r="C23" s="8"/>
      <c r="D23" s="8"/>
      <c r="E23" s="8"/>
      <c r="F23" s="8"/>
    </row>
    <row r="24" spans="1:6" x14ac:dyDescent="0.25">
      <c r="A24" s="34" t="s">
        <v>45</v>
      </c>
      <c r="B24" s="123">
        <v>0</v>
      </c>
      <c r="C24" s="8"/>
      <c r="D24" s="8"/>
      <c r="E24" s="8"/>
      <c r="F24" s="8"/>
    </row>
    <row r="25" spans="1:6" x14ac:dyDescent="0.25">
      <c r="A25" s="34" t="s">
        <v>47</v>
      </c>
      <c r="B25" s="123">
        <v>0</v>
      </c>
      <c r="C25" s="8"/>
      <c r="D25" s="8"/>
      <c r="E25" s="8"/>
      <c r="F25" s="8"/>
    </row>
    <row r="26" spans="1:6" x14ac:dyDescent="0.25">
      <c r="A26" s="34"/>
      <c r="B26" s="123"/>
      <c r="C26" s="8"/>
      <c r="D26" s="8"/>
      <c r="E26" s="8"/>
      <c r="F26" s="8"/>
    </row>
    <row r="27" spans="1:6" ht="31.5" x14ac:dyDescent="0.25">
      <c r="A27" s="34" t="s">
        <v>49</v>
      </c>
      <c r="B27" s="129" t="s">
        <v>114</v>
      </c>
      <c r="C27" s="8"/>
      <c r="D27" s="8"/>
      <c r="E27" s="8"/>
      <c r="F27" s="8"/>
    </row>
    <row r="28" spans="1:6" x14ac:dyDescent="0.25">
      <c r="A28" s="8"/>
      <c r="B28" s="10"/>
      <c r="C28" s="8"/>
      <c r="D28" s="8"/>
      <c r="E28" s="8"/>
      <c r="F28" s="8"/>
    </row>
  </sheetData>
  <mergeCells count="5">
    <mergeCell ref="A1:F1"/>
    <mergeCell ref="A4:I4"/>
    <mergeCell ref="A5:J5"/>
    <mergeCell ref="A6:I6"/>
    <mergeCell ref="C9:F9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J14" sqref="J14"/>
    </sheetView>
  </sheetViews>
  <sheetFormatPr defaultRowHeight="15.75" x14ac:dyDescent="0.25"/>
  <cols>
    <col min="1" max="1" width="9.140625" style="1"/>
    <col min="2" max="2" width="39.85546875" style="1" customWidth="1"/>
    <col min="3" max="3" width="14.42578125" style="1" customWidth="1"/>
    <col min="4" max="4" width="14.5703125" style="1" bestFit="1" customWidth="1"/>
    <col min="5" max="5" width="16.85546875" style="1" bestFit="1" customWidth="1"/>
    <col min="6" max="6" width="15.140625" style="1" customWidth="1"/>
    <col min="7" max="16384" width="9.140625" style="1"/>
  </cols>
  <sheetData>
    <row r="1" spans="1:6" x14ac:dyDescent="0.25">
      <c r="A1" s="294" t="s">
        <v>315</v>
      </c>
      <c r="B1" s="294"/>
      <c r="C1" s="294"/>
      <c r="D1" s="294"/>
      <c r="E1" s="294"/>
      <c r="F1" s="294"/>
    </row>
    <row r="2" spans="1:6" x14ac:dyDescent="0.25">
      <c r="A2" s="26"/>
      <c r="B2" s="8"/>
      <c r="C2" s="8"/>
      <c r="D2" s="8"/>
      <c r="E2" s="8"/>
      <c r="F2" s="8"/>
    </row>
    <row r="3" spans="1:6" x14ac:dyDescent="0.25">
      <c r="A3" s="26"/>
      <c r="B3" s="8"/>
      <c r="C3" s="8"/>
      <c r="D3" s="8"/>
      <c r="E3" s="8"/>
      <c r="F3" s="8"/>
    </row>
    <row r="4" spans="1:6" x14ac:dyDescent="0.25">
      <c r="A4" s="295" t="s">
        <v>336</v>
      </c>
      <c r="B4" s="295"/>
      <c r="C4" s="295"/>
      <c r="D4" s="295"/>
      <c r="E4" s="295"/>
      <c r="F4" s="295"/>
    </row>
    <row r="5" spans="1:6" x14ac:dyDescent="0.25">
      <c r="A5" s="95"/>
      <c r="B5" s="95"/>
      <c r="C5" s="95"/>
      <c r="D5" s="95"/>
      <c r="E5" s="95"/>
      <c r="F5" s="95"/>
    </row>
    <row r="6" spans="1:6" x14ac:dyDescent="0.25">
      <c r="A6" s="95"/>
      <c r="B6" s="95"/>
      <c r="C6" s="95"/>
      <c r="D6" s="95"/>
      <c r="E6" s="95"/>
      <c r="F6" s="92" t="s">
        <v>335</v>
      </c>
    </row>
    <row r="7" spans="1:6" ht="63" x14ac:dyDescent="0.25">
      <c r="A7" s="96" t="s">
        <v>125</v>
      </c>
      <c r="B7" s="96" t="s">
        <v>126</v>
      </c>
      <c r="C7" s="96" t="s">
        <v>127</v>
      </c>
      <c r="D7" s="296" t="s">
        <v>128</v>
      </c>
      <c r="E7" s="296"/>
      <c r="F7" s="296"/>
    </row>
    <row r="8" spans="1:6" x14ac:dyDescent="0.25">
      <c r="A8" s="7"/>
      <c r="B8" s="97"/>
      <c r="C8" s="97"/>
      <c r="D8" s="97" t="s">
        <v>129</v>
      </c>
      <c r="E8" s="97" t="s">
        <v>130</v>
      </c>
      <c r="F8" s="97" t="s">
        <v>131</v>
      </c>
    </row>
    <row r="9" spans="1:6" x14ac:dyDescent="0.25">
      <c r="A9" s="98" t="s">
        <v>45</v>
      </c>
      <c r="B9" s="70" t="s">
        <v>132</v>
      </c>
      <c r="C9" s="99">
        <f>'1. mell._ Önkormányzat összesen'!C48</f>
        <v>35690944.88188976</v>
      </c>
      <c r="D9" s="98">
        <v>0</v>
      </c>
      <c r="E9" s="98">
        <v>0</v>
      </c>
      <c r="F9" s="98">
        <v>0</v>
      </c>
    </row>
    <row r="10" spans="1:6" ht="31.5" x14ac:dyDescent="0.25">
      <c r="A10" s="98" t="s">
        <v>47</v>
      </c>
      <c r="B10" s="70" t="s">
        <v>133</v>
      </c>
      <c r="C10" s="100">
        <v>0</v>
      </c>
      <c r="D10" s="98">
        <v>0</v>
      </c>
      <c r="E10" s="98">
        <v>0</v>
      </c>
      <c r="F10" s="98">
        <v>0</v>
      </c>
    </row>
    <row r="11" spans="1:6" x14ac:dyDescent="0.25">
      <c r="A11" s="98" t="s">
        <v>49</v>
      </c>
      <c r="B11" s="70" t="s">
        <v>134</v>
      </c>
      <c r="C11" s="100">
        <v>0</v>
      </c>
      <c r="D11" s="98">
        <v>0</v>
      </c>
      <c r="E11" s="98">
        <v>0</v>
      </c>
      <c r="F11" s="98">
        <v>0</v>
      </c>
    </row>
    <row r="12" spans="1:6" x14ac:dyDescent="0.25">
      <c r="A12" s="98" t="s">
        <v>51</v>
      </c>
      <c r="B12" s="70" t="s">
        <v>135</v>
      </c>
      <c r="C12" s="101">
        <v>0</v>
      </c>
      <c r="D12" s="98">
        <v>0</v>
      </c>
      <c r="E12" s="98">
        <v>0</v>
      </c>
      <c r="F12" s="98">
        <v>0</v>
      </c>
    </row>
    <row r="13" spans="1:6" x14ac:dyDescent="0.25">
      <c r="A13" s="98" t="s">
        <v>53</v>
      </c>
      <c r="B13" s="70" t="s">
        <v>136</v>
      </c>
      <c r="C13" s="100">
        <f>SUM(C14:C18)</f>
        <v>103000000</v>
      </c>
      <c r="D13" s="98">
        <v>0</v>
      </c>
      <c r="E13" s="98">
        <v>0</v>
      </c>
      <c r="F13" s="98">
        <v>0</v>
      </c>
    </row>
    <row r="14" spans="1:6" x14ac:dyDescent="0.25">
      <c r="A14" s="102" t="s">
        <v>137</v>
      </c>
      <c r="B14" s="71" t="s">
        <v>138</v>
      </c>
      <c r="C14" s="101">
        <f>'1. mell._ Önkormányzat összesen'!C37</f>
        <v>15500000</v>
      </c>
      <c r="D14" s="98">
        <v>0</v>
      </c>
      <c r="E14" s="98">
        <v>0</v>
      </c>
      <c r="F14" s="98">
        <v>0</v>
      </c>
    </row>
    <row r="15" spans="1:6" x14ac:dyDescent="0.25">
      <c r="A15" s="102"/>
      <c r="B15" s="71" t="s">
        <v>139</v>
      </c>
      <c r="C15" s="101">
        <v>11500000</v>
      </c>
      <c r="D15" s="98">
        <v>0</v>
      </c>
      <c r="E15" s="98">
        <v>0</v>
      </c>
      <c r="F15" s="98">
        <v>0</v>
      </c>
    </row>
    <row r="16" spans="1:6" x14ac:dyDescent="0.25">
      <c r="A16" s="103"/>
      <c r="B16" s="71" t="s">
        <v>140</v>
      </c>
      <c r="C16" s="101">
        <v>1000000</v>
      </c>
      <c r="D16" s="102">
        <v>0</v>
      </c>
      <c r="E16" s="102">
        <v>0</v>
      </c>
      <c r="F16" s="102">
        <v>0</v>
      </c>
    </row>
    <row r="17" spans="1:6" x14ac:dyDescent="0.25">
      <c r="A17" s="103"/>
      <c r="B17" s="71" t="s">
        <v>141</v>
      </c>
      <c r="C17" s="101">
        <f>'1. mell._ Önkormányzat összesen'!C39</f>
        <v>70000000</v>
      </c>
      <c r="D17" s="102">
        <v>0</v>
      </c>
      <c r="E17" s="102">
        <v>0</v>
      </c>
      <c r="F17" s="102">
        <v>0</v>
      </c>
    </row>
    <row r="18" spans="1:6" x14ac:dyDescent="0.25">
      <c r="A18" s="98" t="s">
        <v>55</v>
      </c>
      <c r="B18" s="70" t="s">
        <v>142</v>
      </c>
      <c r="C18" s="101">
        <f>'1. mell._ Önkormányzat összesen'!C40</f>
        <v>5000000</v>
      </c>
      <c r="D18" s="98"/>
      <c r="E18" s="192">
        <v>546000</v>
      </c>
      <c r="F18" s="102">
        <v>0</v>
      </c>
    </row>
    <row r="19" spans="1:6" x14ac:dyDescent="0.25">
      <c r="A19" s="72"/>
      <c r="B19" s="73" t="s">
        <v>143</v>
      </c>
      <c r="C19" s="74">
        <f>C9+C13</f>
        <v>138690944.88188976</v>
      </c>
      <c r="D19" s="74">
        <v>0</v>
      </c>
      <c r="E19" s="74">
        <f>SUM(E9:E18)</f>
        <v>546000</v>
      </c>
      <c r="F19" s="104">
        <v>0</v>
      </c>
    </row>
  </sheetData>
  <mergeCells count="3">
    <mergeCell ref="A1:F1"/>
    <mergeCell ref="A4:F4"/>
    <mergeCell ref="D7:F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B20" sqref="B20"/>
    </sheetView>
  </sheetViews>
  <sheetFormatPr defaultRowHeight="15.75" x14ac:dyDescent="0.25"/>
  <cols>
    <col min="1" max="1" width="3.140625" style="1" bestFit="1" customWidth="1"/>
    <col min="2" max="2" width="68.5703125" style="1" bestFit="1" customWidth="1"/>
    <col min="3" max="3" width="15.140625" style="1" customWidth="1"/>
    <col min="4" max="16384" width="9.140625" style="1"/>
  </cols>
  <sheetData>
    <row r="1" spans="1:3" x14ac:dyDescent="0.25">
      <c r="A1" s="251" t="s">
        <v>316</v>
      </c>
      <c r="B1" s="251"/>
      <c r="C1" s="251"/>
    </row>
    <row r="2" spans="1:3" x14ac:dyDescent="0.25">
      <c r="A2" s="11"/>
      <c r="B2" s="11"/>
      <c r="C2" s="11"/>
    </row>
    <row r="3" spans="1:3" x14ac:dyDescent="0.25">
      <c r="A3" s="11"/>
      <c r="B3" s="11"/>
      <c r="C3" s="11"/>
    </row>
    <row r="4" spans="1:3" x14ac:dyDescent="0.25">
      <c r="A4" s="297" t="s">
        <v>217</v>
      </c>
      <c r="B4" s="297"/>
      <c r="C4" s="297"/>
    </row>
    <row r="5" spans="1:3" x14ac:dyDescent="0.25">
      <c r="A5" s="291" t="s">
        <v>102</v>
      </c>
      <c r="B5" s="291"/>
      <c r="C5" s="291"/>
    </row>
    <row r="6" spans="1:3" x14ac:dyDescent="0.25">
      <c r="A6" s="8"/>
      <c r="B6" s="8"/>
      <c r="C6" s="92" t="s">
        <v>335</v>
      </c>
    </row>
    <row r="7" spans="1:3" x14ac:dyDescent="0.25">
      <c r="A7" s="34" t="s">
        <v>45</v>
      </c>
      <c r="B7" s="34" t="s">
        <v>376</v>
      </c>
      <c r="C7" s="93">
        <v>95200650</v>
      </c>
    </row>
    <row r="8" spans="1:3" x14ac:dyDescent="0.25">
      <c r="A8" s="34" t="s">
        <v>218</v>
      </c>
      <c r="B8" s="34" t="s">
        <v>377</v>
      </c>
      <c r="C8" s="93">
        <v>96389399</v>
      </c>
    </row>
    <row r="9" spans="1:3" x14ac:dyDescent="0.25">
      <c r="A9" s="34" t="s">
        <v>219</v>
      </c>
      <c r="B9" s="34" t="s">
        <v>378</v>
      </c>
      <c r="C9" s="93">
        <v>37912400</v>
      </c>
    </row>
    <row r="10" spans="1:3" x14ac:dyDescent="0.25">
      <c r="A10" s="34" t="s">
        <v>220</v>
      </c>
      <c r="B10" s="34" t="s">
        <v>337</v>
      </c>
      <c r="C10" s="93">
        <v>10296295</v>
      </c>
    </row>
    <row r="11" spans="1:3" x14ac:dyDescent="0.25">
      <c r="A11" s="34" t="s">
        <v>221</v>
      </c>
      <c r="B11" s="34" t="s">
        <v>379</v>
      </c>
      <c r="C11" s="93">
        <v>3800000</v>
      </c>
    </row>
    <row r="12" spans="1:3" x14ac:dyDescent="0.25">
      <c r="A12" s="34" t="s">
        <v>222</v>
      </c>
      <c r="B12" s="34" t="s">
        <v>380</v>
      </c>
      <c r="C12" s="93">
        <v>2220000</v>
      </c>
    </row>
    <row r="13" spans="1:3" x14ac:dyDescent="0.25">
      <c r="A13" s="34" t="s">
        <v>57</v>
      </c>
      <c r="B13" s="34" t="s">
        <v>381</v>
      </c>
      <c r="C13" s="93">
        <v>9991000</v>
      </c>
    </row>
    <row r="14" spans="1:3" x14ac:dyDescent="0.25">
      <c r="A14" s="34"/>
      <c r="B14" s="7" t="s">
        <v>30</v>
      </c>
      <c r="C14" s="40">
        <f>SUM(C7:C13)</f>
        <v>255809744</v>
      </c>
    </row>
    <row r="15" spans="1:3" x14ac:dyDescent="0.25">
      <c r="A15" s="8"/>
      <c r="B15" s="8"/>
      <c r="C15" s="94"/>
    </row>
  </sheetData>
  <mergeCells count="3">
    <mergeCell ref="A1:C1"/>
    <mergeCell ref="A4:C4"/>
    <mergeCell ref="A5:C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zoomScaleSheetLayoutView="100" workbookViewId="0">
      <selection activeCell="E2" sqref="E2"/>
    </sheetView>
  </sheetViews>
  <sheetFormatPr defaultColWidth="9" defaultRowHeight="15.75" x14ac:dyDescent="0.25"/>
  <cols>
    <col min="1" max="1" width="4.7109375" style="8" customWidth="1"/>
    <col min="2" max="2" width="43.5703125" style="8" customWidth="1"/>
    <col min="3" max="3" width="18.28515625" style="8" customWidth="1"/>
    <col min="4" max="4" width="15.5703125" style="8" customWidth="1"/>
    <col min="5" max="6" width="16.7109375" style="8" customWidth="1"/>
    <col min="7" max="7" width="15.5703125" style="8" customWidth="1"/>
    <col min="8" max="8" width="16.7109375" style="8" customWidth="1"/>
    <col min="9" max="256" width="9" style="8"/>
    <col min="257" max="257" width="4.7109375" style="8" customWidth="1"/>
    <col min="258" max="258" width="43.5703125" style="8" customWidth="1"/>
    <col min="259" max="259" width="18.28515625" style="8" customWidth="1"/>
    <col min="260" max="260" width="15.5703125" style="8" customWidth="1"/>
    <col min="261" max="262" width="16.7109375" style="8" customWidth="1"/>
    <col min="263" max="263" width="15.5703125" style="8" customWidth="1"/>
    <col min="264" max="264" width="16.7109375" style="8" customWidth="1"/>
    <col min="265" max="512" width="9" style="8"/>
    <col min="513" max="513" width="4.7109375" style="8" customWidth="1"/>
    <col min="514" max="514" width="43.5703125" style="8" customWidth="1"/>
    <col min="515" max="515" width="18.28515625" style="8" customWidth="1"/>
    <col min="516" max="516" width="15.5703125" style="8" customWidth="1"/>
    <col min="517" max="518" width="16.7109375" style="8" customWidth="1"/>
    <col min="519" max="519" width="15.5703125" style="8" customWidth="1"/>
    <col min="520" max="520" width="16.7109375" style="8" customWidth="1"/>
    <col min="521" max="768" width="9" style="8"/>
    <col min="769" max="769" width="4.7109375" style="8" customWidth="1"/>
    <col min="770" max="770" width="43.5703125" style="8" customWidth="1"/>
    <col min="771" max="771" width="18.28515625" style="8" customWidth="1"/>
    <col min="772" max="772" width="15.5703125" style="8" customWidth="1"/>
    <col min="773" max="774" width="16.7109375" style="8" customWidth="1"/>
    <col min="775" max="775" width="15.5703125" style="8" customWidth="1"/>
    <col min="776" max="776" width="16.7109375" style="8" customWidth="1"/>
    <col min="777" max="1024" width="9" style="8"/>
    <col min="1025" max="1025" width="4.7109375" style="8" customWidth="1"/>
    <col min="1026" max="1026" width="43.5703125" style="8" customWidth="1"/>
    <col min="1027" max="1027" width="18.28515625" style="8" customWidth="1"/>
    <col min="1028" max="1028" width="15.5703125" style="8" customWidth="1"/>
    <col min="1029" max="1030" width="16.7109375" style="8" customWidth="1"/>
    <col min="1031" max="1031" width="15.5703125" style="8" customWidth="1"/>
    <col min="1032" max="1032" width="16.7109375" style="8" customWidth="1"/>
    <col min="1033" max="1280" width="9" style="8"/>
    <col min="1281" max="1281" width="4.7109375" style="8" customWidth="1"/>
    <col min="1282" max="1282" width="43.5703125" style="8" customWidth="1"/>
    <col min="1283" max="1283" width="18.28515625" style="8" customWidth="1"/>
    <col min="1284" max="1284" width="15.5703125" style="8" customWidth="1"/>
    <col min="1285" max="1286" width="16.7109375" style="8" customWidth="1"/>
    <col min="1287" max="1287" width="15.5703125" style="8" customWidth="1"/>
    <col min="1288" max="1288" width="16.7109375" style="8" customWidth="1"/>
    <col min="1289" max="1536" width="9" style="8"/>
    <col min="1537" max="1537" width="4.7109375" style="8" customWidth="1"/>
    <col min="1538" max="1538" width="43.5703125" style="8" customWidth="1"/>
    <col min="1539" max="1539" width="18.28515625" style="8" customWidth="1"/>
    <col min="1540" max="1540" width="15.5703125" style="8" customWidth="1"/>
    <col min="1541" max="1542" width="16.7109375" style="8" customWidth="1"/>
    <col min="1543" max="1543" width="15.5703125" style="8" customWidth="1"/>
    <col min="1544" max="1544" width="16.7109375" style="8" customWidth="1"/>
    <col min="1545" max="1792" width="9" style="8"/>
    <col min="1793" max="1793" width="4.7109375" style="8" customWidth="1"/>
    <col min="1794" max="1794" width="43.5703125" style="8" customWidth="1"/>
    <col min="1795" max="1795" width="18.28515625" style="8" customWidth="1"/>
    <col min="1796" max="1796" width="15.5703125" style="8" customWidth="1"/>
    <col min="1797" max="1798" width="16.7109375" style="8" customWidth="1"/>
    <col min="1799" max="1799" width="15.5703125" style="8" customWidth="1"/>
    <col min="1800" max="1800" width="16.7109375" style="8" customWidth="1"/>
    <col min="1801" max="2048" width="9" style="8"/>
    <col min="2049" max="2049" width="4.7109375" style="8" customWidth="1"/>
    <col min="2050" max="2050" width="43.5703125" style="8" customWidth="1"/>
    <col min="2051" max="2051" width="18.28515625" style="8" customWidth="1"/>
    <col min="2052" max="2052" width="15.5703125" style="8" customWidth="1"/>
    <col min="2053" max="2054" width="16.7109375" style="8" customWidth="1"/>
    <col min="2055" max="2055" width="15.5703125" style="8" customWidth="1"/>
    <col min="2056" max="2056" width="16.7109375" style="8" customWidth="1"/>
    <col min="2057" max="2304" width="9" style="8"/>
    <col min="2305" max="2305" width="4.7109375" style="8" customWidth="1"/>
    <col min="2306" max="2306" width="43.5703125" style="8" customWidth="1"/>
    <col min="2307" max="2307" width="18.28515625" style="8" customWidth="1"/>
    <col min="2308" max="2308" width="15.5703125" style="8" customWidth="1"/>
    <col min="2309" max="2310" width="16.7109375" style="8" customWidth="1"/>
    <col min="2311" max="2311" width="15.5703125" style="8" customWidth="1"/>
    <col min="2312" max="2312" width="16.7109375" style="8" customWidth="1"/>
    <col min="2313" max="2560" width="9" style="8"/>
    <col min="2561" max="2561" width="4.7109375" style="8" customWidth="1"/>
    <col min="2562" max="2562" width="43.5703125" style="8" customWidth="1"/>
    <col min="2563" max="2563" width="18.28515625" style="8" customWidth="1"/>
    <col min="2564" max="2564" width="15.5703125" style="8" customWidth="1"/>
    <col min="2565" max="2566" width="16.7109375" style="8" customWidth="1"/>
    <col min="2567" max="2567" width="15.5703125" style="8" customWidth="1"/>
    <col min="2568" max="2568" width="16.7109375" style="8" customWidth="1"/>
    <col min="2569" max="2816" width="9" style="8"/>
    <col min="2817" max="2817" width="4.7109375" style="8" customWidth="1"/>
    <col min="2818" max="2818" width="43.5703125" style="8" customWidth="1"/>
    <col min="2819" max="2819" width="18.28515625" style="8" customWidth="1"/>
    <col min="2820" max="2820" width="15.5703125" style="8" customWidth="1"/>
    <col min="2821" max="2822" width="16.7109375" style="8" customWidth="1"/>
    <col min="2823" max="2823" width="15.5703125" style="8" customWidth="1"/>
    <col min="2824" max="2824" width="16.7109375" style="8" customWidth="1"/>
    <col min="2825" max="3072" width="9" style="8"/>
    <col min="3073" max="3073" width="4.7109375" style="8" customWidth="1"/>
    <col min="3074" max="3074" width="43.5703125" style="8" customWidth="1"/>
    <col min="3075" max="3075" width="18.28515625" style="8" customWidth="1"/>
    <col min="3076" max="3076" width="15.5703125" style="8" customWidth="1"/>
    <col min="3077" max="3078" width="16.7109375" style="8" customWidth="1"/>
    <col min="3079" max="3079" width="15.5703125" style="8" customWidth="1"/>
    <col min="3080" max="3080" width="16.7109375" style="8" customWidth="1"/>
    <col min="3081" max="3328" width="9" style="8"/>
    <col min="3329" max="3329" width="4.7109375" style="8" customWidth="1"/>
    <col min="3330" max="3330" width="43.5703125" style="8" customWidth="1"/>
    <col min="3331" max="3331" width="18.28515625" style="8" customWidth="1"/>
    <col min="3332" max="3332" width="15.5703125" style="8" customWidth="1"/>
    <col min="3333" max="3334" width="16.7109375" style="8" customWidth="1"/>
    <col min="3335" max="3335" width="15.5703125" style="8" customWidth="1"/>
    <col min="3336" max="3336" width="16.7109375" style="8" customWidth="1"/>
    <col min="3337" max="3584" width="9" style="8"/>
    <col min="3585" max="3585" width="4.7109375" style="8" customWidth="1"/>
    <col min="3586" max="3586" width="43.5703125" style="8" customWidth="1"/>
    <col min="3587" max="3587" width="18.28515625" style="8" customWidth="1"/>
    <col min="3588" max="3588" width="15.5703125" style="8" customWidth="1"/>
    <col min="3589" max="3590" width="16.7109375" style="8" customWidth="1"/>
    <col min="3591" max="3591" width="15.5703125" style="8" customWidth="1"/>
    <col min="3592" max="3592" width="16.7109375" style="8" customWidth="1"/>
    <col min="3593" max="3840" width="9" style="8"/>
    <col min="3841" max="3841" width="4.7109375" style="8" customWidth="1"/>
    <col min="3842" max="3842" width="43.5703125" style="8" customWidth="1"/>
    <col min="3843" max="3843" width="18.28515625" style="8" customWidth="1"/>
    <col min="3844" max="3844" width="15.5703125" style="8" customWidth="1"/>
    <col min="3845" max="3846" width="16.7109375" style="8" customWidth="1"/>
    <col min="3847" max="3847" width="15.5703125" style="8" customWidth="1"/>
    <col min="3848" max="3848" width="16.7109375" style="8" customWidth="1"/>
    <col min="3849" max="4096" width="9" style="8"/>
    <col min="4097" max="4097" width="4.7109375" style="8" customWidth="1"/>
    <col min="4098" max="4098" width="43.5703125" style="8" customWidth="1"/>
    <col min="4099" max="4099" width="18.28515625" style="8" customWidth="1"/>
    <col min="4100" max="4100" width="15.5703125" style="8" customWidth="1"/>
    <col min="4101" max="4102" width="16.7109375" style="8" customWidth="1"/>
    <col min="4103" max="4103" width="15.5703125" style="8" customWidth="1"/>
    <col min="4104" max="4104" width="16.7109375" style="8" customWidth="1"/>
    <col min="4105" max="4352" width="9" style="8"/>
    <col min="4353" max="4353" width="4.7109375" style="8" customWidth="1"/>
    <col min="4354" max="4354" width="43.5703125" style="8" customWidth="1"/>
    <col min="4355" max="4355" width="18.28515625" style="8" customWidth="1"/>
    <col min="4356" max="4356" width="15.5703125" style="8" customWidth="1"/>
    <col min="4357" max="4358" width="16.7109375" style="8" customWidth="1"/>
    <col min="4359" max="4359" width="15.5703125" style="8" customWidth="1"/>
    <col min="4360" max="4360" width="16.7109375" style="8" customWidth="1"/>
    <col min="4361" max="4608" width="9" style="8"/>
    <col min="4609" max="4609" width="4.7109375" style="8" customWidth="1"/>
    <col min="4610" max="4610" width="43.5703125" style="8" customWidth="1"/>
    <col min="4611" max="4611" width="18.28515625" style="8" customWidth="1"/>
    <col min="4612" max="4612" width="15.5703125" style="8" customWidth="1"/>
    <col min="4613" max="4614" width="16.7109375" style="8" customWidth="1"/>
    <col min="4615" max="4615" width="15.5703125" style="8" customWidth="1"/>
    <col min="4616" max="4616" width="16.7109375" style="8" customWidth="1"/>
    <col min="4617" max="4864" width="9" style="8"/>
    <col min="4865" max="4865" width="4.7109375" style="8" customWidth="1"/>
    <col min="4866" max="4866" width="43.5703125" style="8" customWidth="1"/>
    <col min="4867" max="4867" width="18.28515625" style="8" customWidth="1"/>
    <col min="4868" max="4868" width="15.5703125" style="8" customWidth="1"/>
    <col min="4869" max="4870" width="16.7109375" style="8" customWidth="1"/>
    <col min="4871" max="4871" width="15.5703125" style="8" customWidth="1"/>
    <col min="4872" max="4872" width="16.7109375" style="8" customWidth="1"/>
    <col min="4873" max="5120" width="9" style="8"/>
    <col min="5121" max="5121" width="4.7109375" style="8" customWidth="1"/>
    <col min="5122" max="5122" width="43.5703125" style="8" customWidth="1"/>
    <col min="5123" max="5123" width="18.28515625" style="8" customWidth="1"/>
    <col min="5124" max="5124" width="15.5703125" style="8" customWidth="1"/>
    <col min="5125" max="5126" width="16.7109375" style="8" customWidth="1"/>
    <col min="5127" max="5127" width="15.5703125" style="8" customWidth="1"/>
    <col min="5128" max="5128" width="16.7109375" style="8" customWidth="1"/>
    <col min="5129" max="5376" width="9" style="8"/>
    <col min="5377" max="5377" width="4.7109375" style="8" customWidth="1"/>
    <col min="5378" max="5378" width="43.5703125" style="8" customWidth="1"/>
    <col min="5379" max="5379" width="18.28515625" style="8" customWidth="1"/>
    <col min="5380" max="5380" width="15.5703125" style="8" customWidth="1"/>
    <col min="5381" max="5382" width="16.7109375" style="8" customWidth="1"/>
    <col min="5383" max="5383" width="15.5703125" style="8" customWidth="1"/>
    <col min="5384" max="5384" width="16.7109375" style="8" customWidth="1"/>
    <col min="5385" max="5632" width="9" style="8"/>
    <col min="5633" max="5633" width="4.7109375" style="8" customWidth="1"/>
    <col min="5634" max="5634" width="43.5703125" style="8" customWidth="1"/>
    <col min="5635" max="5635" width="18.28515625" style="8" customWidth="1"/>
    <col min="5636" max="5636" width="15.5703125" style="8" customWidth="1"/>
    <col min="5637" max="5638" width="16.7109375" style="8" customWidth="1"/>
    <col min="5639" max="5639" width="15.5703125" style="8" customWidth="1"/>
    <col min="5640" max="5640" width="16.7109375" style="8" customWidth="1"/>
    <col min="5641" max="5888" width="9" style="8"/>
    <col min="5889" max="5889" width="4.7109375" style="8" customWidth="1"/>
    <col min="5890" max="5890" width="43.5703125" style="8" customWidth="1"/>
    <col min="5891" max="5891" width="18.28515625" style="8" customWidth="1"/>
    <col min="5892" max="5892" width="15.5703125" style="8" customWidth="1"/>
    <col min="5893" max="5894" width="16.7109375" style="8" customWidth="1"/>
    <col min="5895" max="5895" width="15.5703125" style="8" customWidth="1"/>
    <col min="5896" max="5896" width="16.7109375" style="8" customWidth="1"/>
    <col min="5897" max="6144" width="9" style="8"/>
    <col min="6145" max="6145" width="4.7109375" style="8" customWidth="1"/>
    <col min="6146" max="6146" width="43.5703125" style="8" customWidth="1"/>
    <col min="6147" max="6147" width="18.28515625" style="8" customWidth="1"/>
    <col min="6148" max="6148" width="15.5703125" style="8" customWidth="1"/>
    <col min="6149" max="6150" width="16.7109375" style="8" customWidth="1"/>
    <col min="6151" max="6151" width="15.5703125" style="8" customWidth="1"/>
    <col min="6152" max="6152" width="16.7109375" style="8" customWidth="1"/>
    <col min="6153" max="6400" width="9" style="8"/>
    <col min="6401" max="6401" width="4.7109375" style="8" customWidth="1"/>
    <col min="6402" max="6402" width="43.5703125" style="8" customWidth="1"/>
    <col min="6403" max="6403" width="18.28515625" style="8" customWidth="1"/>
    <col min="6404" max="6404" width="15.5703125" style="8" customWidth="1"/>
    <col min="6405" max="6406" width="16.7109375" style="8" customWidth="1"/>
    <col min="6407" max="6407" width="15.5703125" style="8" customWidth="1"/>
    <col min="6408" max="6408" width="16.7109375" style="8" customWidth="1"/>
    <col min="6409" max="6656" width="9" style="8"/>
    <col min="6657" max="6657" width="4.7109375" style="8" customWidth="1"/>
    <col min="6658" max="6658" width="43.5703125" style="8" customWidth="1"/>
    <col min="6659" max="6659" width="18.28515625" style="8" customWidth="1"/>
    <col min="6660" max="6660" width="15.5703125" style="8" customWidth="1"/>
    <col min="6661" max="6662" width="16.7109375" style="8" customWidth="1"/>
    <col min="6663" max="6663" width="15.5703125" style="8" customWidth="1"/>
    <col min="6664" max="6664" width="16.7109375" style="8" customWidth="1"/>
    <col min="6665" max="6912" width="9" style="8"/>
    <col min="6913" max="6913" width="4.7109375" style="8" customWidth="1"/>
    <col min="6914" max="6914" width="43.5703125" style="8" customWidth="1"/>
    <col min="6915" max="6915" width="18.28515625" style="8" customWidth="1"/>
    <col min="6916" max="6916" width="15.5703125" style="8" customWidth="1"/>
    <col min="6917" max="6918" width="16.7109375" style="8" customWidth="1"/>
    <col min="6919" max="6919" width="15.5703125" style="8" customWidth="1"/>
    <col min="6920" max="6920" width="16.7109375" style="8" customWidth="1"/>
    <col min="6921" max="7168" width="9" style="8"/>
    <col min="7169" max="7169" width="4.7109375" style="8" customWidth="1"/>
    <col min="7170" max="7170" width="43.5703125" style="8" customWidth="1"/>
    <col min="7171" max="7171" width="18.28515625" style="8" customWidth="1"/>
    <col min="7172" max="7172" width="15.5703125" style="8" customWidth="1"/>
    <col min="7173" max="7174" width="16.7109375" style="8" customWidth="1"/>
    <col min="7175" max="7175" width="15.5703125" style="8" customWidth="1"/>
    <col min="7176" max="7176" width="16.7109375" style="8" customWidth="1"/>
    <col min="7177" max="7424" width="9" style="8"/>
    <col min="7425" max="7425" width="4.7109375" style="8" customWidth="1"/>
    <col min="7426" max="7426" width="43.5703125" style="8" customWidth="1"/>
    <col min="7427" max="7427" width="18.28515625" style="8" customWidth="1"/>
    <col min="7428" max="7428" width="15.5703125" style="8" customWidth="1"/>
    <col min="7429" max="7430" width="16.7109375" style="8" customWidth="1"/>
    <col min="7431" max="7431" width="15.5703125" style="8" customWidth="1"/>
    <col min="7432" max="7432" width="16.7109375" style="8" customWidth="1"/>
    <col min="7433" max="7680" width="9" style="8"/>
    <col min="7681" max="7681" width="4.7109375" style="8" customWidth="1"/>
    <col min="7682" max="7682" width="43.5703125" style="8" customWidth="1"/>
    <col min="7683" max="7683" width="18.28515625" style="8" customWidth="1"/>
    <col min="7684" max="7684" width="15.5703125" style="8" customWidth="1"/>
    <col min="7685" max="7686" width="16.7109375" style="8" customWidth="1"/>
    <col min="7687" max="7687" width="15.5703125" style="8" customWidth="1"/>
    <col min="7688" max="7688" width="16.7109375" style="8" customWidth="1"/>
    <col min="7689" max="7936" width="9" style="8"/>
    <col min="7937" max="7937" width="4.7109375" style="8" customWidth="1"/>
    <col min="7938" max="7938" width="43.5703125" style="8" customWidth="1"/>
    <col min="7939" max="7939" width="18.28515625" style="8" customWidth="1"/>
    <col min="7940" max="7940" width="15.5703125" style="8" customWidth="1"/>
    <col min="7941" max="7942" width="16.7109375" style="8" customWidth="1"/>
    <col min="7943" max="7943" width="15.5703125" style="8" customWidth="1"/>
    <col min="7944" max="7944" width="16.7109375" style="8" customWidth="1"/>
    <col min="7945" max="8192" width="9" style="8"/>
    <col min="8193" max="8193" width="4.7109375" style="8" customWidth="1"/>
    <col min="8194" max="8194" width="43.5703125" style="8" customWidth="1"/>
    <col min="8195" max="8195" width="18.28515625" style="8" customWidth="1"/>
    <col min="8196" max="8196" width="15.5703125" style="8" customWidth="1"/>
    <col min="8197" max="8198" width="16.7109375" style="8" customWidth="1"/>
    <col min="8199" max="8199" width="15.5703125" style="8" customWidth="1"/>
    <col min="8200" max="8200" width="16.7109375" style="8" customWidth="1"/>
    <col min="8201" max="8448" width="9" style="8"/>
    <col min="8449" max="8449" width="4.7109375" style="8" customWidth="1"/>
    <col min="8450" max="8450" width="43.5703125" style="8" customWidth="1"/>
    <col min="8451" max="8451" width="18.28515625" style="8" customWidth="1"/>
    <col min="8452" max="8452" width="15.5703125" style="8" customWidth="1"/>
    <col min="8453" max="8454" width="16.7109375" style="8" customWidth="1"/>
    <col min="8455" max="8455" width="15.5703125" style="8" customWidth="1"/>
    <col min="8456" max="8456" width="16.7109375" style="8" customWidth="1"/>
    <col min="8457" max="8704" width="9" style="8"/>
    <col min="8705" max="8705" width="4.7109375" style="8" customWidth="1"/>
    <col min="8706" max="8706" width="43.5703125" style="8" customWidth="1"/>
    <col min="8707" max="8707" width="18.28515625" style="8" customWidth="1"/>
    <col min="8708" max="8708" width="15.5703125" style="8" customWidth="1"/>
    <col min="8709" max="8710" width="16.7109375" style="8" customWidth="1"/>
    <col min="8711" max="8711" width="15.5703125" style="8" customWidth="1"/>
    <col min="8712" max="8712" width="16.7109375" style="8" customWidth="1"/>
    <col min="8713" max="8960" width="9" style="8"/>
    <col min="8961" max="8961" width="4.7109375" style="8" customWidth="1"/>
    <col min="8962" max="8962" width="43.5703125" style="8" customWidth="1"/>
    <col min="8963" max="8963" width="18.28515625" style="8" customWidth="1"/>
    <col min="8964" max="8964" width="15.5703125" style="8" customWidth="1"/>
    <col min="8965" max="8966" width="16.7109375" style="8" customWidth="1"/>
    <col min="8967" max="8967" width="15.5703125" style="8" customWidth="1"/>
    <col min="8968" max="8968" width="16.7109375" style="8" customWidth="1"/>
    <col min="8969" max="9216" width="9" style="8"/>
    <col min="9217" max="9217" width="4.7109375" style="8" customWidth="1"/>
    <col min="9218" max="9218" width="43.5703125" style="8" customWidth="1"/>
    <col min="9219" max="9219" width="18.28515625" style="8" customWidth="1"/>
    <col min="9220" max="9220" width="15.5703125" style="8" customWidth="1"/>
    <col min="9221" max="9222" width="16.7109375" style="8" customWidth="1"/>
    <col min="9223" max="9223" width="15.5703125" style="8" customWidth="1"/>
    <col min="9224" max="9224" width="16.7109375" style="8" customWidth="1"/>
    <col min="9225" max="9472" width="9" style="8"/>
    <col min="9473" max="9473" width="4.7109375" style="8" customWidth="1"/>
    <col min="9474" max="9474" width="43.5703125" style="8" customWidth="1"/>
    <col min="9475" max="9475" width="18.28515625" style="8" customWidth="1"/>
    <col min="9476" max="9476" width="15.5703125" style="8" customWidth="1"/>
    <col min="9477" max="9478" width="16.7109375" style="8" customWidth="1"/>
    <col min="9479" max="9479" width="15.5703125" style="8" customWidth="1"/>
    <col min="9480" max="9480" width="16.7109375" style="8" customWidth="1"/>
    <col min="9481" max="9728" width="9" style="8"/>
    <col min="9729" max="9729" width="4.7109375" style="8" customWidth="1"/>
    <col min="9730" max="9730" width="43.5703125" style="8" customWidth="1"/>
    <col min="9731" max="9731" width="18.28515625" style="8" customWidth="1"/>
    <col min="9732" max="9732" width="15.5703125" style="8" customWidth="1"/>
    <col min="9733" max="9734" width="16.7109375" style="8" customWidth="1"/>
    <col min="9735" max="9735" width="15.5703125" style="8" customWidth="1"/>
    <col min="9736" max="9736" width="16.7109375" style="8" customWidth="1"/>
    <col min="9737" max="9984" width="9" style="8"/>
    <col min="9985" max="9985" width="4.7109375" style="8" customWidth="1"/>
    <col min="9986" max="9986" width="43.5703125" style="8" customWidth="1"/>
    <col min="9987" max="9987" width="18.28515625" style="8" customWidth="1"/>
    <col min="9988" max="9988" width="15.5703125" style="8" customWidth="1"/>
    <col min="9989" max="9990" width="16.7109375" style="8" customWidth="1"/>
    <col min="9991" max="9991" width="15.5703125" style="8" customWidth="1"/>
    <col min="9992" max="9992" width="16.7109375" style="8" customWidth="1"/>
    <col min="9993" max="10240" width="9" style="8"/>
    <col min="10241" max="10241" width="4.7109375" style="8" customWidth="1"/>
    <col min="10242" max="10242" width="43.5703125" style="8" customWidth="1"/>
    <col min="10243" max="10243" width="18.28515625" style="8" customWidth="1"/>
    <col min="10244" max="10244" width="15.5703125" style="8" customWidth="1"/>
    <col min="10245" max="10246" width="16.7109375" style="8" customWidth="1"/>
    <col min="10247" max="10247" width="15.5703125" style="8" customWidth="1"/>
    <col min="10248" max="10248" width="16.7109375" style="8" customWidth="1"/>
    <col min="10249" max="10496" width="9" style="8"/>
    <col min="10497" max="10497" width="4.7109375" style="8" customWidth="1"/>
    <col min="10498" max="10498" width="43.5703125" style="8" customWidth="1"/>
    <col min="10499" max="10499" width="18.28515625" style="8" customWidth="1"/>
    <col min="10500" max="10500" width="15.5703125" style="8" customWidth="1"/>
    <col min="10501" max="10502" width="16.7109375" style="8" customWidth="1"/>
    <col min="10503" max="10503" width="15.5703125" style="8" customWidth="1"/>
    <col min="10504" max="10504" width="16.7109375" style="8" customWidth="1"/>
    <col min="10505" max="10752" width="9" style="8"/>
    <col min="10753" max="10753" width="4.7109375" style="8" customWidth="1"/>
    <col min="10754" max="10754" width="43.5703125" style="8" customWidth="1"/>
    <col min="10755" max="10755" width="18.28515625" style="8" customWidth="1"/>
    <col min="10756" max="10756" width="15.5703125" style="8" customWidth="1"/>
    <col min="10757" max="10758" width="16.7109375" style="8" customWidth="1"/>
    <col min="10759" max="10759" width="15.5703125" style="8" customWidth="1"/>
    <col min="10760" max="10760" width="16.7109375" style="8" customWidth="1"/>
    <col min="10761" max="11008" width="9" style="8"/>
    <col min="11009" max="11009" width="4.7109375" style="8" customWidth="1"/>
    <col min="11010" max="11010" width="43.5703125" style="8" customWidth="1"/>
    <col min="11011" max="11011" width="18.28515625" style="8" customWidth="1"/>
    <col min="11012" max="11012" width="15.5703125" style="8" customWidth="1"/>
    <col min="11013" max="11014" width="16.7109375" style="8" customWidth="1"/>
    <col min="11015" max="11015" width="15.5703125" style="8" customWidth="1"/>
    <col min="11016" max="11016" width="16.7109375" style="8" customWidth="1"/>
    <col min="11017" max="11264" width="9" style="8"/>
    <col min="11265" max="11265" width="4.7109375" style="8" customWidth="1"/>
    <col min="11266" max="11266" width="43.5703125" style="8" customWidth="1"/>
    <col min="11267" max="11267" width="18.28515625" style="8" customWidth="1"/>
    <col min="11268" max="11268" width="15.5703125" style="8" customWidth="1"/>
    <col min="11269" max="11270" width="16.7109375" style="8" customWidth="1"/>
    <col min="11271" max="11271" width="15.5703125" style="8" customWidth="1"/>
    <col min="11272" max="11272" width="16.7109375" style="8" customWidth="1"/>
    <col min="11273" max="11520" width="9" style="8"/>
    <col min="11521" max="11521" width="4.7109375" style="8" customWidth="1"/>
    <col min="11522" max="11522" width="43.5703125" style="8" customWidth="1"/>
    <col min="11523" max="11523" width="18.28515625" style="8" customWidth="1"/>
    <col min="11524" max="11524" width="15.5703125" style="8" customWidth="1"/>
    <col min="11525" max="11526" width="16.7109375" style="8" customWidth="1"/>
    <col min="11527" max="11527" width="15.5703125" style="8" customWidth="1"/>
    <col min="11528" max="11528" width="16.7109375" style="8" customWidth="1"/>
    <col min="11529" max="11776" width="9" style="8"/>
    <col min="11777" max="11777" width="4.7109375" style="8" customWidth="1"/>
    <col min="11778" max="11778" width="43.5703125" style="8" customWidth="1"/>
    <col min="11779" max="11779" width="18.28515625" style="8" customWidth="1"/>
    <col min="11780" max="11780" width="15.5703125" style="8" customWidth="1"/>
    <col min="11781" max="11782" width="16.7109375" style="8" customWidth="1"/>
    <col min="11783" max="11783" width="15.5703125" style="8" customWidth="1"/>
    <col min="11784" max="11784" width="16.7109375" style="8" customWidth="1"/>
    <col min="11785" max="12032" width="9" style="8"/>
    <col min="12033" max="12033" width="4.7109375" style="8" customWidth="1"/>
    <col min="12034" max="12034" width="43.5703125" style="8" customWidth="1"/>
    <col min="12035" max="12035" width="18.28515625" style="8" customWidth="1"/>
    <col min="12036" max="12036" width="15.5703125" style="8" customWidth="1"/>
    <col min="12037" max="12038" width="16.7109375" style="8" customWidth="1"/>
    <col min="12039" max="12039" width="15.5703125" style="8" customWidth="1"/>
    <col min="12040" max="12040" width="16.7109375" style="8" customWidth="1"/>
    <col min="12041" max="12288" width="9" style="8"/>
    <col min="12289" max="12289" width="4.7109375" style="8" customWidth="1"/>
    <col min="12290" max="12290" width="43.5703125" style="8" customWidth="1"/>
    <col min="12291" max="12291" width="18.28515625" style="8" customWidth="1"/>
    <col min="12292" max="12292" width="15.5703125" style="8" customWidth="1"/>
    <col min="12293" max="12294" width="16.7109375" style="8" customWidth="1"/>
    <col min="12295" max="12295" width="15.5703125" style="8" customWidth="1"/>
    <col min="12296" max="12296" width="16.7109375" style="8" customWidth="1"/>
    <col min="12297" max="12544" width="9" style="8"/>
    <col min="12545" max="12545" width="4.7109375" style="8" customWidth="1"/>
    <col min="12546" max="12546" width="43.5703125" style="8" customWidth="1"/>
    <col min="12547" max="12547" width="18.28515625" style="8" customWidth="1"/>
    <col min="12548" max="12548" width="15.5703125" style="8" customWidth="1"/>
    <col min="12549" max="12550" width="16.7109375" style="8" customWidth="1"/>
    <col min="12551" max="12551" width="15.5703125" style="8" customWidth="1"/>
    <col min="12552" max="12552" width="16.7109375" style="8" customWidth="1"/>
    <col min="12553" max="12800" width="9" style="8"/>
    <col min="12801" max="12801" width="4.7109375" style="8" customWidth="1"/>
    <col min="12802" max="12802" width="43.5703125" style="8" customWidth="1"/>
    <col min="12803" max="12803" width="18.28515625" style="8" customWidth="1"/>
    <col min="12804" max="12804" width="15.5703125" style="8" customWidth="1"/>
    <col min="12805" max="12806" width="16.7109375" style="8" customWidth="1"/>
    <col min="12807" max="12807" width="15.5703125" style="8" customWidth="1"/>
    <col min="12808" max="12808" width="16.7109375" style="8" customWidth="1"/>
    <col min="12809" max="13056" width="9" style="8"/>
    <col min="13057" max="13057" width="4.7109375" style="8" customWidth="1"/>
    <col min="13058" max="13058" width="43.5703125" style="8" customWidth="1"/>
    <col min="13059" max="13059" width="18.28515625" style="8" customWidth="1"/>
    <col min="13060" max="13060" width="15.5703125" style="8" customWidth="1"/>
    <col min="13061" max="13062" width="16.7109375" style="8" customWidth="1"/>
    <col min="13063" max="13063" width="15.5703125" style="8" customWidth="1"/>
    <col min="13064" max="13064" width="16.7109375" style="8" customWidth="1"/>
    <col min="13065" max="13312" width="9" style="8"/>
    <col min="13313" max="13313" width="4.7109375" style="8" customWidth="1"/>
    <col min="13314" max="13314" width="43.5703125" style="8" customWidth="1"/>
    <col min="13315" max="13315" width="18.28515625" style="8" customWidth="1"/>
    <col min="13316" max="13316" width="15.5703125" style="8" customWidth="1"/>
    <col min="13317" max="13318" width="16.7109375" style="8" customWidth="1"/>
    <col min="13319" max="13319" width="15.5703125" style="8" customWidth="1"/>
    <col min="13320" max="13320" width="16.7109375" style="8" customWidth="1"/>
    <col min="13321" max="13568" width="9" style="8"/>
    <col min="13569" max="13569" width="4.7109375" style="8" customWidth="1"/>
    <col min="13570" max="13570" width="43.5703125" style="8" customWidth="1"/>
    <col min="13571" max="13571" width="18.28515625" style="8" customWidth="1"/>
    <col min="13572" max="13572" width="15.5703125" style="8" customWidth="1"/>
    <col min="13573" max="13574" width="16.7109375" style="8" customWidth="1"/>
    <col min="13575" max="13575" width="15.5703125" style="8" customWidth="1"/>
    <col min="13576" max="13576" width="16.7109375" style="8" customWidth="1"/>
    <col min="13577" max="13824" width="9" style="8"/>
    <col min="13825" max="13825" width="4.7109375" style="8" customWidth="1"/>
    <col min="13826" max="13826" width="43.5703125" style="8" customWidth="1"/>
    <col min="13827" max="13827" width="18.28515625" style="8" customWidth="1"/>
    <col min="13828" max="13828" width="15.5703125" style="8" customWidth="1"/>
    <col min="13829" max="13830" width="16.7109375" style="8" customWidth="1"/>
    <col min="13831" max="13831" width="15.5703125" style="8" customWidth="1"/>
    <col min="13832" max="13832" width="16.7109375" style="8" customWidth="1"/>
    <col min="13833" max="14080" width="9" style="8"/>
    <col min="14081" max="14081" width="4.7109375" style="8" customWidth="1"/>
    <col min="14082" max="14082" width="43.5703125" style="8" customWidth="1"/>
    <col min="14083" max="14083" width="18.28515625" style="8" customWidth="1"/>
    <col min="14084" max="14084" width="15.5703125" style="8" customWidth="1"/>
    <col min="14085" max="14086" width="16.7109375" style="8" customWidth="1"/>
    <col min="14087" max="14087" width="15.5703125" style="8" customWidth="1"/>
    <col min="14088" max="14088" width="16.7109375" style="8" customWidth="1"/>
    <col min="14089" max="14336" width="9" style="8"/>
    <col min="14337" max="14337" width="4.7109375" style="8" customWidth="1"/>
    <col min="14338" max="14338" width="43.5703125" style="8" customWidth="1"/>
    <col min="14339" max="14339" width="18.28515625" style="8" customWidth="1"/>
    <col min="14340" max="14340" width="15.5703125" style="8" customWidth="1"/>
    <col min="14341" max="14342" width="16.7109375" style="8" customWidth="1"/>
    <col min="14343" max="14343" width="15.5703125" style="8" customWidth="1"/>
    <col min="14344" max="14344" width="16.7109375" style="8" customWidth="1"/>
    <col min="14345" max="14592" width="9" style="8"/>
    <col min="14593" max="14593" width="4.7109375" style="8" customWidth="1"/>
    <col min="14594" max="14594" width="43.5703125" style="8" customWidth="1"/>
    <col min="14595" max="14595" width="18.28515625" style="8" customWidth="1"/>
    <col min="14596" max="14596" width="15.5703125" style="8" customWidth="1"/>
    <col min="14597" max="14598" width="16.7109375" style="8" customWidth="1"/>
    <col min="14599" max="14599" width="15.5703125" style="8" customWidth="1"/>
    <col min="14600" max="14600" width="16.7109375" style="8" customWidth="1"/>
    <col min="14601" max="14848" width="9" style="8"/>
    <col min="14849" max="14849" width="4.7109375" style="8" customWidth="1"/>
    <col min="14850" max="14850" width="43.5703125" style="8" customWidth="1"/>
    <col min="14851" max="14851" width="18.28515625" style="8" customWidth="1"/>
    <col min="14852" max="14852" width="15.5703125" style="8" customWidth="1"/>
    <col min="14853" max="14854" width="16.7109375" style="8" customWidth="1"/>
    <col min="14855" max="14855" width="15.5703125" style="8" customWidth="1"/>
    <col min="14856" max="14856" width="16.7109375" style="8" customWidth="1"/>
    <col min="14857" max="15104" width="9" style="8"/>
    <col min="15105" max="15105" width="4.7109375" style="8" customWidth="1"/>
    <col min="15106" max="15106" width="43.5703125" style="8" customWidth="1"/>
    <col min="15107" max="15107" width="18.28515625" style="8" customWidth="1"/>
    <col min="15108" max="15108" width="15.5703125" style="8" customWidth="1"/>
    <col min="15109" max="15110" width="16.7109375" style="8" customWidth="1"/>
    <col min="15111" max="15111" width="15.5703125" style="8" customWidth="1"/>
    <col min="15112" max="15112" width="16.7109375" style="8" customWidth="1"/>
    <col min="15113" max="15360" width="9" style="8"/>
    <col min="15361" max="15361" width="4.7109375" style="8" customWidth="1"/>
    <col min="15362" max="15362" width="43.5703125" style="8" customWidth="1"/>
    <col min="15363" max="15363" width="18.28515625" style="8" customWidth="1"/>
    <col min="15364" max="15364" width="15.5703125" style="8" customWidth="1"/>
    <col min="15365" max="15366" width="16.7109375" style="8" customWidth="1"/>
    <col min="15367" max="15367" width="15.5703125" style="8" customWidth="1"/>
    <col min="15368" max="15368" width="16.7109375" style="8" customWidth="1"/>
    <col min="15369" max="15616" width="9" style="8"/>
    <col min="15617" max="15617" width="4.7109375" style="8" customWidth="1"/>
    <col min="15618" max="15618" width="43.5703125" style="8" customWidth="1"/>
    <col min="15619" max="15619" width="18.28515625" style="8" customWidth="1"/>
    <col min="15620" max="15620" width="15.5703125" style="8" customWidth="1"/>
    <col min="15621" max="15622" width="16.7109375" style="8" customWidth="1"/>
    <col min="15623" max="15623" width="15.5703125" style="8" customWidth="1"/>
    <col min="15624" max="15624" width="16.7109375" style="8" customWidth="1"/>
    <col min="15625" max="15872" width="9" style="8"/>
    <col min="15873" max="15873" width="4.7109375" style="8" customWidth="1"/>
    <col min="15874" max="15874" width="43.5703125" style="8" customWidth="1"/>
    <col min="15875" max="15875" width="18.28515625" style="8" customWidth="1"/>
    <col min="15876" max="15876" width="15.5703125" style="8" customWidth="1"/>
    <col min="15877" max="15878" width="16.7109375" style="8" customWidth="1"/>
    <col min="15879" max="15879" width="15.5703125" style="8" customWidth="1"/>
    <col min="15880" max="15880" width="16.7109375" style="8" customWidth="1"/>
    <col min="15881" max="16128" width="9" style="8"/>
    <col min="16129" max="16129" width="4.7109375" style="8" customWidth="1"/>
    <col min="16130" max="16130" width="43.5703125" style="8" customWidth="1"/>
    <col min="16131" max="16131" width="18.28515625" style="8" customWidth="1"/>
    <col min="16132" max="16132" width="15.5703125" style="8" customWidth="1"/>
    <col min="16133" max="16134" width="16.7109375" style="8" customWidth="1"/>
    <col min="16135" max="16135" width="15.5703125" style="8" customWidth="1"/>
    <col min="16136" max="16136" width="16.7109375" style="8" customWidth="1"/>
    <col min="16137" max="16384" width="9" style="8"/>
  </cols>
  <sheetData>
    <row r="1" spans="1:10" x14ac:dyDescent="0.25">
      <c r="B1" s="196"/>
      <c r="C1" s="196"/>
      <c r="D1" s="196"/>
      <c r="E1" s="251" t="s">
        <v>374</v>
      </c>
      <c r="F1" s="251"/>
      <c r="G1" s="251"/>
      <c r="H1" s="196"/>
    </row>
    <row r="2" spans="1:10" ht="39" customHeight="1" x14ac:dyDescent="0.25">
      <c r="H2" s="193" t="s">
        <v>339</v>
      </c>
    </row>
    <row r="3" spans="1:10" ht="12.75" customHeight="1" x14ac:dyDescent="0.25">
      <c r="A3" s="298" t="s">
        <v>340</v>
      </c>
      <c r="B3" s="299"/>
      <c r="C3" s="299"/>
      <c r="D3" s="299"/>
      <c r="E3" s="299"/>
      <c r="F3" s="299"/>
      <c r="G3" s="299"/>
      <c r="H3" s="300"/>
    </row>
    <row r="4" spans="1:10" ht="30.75" customHeight="1" x14ac:dyDescent="0.25">
      <c r="A4" s="301"/>
      <c r="B4" s="302"/>
      <c r="C4" s="302"/>
      <c r="D4" s="302"/>
      <c r="E4" s="302"/>
      <c r="F4" s="302"/>
      <c r="G4" s="302"/>
      <c r="H4" s="303"/>
    </row>
    <row r="5" spans="1:10" ht="30.75" customHeight="1" x14ac:dyDescent="0.25">
      <c r="A5" s="296" t="s">
        <v>102</v>
      </c>
      <c r="B5" s="296"/>
      <c r="C5" s="296"/>
      <c r="D5" s="296"/>
      <c r="E5" s="296"/>
      <c r="F5" s="296"/>
      <c r="G5" s="296"/>
      <c r="H5" s="296"/>
      <c r="J5" s="197"/>
    </row>
    <row r="6" spans="1:10" x14ac:dyDescent="0.25">
      <c r="A6" s="198"/>
      <c r="B6" s="26"/>
    </row>
  </sheetData>
  <mergeCells count="3">
    <mergeCell ref="E1:G1"/>
    <mergeCell ref="A3:H4"/>
    <mergeCell ref="A5:H5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6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opLeftCell="A20" zoomScaleSheetLayoutView="100" workbookViewId="0">
      <selection activeCell="F8" sqref="F8"/>
    </sheetView>
  </sheetViews>
  <sheetFormatPr defaultColWidth="9" defaultRowHeight="15.75" x14ac:dyDescent="0.25"/>
  <cols>
    <col min="1" max="1" width="5.28515625" style="8" bestFit="1" customWidth="1"/>
    <col min="2" max="2" width="62.5703125" style="8" customWidth="1"/>
    <col min="3" max="6" width="13.85546875" style="8" customWidth="1"/>
    <col min="7" max="7" width="14.7109375" style="8" customWidth="1"/>
    <col min="8" max="10" width="11.85546875" style="8" customWidth="1"/>
    <col min="11" max="256" width="9" style="8"/>
    <col min="257" max="257" width="5.28515625" style="8" bestFit="1" customWidth="1"/>
    <col min="258" max="258" width="62.5703125" style="8" customWidth="1"/>
    <col min="259" max="260" width="7.5703125" style="8" bestFit="1" customWidth="1"/>
    <col min="261" max="261" width="7.5703125" style="8" customWidth="1"/>
    <col min="262" max="262" width="7.5703125" style="8" bestFit="1" customWidth="1"/>
    <col min="263" max="263" width="14.7109375" style="8" customWidth="1"/>
    <col min="264" max="266" width="11.85546875" style="8" customWidth="1"/>
    <col min="267" max="512" width="9" style="8"/>
    <col min="513" max="513" width="5.28515625" style="8" bestFit="1" customWidth="1"/>
    <col min="514" max="514" width="62.5703125" style="8" customWidth="1"/>
    <col min="515" max="516" width="7.5703125" style="8" bestFit="1" customWidth="1"/>
    <col min="517" max="517" width="7.5703125" style="8" customWidth="1"/>
    <col min="518" max="518" width="7.5703125" style="8" bestFit="1" customWidth="1"/>
    <col min="519" max="519" width="14.7109375" style="8" customWidth="1"/>
    <col min="520" max="522" width="11.85546875" style="8" customWidth="1"/>
    <col min="523" max="768" width="9" style="8"/>
    <col min="769" max="769" width="5.28515625" style="8" bestFit="1" customWidth="1"/>
    <col min="770" max="770" width="62.5703125" style="8" customWidth="1"/>
    <col min="771" max="772" width="7.5703125" style="8" bestFit="1" customWidth="1"/>
    <col min="773" max="773" width="7.5703125" style="8" customWidth="1"/>
    <col min="774" max="774" width="7.5703125" style="8" bestFit="1" customWidth="1"/>
    <col min="775" max="775" width="14.7109375" style="8" customWidth="1"/>
    <col min="776" max="778" width="11.85546875" style="8" customWidth="1"/>
    <col min="779" max="1024" width="9" style="8"/>
    <col min="1025" max="1025" width="5.28515625" style="8" bestFit="1" customWidth="1"/>
    <col min="1026" max="1026" width="62.5703125" style="8" customWidth="1"/>
    <col min="1027" max="1028" width="7.5703125" style="8" bestFit="1" customWidth="1"/>
    <col min="1029" max="1029" width="7.5703125" style="8" customWidth="1"/>
    <col min="1030" max="1030" width="7.5703125" style="8" bestFit="1" customWidth="1"/>
    <col min="1031" max="1031" width="14.7109375" style="8" customWidth="1"/>
    <col min="1032" max="1034" width="11.85546875" style="8" customWidth="1"/>
    <col min="1035" max="1280" width="9" style="8"/>
    <col min="1281" max="1281" width="5.28515625" style="8" bestFit="1" customWidth="1"/>
    <col min="1282" max="1282" width="62.5703125" style="8" customWidth="1"/>
    <col min="1283" max="1284" width="7.5703125" style="8" bestFit="1" customWidth="1"/>
    <col min="1285" max="1285" width="7.5703125" style="8" customWidth="1"/>
    <col min="1286" max="1286" width="7.5703125" style="8" bestFit="1" customWidth="1"/>
    <col min="1287" max="1287" width="14.7109375" style="8" customWidth="1"/>
    <col min="1288" max="1290" width="11.85546875" style="8" customWidth="1"/>
    <col min="1291" max="1536" width="9" style="8"/>
    <col min="1537" max="1537" width="5.28515625" style="8" bestFit="1" customWidth="1"/>
    <col min="1538" max="1538" width="62.5703125" style="8" customWidth="1"/>
    <col min="1539" max="1540" width="7.5703125" style="8" bestFit="1" customWidth="1"/>
    <col min="1541" max="1541" width="7.5703125" style="8" customWidth="1"/>
    <col min="1542" max="1542" width="7.5703125" style="8" bestFit="1" customWidth="1"/>
    <col min="1543" max="1543" width="14.7109375" style="8" customWidth="1"/>
    <col min="1544" max="1546" width="11.85546875" style="8" customWidth="1"/>
    <col min="1547" max="1792" width="9" style="8"/>
    <col min="1793" max="1793" width="5.28515625" style="8" bestFit="1" customWidth="1"/>
    <col min="1794" max="1794" width="62.5703125" style="8" customWidth="1"/>
    <col min="1795" max="1796" width="7.5703125" style="8" bestFit="1" customWidth="1"/>
    <col min="1797" max="1797" width="7.5703125" style="8" customWidth="1"/>
    <col min="1798" max="1798" width="7.5703125" style="8" bestFit="1" customWidth="1"/>
    <col min="1799" max="1799" width="14.7109375" style="8" customWidth="1"/>
    <col min="1800" max="1802" width="11.85546875" style="8" customWidth="1"/>
    <col min="1803" max="2048" width="9" style="8"/>
    <col min="2049" max="2049" width="5.28515625" style="8" bestFit="1" customWidth="1"/>
    <col min="2050" max="2050" width="62.5703125" style="8" customWidth="1"/>
    <col min="2051" max="2052" width="7.5703125" style="8" bestFit="1" customWidth="1"/>
    <col min="2053" max="2053" width="7.5703125" style="8" customWidth="1"/>
    <col min="2054" max="2054" width="7.5703125" style="8" bestFit="1" customWidth="1"/>
    <col min="2055" max="2055" width="14.7109375" style="8" customWidth="1"/>
    <col min="2056" max="2058" width="11.85546875" style="8" customWidth="1"/>
    <col min="2059" max="2304" width="9" style="8"/>
    <col min="2305" max="2305" width="5.28515625" style="8" bestFit="1" customWidth="1"/>
    <col min="2306" max="2306" width="62.5703125" style="8" customWidth="1"/>
    <col min="2307" max="2308" width="7.5703125" style="8" bestFit="1" customWidth="1"/>
    <col min="2309" max="2309" width="7.5703125" style="8" customWidth="1"/>
    <col min="2310" max="2310" width="7.5703125" style="8" bestFit="1" customWidth="1"/>
    <col min="2311" max="2311" width="14.7109375" style="8" customWidth="1"/>
    <col min="2312" max="2314" width="11.85546875" style="8" customWidth="1"/>
    <col min="2315" max="2560" width="9" style="8"/>
    <col min="2561" max="2561" width="5.28515625" style="8" bestFit="1" customWidth="1"/>
    <col min="2562" max="2562" width="62.5703125" style="8" customWidth="1"/>
    <col min="2563" max="2564" width="7.5703125" style="8" bestFit="1" customWidth="1"/>
    <col min="2565" max="2565" width="7.5703125" style="8" customWidth="1"/>
    <col min="2566" max="2566" width="7.5703125" style="8" bestFit="1" customWidth="1"/>
    <col min="2567" max="2567" width="14.7109375" style="8" customWidth="1"/>
    <col min="2568" max="2570" width="11.85546875" style="8" customWidth="1"/>
    <col min="2571" max="2816" width="9" style="8"/>
    <col min="2817" max="2817" width="5.28515625" style="8" bestFit="1" customWidth="1"/>
    <col min="2818" max="2818" width="62.5703125" style="8" customWidth="1"/>
    <col min="2819" max="2820" width="7.5703125" style="8" bestFit="1" customWidth="1"/>
    <col min="2821" max="2821" width="7.5703125" style="8" customWidth="1"/>
    <col min="2822" max="2822" width="7.5703125" style="8" bestFit="1" customWidth="1"/>
    <col min="2823" max="2823" width="14.7109375" style="8" customWidth="1"/>
    <col min="2824" max="2826" width="11.85546875" style="8" customWidth="1"/>
    <col min="2827" max="3072" width="9" style="8"/>
    <col min="3073" max="3073" width="5.28515625" style="8" bestFit="1" customWidth="1"/>
    <col min="3074" max="3074" width="62.5703125" style="8" customWidth="1"/>
    <col min="3075" max="3076" width="7.5703125" style="8" bestFit="1" customWidth="1"/>
    <col min="3077" max="3077" width="7.5703125" style="8" customWidth="1"/>
    <col min="3078" max="3078" width="7.5703125" style="8" bestFit="1" customWidth="1"/>
    <col min="3079" max="3079" width="14.7109375" style="8" customWidth="1"/>
    <col min="3080" max="3082" width="11.85546875" style="8" customWidth="1"/>
    <col min="3083" max="3328" width="9" style="8"/>
    <col min="3329" max="3329" width="5.28515625" style="8" bestFit="1" customWidth="1"/>
    <col min="3330" max="3330" width="62.5703125" style="8" customWidth="1"/>
    <col min="3331" max="3332" width="7.5703125" style="8" bestFit="1" customWidth="1"/>
    <col min="3333" max="3333" width="7.5703125" style="8" customWidth="1"/>
    <col min="3334" max="3334" width="7.5703125" style="8" bestFit="1" customWidth="1"/>
    <col min="3335" max="3335" width="14.7109375" style="8" customWidth="1"/>
    <col min="3336" max="3338" width="11.85546875" style="8" customWidth="1"/>
    <col min="3339" max="3584" width="9" style="8"/>
    <col min="3585" max="3585" width="5.28515625" style="8" bestFit="1" customWidth="1"/>
    <col min="3586" max="3586" width="62.5703125" style="8" customWidth="1"/>
    <col min="3587" max="3588" width="7.5703125" style="8" bestFit="1" customWidth="1"/>
    <col min="3589" max="3589" width="7.5703125" style="8" customWidth="1"/>
    <col min="3590" max="3590" width="7.5703125" style="8" bestFit="1" customWidth="1"/>
    <col min="3591" max="3591" width="14.7109375" style="8" customWidth="1"/>
    <col min="3592" max="3594" width="11.85546875" style="8" customWidth="1"/>
    <col min="3595" max="3840" width="9" style="8"/>
    <col min="3841" max="3841" width="5.28515625" style="8" bestFit="1" customWidth="1"/>
    <col min="3842" max="3842" width="62.5703125" style="8" customWidth="1"/>
    <col min="3843" max="3844" width="7.5703125" style="8" bestFit="1" customWidth="1"/>
    <col min="3845" max="3845" width="7.5703125" style="8" customWidth="1"/>
    <col min="3846" max="3846" width="7.5703125" style="8" bestFit="1" customWidth="1"/>
    <col min="3847" max="3847" width="14.7109375" style="8" customWidth="1"/>
    <col min="3848" max="3850" width="11.85546875" style="8" customWidth="1"/>
    <col min="3851" max="4096" width="9" style="8"/>
    <col min="4097" max="4097" width="5.28515625" style="8" bestFit="1" customWidth="1"/>
    <col min="4098" max="4098" width="62.5703125" style="8" customWidth="1"/>
    <col min="4099" max="4100" width="7.5703125" style="8" bestFit="1" customWidth="1"/>
    <col min="4101" max="4101" width="7.5703125" style="8" customWidth="1"/>
    <col min="4102" max="4102" width="7.5703125" style="8" bestFit="1" customWidth="1"/>
    <col min="4103" max="4103" width="14.7109375" style="8" customWidth="1"/>
    <col min="4104" max="4106" width="11.85546875" style="8" customWidth="1"/>
    <col min="4107" max="4352" width="9" style="8"/>
    <col min="4353" max="4353" width="5.28515625" style="8" bestFit="1" customWidth="1"/>
    <col min="4354" max="4354" width="62.5703125" style="8" customWidth="1"/>
    <col min="4355" max="4356" width="7.5703125" style="8" bestFit="1" customWidth="1"/>
    <col min="4357" max="4357" width="7.5703125" style="8" customWidth="1"/>
    <col min="4358" max="4358" width="7.5703125" style="8" bestFit="1" customWidth="1"/>
    <col min="4359" max="4359" width="14.7109375" style="8" customWidth="1"/>
    <col min="4360" max="4362" width="11.85546875" style="8" customWidth="1"/>
    <col min="4363" max="4608" width="9" style="8"/>
    <col min="4609" max="4609" width="5.28515625" style="8" bestFit="1" customWidth="1"/>
    <col min="4610" max="4610" width="62.5703125" style="8" customWidth="1"/>
    <col min="4611" max="4612" width="7.5703125" style="8" bestFit="1" customWidth="1"/>
    <col min="4613" max="4613" width="7.5703125" style="8" customWidth="1"/>
    <col min="4614" max="4614" width="7.5703125" style="8" bestFit="1" customWidth="1"/>
    <col min="4615" max="4615" width="14.7109375" style="8" customWidth="1"/>
    <col min="4616" max="4618" width="11.85546875" style="8" customWidth="1"/>
    <col min="4619" max="4864" width="9" style="8"/>
    <col min="4865" max="4865" width="5.28515625" style="8" bestFit="1" customWidth="1"/>
    <col min="4866" max="4866" width="62.5703125" style="8" customWidth="1"/>
    <col min="4867" max="4868" width="7.5703125" style="8" bestFit="1" customWidth="1"/>
    <col min="4869" max="4869" width="7.5703125" style="8" customWidth="1"/>
    <col min="4870" max="4870" width="7.5703125" style="8" bestFit="1" customWidth="1"/>
    <col min="4871" max="4871" width="14.7109375" style="8" customWidth="1"/>
    <col min="4872" max="4874" width="11.85546875" style="8" customWidth="1"/>
    <col min="4875" max="5120" width="9" style="8"/>
    <col min="5121" max="5121" width="5.28515625" style="8" bestFit="1" customWidth="1"/>
    <col min="5122" max="5122" width="62.5703125" style="8" customWidth="1"/>
    <col min="5123" max="5124" width="7.5703125" style="8" bestFit="1" customWidth="1"/>
    <col min="5125" max="5125" width="7.5703125" style="8" customWidth="1"/>
    <col min="5126" max="5126" width="7.5703125" style="8" bestFit="1" customWidth="1"/>
    <col min="5127" max="5127" width="14.7109375" style="8" customWidth="1"/>
    <col min="5128" max="5130" width="11.85546875" style="8" customWidth="1"/>
    <col min="5131" max="5376" width="9" style="8"/>
    <col min="5377" max="5377" width="5.28515625" style="8" bestFit="1" customWidth="1"/>
    <col min="5378" max="5378" width="62.5703125" style="8" customWidth="1"/>
    <col min="5379" max="5380" width="7.5703125" style="8" bestFit="1" customWidth="1"/>
    <col min="5381" max="5381" width="7.5703125" style="8" customWidth="1"/>
    <col min="5382" max="5382" width="7.5703125" style="8" bestFit="1" customWidth="1"/>
    <col min="5383" max="5383" width="14.7109375" style="8" customWidth="1"/>
    <col min="5384" max="5386" width="11.85546875" style="8" customWidth="1"/>
    <col min="5387" max="5632" width="9" style="8"/>
    <col min="5633" max="5633" width="5.28515625" style="8" bestFit="1" customWidth="1"/>
    <col min="5634" max="5634" width="62.5703125" style="8" customWidth="1"/>
    <col min="5635" max="5636" width="7.5703125" style="8" bestFit="1" customWidth="1"/>
    <col min="5637" max="5637" width="7.5703125" style="8" customWidth="1"/>
    <col min="5638" max="5638" width="7.5703125" style="8" bestFit="1" customWidth="1"/>
    <col min="5639" max="5639" width="14.7109375" style="8" customWidth="1"/>
    <col min="5640" max="5642" width="11.85546875" style="8" customWidth="1"/>
    <col min="5643" max="5888" width="9" style="8"/>
    <col min="5889" max="5889" width="5.28515625" style="8" bestFit="1" customWidth="1"/>
    <col min="5890" max="5890" width="62.5703125" style="8" customWidth="1"/>
    <col min="5891" max="5892" width="7.5703125" style="8" bestFit="1" customWidth="1"/>
    <col min="5893" max="5893" width="7.5703125" style="8" customWidth="1"/>
    <col min="5894" max="5894" width="7.5703125" style="8" bestFit="1" customWidth="1"/>
    <col min="5895" max="5895" width="14.7109375" style="8" customWidth="1"/>
    <col min="5896" max="5898" width="11.85546875" style="8" customWidth="1"/>
    <col min="5899" max="6144" width="9" style="8"/>
    <col min="6145" max="6145" width="5.28515625" style="8" bestFit="1" customWidth="1"/>
    <col min="6146" max="6146" width="62.5703125" style="8" customWidth="1"/>
    <col min="6147" max="6148" width="7.5703125" style="8" bestFit="1" customWidth="1"/>
    <col min="6149" max="6149" width="7.5703125" style="8" customWidth="1"/>
    <col min="6150" max="6150" width="7.5703125" style="8" bestFit="1" customWidth="1"/>
    <col min="6151" max="6151" width="14.7109375" style="8" customWidth="1"/>
    <col min="6152" max="6154" width="11.85546875" style="8" customWidth="1"/>
    <col min="6155" max="6400" width="9" style="8"/>
    <col min="6401" max="6401" width="5.28515625" style="8" bestFit="1" customWidth="1"/>
    <col min="6402" max="6402" width="62.5703125" style="8" customWidth="1"/>
    <col min="6403" max="6404" width="7.5703125" style="8" bestFit="1" customWidth="1"/>
    <col min="6405" max="6405" width="7.5703125" style="8" customWidth="1"/>
    <col min="6406" max="6406" width="7.5703125" style="8" bestFit="1" customWidth="1"/>
    <col min="6407" max="6407" width="14.7109375" style="8" customWidth="1"/>
    <col min="6408" max="6410" width="11.85546875" style="8" customWidth="1"/>
    <col min="6411" max="6656" width="9" style="8"/>
    <col min="6657" max="6657" width="5.28515625" style="8" bestFit="1" customWidth="1"/>
    <col min="6658" max="6658" width="62.5703125" style="8" customWidth="1"/>
    <col min="6659" max="6660" width="7.5703125" style="8" bestFit="1" customWidth="1"/>
    <col min="6661" max="6661" width="7.5703125" style="8" customWidth="1"/>
    <col min="6662" max="6662" width="7.5703125" style="8" bestFit="1" customWidth="1"/>
    <col min="6663" max="6663" width="14.7109375" style="8" customWidth="1"/>
    <col min="6664" max="6666" width="11.85546875" style="8" customWidth="1"/>
    <col min="6667" max="6912" width="9" style="8"/>
    <col min="6913" max="6913" width="5.28515625" style="8" bestFit="1" customWidth="1"/>
    <col min="6914" max="6914" width="62.5703125" style="8" customWidth="1"/>
    <col min="6915" max="6916" width="7.5703125" style="8" bestFit="1" customWidth="1"/>
    <col min="6917" max="6917" width="7.5703125" style="8" customWidth="1"/>
    <col min="6918" max="6918" width="7.5703125" style="8" bestFit="1" customWidth="1"/>
    <col min="6919" max="6919" width="14.7109375" style="8" customWidth="1"/>
    <col min="6920" max="6922" width="11.85546875" style="8" customWidth="1"/>
    <col min="6923" max="7168" width="9" style="8"/>
    <col min="7169" max="7169" width="5.28515625" style="8" bestFit="1" customWidth="1"/>
    <col min="7170" max="7170" width="62.5703125" style="8" customWidth="1"/>
    <col min="7171" max="7172" width="7.5703125" style="8" bestFit="1" customWidth="1"/>
    <col min="7173" max="7173" width="7.5703125" style="8" customWidth="1"/>
    <col min="7174" max="7174" width="7.5703125" style="8" bestFit="1" customWidth="1"/>
    <col min="7175" max="7175" width="14.7109375" style="8" customWidth="1"/>
    <col min="7176" max="7178" width="11.85546875" style="8" customWidth="1"/>
    <col min="7179" max="7424" width="9" style="8"/>
    <col min="7425" max="7425" width="5.28515625" style="8" bestFit="1" customWidth="1"/>
    <col min="7426" max="7426" width="62.5703125" style="8" customWidth="1"/>
    <col min="7427" max="7428" width="7.5703125" style="8" bestFit="1" customWidth="1"/>
    <col min="7429" max="7429" width="7.5703125" style="8" customWidth="1"/>
    <col min="7430" max="7430" width="7.5703125" style="8" bestFit="1" customWidth="1"/>
    <col min="7431" max="7431" width="14.7109375" style="8" customWidth="1"/>
    <col min="7432" max="7434" width="11.85546875" style="8" customWidth="1"/>
    <col min="7435" max="7680" width="9" style="8"/>
    <col min="7681" max="7681" width="5.28515625" style="8" bestFit="1" customWidth="1"/>
    <col min="7682" max="7682" width="62.5703125" style="8" customWidth="1"/>
    <col min="7683" max="7684" width="7.5703125" style="8" bestFit="1" customWidth="1"/>
    <col min="7685" max="7685" width="7.5703125" style="8" customWidth="1"/>
    <col min="7686" max="7686" width="7.5703125" style="8" bestFit="1" customWidth="1"/>
    <col min="7687" max="7687" width="14.7109375" style="8" customWidth="1"/>
    <col min="7688" max="7690" width="11.85546875" style="8" customWidth="1"/>
    <col min="7691" max="7936" width="9" style="8"/>
    <col min="7937" max="7937" width="5.28515625" style="8" bestFit="1" customWidth="1"/>
    <col min="7938" max="7938" width="62.5703125" style="8" customWidth="1"/>
    <col min="7939" max="7940" width="7.5703125" style="8" bestFit="1" customWidth="1"/>
    <col min="7941" max="7941" width="7.5703125" style="8" customWidth="1"/>
    <col min="7942" max="7942" width="7.5703125" style="8" bestFit="1" customWidth="1"/>
    <col min="7943" max="7943" width="14.7109375" style="8" customWidth="1"/>
    <col min="7944" max="7946" width="11.85546875" style="8" customWidth="1"/>
    <col min="7947" max="8192" width="9" style="8"/>
    <col min="8193" max="8193" width="5.28515625" style="8" bestFit="1" customWidth="1"/>
    <col min="8194" max="8194" width="62.5703125" style="8" customWidth="1"/>
    <col min="8195" max="8196" width="7.5703125" style="8" bestFit="1" customWidth="1"/>
    <col min="8197" max="8197" width="7.5703125" style="8" customWidth="1"/>
    <col min="8198" max="8198" width="7.5703125" style="8" bestFit="1" customWidth="1"/>
    <col min="8199" max="8199" width="14.7109375" style="8" customWidth="1"/>
    <col min="8200" max="8202" width="11.85546875" style="8" customWidth="1"/>
    <col min="8203" max="8448" width="9" style="8"/>
    <col min="8449" max="8449" width="5.28515625" style="8" bestFit="1" customWidth="1"/>
    <col min="8450" max="8450" width="62.5703125" style="8" customWidth="1"/>
    <col min="8451" max="8452" width="7.5703125" style="8" bestFit="1" customWidth="1"/>
    <col min="8453" max="8453" width="7.5703125" style="8" customWidth="1"/>
    <col min="8454" max="8454" width="7.5703125" style="8" bestFit="1" customWidth="1"/>
    <col min="8455" max="8455" width="14.7109375" style="8" customWidth="1"/>
    <col min="8456" max="8458" width="11.85546875" style="8" customWidth="1"/>
    <col min="8459" max="8704" width="9" style="8"/>
    <col min="8705" max="8705" width="5.28515625" style="8" bestFit="1" customWidth="1"/>
    <col min="8706" max="8706" width="62.5703125" style="8" customWidth="1"/>
    <col min="8707" max="8708" width="7.5703125" style="8" bestFit="1" customWidth="1"/>
    <col min="8709" max="8709" width="7.5703125" style="8" customWidth="1"/>
    <col min="8710" max="8710" width="7.5703125" style="8" bestFit="1" customWidth="1"/>
    <col min="8711" max="8711" width="14.7109375" style="8" customWidth="1"/>
    <col min="8712" max="8714" width="11.85546875" style="8" customWidth="1"/>
    <col min="8715" max="8960" width="9" style="8"/>
    <col min="8961" max="8961" width="5.28515625" style="8" bestFit="1" customWidth="1"/>
    <col min="8962" max="8962" width="62.5703125" style="8" customWidth="1"/>
    <col min="8963" max="8964" width="7.5703125" style="8" bestFit="1" customWidth="1"/>
    <col min="8965" max="8965" width="7.5703125" style="8" customWidth="1"/>
    <col min="8966" max="8966" width="7.5703125" style="8" bestFit="1" customWidth="1"/>
    <col min="8967" max="8967" width="14.7109375" style="8" customWidth="1"/>
    <col min="8968" max="8970" width="11.85546875" style="8" customWidth="1"/>
    <col min="8971" max="9216" width="9" style="8"/>
    <col min="9217" max="9217" width="5.28515625" style="8" bestFit="1" customWidth="1"/>
    <col min="9218" max="9218" width="62.5703125" style="8" customWidth="1"/>
    <col min="9219" max="9220" width="7.5703125" style="8" bestFit="1" customWidth="1"/>
    <col min="9221" max="9221" width="7.5703125" style="8" customWidth="1"/>
    <col min="9222" max="9222" width="7.5703125" style="8" bestFit="1" customWidth="1"/>
    <col min="9223" max="9223" width="14.7109375" style="8" customWidth="1"/>
    <col min="9224" max="9226" width="11.85546875" style="8" customWidth="1"/>
    <col min="9227" max="9472" width="9" style="8"/>
    <col min="9473" max="9473" width="5.28515625" style="8" bestFit="1" customWidth="1"/>
    <col min="9474" max="9474" width="62.5703125" style="8" customWidth="1"/>
    <col min="9475" max="9476" width="7.5703125" style="8" bestFit="1" customWidth="1"/>
    <col min="9477" max="9477" width="7.5703125" style="8" customWidth="1"/>
    <col min="9478" max="9478" width="7.5703125" style="8" bestFit="1" customWidth="1"/>
    <col min="9479" max="9479" width="14.7109375" style="8" customWidth="1"/>
    <col min="9480" max="9482" width="11.85546875" style="8" customWidth="1"/>
    <col min="9483" max="9728" width="9" style="8"/>
    <col min="9729" max="9729" width="5.28515625" style="8" bestFit="1" customWidth="1"/>
    <col min="9730" max="9730" width="62.5703125" style="8" customWidth="1"/>
    <col min="9731" max="9732" width="7.5703125" style="8" bestFit="1" customWidth="1"/>
    <col min="9733" max="9733" width="7.5703125" style="8" customWidth="1"/>
    <col min="9734" max="9734" width="7.5703125" style="8" bestFit="1" customWidth="1"/>
    <col min="9735" max="9735" width="14.7109375" style="8" customWidth="1"/>
    <col min="9736" max="9738" width="11.85546875" style="8" customWidth="1"/>
    <col min="9739" max="9984" width="9" style="8"/>
    <col min="9985" max="9985" width="5.28515625" style="8" bestFit="1" customWidth="1"/>
    <col min="9986" max="9986" width="62.5703125" style="8" customWidth="1"/>
    <col min="9987" max="9988" width="7.5703125" style="8" bestFit="1" customWidth="1"/>
    <col min="9989" max="9989" width="7.5703125" style="8" customWidth="1"/>
    <col min="9990" max="9990" width="7.5703125" style="8" bestFit="1" customWidth="1"/>
    <col min="9991" max="9991" width="14.7109375" style="8" customWidth="1"/>
    <col min="9992" max="9994" width="11.85546875" style="8" customWidth="1"/>
    <col min="9995" max="10240" width="9" style="8"/>
    <col min="10241" max="10241" width="5.28515625" style="8" bestFit="1" customWidth="1"/>
    <col min="10242" max="10242" width="62.5703125" style="8" customWidth="1"/>
    <col min="10243" max="10244" width="7.5703125" style="8" bestFit="1" customWidth="1"/>
    <col min="10245" max="10245" width="7.5703125" style="8" customWidth="1"/>
    <col min="10246" max="10246" width="7.5703125" style="8" bestFit="1" customWidth="1"/>
    <col min="10247" max="10247" width="14.7109375" style="8" customWidth="1"/>
    <col min="10248" max="10250" width="11.85546875" style="8" customWidth="1"/>
    <col min="10251" max="10496" width="9" style="8"/>
    <col min="10497" max="10497" width="5.28515625" style="8" bestFit="1" customWidth="1"/>
    <col min="10498" max="10498" width="62.5703125" style="8" customWidth="1"/>
    <col min="10499" max="10500" width="7.5703125" style="8" bestFit="1" customWidth="1"/>
    <col min="10501" max="10501" width="7.5703125" style="8" customWidth="1"/>
    <col min="10502" max="10502" width="7.5703125" style="8" bestFit="1" customWidth="1"/>
    <col min="10503" max="10503" width="14.7109375" style="8" customWidth="1"/>
    <col min="10504" max="10506" width="11.85546875" style="8" customWidth="1"/>
    <col min="10507" max="10752" width="9" style="8"/>
    <col min="10753" max="10753" width="5.28515625" style="8" bestFit="1" customWidth="1"/>
    <col min="10754" max="10754" width="62.5703125" style="8" customWidth="1"/>
    <col min="10755" max="10756" width="7.5703125" style="8" bestFit="1" customWidth="1"/>
    <col min="10757" max="10757" width="7.5703125" style="8" customWidth="1"/>
    <col min="10758" max="10758" width="7.5703125" style="8" bestFit="1" customWidth="1"/>
    <col min="10759" max="10759" width="14.7109375" style="8" customWidth="1"/>
    <col min="10760" max="10762" width="11.85546875" style="8" customWidth="1"/>
    <col min="10763" max="11008" width="9" style="8"/>
    <col min="11009" max="11009" width="5.28515625" style="8" bestFit="1" customWidth="1"/>
    <col min="11010" max="11010" width="62.5703125" style="8" customWidth="1"/>
    <col min="11011" max="11012" width="7.5703125" style="8" bestFit="1" customWidth="1"/>
    <col min="11013" max="11013" width="7.5703125" style="8" customWidth="1"/>
    <col min="11014" max="11014" width="7.5703125" style="8" bestFit="1" customWidth="1"/>
    <col min="11015" max="11015" width="14.7109375" style="8" customWidth="1"/>
    <col min="11016" max="11018" width="11.85546875" style="8" customWidth="1"/>
    <col min="11019" max="11264" width="9" style="8"/>
    <col min="11265" max="11265" width="5.28515625" style="8" bestFit="1" customWidth="1"/>
    <col min="11266" max="11266" width="62.5703125" style="8" customWidth="1"/>
    <col min="11267" max="11268" width="7.5703125" style="8" bestFit="1" customWidth="1"/>
    <col min="11269" max="11269" width="7.5703125" style="8" customWidth="1"/>
    <col min="11270" max="11270" width="7.5703125" style="8" bestFit="1" customWidth="1"/>
    <col min="11271" max="11271" width="14.7109375" style="8" customWidth="1"/>
    <col min="11272" max="11274" width="11.85546875" style="8" customWidth="1"/>
    <col min="11275" max="11520" width="9" style="8"/>
    <col min="11521" max="11521" width="5.28515625" style="8" bestFit="1" customWidth="1"/>
    <col min="11522" max="11522" width="62.5703125" style="8" customWidth="1"/>
    <col min="11523" max="11524" width="7.5703125" style="8" bestFit="1" customWidth="1"/>
    <col min="11525" max="11525" width="7.5703125" style="8" customWidth="1"/>
    <col min="11526" max="11526" width="7.5703125" style="8" bestFit="1" customWidth="1"/>
    <col min="11527" max="11527" width="14.7109375" style="8" customWidth="1"/>
    <col min="11528" max="11530" width="11.85546875" style="8" customWidth="1"/>
    <col min="11531" max="11776" width="9" style="8"/>
    <col min="11777" max="11777" width="5.28515625" style="8" bestFit="1" customWidth="1"/>
    <col min="11778" max="11778" width="62.5703125" style="8" customWidth="1"/>
    <col min="11779" max="11780" width="7.5703125" style="8" bestFit="1" customWidth="1"/>
    <col min="11781" max="11781" width="7.5703125" style="8" customWidth="1"/>
    <col min="11782" max="11782" width="7.5703125" style="8" bestFit="1" customWidth="1"/>
    <col min="11783" max="11783" width="14.7109375" style="8" customWidth="1"/>
    <col min="11784" max="11786" width="11.85546875" style="8" customWidth="1"/>
    <col min="11787" max="12032" width="9" style="8"/>
    <col min="12033" max="12033" width="5.28515625" style="8" bestFit="1" customWidth="1"/>
    <col min="12034" max="12034" width="62.5703125" style="8" customWidth="1"/>
    <col min="12035" max="12036" width="7.5703125" style="8" bestFit="1" customWidth="1"/>
    <col min="12037" max="12037" width="7.5703125" style="8" customWidth="1"/>
    <col min="12038" max="12038" width="7.5703125" style="8" bestFit="1" customWidth="1"/>
    <col min="12039" max="12039" width="14.7109375" style="8" customWidth="1"/>
    <col min="12040" max="12042" width="11.85546875" style="8" customWidth="1"/>
    <col min="12043" max="12288" width="9" style="8"/>
    <col min="12289" max="12289" width="5.28515625" style="8" bestFit="1" customWidth="1"/>
    <col min="12290" max="12290" width="62.5703125" style="8" customWidth="1"/>
    <col min="12291" max="12292" width="7.5703125" style="8" bestFit="1" customWidth="1"/>
    <col min="12293" max="12293" width="7.5703125" style="8" customWidth="1"/>
    <col min="12294" max="12294" width="7.5703125" style="8" bestFit="1" customWidth="1"/>
    <col min="12295" max="12295" width="14.7109375" style="8" customWidth="1"/>
    <col min="12296" max="12298" width="11.85546875" style="8" customWidth="1"/>
    <col min="12299" max="12544" width="9" style="8"/>
    <col min="12545" max="12545" width="5.28515625" style="8" bestFit="1" customWidth="1"/>
    <col min="12546" max="12546" width="62.5703125" style="8" customWidth="1"/>
    <col min="12547" max="12548" width="7.5703125" style="8" bestFit="1" customWidth="1"/>
    <col min="12549" max="12549" width="7.5703125" style="8" customWidth="1"/>
    <col min="12550" max="12550" width="7.5703125" style="8" bestFit="1" customWidth="1"/>
    <col min="12551" max="12551" width="14.7109375" style="8" customWidth="1"/>
    <col min="12552" max="12554" width="11.85546875" style="8" customWidth="1"/>
    <col min="12555" max="12800" width="9" style="8"/>
    <col min="12801" max="12801" width="5.28515625" style="8" bestFit="1" customWidth="1"/>
    <col min="12802" max="12802" width="62.5703125" style="8" customWidth="1"/>
    <col min="12803" max="12804" width="7.5703125" style="8" bestFit="1" customWidth="1"/>
    <col min="12805" max="12805" width="7.5703125" style="8" customWidth="1"/>
    <col min="12806" max="12806" width="7.5703125" style="8" bestFit="1" customWidth="1"/>
    <col min="12807" max="12807" width="14.7109375" style="8" customWidth="1"/>
    <col min="12808" max="12810" width="11.85546875" style="8" customWidth="1"/>
    <col min="12811" max="13056" width="9" style="8"/>
    <col min="13057" max="13057" width="5.28515625" style="8" bestFit="1" customWidth="1"/>
    <col min="13058" max="13058" width="62.5703125" style="8" customWidth="1"/>
    <col min="13059" max="13060" width="7.5703125" style="8" bestFit="1" customWidth="1"/>
    <col min="13061" max="13061" width="7.5703125" style="8" customWidth="1"/>
    <col min="13062" max="13062" width="7.5703125" style="8" bestFit="1" customWidth="1"/>
    <col min="13063" max="13063" width="14.7109375" style="8" customWidth="1"/>
    <col min="13064" max="13066" width="11.85546875" style="8" customWidth="1"/>
    <col min="13067" max="13312" width="9" style="8"/>
    <col min="13313" max="13313" width="5.28515625" style="8" bestFit="1" customWidth="1"/>
    <col min="13314" max="13314" width="62.5703125" style="8" customWidth="1"/>
    <col min="13315" max="13316" width="7.5703125" style="8" bestFit="1" customWidth="1"/>
    <col min="13317" max="13317" width="7.5703125" style="8" customWidth="1"/>
    <col min="13318" max="13318" width="7.5703125" style="8" bestFit="1" customWidth="1"/>
    <col min="13319" max="13319" width="14.7109375" style="8" customWidth="1"/>
    <col min="13320" max="13322" width="11.85546875" style="8" customWidth="1"/>
    <col min="13323" max="13568" width="9" style="8"/>
    <col min="13569" max="13569" width="5.28515625" style="8" bestFit="1" customWidth="1"/>
    <col min="13570" max="13570" width="62.5703125" style="8" customWidth="1"/>
    <col min="13571" max="13572" width="7.5703125" style="8" bestFit="1" customWidth="1"/>
    <col min="13573" max="13573" width="7.5703125" style="8" customWidth="1"/>
    <col min="13574" max="13574" width="7.5703125" style="8" bestFit="1" customWidth="1"/>
    <col min="13575" max="13575" width="14.7109375" style="8" customWidth="1"/>
    <col min="13576" max="13578" width="11.85546875" style="8" customWidth="1"/>
    <col min="13579" max="13824" width="9" style="8"/>
    <col min="13825" max="13825" width="5.28515625" style="8" bestFit="1" customWidth="1"/>
    <col min="13826" max="13826" width="62.5703125" style="8" customWidth="1"/>
    <col min="13827" max="13828" width="7.5703125" style="8" bestFit="1" customWidth="1"/>
    <col min="13829" max="13829" width="7.5703125" style="8" customWidth="1"/>
    <col min="13830" max="13830" width="7.5703125" style="8" bestFit="1" customWidth="1"/>
    <col min="13831" max="13831" width="14.7109375" style="8" customWidth="1"/>
    <col min="13832" max="13834" width="11.85546875" style="8" customWidth="1"/>
    <col min="13835" max="14080" width="9" style="8"/>
    <col min="14081" max="14081" width="5.28515625" style="8" bestFit="1" customWidth="1"/>
    <col min="14082" max="14082" width="62.5703125" style="8" customWidth="1"/>
    <col min="14083" max="14084" width="7.5703125" style="8" bestFit="1" customWidth="1"/>
    <col min="14085" max="14085" width="7.5703125" style="8" customWidth="1"/>
    <col min="14086" max="14086" width="7.5703125" style="8" bestFit="1" customWidth="1"/>
    <col min="14087" max="14087" width="14.7109375" style="8" customWidth="1"/>
    <col min="14088" max="14090" width="11.85546875" style="8" customWidth="1"/>
    <col min="14091" max="14336" width="9" style="8"/>
    <col min="14337" max="14337" width="5.28515625" style="8" bestFit="1" customWidth="1"/>
    <col min="14338" max="14338" width="62.5703125" style="8" customWidth="1"/>
    <col min="14339" max="14340" width="7.5703125" style="8" bestFit="1" customWidth="1"/>
    <col min="14341" max="14341" width="7.5703125" style="8" customWidth="1"/>
    <col min="14342" max="14342" width="7.5703125" style="8" bestFit="1" customWidth="1"/>
    <col min="14343" max="14343" width="14.7109375" style="8" customWidth="1"/>
    <col min="14344" max="14346" width="11.85546875" style="8" customWidth="1"/>
    <col min="14347" max="14592" width="9" style="8"/>
    <col min="14593" max="14593" width="5.28515625" style="8" bestFit="1" customWidth="1"/>
    <col min="14594" max="14594" width="62.5703125" style="8" customWidth="1"/>
    <col min="14595" max="14596" width="7.5703125" style="8" bestFit="1" customWidth="1"/>
    <col min="14597" max="14597" width="7.5703125" style="8" customWidth="1"/>
    <col min="14598" max="14598" width="7.5703125" style="8" bestFit="1" customWidth="1"/>
    <col min="14599" max="14599" width="14.7109375" style="8" customWidth="1"/>
    <col min="14600" max="14602" width="11.85546875" style="8" customWidth="1"/>
    <col min="14603" max="14848" width="9" style="8"/>
    <col min="14849" max="14849" width="5.28515625" style="8" bestFit="1" customWidth="1"/>
    <col min="14850" max="14850" width="62.5703125" style="8" customWidth="1"/>
    <col min="14851" max="14852" width="7.5703125" style="8" bestFit="1" customWidth="1"/>
    <col min="14853" max="14853" width="7.5703125" style="8" customWidth="1"/>
    <col min="14854" max="14854" width="7.5703125" style="8" bestFit="1" customWidth="1"/>
    <col min="14855" max="14855" width="14.7109375" style="8" customWidth="1"/>
    <col min="14856" max="14858" width="11.85546875" style="8" customWidth="1"/>
    <col min="14859" max="15104" width="9" style="8"/>
    <col min="15105" max="15105" width="5.28515625" style="8" bestFit="1" customWidth="1"/>
    <col min="15106" max="15106" width="62.5703125" style="8" customWidth="1"/>
    <col min="15107" max="15108" width="7.5703125" style="8" bestFit="1" customWidth="1"/>
    <col min="15109" max="15109" width="7.5703125" style="8" customWidth="1"/>
    <col min="15110" max="15110" width="7.5703125" style="8" bestFit="1" customWidth="1"/>
    <col min="15111" max="15111" width="14.7109375" style="8" customWidth="1"/>
    <col min="15112" max="15114" width="11.85546875" style="8" customWidth="1"/>
    <col min="15115" max="15360" width="9" style="8"/>
    <col min="15361" max="15361" width="5.28515625" style="8" bestFit="1" customWidth="1"/>
    <col min="15362" max="15362" width="62.5703125" style="8" customWidth="1"/>
    <col min="15363" max="15364" width="7.5703125" style="8" bestFit="1" customWidth="1"/>
    <col min="15365" max="15365" width="7.5703125" style="8" customWidth="1"/>
    <col min="15366" max="15366" width="7.5703125" style="8" bestFit="1" customWidth="1"/>
    <col min="15367" max="15367" width="14.7109375" style="8" customWidth="1"/>
    <col min="15368" max="15370" width="11.85546875" style="8" customWidth="1"/>
    <col min="15371" max="15616" width="9" style="8"/>
    <col min="15617" max="15617" width="5.28515625" style="8" bestFit="1" customWidth="1"/>
    <col min="15618" max="15618" width="62.5703125" style="8" customWidth="1"/>
    <col min="15619" max="15620" width="7.5703125" style="8" bestFit="1" customWidth="1"/>
    <col min="15621" max="15621" width="7.5703125" style="8" customWidth="1"/>
    <col min="15622" max="15622" width="7.5703125" style="8" bestFit="1" customWidth="1"/>
    <col min="15623" max="15623" width="14.7109375" style="8" customWidth="1"/>
    <col min="15624" max="15626" width="11.85546875" style="8" customWidth="1"/>
    <col min="15627" max="15872" width="9" style="8"/>
    <col min="15873" max="15873" width="5.28515625" style="8" bestFit="1" customWidth="1"/>
    <col min="15874" max="15874" width="62.5703125" style="8" customWidth="1"/>
    <col min="15875" max="15876" width="7.5703125" style="8" bestFit="1" customWidth="1"/>
    <col min="15877" max="15877" width="7.5703125" style="8" customWidth="1"/>
    <col min="15878" max="15878" width="7.5703125" style="8" bestFit="1" customWidth="1"/>
    <col min="15879" max="15879" width="14.7109375" style="8" customWidth="1"/>
    <col min="15880" max="15882" width="11.85546875" style="8" customWidth="1"/>
    <col min="15883" max="16128" width="9" style="8"/>
    <col min="16129" max="16129" width="5.28515625" style="8" bestFit="1" customWidth="1"/>
    <col min="16130" max="16130" width="62.5703125" style="8" customWidth="1"/>
    <col min="16131" max="16132" width="7.5703125" style="8" bestFit="1" customWidth="1"/>
    <col min="16133" max="16133" width="7.5703125" style="8" customWidth="1"/>
    <col min="16134" max="16134" width="7.5703125" style="8" bestFit="1" customWidth="1"/>
    <col min="16135" max="16135" width="14.7109375" style="8" customWidth="1"/>
    <col min="16136" max="16138" width="11.85546875" style="8" customWidth="1"/>
    <col min="16139" max="16384" width="9" style="8"/>
  </cols>
  <sheetData>
    <row r="1" spans="1:10" x14ac:dyDescent="0.25">
      <c r="A1" s="196"/>
      <c r="B1" s="196"/>
      <c r="C1" s="75" t="s">
        <v>375</v>
      </c>
      <c r="D1" s="75"/>
      <c r="E1" s="75"/>
      <c r="F1" s="196"/>
      <c r="G1" s="196"/>
      <c r="H1" s="196"/>
    </row>
    <row r="3" spans="1:10" ht="12.75" customHeight="1" x14ac:dyDescent="0.25">
      <c r="A3" s="305" t="s">
        <v>341</v>
      </c>
      <c r="B3" s="305"/>
      <c r="C3" s="305"/>
      <c r="D3" s="305"/>
      <c r="E3" s="305"/>
      <c r="F3" s="305"/>
      <c r="G3" s="199"/>
      <c r="H3" s="199"/>
    </row>
    <row r="4" spans="1:10" x14ac:dyDescent="0.25">
      <c r="A4" s="305"/>
      <c r="B4" s="305"/>
      <c r="C4" s="305"/>
      <c r="D4" s="305"/>
      <c r="E4" s="305"/>
      <c r="F4" s="305"/>
      <c r="G4" s="200"/>
      <c r="H4" s="200"/>
    </row>
    <row r="5" spans="1:10" x14ac:dyDescent="0.25">
      <c r="A5" s="295" t="s">
        <v>342</v>
      </c>
      <c r="B5" s="295"/>
      <c r="C5" s="295"/>
      <c r="D5" s="295"/>
      <c r="E5" s="295"/>
      <c r="F5" s="295"/>
      <c r="G5" s="46"/>
    </row>
    <row r="6" spans="1:10" x14ac:dyDescent="0.25">
      <c r="A6" s="295"/>
      <c r="B6" s="295"/>
      <c r="C6" s="295"/>
      <c r="D6" s="295"/>
      <c r="E6" s="295"/>
      <c r="F6" s="295"/>
      <c r="G6" s="295"/>
      <c r="H6" s="295"/>
      <c r="I6" s="295"/>
      <c r="J6" s="295"/>
    </row>
    <row r="7" spans="1:10" x14ac:dyDescent="0.25">
      <c r="F7" s="193" t="s">
        <v>343</v>
      </c>
    </row>
    <row r="8" spans="1:10" ht="47.25" x14ac:dyDescent="0.25">
      <c r="A8" s="201" t="s">
        <v>344</v>
      </c>
      <c r="B8" s="201" t="s">
        <v>126</v>
      </c>
      <c r="C8" s="201" t="s">
        <v>345</v>
      </c>
      <c r="D8" s="201" t="s">
        <v>346</v>
      </c>
      <c r="E8" s="201" t="s">
        <v>347</v>
      </c>
      <c r="F8" s="201" t="s">
        <v>348</v>
      </c>
      <c r="H8" s="202"/>
      <c r="I8" s="202"/>
      <c r="J8" s="203"/>
    </row>
    <row r="9" spans="1:10" ht="20.25" customHeight="1" x14ac:dyDescent="0.25">
      <c r="A9" s="204" t="s">
        <v>148</v>
      </c>
      <c r="B9" s="204" t="s">
        <v>149</v>
      </c>
      <c r="C9" s="204" t="s">
        <v>150</v>
      </c>
      <c r="D9" s="204" t="s">
        <v>151</v>
      </c>
      <c r="E9" s="204" t="s">
        <v>349</v>
      </c>
      <c r="F9" s="204" t="s">
        <v>350</v>
      </c>
      <c r="H9" s="202"/>
      <c r="I9" s="202"/>
      <c r="J9" s="203"/>
    </row>
    <row r="10" spans="1:10" ht="25.5" customHeight="1" x14ac:dyDescent="0.25">
      <c r="A10" s="204" t="s">
        <v>45</v>
      </c>
      <c r="B10" s="205" t="s">
        <v>189</v>
      </c>
      <c r="C10" s="206">
        <f>'10.mell_Összevont mérleg'!C10+'10.mell_Összevont mérleg'!C11</f>
        <v>437750490</v>
      </c>
      <c r="D10" s="206">
        <f>C10*1.03</f>
        <v>450883004.69999999</v>
      </c>
      <c r="E10" s="206">
        <f t="shared" ref="E10:F10" si="0">D10*1.03</f>
        <v>464409494.84100002</v>
      </c>
      <c r="F10" s="206">
        <f t="shared" si="0"/>
        <v>478341779.68623</v>
      </c>
    </row>
    <row r="11" spans="1:10" ht="25.5" customHeight="1" x14ac:dyDescent="0.25">
      <c r="A11" s="204" t="s">
        <v>47</v>
      </c>
      <c r="B11" s="207" t="s">
        <v>207</v>
      </c>
      <c r="C11" s="206">
        <v>0</v>
      </c>
      <c r="D11" s="206">
        <f t="shared" ref="D11:F18" si="1">C11*1.03</f>
        <v>0</v>
      </c>
      <c r="E11" s="206">
        <f t="shared" si="1"/>
        <v>0</v>
      </c>
      <c r="F11" s="206">
        <f t="shared" si="1"/>
        <v>0</v>
      </c>
    </row>
    <row r="12" spans="1:10" ht="25.5" customHeight="1" x14ac:dyDescent="0.25">
      <c r="A12" s="204" t="s">
        <v>49</v>
      </c>
      <c r="B12" s="207" t="s">
        <v>54</v>
      </c>
      <c r="C12" s="206">
        <f>'10.mell_Összevont mérleg'!C13</f>
        <v>103000000</v>
      </c>
      <c r="D12" s="206">
        <f t="shared" si="1"/>
        <v>106090000</v>
      </c>
      <c r="E12" s="206">
        <f t="shared" si="1"/>
        <v>109272700</v>
      </c>
      <c r="F12" s="206">
        <f t="shared" si="1"/>
        <v>112550881</v>
      </c>
    </row>
    <row r="13" spans="1:10" ht="25.5" customHeight="1" x14ac:dyDescent="0.25">
      <c r="A13" s="204" t="s">
        <v>51</v>
      </c>
      <c r="B13" s="207" t="s">
        <v>351</v>
      </c>
      <c r="C13" s="206">
        <f>'10.mell_Összevont mérleg'!C14</f>
        <v>57055699.925590552</v>
      </c>
      <c r="D13" s="206">
        <f t="shared" si="1"/>
        <v>58767370.923358269</v>
      </c>
      <c r="E13" s="206">
        <f t="shared" si="1"/>
        <v>60530392.051059015</v>
      </c>
      <c r="F13" s="206">
        <f t="shared" si="1"/>
        <v>62346303.812590785</v>
      </c>
    </row>
    <row r="14" spans="1:10" ht="25.5" customHeight="1" x14ac:dyDescent="0.25">
      <c r="A14" s="204" t="s">
        <v>53</v>
      </c>
      <c r="B14" s="207" t="s">
        <v>58</v>
      </c>
      <c r="C14" s="206">
        <f>'10.mell_Összevont mérleg'!C16</f>
        <v>635000</v>
      </c>
      <c r="D14" s="206">
        <f t="shared" si="1"/>
        <v>654050</v>
      </c>
      <c r="E14" s="206">
        <f t="shared" si="1"/>
        <v>673671.5</v>
      </c>
      <c r="F14" s="206">
        <f t="shared" si="1"/>
        <v>693881.64500000002</v>
      </c>
    </row>
    <row r="15" spans="1:10" ht="25.5" customHeight="1" x14ac:dyDescent="0.25">
      <c r="A15" s="204" t="s">
        <v>55</v>
      </c>
      <c r="B15" s="207" t="s">
        <v>352</v>
      </c>
      <c r="C15" s="206">
        <f>'10.mell_Összevont mérleg'!C17</f>
        <v>600000</v>
      </c>
      <c r="D15" s="206">
        <f t="shared" si="1"/>
        <v>618000</v>
      </c>
      <c r="E15" s="206">
        <f t="shared" si="1"/>
        <v>636540</v>
      </c>
      <c r="F15" s="206">
        <f t="shared" si="1"/>
        <v>655636.20000000007</v>
      </c>
    </row>
    <row r="16" spans="1:10" ht="25.5" customHeight="1" x14ac:dyDescent="0.25">
      <c r="A16" s="204" t="s">
        <v>57</v>
      </c>
      <c r="B16" s="205" t="s">
        <v>353</v>
      </c>
      <c r="C16" s="206">
        <f>'10.mell_Összevont mérleg'!C18</f>
        <v>8724000</v>
      </c>
      <c r="D16" s="206">
        <f t="shared" si="1"/>
        <v>8985720</v>
      </c>
      <c r="E16" s="206">
        <f t="shared" si="1"/>
        <v>9255291.5999999996</v>
      </c>
      <c r="F16" s="206">
        <f t="shared" si="1"/>
        <v>9532950.3479999993</v>
      </c>
    </row>
    <row r="17" spans="1:9" ht="25.5" customHeight="1" x14ac:dyDescent="0.25">
      <c r="A17" s="204" t="s">
        <v>59</v>
      </c>
      <c r="B17" s="207" t="s">
        <v>354</v>
      </c>
      <c r="C17" s="208">
        <f>SUM(C10:C16)</f>
        <v>607765189.92559052</v>
      </c>
      <c r="D17" s="206">
        <f t="shared" si="1"/>
        <v>625998145.62335825</v>
      </c>
      <c r="E17" s="206">
        <f t="shared" si="1"/>
        <v>644778089.99205899</v>
      </c>
      <c r="F17" s="206">
        <f t="shared" si="1"/>
        <v>664121432.69182074</v>
      </c>
    </row>
    <row r="18" spans="1:9" ht="25.5" customHeight="1" x14ac:dyDescent="0.25">
      <c r="A18" s="204" t="s">
        <v>61</v>
      </c>
      <c r="B18" s="207" t="s">
        <v>355</v>
      </c>
      <c r="C18" s="206">
        <f>'10.mell_Összevont mérleg'!C21</f>
        <v>642088967</v>
      </c>
      <c r="D18" s="206">
        <f>C18*1.03-'1. mell._ Önkormányzat összesen'!C55</f>
        <v>353327131.00999999</v>
      </c>
      <c r="E18" s="206">
        <f t="shared" si="1"/>
        <v>363926944.94029999</v>
      </c>
      <c r="F18" s="206">
        <f t="shared" si="1"/>
        <v>374844753.28850901</v>
      </c>
    </row>
    <row r="19" spans="1:9" ht="25.5" customHeight="1" x14ac:dyDescent="0.25">
      <c r="A19" s="201" t="s">
        <v>63</v>
      </c>
      <c r="B19" s="209" t="s">
        <v>356</v>
      </c>
      <c r="C19" s="210">
        <f>SUM(C17:C18)</f>
        <v>1249854156.9255905</v>
      </c>
      <c r="D19" s="210">
        <f>SUM(D17:D18)</f>
        <v>979325276.63335824</v>
      </c>
      <c r="E19" s="210">
        <f>SUM(E17:E18)</f>
        <v>1008705034.932359</v>
      </c>
      <c r="F19" s="210">
        <f>SUM(F17:F18)</f>
        <v>1038966185.9803298</v>
      </c>
    </row>
    <row r="20" spans="1:9" ht="25.5" customHeight="1" x14ac:dyDescent="0.25">
      <c r="A20" s="211"/>
      <c r="B20" s="212"/>
      <c r="C20" s="213"/>
      <c r="D20" s="214"/>
      <c r="E20" s="214"/>
      <c r="F20" s="214"/>
      <c r="G20" s="215"/>
    </row>
    <row r="21" spans="1:9" ht="24" customHeight="1" x14ac:dyDescent="0.25">
      <c r="A21" s="306" t="s">
        <v>357</v>
      </c>
      <c r="B21" s="306"/>
      <c r="C21" s="306"/>
      <c r="D21" s="306"/>
      <c r="E21" s="306"/>
      <c r="F21" s="306"/>
      <c r="G21" s="306"/>
    </row>
    <row r="22" spans="1:9" ht="21" customHeight="1" x14ac:dyDescent="0.25">
      <c r="A22" s="304"/>
      <c r="B22" s="304"/>
      <c r="C22" s="216"/>
      <c r="D22" s="217"/>
      <c r="E22" s="217"/>
      <c r="F22" s="218" t="s">
        <v>343</v>
      </c>
    </row>
    <row r="23" spans="1:9" ht="24" customHeight="1" x14ac:dyDescent="0.25">
      <c r="A23" s="201" t="s">
        <v>344</v>
      </c>
      <c r="B23" s="201" t="s">
        <v>126</v>
      </c>
      <c r="C23" s="201" t="s">
        <v>345</v>
      </c>
      <c r="D23" s="201" t="s">
        <v>346</v>
      </c>
      <c r="E23" s="201" t="s">
        <v>347</v>
      </c>
      <c r="F23" s="201" t="s">
        <v>348</v>
      </c>
    </row>
    <row r="24" spans="1:9" ht="21" customHeight="1" x14ac:dyDescent="0.25">
      <c r="A24" s="204" t="s">
        <v>148</v>
      </c>
      <c r="B24" s="204" t="s">
        <v>149</v>
      </c>
      <c r="C24" s="204" t="s">
        <v>150</v>
      </c>
      <c r="D24" s="204" t="s">
        <v>151</v>
      </c>
      <c r="E24" s="204" t="s">
        <v>349</v>
      </c>
      <c r="F24" s="204" t="s">
        <v>350</v>
      </c>
    </row>
    <row r="25" spans="1:9" ht="21" customHeight="1" x14ac:dyDescent="0.25">
      <c r="A25" s="207" t="s">
        <v>45</v>
      </c>
      <c r="B25" s="219" t="s">
        <v>358</v>
      </c>
      <c r="C25" s="206">
        <f>SUM(C26:C29)</f>
        <v>638446752</v>
      </c>
      <c r="D25" s="206">
        <f>C25*1.03</f>
        <v>657600154.56000006</v>
      </c>
      <c r="E25" s="206">
        <f t="shared" ref="E25:F25" si="2">D25*1.03</f>
        <v>677328159.19680011</v>
      </c>
      <c r="F25" s="206">
        <f t="shared" si="2"/>
        <v>697648003.97270417</v>
      </c>
    </row>
    <row r="26" spans="1:9" ht="21" customHeight="1" x14ac:dyDescent="0.25">
      <c r="A26" s="220" t="s">
        <v>359</v>
      </c>
      <c r="B26" s="219" t="s">
        <v>360</v>
      </c>
      <c r="C26" s="206">
        <f>'11.mell_Műk.mérleg'!F10</f>
        <v>348031827</v>
      </c>
      <c r="D26" s="206">
        <f t="shared" ref="D26:F30" si="3">C26*1.03</f>
        <v>358472781.81</v>
      </c>
      <c r="E26" s="206">
        <f t="shared" si="3"/>
        <v>369226965.26429999</v>
      </c>
      <c r="F26" s="206">
        <f t="shared" si="3"/>
        <v>380303774.222229</v>
      </c>
    </row>
    <row r="27" spans="1:9" ht="21" customHeight="1" x14ac:dyDescent="0.25">
      <c r="A27" s="220" t="s">
        <v>361</v>
      </c>
      <c r="B27" s="219" t="s">
        <v>362</v>
      </c>
      <c r="C27" s="206">
        <f>'11.mell_Műk.mérleg'!F11</f>
        <v>63371208</v>
      </c>
      <c r="D27" s="206">
        <f t="shared" si="3"/>
        <v>65272344.240000002</v>
      </c>
      <c r="E27" s="206">
        <f t="shared" si="3"/>
        <v>67230514.567200005</v>
      </c>
      <c r="F27" s="206">
        <f t="shared" si="3"/>
        <v>69247430.004216</v>
      </c>
    </row>
    <row r="28" spans="1:9" ht="20.25" customHeight="1" x14ac:dyDescent="0.25">
      <c r="A28" s="220" t="s">
        <v>363</v>
      </c>
      <c r="B28" s="219" t="s">
        <v>364</v>
      </c>
      <c r="C28" s="206">
        <f>'11.mell_Műk.mérleg'!F12+'10.mell_Összevont mérleg'!F13</f>
        <v>206731531</v>
      </c>
      <c r="D28" s="206">
        <f t="shared" si="3"/>
        <v>212933476.93000001</v>
      </c>
      <c r="E28" s="206">
        <f t="shared" si="3"/>
        <v>219321481.23790002</v>
      </c>
      <c r="F28" s="206">
        <f t="shared" si="3"/>
        <v>225901125.67503703</v>
      </c>
    </row>
    <row r="29" spans="1:9" ht="19.5" customHeight="1" x14ac:dyDescent="0.25">
      <c r="A29" s="220" t="s">
        <v>365</v>
      </c>
      <c r="B29" s="219" t="s">
        <v>366</v>
      </c>
      <c r="C29" s="206">
        <f>'10.mell_Összevont mérleg'!F14+'10.mell_Összevont mérleg'!F18</f>
        <v>20312186</v>
      </c>
      <c r="D29" s="206">
        <f t="shared" si="3"/>
        <v>20921551.580000002</v>
      </c>
      <c r="E29" s="206">
        <f t="shared" si="3"/>
        <v>21549198.127400003</v>
      </c>
      <c r="F29" s="206">
        <f t="shared" si="3"/>
        <v>22195674.071222004</v>
      </c>
    </row>
    <row r="30" spans="1:9" ht="21" customHeight="1" x14ac:dyDescent="0.25">
      <c r="A30" s="207" t="s">
        <v>47</v>
      </c>
      <c r="B30" s="219" t="s">
        <v>367</v>
      </c>
      <c r="C30" s="208">
        <f>SUM(C31:C32)</f>
        <v>265124424</v>
      </c>
      <c r="D30" s="206">
        <f>SUM(D31:D32)</f>
        <v>11333850</v>
      </c>
      <c r="E30" s="206">
        <f t="shared" si="3"/>
        <v>11673865.5</v>
      </c>
      <c r="F30" s="206">
        <f t="shared" si="3"/>
        <v>12024081.465</v>
      </c>
    </row>
    <row r="31" spans="1:9" ht="29.25" customHeight="1" x14ac:dyDescent="0.25">
      <c r="A31" s="220" t="s">
        <v>368</v>
      </c>
      <c r="B31" s="207" t="s">
        <v>82</v>
      </c>
      <c r="C31" s="206">
        <f>'10.mell_Összevont mérleg'!F17</f>
        <v>1295000</v>
      </c>
      <c r="D31" s="206">
        <f t="shared" ref="D31:F32" si="4">C31*1.03</f>
        <v>1333850</v>
      </c>
      <c r="E31" s="206">
        <f t="shared" si="4"/>
        <v>1373865.5</v>
      </c>
      <c r="F31" s="206">
        <f t="shared" si="4"/>
        <v>1415081.4650000001</v>
      </c>
      <c r="H31" s="221"/>
      <c r="I31" s="221"/>
    </row>
    <row r="32" spans="1:9" ht="24.75" customHeight="1" x14ac:dyDescent="0.25">
      <c r="A32" s="220" t="s">
        <v>369</v>
      </c>
      <c r="B32" s="207" t="s">
        <v>84</v>
      </c>
      <c r="C32" s="206">
        <f>'10.mell_Összevont mérleg'!F16</f>
        <v>263829424</v>
      </c>
      <c r="D32" s="206">
        <v>10000000</v>
      </c>
      <c r="E32" s="206">
        <f t="shared" si="4"/>
        <v>10300000</v>
      </c>
      <c r="F32" s="206">
        <f t="shared" si="4"/>
        <v>10609000</v>
      </c>
    </row>
    <row r="33" spans="1:6" ht="23.25" customHeight="1" x14ac:dyDescent="0.25">
      <c r="A33" s="220" t="s">
        <v>370</v>
      </c>
      <c r="B33" s="205" t="s">
        <v>284</v>
      </c>
      <c r="C33" s="206">
        <v>0</v>
      </c>
      <c r="D33" s="206">
        <f t="shared" ref="D33:F34" si="5">C33*1.03</f>
        <v>0</v>
      </c>
      <c r="E33" s="206">
        <f t="shared" si="5"/>
        <v>0</v>
      </c>
      <c r="F33" s="206">
        <f t="shared" si="5"/>
        <v>0</v>
      </c>
    </row>
    <row r="34" spans="1:6" ht="21" customHeight="1" x14ac:dyDescent="0.25">
      <c r="A34" s="207" t="s">
        <v>49</v>
      </c>
      <c r="B34" s="207" t="s">
        <v>371</v>
      </c>
      <c r="C34" s="208">
        <f>C25+C30</f>
        <v>903571176</v>
      </c>
      <c r="D34" s="206">
        <f>D25+D30</f>
        <v>668934004.56000006</v>
      </c>
      <c r="E34" s="206">
        <f t="shared" si="5"/>
        <v>689002024.69680011</v>
      </c>
      <c r="F34" s="206">
        <f t="shared" si="5"/>
        <v>709672085.43770409</v>
      </c>
    </row>
    <row r="35" spans="1:6" ht="17.25" customHeight="1" x14ac:dyDescent="0.25">
      <c r="A35" s="207" t="s">
        <v>51</v>
      </c>
      <c r="B35" s="207" t="s">
        <v>372</v>
      </c>
      <c r="C35" s="222">
        <f>'10.mell_Összevont mérleg'!F22</f>
        <v>346282981</v>
      </c>
      <c r="D35" s="206">
        <f t="shared" ref="D35:F35" si="6">C35*1.03</f>
        <v>356671470.43000001</v>
      </c>
      <c r="E35" s="206">
        <f t="shared" si="6"/>
        <v>367371614.54290003</v>
      </c>
      <c r="F35" s="206">
        <f t="shared" si="6"/>
        <v>378392762.97918701</v>
      </c>
    </row>
    <row r="36" spans="1:6" ht="15.75" customHeight="1" x14ac:dyDescent="0.25">
      <c r="A36" s="223" t="s">
        <v>53</v>
      </c>
      <c r="B36" s="223" t="s">
        <v>373</v>
      </c>
      <c r="C36" s="224">
        <f>C34+C35</f>
        <v>1249854157</v>
      </c>
      <c r="D36" s="224">
        <f>D34+D35</f>
        <v>1025605474.99</v>
      </c>
      <c r="E36" s="224">
        <f>E34+E35</f>
        <v>1056373639.2397001</v>
      </c>
      <c r="F36" s="224">
        <f>F34+F35</f>
        <v>1088064848.4168911</v>
      </c>
    </row>
  </sheetData>
  <mergeCells count="6">
    <mergeCell ref="A22:B22"/>
    <mergeCell ref="A3:F4"/>
    <mergeCell ref="A5:F5"/>
    <mergeCell ref="A6:F6"/>
    <mergeCell ref="G6:J6"/>
    <mergeCell ref="A21:G21"/>
  </mergeCells>
  <printOptions horizontalCentered="1"/>
  <pageMargins left="0.74803149606299213" right="0.74803149606299213" top="0.98425196850393704" bottom="0.98425196850393704" header="0.51181102362204722" footer="0.51181102362204722"/>
  <pageSetup paperSize="9" scale="81" orientation="portrait" r:id="rId1"/>
  <headerFooter alignWithMargins="0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20</vt:i4>
      </vt:variant>
    </vt:vector>
  </HeadingPairs>
  <TitlesOfParts>
    <vt:vector size="20" baseType="lpstr">
      <vt:lpstr>1. mell._ Önkormányzat összesen</vt:lpstr>
      <vt:lpstr>2. mell._ Önkormányzat</vt:lpstr>
      <vt:lpstr>3. mell._ Közös Hivatal</vt:lpstr>
      <vt:lpstr>4. mell._ Nagyk. Könyvtár</vt:lpstr>
      <vt:lpstr>5. mell._ Műv.Ház.</vt:lpstr>
      <vt:lpstr>6. mell._Bölcsőde</vt:lpstr>
      <vt:lpstr>7. mell._Óvoda</vt:lpstr>
      <vt:lpstr>8. mell_KSZKI</vt:lpstr>
      <vt:lpstr>9.mell_Gond.Kp.</vt:lpstr>
      <vt:lpstr>10.mell_Összevont mérleg</vt:lpstr>
      <vt:lpstr>11.mell_Műk.mérleg</vt:lpstr>
      <vt:lpstr>12.mell. Felhalm.mérleg</vt:lpstr>
      <vt:lpstr>13.mell_Eng.létszám</vt:lpstr>
      <vt:lpstr>14.mell. Ei.felh.ütemterv</vt:lpstr>
      <vt:lpstr>15. mell._Többéves kihat.köt.</vt:lpstr>
      <vt:lpstr>16.mell._Adósságot keletk.ügyl.</vt:lpstr>
      <vt:lpstr>17. mell. Közvetett tám.</vt:lpstr>
      <vt:lpstr>18.mell_Pályázatok</vt:lpstr>
      <vt:lpstr>19.mell_EU projek</vt:lpstr>
      <vt:lpstr>20.mell. +3 év keret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KSZKI</dc:creator>
  <cp:lastModifiedBy>KSZKI</cp:lastModifiedBy>
  <cp:lastPrinted>2018-02-12T11:45:56Z</cp:lastPrinted>
  <dcterms:created xsi:type="dcterms:W3CDTF">2018-02-08T08:04:55Z</dcterms:created>
  <dcterms:modified xsi:type="dcterms:W3CDTF">2018-03-06T10:39:30Z</dcterms:modified>
</cp:coreProperties>
</file>