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7" i="1"/>
  <c r="B8"/>
  <c r="B6" s="1"/>
  <c r="B9"/>
  <c r="B10"/>
  <c r="B15"/>
  <c r="B14" s="1"/>
  <c r="B17"/>
  <c r="B20"/>
  <c r="B24"/>
  <c r="B23" s="1"/>
  <c r="B32"/>
  <c r="B30" s="1"/>
  <c r="B37"/>
  <c r="B38"/>
  <c r="B36" s="1"/>
  <c r="B39"/>
  <c r="B40"/>
  <c r="B41"/>
  <c r="B43"/>
  <c r="B51"/>
  <c r="B53"/>
  <c r="B48" s="1"/>
  <c r="B45" s="1"/>
  <c r="B55"/>
  <c r="B56"/>
  <c r="B59"/>
  <c r="B64"/>
  <c r="B63" s="1"/>
  <c r="B66"/>
  <c r="B71"/>
  <c r="B74"/>
  <c r="B73" s="1"/>
  <c r="B76"/>
  <c r="B75" s="1"/>
  <c r="B77"/>
  <c r="B85"/>
  <c r="B84" s="1"/>
  <c r="B89"/>
  <c r="B88" s="1"/>
  <c r="B92"/>
  <c r="B95"/>
  <c r="B104"/>
  <c r="B102" s="1"/>
  <c r="B107"/>
  <c r="B106" s="1"/>
  <c r="B108"/>
  <c r="B83" l="1"/>
  <c r="B35"/>
  <c r="B13"/>
  <c r="B29"/>
  <c r="B58"/>
  <c r="B28" l="1"/>
  <c r="B12"/>
  <c r="B82"/>
  <c r="B98" l="1"/>
  <c r="B80"/>
  <c r="B100" l="1"/>
  <c r="B112" l="1"/>
</calcChain>
</file>

<file path=xl/sharedStrings.xml><?xml version="1.0" encoding="utf-8"?>
<sst xmlns="http://schemas.openxmlformats.org/spreadsheetml/2006/main" count="101" uniqueCount="97">
  <si>
    <t>"</t>
  </si>
  <si>
    <t>BEVÉTELEK MINDÖSSZESEN: (I+II+III+IV+V+VI+VII)</t>
  </si>
  <si>
    <t>1.4. Nagyszénási Önkormányzati Óvoda</t>
  </si>
  <si>
    <t>1.3. Gondozási Központ</t>
  </si>
  <si>
    <t>1.2. Polgármesteri Hivatal</t>
  </si>
  <si>
    <t>1.1. Nagyszénás Nagyközség Önkormányzata</t>
  </si>
  <si>
    <t>VII. Költségvetési maradványok</t>
  </si>
  <si>
    <t>2. Magyar Államkötvény értékesítés</t>
  </si>
  <si>
    <t>1. Kamatozó Kincstárjegy értékesítés</t>
  </si>
  <si>
    <t>VI. BELFÖLDI FINANSZÍROZÁSI BEVÉTELEK</t>
  </si>
  <si>
    <t>MŰKÖDÉSI ÉS FELHALMOZÁSI CÉLÚ  BEVÉTELEK  ÖSSZESEN: (I+II+III+IV+V)</t>
  </si>
  <si>
    <t xml:space="preserve">FELHALMOZÁSI CÉLÚ  BEVÉTELEK  ÖSSZESEN (IV+V): </t>
  </si>
  <si>
    <t>1. Ingatlanértékesítés</t>
  </si>
  <si>
    <t>V. Felhalmozási és tőke jellegű bevételek</t>
  </si>
  <si>
    <t>2.1.4. Közművelődési érdekeltségnövelő támogatás</t>
  </si>
  <si>
    <t>2.1.3. Czabán Samu Általános Iskola energetikai fejlesztésnek támogatása</t>
  </si>
  <si>
    <t>2.1.2. I. világgháborús emlékmű felújításának támogatása</t>
  </si>
  <si>
    <t>2.1.1. Sportfejlesztési támogatás</t>
  </si>
  <si>
    <t xml:space="preserve">2.1. Nagyszénás Nagyközség Önkormányzata </t>
  </si>
  <si>
    <t>2. Felhalmozási célú támogatásértékű bevételek ÁHT-n belülről</t>
  </si>
  <si>
    <t>1.1.1.2. "Összetartozunk" Szociális Alapítvány támogatása támogatása</t>
  </si>
  <si>
    <t>1.1.1.1. Polgári Egyesület Nagyszénásért támogatása</t>
  </si>
  <si>
    <t>1.1.1. Civil szervezetek támogatásai</t>
  </si>
  <si>
    <t xml:space="preserve">1.1. Nagyszénás Nagyközség Önkormányzata </t>
  </si>
  <si>
    <t>1. Felhalmozási célú támogatásértékű bevételek ÁHT-n kívülről</t>
  </si>
  <si>
    <t>IV. Felhalmozási célú véglegesen átvett pénzeszközök</t>
  </si>
  <si>
    <t>MŰKÖDÉSI CÉLÚ  BEVÉTELEK  ÖSSZESEN: (I+II+III)</t>
  </si>
  <si>
    <t>5.1. Polgári Egyesület támogatása</t>
  </si>
  <si>
    <t>5. Nagyszénás Nagyközség Önkormányzata államháztartáson kívüli támogatásai</t>
  </si>
  <si>
    <t>4.1. Foglalkoztatási támogatások</t>
  </si>
  <si>
    <t>4. Nagyszénási Óvoda és Könyvtár támogatásai</t>
  </si>
  <si>
    <t>3.1. Foglalkoztatási támogatások</t>
  </si>
  <si>
    <t>3. Gondozási Központ támogatásai</t>
  </si>
  <si>
    <t>2.2.9. Könyvtári érdekeltségnövelő támogatás</t>
  </si>
  <si>
    <t>2.2.8. Bérkompenzáció támogatása</t>
  </si>
  <si>
    <t>2.2.7. Polgármesteri béremelés támogatása</t>
  </si>
  <si>
    <t>2.2.6. Minimálbér, garantált bérminimum emelés támogatása</t>
  </si>
  <si>
    <t>2.2.5. Színházi előadások támogatása</t>
  </si>
  <si>
    <t>2.2.4. ASP központhoz való csatlakozás támogatása</t>
  </si>
  <si>
    <t>2.2.3. Foglalkoztatási támogatások</t>
  </si>
  <si>
    <t>2.2.2. Kulturális ágazati pótlék</t>
  </si>
  <si>
    <t>2.2.1. Szociális ágazati pótlék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</si>
  <si>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</si>
  <si>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</si>
  <si>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</si>
  <si>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</si>
  <si>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</si>
  <si>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támogatásai államháztartáson belülről</t>
  </si>
  <si>
    <t>1.4. Kulturális feladatok támogatása (1140 Ft/fő x 5083fő)</t>
  </si>
  <si>
    <t>1.3.4.  Kiegészítő támogatás a bölcsődében foglalkoztatott, felsőfokú végzettségű kisgyermeknevelők                   béréhez</t>
  </si>
  <si>
    <t>1.3.3 .Gyermekétkeztetés támogatása</t>
  </si>
  <si>
    <t>1.3.2.6. Bölcsődék kiegészítő támogatása</t>
  </si>
  <si>
    <t>1.3.2.5. Bölcsődei ellátás</t>
  </si>
  <si>
    <t>1.3.2.4. Időskorúak nappali intézményi ellátása  (109.000 Ft/fő x 102 fő)</t>
  </si>
  <si>
    <t>1.3.2.3. Házi segítségnyújtás  (210.000Ft/fő x 45 fő + 25.000 Ft/fő x 23 fő )</t>
  </si>
  <si>
    <t>1.3.2.2. Szociális étkeztetés (55.360Ft/fő x 85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</si>
  <si>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</si>
  <si>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</si>
  <si>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</si>
  <si>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</si>
  <si>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</si>
  <si>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</si>
  <si>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</si>
  <si>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 xml:space="preserve">1.2.1.6. Óvodai  nevelő munkát segítők kiegészítő bértámogatása </t>
  </si>
  <si>
    <t xml:space="preserve">1.2.1.5. Óvodapedagógusok kiegészítő támogatása 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</si>
  <si>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</si>
  <si>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</si>
  <si>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</si>
  <si>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</si>
  <si>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</si>
  <si>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</si>
  <si>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 xml:space="preserve">1.1.4. Települési arculati kézikönyv támogatása </t>
  </si>
  <si>
    <t>1.1.3. 2016. évről áthúzódó bérkompenzáció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</si>
  <si>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</si>
  <si>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</si>
  <si>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</si>
  <si>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</si>
  <si>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támogatások</t>
  </si>
  <si>
    <t>2.2.2. Szabálysértési bírság</t>
  </si>
  <si>
    <t>2.2.1. Igazgatási szolgáltatások bevétele</t>
  </si>
  <si>
    <t>2.1 Egyéb sajátos bevételek</t>
  </si>
  <si>
    <t>2. Polgármesteri Hivatal</t>
  </si>
  <si>
    <t>1.3.2. Mulasztási bírság bevételek</t>
  </si>
  <si>
    <t>1.3.1. Helyiadó pótlék bevétele</t>
  </si>
  <si>
    <t>1.3. Egyéb sajátos bevételek</t>
  </si>
  <si>
    <t>1.2.2. Földhaszonbér Szja</t>
  </si>
  <si>
    <t>1.2.1. Gépjárműadó</t>
  </si>
  <si>
    <t>1.2. Átengedett központi adók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</si>
  <si>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</si>
  <si>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</si>
  <si>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</si>
  <si>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</si>
  <si>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</si>
  <si>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</si>
  <si>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2017. évi költségvetési bevételek (adatok Ft-ban)</t>
  </si>
  <si>
    <t>"1. melléklet a 3/2017. (II.22.) önkormányzati rendelethez</t>
  </si>
  <si>
    <t>1. melléklet a 23/2017. (XII. 20.) önkormányzati rendelethez</t>
  </si>
</sst>
</file>

<file path=xl/styles.xml><?xml version="1.0" encoding="utf-8"?>
<styleSheet xmlns="http://schemas.openxmlformats.org/spreadsheetml/2006/main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7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u/>
      <sz val="10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u/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22" fillId="0" borderId="0"/>
    <xf numFmtId="0" fontId="25" fillId="0" borderId="0"/>
  </cellStyleXfs>
  <cellXfs count="76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0" fillId="0" borderId="0" xfId="0" applyNumberFormat="1"/>
    <xf numFmtId="3" fontId="3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3" fontId="4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/>
    <xf numFmtId="3" fontId="0" fillId="0" borderId="0" xfId="0" applyNumberFormat="1" applyFont="1"/>
    <xf numFmtId="3" fontId="4" fillId="2" borderId="1" xfId="0" applyNumberFormat="1" applyFont="1" applyFill="1" applyBorder="1"/>
    <xf numFmtId="0" fontId="5" fillId="2" borderId="2" xfId="0" applyFont="1" applyFill="1" applyBorder="1"/>
    <xf numFmtId="164" fontId="1" fillId="0" borderId="0" xfId="1" applyNumberFormat="1"/>
    <xf numFmtId="0" fontId="7" fillId="0" borderId="0" xfId="0" applyFont="1" applyBorder="1"/>
    <xf numFmtId="164" fontId="0" fillId="0" borderId="0" xfId="1" applyNumberFormat="1" applyFont="1"/>
    <xf numFmtId="164" fontId="6" fillId="0" borderId="0" xfId="1" applyNumberFormat="1" applyFont="1"/>
    <xf numFmtId="3" fontId="8" fillId="0" borderId="0" xfId="0" applyNumberFormat="1" applyFont="1" applyBorder="1"/>
    <xf numFmtId="164" fontId="3" fillId="0" borderId="0" xfId="1" applyNumberFormat="1" applyFont="1"/>
    <xf numFmtId="3" fontId="8" fillId="0" borderId="0" xfId="0" applyNumberFormat="1" applyFont="1"/>
    <xf numFmtId="164" fontId="9" fillId="0" borderId="0" xfId="1" applyNumberFormat="1" applyFont="1"/>
    <xf numFmtId="0" fontId="10" fillId="0" borderId="0" xfId="0" applyFont="1" applyBorder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3" fontId="4" fillId="2" borderId="3" xfId="0" applyNumberFormat="1" applyFont="1" applyFill="1" applyBorder="1"/>
    <xf numFmtId="0" fontId="5" fillId="2" borderId="4" xfId="0" applyFont="1" applyFill="1" applyBorder="1"/>
    <xf numFmtId="3" fontId="8" fillId="0" borderId="3" xfId="0" applyNumberFormat="1" applyFont="1" applyBorder="1"/>
    <xf numFmtId="0" fontId="7" fillId="0" borderId="3" xfId="0" applyFont="1" applyBorder="1"/>
    <xf numFmtId="3" fontId="2" fillId="0" borderId="0" xfId="0" applyNumberFormat="1" applyFont="1" applyFill="1" applyBorder="1"/>
    <xf numFmtId="0" fontId="10" fillId="0" borderId="0" xfId="0" applyFont="1" applyFill="1" applyBorder="1"/>
    <xf numFmtId="3" fontId="5" fillId="2" borderId="5" xfId="0" applyNumberFormat="1" applyFont="1" applyFill="1" applyBorder="1"/>
    <xf numFmtId="0" fontId="5" fillId="2" borderId="5" xfId="0" applyFont="1" applyFill="1" applyBorder="1"/>
    <xf numFmtId="0" fontId="5" fillId="0" borderId="3" xfId="0" applyFont="1" applyFill="1" applyBorder="1"/>
    <xf numFmtId="3" fontId="4" fillId="3" borderId="5" xfId="0" applyNumberFormat="1" applyFont="1" applyFill="1" applyBorder="1"/>
    <xf numFmtId="0" fontId="5" fillId="2" borderId="6" xfId="0" applyFont="1" applyFill="1" applyBorder="1"/>
    <xf numFmtId="0" fontId="7" fillId="0" borderId="0" xfId="0" applyFont="1" applyBorder="1" applyAlignment="1">
      <alignment horizontal="left"/>
    </xf>
    <xf numFmtId="3" fontId="11" fillId="0" borderId="0" xfId="0" applyNumberFormat="1" applyFont="1"/>
    <xf numFmtId="0" fontId="12" fillId="0" borderId="0" xfId="0" applyFont="1" applyBorder="1"/>
    <xf numFmtId="0" fontId="5" fillId="0" borderId="0" xfId="0" applyFont="1" applyBorder="1"/>
    <xf numFmtId="3" fontId="13" fillId="0" borderId="0" xfId="0" applyNumberFormat="1" applyFont="1"/>
    <xf numFmtId="14" fontId="10" fillId="0" borderId="0" xfId="0" applyNumberFormat="1" applyFont="1" applyBorder="1"/>
    <xf numFmtId="3" fontId="9" fillId="0" borderId="0" xfId="0" applyNumberFormat="1" applyFont="1"/>
    <xf numFmtId="0" fontId="14" fillId="0" borderId="0" xfId="0" applyFont="1" applyBorder="1"/>
    <xf numFmtId="0" fontId="2" fillId="0" borderId="0" xfId="0" applyFont="1"/>
    <xf numFmtId="49" fontId="12" fillId="0" borderId="0" xfId="0" applyNumberFormat="1" applyFont="1" applyBorder="1" applyAlignment="1">
      <alignment horizontal="left"/>
    </xf>
    <xf numFmtId="0" fontId="15" fillId="0" borderId="0" xfId="0" applyFont="1" applyBorder="1"/>
    <xf numFmtId="0" fontId="16" fillId="0" borderId="0" xfId="0" applyFont="1" applyBorder="1"/>
    <xf numFmtId="3" fontId="17" fillId="0" borderId="0" xfId="0" applyNumberFormat="1" applyFont="1"/>
    <xf numFmtId="0" fontId="17" fillId="0" borderId="0" xfId="0" applyFont="1" applyAlignment="1">
      <alignment wrapText="1"/>
    </xf>
    <xf numFmtId="0" fontId="18" fillId="0" borderId="0" xfId="0" applyFont="1" applyBorder="1"/>
    <xf numFmtId="0" fontId="19" fillId="0" borderId="0" xfId="0" applyFont="1" applyBorder="1"/>
    <xf numFmtId="3" fontId="20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/>
    <xf numFmtId="3" fontId="2" fillId="0" borderId="0" xfId="0" applyNumberFormat="1" applyFont="1" applyFill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3" fontId="20" fillId="0" borderId="0" xfId="0" applyNumberFormat="1" applyFont="1"/>
    <xf numFmtId="3" fontId="5" fillId="0" borderId="0" xfId="0" applyNumberFormat="1" applyFont="1" applyFill="1" applyBorder="1"/>
    <xf numFmtId="0" fontId="21" fillId="0" borderId="0" xfId="0" applyFont="1" applyBorder="1"/>
    <xf numFmtId="3" fontId="6" fillId="0" borderId="0" xfId="0" applyNumberFormat="1" applyFont="1"/>
    <xf numFmtId="3" fontId="5" fillId="2" borderId="7" xfId="0" applyNumberFormat="1" applyFont="1" applyFill="1" applyBorder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7" fillId="0" borderId="0" xfId="2" applyFont="1" applyBorder="1"/>
    <xf numFmtId="3" fontId="20" fillId="0" borderId="0" xfId="0" applyNumberFormat="1" applyFont="1" applyFill="1" applyBorder="1"/>
    <xf numFmtId="3" fontId="11" fillId="2" borderId="1" xfId="0" applyNumberFormat="1" applyFont="1" applyFill="1" applyBorder="1"/>
    <xf numFmtId="3" fontId="2" fillId="0" borderId="8" xfId="0" applyNumberFormat="1" applyFont="1" applyBorder="1"/>
    <xf numFmtId="3" fontId="2" fillId="0" borderId="8" xfId="0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4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>
        <row r="6">
          <cell r="B6">
            <v>75747209</v>
          </cell>
        </row>
        <row r="58">
          <cell r="B58">
            <v>6625590</v>
          </cell>
        </row>
        <row r="78">
          <cell r="B78">
            <v>17206850</v>
          </cell>
        </row>
        <row r="101">
          <cell r="B101">
            <v>14825140</v>
          </cell>
        </row>
      </sheetData>
      <sheetData sheetId="3"/>
      <sheetData sheetId="4">
        <row r="96">
          <cell r="B96">
            <v>13673428</v>
          </cell>
        </row>
        <row r="118">
          <cell r="B118">
            <v>40448735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2"/>
  <sheetViews>
    <sheetView tabSelected="1" workbookViewId="0">
      <selection activeCell="A2" sqref="A2:B2"/>
    </sheetView>
  </sheetViews>
  <sheetFormatPr defaultRowHeight="12.75"/>
  <cols>
    <col min="1" max="1" width="68.7109375" customWidth="1"/>
    <col min="2" max="2" width="16.5703125" style="1" customWidth="1"/>
    <col min="3" max="3" width="2.28515625" customWidth="1"/>
    <col min="4" max="4" width="15.28515625" customWidth="1"/>
    <col min="5" max="6" width="9.140625" customWidth="1"/>
    <col min="7" max="7" width="16.140625" customWidth="1"/>
    <col min="8" max="10" width="9.140625" customWidth="1"/>
    <col min="11" max="11" width="11.28515625" customWidth="1"/>
    <col min="12" max="12" width="19" bestFit="1" customWidth="1"/>
    <col min="14" max="14" width="19" bestFit="1" customWidth="1"/>
  </cols>
  <sheetData>
    <row r="1" spans="1:11">
      <c r="A1" s="75" t="s">
        <v>96</v>
      </c>
      <c r="B1" s="75"/>
    </row>
    <row r="2" spans="1:11">
      <c r="A2" s="74" t="s">
        <v>95</v>
      </c>
      <c r="B2" s="73"/>
      <c r="C2" s="72"/>
      <c r="D2" s="2"/>
      <c r="E2" s="2"/>
      <c r="F2" s="2"/>
      <c r="G2" s="2"/>
      <c r="H2" s="2"/>
      <c r="I2" s="2"/>
      <c r="J2" s="2"/>
      <c r="K2" s="2"/>
    </row>
    <row r="3" spans="1:11">
      <c r="A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71" t="s">
        <v>94</v>
      </c>
      <c r="B4" s="71"/>
      <c r="C4" s="2"/>
      <c r="D4" s="2"/>
      <c r="E4" s="2"/>
      <c r="F4" s="2"/>
      <c r="G4" s="2"/>
      <c r="H4" s="2"/>
      <c r="I4" s="2"/>
      <c r="J4" s="2"/>
      <c r="K4" s="2"/>
    </row>
    <row r="5" spans="1:11" ht="13.5" thickBot="1">
      <c r="A5" s="70"/>
      <c r="B5" s="69"/>
      <c r="C5" s="2"/>
      <c r="D5" s="2"/>
      <c r="E5" s="2"/>
      <c r="F5" s="2"/>
      <c r="G5" s="2"/>
      <c r="H5" s="2"/>
      <c r="I5" s="2"/>
      <c r="J5" s="2"/>
      <c r="K5" s="2"/>
    </row>
    <row r="6" spans="1:11" ht="13.5" thickBot="1">
      <c r="A6" s="12" t="s">
        <v>93</v>
      </c>
      <c r="B6" s="67">
        <f>B7+B8+B9+B10</f>
        <v>114404789</v>
      </c>
      <c r="C6" s="61"/>
      <c r="D6" s="10"/>
      <c r="E6" s="2"/>
      <c r="F6" s="2"/>
      <c r="G6" s="2"/>
      <c r="H6" s="2"/>
      <c r="I6" s="2"/>
      <c r="J6" s="2"/>
      <c r="K6" s="2"/>
    </row>
    <row r="7" spans="1:11">
      <c r="A7" s="21" t="s">
        <v>5</v>
      </c>
      <c r="B7" s="1">
        <f>'[1]3_melléklet'!B6</f>
        <v>75747209</v>
      </c>
      <c r="C7" s="2"/>
      <c r="D7" s="2"/>
      <c r="E7" s="2"/>
      <c r="F7" s="2"/>
      <c r="G7" s="2"/>
      <c r="H7" s="2"/>
      <c r="I7" s="2"/>
      <c r="J7" s="2"/>
      <c r="K7" s="2"/>
    </row>
    <row r="8" spans="1:11">
      <c r="A8" s="14" t="s">
        <v>4</v>
      </c>
      <c r="B8" s="1">
        <f>'[1]3_melléklet'!B58</f>
        <v>6625590</v>
      </c>
      <c r="C8" s="2"/>
      <c r="D8" s="10"/>
      <c r="E8" s="2"/>
      <c r="F8" s="2"/>
      <c r="G8" s="2"/>
      <c r="H8" s="2"/>
      <c r="I8" s="2"/>
      <c r="J8" s="2"/>
      <c r="K8" s="2"/>
    </row>
    <row r="9" spans="1:11">
      <c r="A9" s="14" t="s">
        <v>3</v>
      </c>
      <c r="B9" s="1">
        <f>'[1]3_melléklet'!B78</f>
        <v>17206850</v>
      </c>
      <c r="C9" s="2"/>
      <c r="D9" s="2"/>
      <c r="E9" s="2"/>
      <c r="F9" s="2"/>
      <c r="G9" s="2"/>
      <c r="H9" s="2"/>
      <c r="I9" s="2"/>
      <c r="J9" s="2"/>
      <c r="K9" s="2"/>
    </row>
    <row r="10" spans="1:11">
      <c r="A10" s="14" t="s">
        <v>2</v>
      </c>
      <c r="B10" s="1">
        <f>'[1]3_melléklet'!B101</f>
        <v>14825140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ht="7.9" customHeight="1" thickBot="1">
      <c r="A11" s="14"/>
      <c r="B11" s="68"/>
      <c r="C11" s="2"/>
      <c r="D11" s="2"/>
      <c r="E11" s="2"/>
      <c r="F11" s="2"/>
      <c r="G11" s="2"/>
      <c r="H11" s="2"/>
      <c r="I11" s="2"/>
      <c r="J11" s="2"/>
      <c r="K11" s="2"/>
    </row>
    <row r="12" spans="1:11" ht="13.5" thickBot="1">
      <c r="A12" s="12" t="s">
        <v>92</v>
      </c>
      <c r="B12" s="67">
        <f>B13+B23</f>
        <v>150470000</v>
      </c>
      <c r="C12" s="61"/>
      <c r="D12" s="2"/>
      <c r="E12" s="2"/>
      <c r="F12" s="2"/>
      <c r="G12" s="2"/>
      <c r="H12" s="2"/>
      <c r="I12" s="2"/>
      <c r="J12" s="2"/>
      <c r="K12" s="2"/>
    </row>
    <row r="13" spans="1:11">
      <c r="A13" s="47" t="s">
        <v>91</v>
      </c>
      <c r="B13" s="66">
        <f>B14+B17+B20</f>
        <v>150220000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51" t="s">
        <v>90</v>
      </c>
      <c r="B14" s="48">
        <f>SUM(B15:B16)</f>
        <v>139200000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1" t="s">
        <v>89</v>
      </c>
      <c r="B15" s="1">
        <f>123000000+5000000+10000000+2000000-10000000</f>
        <v>130000000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1" t="s">
        <v>88</v>
      </c>
      <c r="B16" s="1">
        <v>9200000</v>
      </c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51" t="s">
        <v>87</v>
      </c>
      <c r="B17" s="48">
        <f>B18+B19</f>
        <v>10020000</v>
      </c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1" t="s">
        <v>86</v>
      </c>
      <c r="B18" s="1">
        <v>10000000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1" t="s">
        <v>85</v>
      </c>
      <c r="B19" s="1">
        <v>20000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51" t="s">
        <v>84</v>
      </c>
      <c r="B20" s="48">
        <f>B21+B22</f>
        <v>1000000</v>
      </c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1" t="s">
        <v>83</v>
      </c>
      <c r="B21" s="1">
        <v>700000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1" t="s">
        <v>82</v>
      </c>
      <c r="B22" s="1">
        <v>300000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47" t="s">
        <v>81</v>
      </c>
      <c r="B23" s="58">
        <f>B24</f>
        <v>250000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51" t="s">
        <v>80</v>
      </c>
      <c r="B24" s="48">
        <f>B25+B26</f>
        <v>250000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65" t="s">
        <v>79</v>
      </c>
      <c r="B25" s="1">
        <v>50000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65" t="s">
        <v>78</v>
      </c>
      <c r="B26" s="1">
        <v>200000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ht="7.15" customHeight="1" thickBot="1">
      <c r="A27" s="14"/>
      <c r="B27" s="64"/>
      <c r="C27" s="63"/>
      <c r="D27" s="63"/>
      <c r="E27" s="2"/>
      <c r="F27" s="2"/>
      <c r="G27" s="2"/>
      <c r="H27" s="2"/>
      <c r="I27" s="2"/>
      <c r="J27" s="2"/>
      <c r="K27" s="2"/>
    </row>
    <row r="28" spans="1:11" ht="13.5" thickBot="1">
      <c r="A28" s="12" t="s">
        <v>77</v>
      </c>
      <c r="B28" s="62">
        <f>B29+B58+B73+B75+B77</f>
        <v>414063978</v>
      </c>
      <c r="C28" s="61"/>
      <c r="D28" s="2"/>
      <c r="E28" s="2"/>
      <c r="F28" s="2"/>
      <c r="G28" s="2"/>
      <c r="H28" s="2"/>
      <c r="I28" s="2"/>
      <c r="J28" s="2"/>
      <c r="K28" s="2"/>
    </row>
    <row r="29" spans="1:11">
      <c r="A29" s="60" t="s">
        <v>76</v>
      </c>
      <c r="B29" s="59">
        <f>B30+B35+B45+B57</f>
        <v>288169177</v>
      </c>
      <c r="C29" s="59"/>
      <c r="D29" s="37"/>
      <c r="E29" s="2"/>
      <c r="F29" s="2"/>
      <c r="G29" s="2"/>
      <c r="H29" s="2"/>
      <c r="I29" s="2"/>
      <c r="J29" s="2"/>
      <c r="K29" s="2"/>
    </row>
    <row r="30" spans="1:11">
      <c r="A30" s="47" t="s">
        <v>75</v>
      </c>
      <c r="B30" s="58">
        <f>SUM(B31:B34)</f>
        <v>98204789</v>
      </c>
      <c r="C30" s="58"/>
      <c r="D30" s="1"/>
      <c r="E30" s="2"/>
      <c r="F30" s="2"/>
      <c r="G30" s="2"/>
      <c r="H30" s="2"/>
      <c r="I30" s="2"/>
      <c r="J30" s="2"/>
      <c r="K30" s="2"/>
    </row>
    <row r="31" spans="1:11">
      <c r="A31" s="57" t="s">
        <v>74</v>
      </c>
      <c r="B31" s="1">
        <v>73875400</v>
      </c>
      <c r="C31" s="1"/>
      <c r="D31" s="1"/>
      <c r="E31" s="2"/>
      <c r="F31" s="2"/>
      <c r="G31" s="2"/>
      <c r="H31" s="2"/>
      <c r="I31" s="2"/>
      <c r="J31" s="2"/>
      <c r="K31" s="2"/>
    </row>
    <row r="32" spans="1:11" ht="22.5">
      <c r="A32" s="56" t="s">
        <v>73</v>
      </c>
      <c r="B32" s="1">
        <f>1542069+13952000+100000+7422900</f>
        <v>23016969</v>
      </c>
      <c r="C32" s="1"/>
      <c r="D32" s="1"/>
      <c r="E32" s="2"/>
      <c r="F32" s="2"/>
      <c r="G32" s="2"/>
      <c r="H32" s="2"/>
      <c r="I32" s="2"/>
      <c r="J32" s="2"/>
      <c r="K32" s="2"/>
    </row>
    <row r="33" spans="1:11">
      <c r="A33" s="56" t="s">
        <v>72</v>
      </c>
      <c r="B33" s="1">
        <v>312420</v>
      </c>
      <c r="C33" s="1"/>
      <c r="D33" s="1"/>
      <c r="E33" s="2"/>
      <c r="F33" s="2"/>
      <c r="G33" s="2"/>
      <c r="H33" s="2"/>
      <c r="I33" s="2"/>
      <c r="J33" s="2"/>
      <c r="K33" s="2"/>
    </row>
    <row r="34" spans="1:11">
      <c r="A34" s="56" t="s">
        <v>71</v>
      </c>
      <c r="B34" s="1">
        <v>1000000</v>
      </c>
      <c r="C34" s="1"/>
      <c r="D34" s="1"/>
      <c r="E34" s="2"/>
      <c r="F34" s="2"/>
      <c r="G34" s="2"/>
      <c r="H34" s="2"/>
      <c r="I34" s="2"/>
      <c r="J34" s="2"/>
      <c r="K34" s="2"/>
    </row>
    <row r="35" spans="1:11">
      <c r="A35" s="47" t="s">
        <v>70</v>
      </c>
      <c r="B35" s="52">
        <f>B36+B43+B44</f>
        <v>72930188</v>
      </c>
      <c r="C35" s="52"/>
      <c r="D35" s="1"/>
      <c r="E35" s="2"/>
      <c r="F35" s="2"/>
      <c r="G35" s="2"/>
      <c r="H35" s="2"/>
      <c r="I35" s="2"/>
      <c r="J35" s="2"/>
      <c r="K35" s="2"/>
    </row>
    <row r="36" spans="1:11">
      <c r="A36" s="51" t="s">
        <v>69</v>
      </c>
      <c r="B36" s="53">
        <f>SUM(B37:B42)</f>
        <v>63486654</v>
      </c>
      <c r="C36" s="53"/>
      <c r="D36" s="1"/>
      <c r="E36" s="2"/>
      <c r="F36" s="2"/>
      <c r="G36" s="2"/>
      <c r="H36" s="2"/>
      <c r="I36" s="2"/>
      <c r="J36" s="2"/>
      <c r="K36" s="2"/>
    </row>
    <row r="37" spans="1:11">
      <c r="A37" s="14" t="s">
        <v>68</v>
      </c>
      <c r="B37" s="55">
        <f>29501340+2979933</f>
        <v>32481273</v>
      </c>
      <c r="C37" s="55"/>
      <c r="D37" s="1"/>
      <c r="E37" s="2"/>
      <c r="F37" s="2"/>
      <c r="G37" s="2"/>
      <c r="H37" s="2"/>
      <c r="I37" s="2"/>
      <c r="J37" s="2"/>
      <c r="K37" s="2"/>
    </row>
    <row r="38" spans="1:11">
      <c r="A38" s="14" t="s">
        <v>67</v>
      </c>
      <c r="B38" s="55">
        <f>9600000-720000</f>
        <v>8880000</v>
      </c>
      <c r="C38" s="55"/>
      <c r="D38" s="1"/>
      <c r="E38" s="2"/>
      <c r="F38" s="2"/>
      <c r="G38" s="2"/>
      <c r="H38" s="2"/>
      <c r="I38" s="2"/>
      <c r="J38" s="2"/>
      <c r="K38" s="2"/>
    </row>
    <row r="39" spans="1:11">
      <c r="A39" s="14" t="s">
        <v>66</v>
      </c>
      <c r="B39" s="55">
        <f>14750670+1489967</f>
        <v>16240637</v>
      </c>
      <c r="C39" s="55"/>
      <c r="D39" s="1"/>
      <c r="E39" s="2"/>
      <c r="F39" s="2"/>
      <c r="G39" s="2"/>
      <c r="H39" s="2"/>
      <c r="I39" s="2"/>
      <c r="J39" s="2"/>
      <c r="K39" s="2"/>
    </row>
    <row r="40" spans="1:11">
      <c r="A40" s="14" t="s">
        <v>65</v>
      </c>
      <c r="B40" s="55">
        <f>4800000-1200000</f>
        <v>3600000</v>
      </c>
      <c r="C40" s="55"/>
      <c r="D40" s="1"/>
      <c r="E40" s="2"/>
      <c r="F40" s="2"/>
      <c r="G40" s="2"/>
      <c r="H40" s="2"/>
      <c r="I40" s="2"/>
      <c r="J40" s="2"/>
      <c r="K40" s="2"/>
    </row>
    <row r="41" spans="1:11">
      <c r="A41" s="14" t="s">
        <v>64</v>
      </c>
      <c r="B41" s="55">
        <f>378180+38200</f>
        <v>416380</v>
      </c>
      <c r="C41" s="55"/>
      <c r="D41" s="1"/>
      <c r="E41" s="2"/>
      <c r="F41" s="2"/>
      <c r="G41" s="2"/>
      <c r="H41" s="2"/>
      <c r="I41" s="2"/>
      <c r="J41" s="2"/>
      <c r="K41" s="2"/>
    </row>
    <row r="42" spans="1:11">
      <c r="A42" s="14" t="s">
        <v>63</v>
      </c>
      <c r="B42" s="55">
        <v>1868364</v>
      </c>
      <c r="C42" s="55"/>
      <c r="D42" s="1"/>
      <c r="E42" s="2"/>
      <c r="F42" s="2"/>
      <c r="G42" s="2"/>
      <c r="H42" s="2"/>
      <c r="I42" s="2"/>
      <c r="J42" s="2"/>
      <c r="K42" s="2"/>
    </row>
    <row r="43" spans="1:11">
      <c r="A43" s="51" t="s">
        <v>62</v>
      </c>
      <c r="B43" s="53">
        <f>5773467+2886733-54466</f>
        <v>8605734</v>
      </c>
      <c r="C43" s="53"/>
      <c r="D43" s="1"/>
      <c r="E43" s="2"/>
      <c r="F43" s="2"/>
      <c r="G43" s="2"/>
      <c r="H43" s="2"/>
      <c r="I43" s="2"/>
      <c r="J43" s="2"/>
      <c r="K43" s="2"/>
    </row>
    <row r="44" spans="1:11">
      <c r="A44" s="54" t="s">
        <v>61</v>
      </c>
      <c r="B44" s="53">
        <v>837800</v>
      </c>
      <c r="C44" s="53"/>
      <c r="D44" s="1"/>
      <c r="E44" s="2"/>
      <c r="F44" s="2"/>
      <c r="G44" s="2"/>
      <c r="H44" s="2"/>
      <c r="I44" s="2"/>
      <c r="J44" s="2"/>
      <c r="K44" s="2"/>
    </row>
    <row r="45" spans="1:11">
      <c r="A45" s="47" t="s">
        <v>60</v>
      </c>
      <c r="B45" s="52">
        <f>B46+B48+B55+B56</f>
        <v>111239580</v>
      </c>
      <c r="C45" s="52"/>
      <c r="D45" s="1"/>
      <c r="E45" s="2"/>
      <c r="F45" s="2"/>
      <c r="G45" s="2"/>
      <c r="H45" s="2"/>
      <c r="I45" s="2"/>
      <c r="J45" s="2"/>
      <c r="K45" s="2"/>
    </row>
    <row r="46" spans="1:11">
      <c r="A46" s="51" t="s">
        <v>59</v>
      </c>
      <c r="B46" s="48">
        <v>19961000</v>
      </c>
      <c r="C46" s="1"/>
      <c r="D46" s="1"/>
      <c r="E46" s="2"/>
      <c r="F46" s="2"/>
      <c r="G46" s="2"/>
      <c r="H46" s="2"/>
      <c r="I46" s="2"/>
      <c r="J46" s="2"/>
      <c r="K46" s="2"/>
    </row>
    <row r="47" spans="1:11" hidden="1">
      <c r="A47" s="14" t="s">
        <v>58</v>
      </c>
      <c r="B47" s="48"/>
      <c r="C47" s="48"/>
      <c r="D47" s="1"/>
      <c r="E47" s="2"/>
      <c r="F47" s="2"/>
      <c r="G47" s="2"/>
      <c r="H47" s="2"/>
      <c r="I47" s="2"/>
      <c r="J47" s="2"/>
      <c r="K47" s="2"/>
    </row>
    <row r="48" spans="1:11">
      <c r="A48" s="51" t="s">
        <v>57</v>
      </c>
      <c r="B48" s="48">
        <f>B49+B50+B51+B52+B53+B54</f>
        <v>44236905</v>
      </c>
      <c r="C48" s="48"/>
      <c r="D48" s="1"/>
      <c r="E48" s="2"/>
      <c r="F48" s="2"/>
      <c r="G48" s="2"/>
      <c r="H48" s="2"/>
      <c r="I48" s="2"/>
      <c r="J48" s="2"/>
      <c r="K48" s="2"/>
    </row>
    <row r="49" spans="1:11">
      <c r="A49" s="14" t="s">
        <v>56</v>
      </c>
      <c r="B49" s="1">
        <v>3000000</v>
      </c>
      <c r="C49" s="1"/>
      <c r="D49" s="1"/>
      <c r="E49" s="2"/>
      <c r="F49" s="2"/>
      <c r="G49" s="2"/>
      <c r="H49" s="2"/>
      <c r="I49" s="2"/>
      <c r="J49" s="2"/>
      <c r="K49" s="2"/>
    </row>
    <row r="50" spans="1:11">
      <c r="A50" s="14" t="s">
        <v>55</v>
      </c>
      <c r="B50" s="1">
        <v>4705600</v>
      </c>
      <c r="C50" s="1"/>
      <c r="D50" s="1"/>
      <c r="E50" s="2"/>
      <c r="F50" s="2"/>
      <c r="G50" s="2"/>
      <c r="H50" s="2"/>
      <c r="I50" s="2"/>
      <c r="J50" s="2"/>
      <c r="K50" s="2"/>
    </row>
    <row r="51" spans="1:11">
      <c r="A51" s="14" t="s">
        <v>54</v>
      </c>
      <c r="B51" s="1">
        <f>575000+7350000+840000+1260000</f>
        <v>10025000</v>
      </c>
      <c r="C51" s="1"/>
      <c r="D51" s="1"/>
      <c r="E51" s="2"/>
      <c r="F51" s="2"/>
      <c r="G51" s="2"/>
      <c r="H51" s="2"/>
      <c r="I51" s="2"/>
      <c r="J51" s="2"/>
      <c r="K51" s="2"/>
    </row>
    <row r="52" spans="1:11">
      <c r="A52" s="14" t="s">
        <v>53</v>
      </c>
      <c r="B52" s="1">
        <v>11118000</v>
      </c>
      <c r="C52" s="1"/>
      <c r="D52" s="1"/>
      <c r="E52" s="2"/>
      <c r="F52" s="2"/>
      <c r="G52" s="2"/>
      <c r="H52" s="2"/>
      <c r="I52" s="2"/>
      <c r="J52" s="2"/>
      <c r="K52" s="2"/>
    </row>
    <row r="53" spans="1:11">
      <c r="A53" s="14" t="s">
        <v>52</v>
      </c>
      <c r="B53" s="1">
        <f>9387900+1037610+494100-518805</f>
        <v>10400805</v>
      </c>
      <c r="C53" s="1"/>
      <c r="D53" s="1"/>
      <c r="E53" s="2"/>
      <c r="F53" s="2"/>
      <c r="G53" s="2"/>
      <c r="H53" s="2"/>
      <c r="I53" s="2"/>
      <c r="J53" s="2"/>
      <c r="K53" s="2"/>
    </row>
    <row r="54" spans="1:11">
      <c r="A54" s="14" t="s">
        <v>51</v>
      </c>
      <c r="B54" s="1">
        <v>4987500</v>
      </c>
      <c r="C54" s="1"/>
      <c r="D54" s="1"/>
      <c r="E54" s="2"/>
      <c r="F54" s="2"/>
      <c r="G54" s="2"/>
      <c r="H54" s="2"/>
      <c r="I54" s="2"/>
      <c r="J54" s="2"/>
      <c r="K54" s="2"/>
    </row>
    <row r="55" spans="1:11">
      <c r="A55" s="50" t="s">
        <v>50</v>
      </c>
      <c r="B55" s="48">
        <f>31351783+14100480+1083458-550000-6504-522240-376690</f>
        <v>45080287</v>
      </c>
      <c r="C55" s="1"/>
      <c r="D55" s="1"/>
      <c r="E55" s="2"/>
      <c r="F55" s="2"/>
      <c r="G55" s="2"/>
      <c r="H55" s="2"/>
      <c r="I55" s="2"/>
      <c r="J55" s="2"/>
      <c r="K55" s="2"/>
    </row>
    <row r="56" spans="1:11" ht="22.5">
      <c r="A56" s="49" t="s">
        <v>49</v>
      </c>
      <c r="B56" s="48">
        <f>3017520-1056132</f>
        <v>1961388</v>
      </c>
      <c r="C56" s="1"/>
      <c r="D56" s="1"/>
      <c r="E56" s="2"/>
      <c r="F56" s="2"/>
      <c r="G56" s="2"/>
      <c r="H56" s="2"/>
      <c r="I56" s="2"/>
      <c r="J56" s="2"/>
      <c r="K56" s="2"/>
    </row>
    <row r="57" spans="1:11">
      <c r="A57" s="47" t="s">
        <v>48</v>
      </c>
      <c r="B57" s="1">
        <v>5794620</v>
      </c>
      <c r="C57" s="1"/>
      <c r="D57" s="1"/>
      <c r="E57" s="2"/>
      <c r="F57" s="2"/>
      <c r="G57" s="2"/>
      <c r="H57" s="2"/>
      <c r="I57" s="2"/>
      <c r="J57" s="2"/>
      <c r="K57" s="2"/>
    </row>
    <row r="58" spans="1:11">
      <c r="A58" s="46" t="s">
        <v>47</v>
      </c>
      <c r="B58" s="37">
        <f>B59+B63</f>
        <v>97815750</v>
      </c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38" t="s">
        <v>46</v>
      </c>
      <c r="B59" s="40">
        <f>SUM(B60:B62)</f>
        <v>19250400</v>
      </c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14" t="s">
        <v>45</v>
      </c>
      <c r="B60" s="19">
        <v>8842800</v>
      </c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14" t="s">
        <v>44</v>
      </c>
      <c r="B61" s="19">
        <v>222000</v>
      </c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14" t="s">
        <v>43</v>
      </c>
      <c r="B62" s="19">
        <v>10185600</v>
      </c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45" t="s">
        <v>42</v>
      </c>
      <c r="B63" s="40">
        <f>SUM(B64:B72)</f>
        <v>78565350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14" t="s">
        <v>41</v>
      </c>
      <c r="B64" s="19">
        <f>7070257+2220183</f>
        <v>9290440</v>
      </c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14" t="s">
        <v>40</v>
      </c>
      <c r="B65" s="19">
        <v>209000</v>
      </c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41" t="s">
        <v>39</v>
      </c>
      <c r="B66" s="19">
        <f>'[1]5_melléklet'!B96+'[1]5_melléklet'!B118-12922117-411857-70452-1036205+3062385+817844+1399956+944321-244590-26905-630710-1127332+5554180+38339-699978</f>
        <v>48769042</v>
      </c>
      <c r="C66" s="44"/>
      <c r="D66" s="2"/>
      <c r="E66" s="2"/>
      <c r="F66" s="2"/>
      <c r="G66" s="2"/>
      <c r="H66" s="2"/>
      <c r="I66" s="2"/>
      <c r="J66" s="2"/>
      <c r="K66" s="10"/>
    </row>
    <row r="67" spans="1:11">
      <c r="A67" s="41" t="s">
        <v>38</v>
      </c>
      <c r="B67" s="19">
        <v>7000000</v>
      </c>
      <c r="C67" s="44"/>
      <c r="D67" s="2"/>
      <c r="E67" s="2"/>
      <c r="F67" s="2"/>
      <c r="G67" s="2"/>
      <c r="H67" s="2"/>
      <c r="I67" s="2"/>
      <c r="J67" s="2"/>
      <c r="K67" s="10"/>
    </row>
    <row r="68" spans="1:11">
      <c r="A68" s="41" t="s">
        <v>37</v>
      </c>
      <c r="B68" s="19">
        <v>1000000</v>
      </c>
      <c r="C68" s="44"/>
      <c r="D68" s="2"/>
      <c r="E68" s="2"/>
      <c r="F68" s="2"/>
      <c r="G68" s="2"/>
      <c r="H68" s="2"/>
      <c r="I68" s="2"/>
      <c r="J68" s="2"/>
      <c r="K68" s="10"/>
    </row>
    <row r="69" spans="1:11">
      <c r="A69" s="41" t="s">
        <v>36</v>
      </c>
      <c r="B69" s="19">
        <v>8098160</v>
      </c>
      <c r="C69" s="44"/>
      <c r="D69" s="2"/>
      <c r="E69" s="2"/>
      <c r="F69" s="2"/>
      <c r="G69" s="2"/>
      <c r="H69" s="2"/>
      <c r="I69" s="2"/>
      <c r="J69" s="2"/>
      <c r="K69" s="10"/>
    </row>
    <row r="70" spans="1:11">
      <c r="A70" s="41" t="s">
        <v>35</v>
      </c>
      <c r="B70" s="19">
        <v>1614100</v>
      </c>
      <c r="C70" s="44"/>
      <c r="D70" s="2"/>
      <c r="E70" s="2"/>
      <c r="F70" s="2"/>
      <c r="G70" s="2"/>
      <c r="H70" s="2"/>
      <c r="I70" s="2"/>
      <c r="J70" s="2"/>
      <c r="K70" s="10"/>
    </row>
    <row r="71" spans="1:11">
      <c r="A71" s="41" t="s">
        <v>34</v>
      </c>
      <c r="B71" s="19">
        <f>1980770+593408-312420</f>
        <v>2261758</v>
      </c>
      <c r="C71" s="44"/>
      <c r="D71" s="2"/>
      <c r="E71" s="2"/>
      <c r="F71" s="2"/>
      <c r="G71" s="2"/>
      <c r="H71" s="2"/>
      <c r="I71" s="2"/>
      <c r="J71" s="2"/>
      <c r="K71" s="10"/>
    </row>
    <row r="72" spans="1:11">
      <c r="A72" s="41" t="s">
        <v>33</v>
      </c>
      <c r="B72" s="19">
        <v>322850</v>
      </c>
      <c r="C72" s="44"/>
      <c r="D72" s="2"/>
      <c r="E72" s="2"/>
      <c r="F72" s="2"/>
      <c r="G72" s="2"/>
      <c r="H72" s="2"/>
      <c r="I72" s="2"/>
      <c r="J72" s="2"/>
      <c r="K72" s="10"/>
    </row>
    <row r="73" spans="1:11">
      <c r="A73" s="43" t="s">
        <v>32</v>
      </c>
      <c r="B73" s="37">
        <f>B74</f>
        <v>24756859</v>
      </c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41" t="s">
        <v>31</v>
      </c>
      <c r="B74" s="19">
        <f>2494525+294745-1685786+(7245000+1593900)*0.85+10442792+572180+3499890+612579+6211593-(7245000+1593900)*0.85+1614363+699978</f>
        <v>24756859</v>
      </c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43" t="s">
        <v>30</v>
      </c>
      <c r="B75" s="42">
        <f>B76</f>
        <v>3242192</v>
      </c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41" t="s">
        <v>29</v>
      </c>
      <c r="B76" s="19">
        <f>2156212+1085980</f>
        <v>3242192</v>
      </c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43" t="s">
        <v>28</v>
      </c>
      <c r="B77" s="42">
        <f>B78</f>
        <v>80000</v>
      </c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41" t="s">
        <v>27</v>
      </c>
      <c r="B78" s="19">
        <v>80000</v>
      </c>
      <c r="C78" s="2"/>
      <c r="D78" s="2"/>
      <c r="E78" s="2"/>
      <c r="F78" s="2"/>
      <c r="G78" s="2"/>
      <c r="H78" s="2"/>
      <c r="I78" s="2"/>
      <c r="J78" s="2"/>
      <c r="K78" s="2"/>
    </row>
    <row r="79" spans="1:11" ht="13.5" thickBot="1">
      <c r="A79" s="14"/>
      <c r="B79" s="19"/>
      <c r="C79" s="2"/>
      <c r="D79" s="2"/>
      <c r="E79" s="2"/>
      <c r="F79" s="2"/>
      <c r="G79" s="2"/>
      <c r="H79" s="2"/>
      <c r="I79" s="2"/>
      <c r="J79" s="2"/>
      <c r="K79" s="2"/>
    </row>
    <row r="80" spans="1:11" ht="13.5" thickBot="1">
      <c r="A80" s="12" t="s">
        <v>26</v>
      </c>
      <c r="B80" s="34">
        <f>B6+B12+B28</f>
        <v>678938767</v>
      </c>
      <c r="C80" s="2"/>
      <c r="D80" s="2"/>
      <c r="E80" s="2"/>
      <c r="F80" s="2"/>
      <c r="G80" s="2"/>
      <c r="H80" s="2"/>
      <c r="I80" s="2"/>
      <c r="J80" s="2"/>
      <c r="K80" s="2"/>
    </row>
    <row r="81" spans="1:11" ht="13.5" thickBot="1">
      <c r="A81" s="8"/>
      <c r="B81" s="7"/>
      <c r="C81" s="2"/>
      <c r="D81" s="2"/>
      <c r="E81" s="2"/>
      <c r="F81" s="2"/>
      <c r="G81" s="2"/>
      <c r="H81" s="2"/>
      <c r="I81" s="2"/>
      <c r="J81" s="2"/>
      <c r="K81" s="2"/>
    </row>
    <row r="82" spans="1:11" ht="13.5" thickBot="1">
      <c r="A82" s="12" t="s">
        <v>25</v>
      </c>
      <c r="B82" s="34">
        <f>B83+B88</f>
        <v>235825180</v>
      </c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39" t="s">
        <v>24</v>
      </c>
      <c r="B83" s="37">
        <f>B84</f>
        <v>1440000</v>
      </c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38" t="s">
        <v>23</v>
      </c>
      <c r="B84" s="40">
        <f>B85</f>
        <v>1440000</v>
      </c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14" t="s">
        <v>22</v>
      </c>
      <c r="B85" s="19">
        <f>B86+B87</f>
        <v>1440000</v>
      </c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14" t="s">
        <v>21</v>
      </c>
      <c r="B86" s="19">
        <v>800000</v>
      </c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14" t="s">
        <v>20</v>
      </c>
      <c r="B87" s="19">
        <v>640000</v>
      </c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39" t="s">
        <v>19</v>
      </c>
      <c r="B88" s="37">
        <f>B89</f>
        <v>234385180</v>
      </c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38" t="s">
        <v>18</v>
      </c>
      <c r="B89" s="37">
        <f>B90+B91+B92+B93</f>
        <v>234385180</v>
      </c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14" t="s">
        <v>17</v>
      </c>
      <c r="B90" s="19">
        <v>9000000</v>
      </c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14" t="s">
        <v>16</v>
      </c>
      <c r="B91" s="19">
        <v>1000000</v>
      </c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14" t="s">
        <v>15</v>
      </c>
      <c r="B92" s="19">
        <f>223795180</f>
        <v>223795180</v>
      </c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14" t="s">
        <v>14</v>
      </c>
      <c r="B93" s="19">
        <v>590000</v>
      </c>
      <c r="C93" s="2"/>
      <c r="D93" s="2"/>
      <c r="E93" s="2"/>
      <c r="F93" s="2"/>
      <c r="G93" s="2"/>
      <c r="H93" s="2"/>
      <c r="I93" s="2"/>
      <c r="J93" s="2"/>
      <c r="K93" s="2"/>
    </row>
    <row r="94" spans="1:11" ht="13.5" thickBot="1">
      <c r="A94" s="14"/>
      <c r="B94" s="19"/>
      <c r="C94" s="2"/>
      <c r="D94" s="2"/>
      <c r="E94" s="2"/>
      <c r="F94" s="2"/>
      <c r="G94" s="2"/>
      <c r="H94" s="2"/>
      <c r="I94" s="2"/>
      <c r="J94" s="2"/>
      <c r="K94" s="2"/>
    </row>
    <row r="95" spans="1:11" ht="13.5" thickBot="1">
      <c r="A95" s="12" t="s">
        <v>13</v>
      </c>
      <c r="B95" s="34">
        <f>B96</f>
        <v>568000</v>
      </c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36" t="s">
        <v>12</v>
      </c>
      <c r="B96" s="19">
        <v>568000</v>
      </c>
      <c r="C96" s="2"/>
      <c r="D96" s="2"/>
      <c r="E96" s="2"/>
      <c r="F96" s="2"/>
      <c r="G96" s="2"/>
      <c r="H96" s="2"/>
      <c r="I96" s="2"/>
      <c r="J96" s="2"/>
      <c r="K96" s="2"/>
    </row>
    <row r="97" spans="1:14" ht="13.5" thickBot="1">
      <c r="A97" s="14"/>
      <c r="B97" s="19"/>
      <c r="C97" s="2"/>
      <c r="D97" s="2"/>
      <c r="E97" s="2"/>
      <c r="F97" s="2"/>
      <c r="G97" s="2"/>
      <c r="H97" s="2"/>
      <c r="I97" s="2"/>
      <c r="J97" s="2"/>
      <c r="K97" s="2"/>
    </row>
    <row r="98" spans="1:14" ht="13.5" thickBot="1">
      <c r="A98" s="12" t="s">
        <v>11</v>
      </c>
      <c r="B98" s="34">
        <f>B82+B95</f>
        <v>236393180</v>
      </c>
      <c r="C98" s="2"/>
      <c r="D98" s="2"/>
      <c r="E98" s="2"/>
      <c r="F98" s="2"/>
      <c r="G98" s="2"/>
      <c r="H98" s="2"/>
      <c r="I98" s="2"/>
      <c r="J98" s="2"/>
      <c r="K98" s="2"/>
    </row>
    <row r="99" spans="1:14" ht="13.5" thickBot="1">
      <c r="A99" s="14"/>
      <c r="B99" s="27"/>
      <c r="C99" s="2"/>
      <c r="D99" s="2"/>
      <c r="E99" s="2"/>
      <c r="F99" s="2"/>
      <c r="G99" s="2"/>
      <c r="H99" s="2"/>
      <c r="I99" s="2"/>
      <c r="J99" s="2"/>
      <c r="K99" s="2"/>
    </row>
    <row r="100" spans="1:14" ht="13.5" thickBot="1">
      <c r="A100" s="35" t="s">
        <v>10</v>
      </c>
      <c r="B100" s="34">
        <f>B80+B98</f>
        <v>915331947</v>
      </c>
      <c r="C100" s="2"/>
      <c r="D100" s="2"/>
      <c r="E100" s="2"/>
      <c r="F100" s="2"/>
      <c r="G100" s="2"/>
      <c r="H100" s="2"/>
      <c r="I100" s="2"/>
      <c r="J100" s="2"/>
      <c r="K100" s="2"/>
    </row>
    <row r="101" spans="1:14" ht="13.5" thickBot="1">
      <c r="A101" s="33"/>
      <c r="B101" s="17"/>
      <c r="C101" s="2"/>
      <c r="D101" s="2"/>
      <c r="E101" s="2"/>
      <c r="F101" s="2"/>
      <c r="G101" s="2"/>
      <c r="H101" s="2"/>
      <c r="I101" s="2"/>
      <c r="J101" s="2"/>
      <c r="K101" s="2"/>
    </row>
    <row r="102" spans="1:14" ht="13.5" thickBot="1">
      <c r="A102" s="32" t="s">
        <v>9</v>
      </c>
      <c r="B102" s="31">
        <f>B103+B104</f>
        <v>315000000</v>
      </c>
      <c r="C102" s="2"/>
      <c r="D102" s="2"/>
      <c r="E102" s="2"/>
      <c r="F102" s="2"/>
      <c r="G102" s="2"/>
      <c r="H102" s="2"/>
      <c r="I102" s="2"/>
      <c r="J102" s="2"/>
      <c r="K102" s="2"/>
    </row>
    <row r="103" spans="1:14">
      <c r="A103" s="30" t="s">
        <v>8</v>
      </c>
      <c r="B103" s="29">
        <v>270000000</v>
      </c>
      <c r="C103" s="9"/>
      <c r="D103" s="9"/>
      <c r="E103" s="2"/>
      <c r="F103" s="2"/>
      <c r="G103" s="2"/>
      <c r="H103" s="2"/>
      <c r="I103" s="2"/>
      <c r="J103" s="2"/>
      <c r="K103" s="2"/>
    </row>
    <row r="104" spans="1:14">
      <c r="A104" s="30" t="s">
        <v>7</v>
      </c>
      <c r="B104" s="29">
        <f>25000000+10000000+10000000</f>
        <v>45000000</v>
      </c>
      <c r="C104" s="9"/>
      <c r="D104" s="9"/>
      <c r="E104" s="2"/>
      <c r="F104" s="2"/>
      <c r="G104" s="2"/>
      <c r="H104" s="2"/>
      <c r="I104" s="2"/>
      <c r="J104" s="2"/>
      <c r="K104" s="2"/>
    </row>
    <row r="105" spans="1:14" ht="13.5" thickBot="1">
      <c r="A105" s="28"/>
      <c r="B105" s="27"/>
      <c r="C105" s="9"/>
      <c r="D105" s="9"/>
      <c r="E105" s="2"/>
      <c r="F105" s="2"/>
      <c r="G105" s="2"/>
      <c r="H105" s="2"/>
      <c r="I105" s="2"/>
      <c r="J105" s="2"/>
      <c r="K105" s="2"/>
      <c r="N105" s="13"/>
    </row>
    <row r="106" spans="1:14" ht="13.5" thickBot="1">
      <c r="A106" s="26" t="s">
        <v>6</v>
      </c>
      <c r="B106" s="25">
        <f>SUM(B107:B110)</f>
        <v>73253127</v>
      </c>
      <c r="C106" s="24"/>
      <c r="D106" s="23"/>
      <c r="E106" s="15"/>
      <c r="F106" s="15"/>
      <c r="G106" s="22"/>
      <c r="H106" s="2"/>
      <c r="I106" s="2"/>
      <c r="J106" s="2"/>
      <c r="K106" s="2"/>
      <c r="L106" s="13"/>
      <c r="N106" s="13"/>
    </row>
    <row r="107" spans="1:14">
      <c r="A107" s="21" t="s">
        <v>5</v>
      </c>
      <c r="B107" s="17">
        <f>59872586+5263-38844-5263</f>
        <v>59833742</v>
      </c>
      <c r="C107" s="20"/>
      <c r="D107" s="20"/>
      <c r="E107" s="15"/>
      <c r="F107" s="15"/>
      <c r="G107" s="15"/>
      <c r="H107" s="2"/>
      <c r="I107" s="2"/>
      <c r="J107" s="2"/>
      <c r="K107" s="2"/>
      <c r="L107" s="13"/>
      <c r="N107" s="13"/>
    </row>
    <row r="108" spans="1:14">
      <c r="A108" s="14" t="s">
        <v>4</v>
      </c>
      <c r="B108" s="19">
        <f>138165447-134120102</f>
        <v>4045345</v>
      </c>
      <c r="C108" s="16"/>
      <c r="D108" s="16"/>
      <c r="E108" s="15"/>
      <c r="F108" s="15"/>
      <c r="G108" s="2"/>
      <c r="H108" s="2"/>
      <c r="I108" s="2"/>
      <c r="J108" s="2"/>
      <c r="K108" s="2"/>
      <c r="L108" s="18"/>
      <c r="N108" s="13"/>
    </row>
    <row r="109" spans="1:14">
      <c r="A109" s="14" t="s">
        <v>3</v>
      </c>
      <c r="B109" s="17">
        <v>4110317</v>
      </c>
      <c r="C109" s="16"/>
      <c r="D109" s="16"/>
      <c r="E109" s="15"/>
      <c r="F109" s="15"/>
      <c r="G109" s="2"/>
      <c r="H109" s="2"/>
      <c r="I109" s="2"/>
      <c r="J109" s="2"/>
      <c r="K109" s="2"/>
      <c r="L109" s="13"/>
      <c r="N109" s="13"/>
    </row>
    <row r="110" spans="1:14">
      <c r="A110" s="14" t="s">
        <v>2</v>
      </c>
      <c r="B110" s="17">
        <v>5263723</v>
      </c>
      <c r="C110" s="16"/>
      <c r="D110" s="16"/>
      <c r="E110" s="15"/>
      <c r="F110" s="15"/>
      <c r="G110" s="2"/>
      <c r="H110" s="2"/>
      <c r="I110" s="2"/>
      <c r="J110" s="2"/>
      <c r="K110" s="2"/>
      <c r="N110" s="13"/>
    </row>
    <row r="111" spans="1:14" ht="13.5" thickBot="1">
      <c r="A111" s="14"/>
      <c r="C111" s="9"/>
      <c r="D111" s="9"/>
      <c r="E111" s="2"/>
      <c r="F111" s="2"/>
      <c r="G111" s="2"/>
      <c r="H111" s="2"/>
      <c r="I111" s="2"/>
      <c r="J111" s="2"/>
      <c r="K111" s="2"/>
      <c r="N111" s="13"/>
    </row>
    <row r="112" spans="1:14" ht="13.5" thickBot="1">
      <c r="A112" s="12" t="s">
        <v>1</v>
      </c>
      <c r="B112" s="11">
        <f>B106+B100+B102</f>
        <v>1303585074</v>
      </c>
      <c r="C112" s="10" t="s">
        <v>0</v>
      </c>
      <c r="D112" s="9"/>
      <c r="E112" s="2"/>
      <c r="F112" s="2"/>
      <c r="G112" s="2"/>
      <c r="H112" s="2"/>
      <c r="I112" s="2"/>
      <c r="J112" s="2"/>
      <c r="K112" s="2"/>
      <c r="N112" s="6"/>
    </row>
    <row r="113" spans="1:14">
      <c r="A113" s="8"/>
      <c r="B113" s="7"/>
      <c r="C113" s="2"/>
      <c r="D113" s="2"/>
      <c r="E113" s="2"/>
      <c r="F113" s="2"/>
      <c r="G113" s="2"/>
      <c r="H113" s="2"/>
      <c r="I113" s="2"/>
      <c r="J113" s="2"/>
      <c r="K113" s="2"/>
      <c r="N113" s="6"/>
    </row>
    <row r="114" spans="1:14">
      <c r="A114" s="2"/>
    </row>
    <row r="115" spans="1:14">
      <c r="A115" s="2"/>
      <c r="C115" s="3"/>
    </row>
    <row r="116" spans="1:14">
      <c r="A116" s="2"/>
    </row>
    <row r="117" spans="1:14">
      <c r="A117" s="2"/>
    </row>
    <row r="118" spans="1:14">
      <c r="A118" s="5"/>
      <c r="B118" s="4"/>
      <c r="C118" s="3"/>
      <c r="K118" s="3"/>
    </row>
    <row r="119" spans="1:14">
      <c r="A119" s="2"/>
    </row>
    <row r="120" spans="1:14">
      <c r="A120" s="2"/>
      <c r="C120" s="3"/>
      <c r="K120" s="3"/>
    </row>
    <row r="121" spans="1:14">
      <c r="A121" s="2"/>
    </row>
    <row r="122" spans="1:14">
      <c r="A122" s="2"/>
    </row>
    <row r="123" spans="1:14">
      <c r="A123" s="2"/>
    </row>
    <row r="124" spans="1:14">
      <c r="A124" s="2"/>
    </row>
    <row r="125" spans="1:14">
      <c r="A125" s="2"/>
    </row>
    <row r="126" spans="1:14">
      <c r="A126" s="2"/>
    </row>
    <row r="127" spans="1:14">
      <c r="A127" s="2"/>
    </row>
    <row r="128" spans="1:14">
      <c r="A128" s="2"/>
    </row>
    <row r="129" spans="1:1" customFormat="1">
      <c r="A129" s="2"/>
    </row>
    <row r="130" spans="1:1" customFormat="1">
      <c r="A130" s="2"/>
    </row>
    <row r="131" spans="1:1" customFormat="1">
      <c r="A131" s="2"/>
    </row>
    <row r="132" spans="1:1" customFormat="1">
      <c r="A132" s="2"/>
    </row>
    <row r="133" spans="1:1" customFormat="1">
      <c r="A133" s="2"/>
    </row>
    <row r="134" spans="1:1" customFormat="1">
      <c r="A134" s="2"/>
    </row>
    <row r="135" spans="1:1" customFormat="1">
      <c r="A135" s="2"/>
    </row>
    <row r="136" spans="1:1" customFormat="1">
      <c r="A136" s="2"/>
    </row>
    <row r="137" spans="1:1" customFormat="1">
      <c r="A137" s="2"/>
    </row>
    <row r="138" spans="1:1" customFormat="1">
      <c r="A138" s="2"/>
    </row>
    <row r="139" spans="1:1" customFormat="1">
      <c r="A139" s="2"/>
    </row>
    <row r="140" spans="1:1" customFormat="1">
      <c r="A140" s="2"/>
    </row>
    <row r="141" spans="1:1" customFormat="1">
      <c r="A141" s="2"/>
    </row>
    <row r="142" spans="1:1" customFormat="1">
      <c r="A142" s="2"/>
    </row>
    <row r="143" spans="1:1" customFormat="1">
      <c r="A143" s="2"/>
    </row>
    <row r="144" spans="1:1" customFormat="1">
      <c r="A144" s="2"/>
    </row>
    <row r="145" spans="1:1" customFormat="1">
      <c r="A145" s="2"/>
    </row>
    <row r="146" spans="1:1" customFormat="1">
      <c r="A146" s="2"/>
    </row>
    <row r="147" spans="1:1" customFormat="1">
      <c r="A147" s="2"/>
    </row>
    <row r="148" spans="1:1" customFormat="1">
      <c r="A148" s="2"/>
    </row>
    <row r="149" spans="1:1" customFormat="1">
      <c r="A149" s="2"/>
    </row>
    <row r="150" spans="1:1" customFormat="1">
      <c r="A150" s="2"/>
    </row>
    <row r="151" spans="1:1" customFormat="1">
      <c r="A151" s="2"/>
    </row>
    <row r="152" spans="1:1" customFormat="1">
      <c r="A152" s="2"/>
    </row>
    <row r="153" spans="1:1" customFormat="1">
      <c r="A153" s="2"/>
    </row>
    <row r="154" spans="1:1" customFormat="1">
      <c r="A154" s="2"/>
    </row>
    <row r="155" spans="1:1" customFormat="1">
      <c r="A155" s="2"/>
    </row>
    <row r="156" spans="1:1" customFormat="1">
      <c r="A156" s="2"/>
    </row>
    <row r="157" spans="1:1" customFormat="1">
      <c r="A157" s="2"/>
    </row>
    <row r="158" spans="1:1" customFormat="1">
      <c r="A158" s="2"/>
    </row>
    <row r="159" spans="1:1" customFormat="1">
      <c r="A159" s="2"/>
    </row>
    <row r="160" spans="1:1" customFormat="1">
      <c r="A160" s="2"/>
    </row>
    <row r="161" spans="1:1" customFormat="1">
      <c r="A161" s="2"/>
    </row>
    <row r="162" spans="1:1" customFormat="1">
      <c r="A162" s="2"/>
    </row>
    <row r="163" spans="1:1" customFormat="1">
      <c r="A163" s="2"/>
    </row>
    <row r="164" spans="1:1" customFormat="1">
      <c r="A164" s="2"/>
    </row>
    <row r="165" spans="1:1" customFormat="1">
      <c r="A165" s="2"/>
    </row>
    <row r="166" spans="1:1" customFormat="1">
      <c r="A166" s="2"/>
    </row>
    <row r="167" spans="1:1" customFormat="1">
      <c r="A167" s="2"/>
    </row>
    <row r="168" spans="1:1" customFormat="1">
      <c r="A168" s="2"/>
    </row>
    <row r="169" spans="1:1" customFormat="1">
      <c r="A169" s="2"/>
    </row>
    <row r="170" spans="1:1" customFormat="1">
      <c r="A170" s="2"/>
    </row>
    <row r="171" spans="1:1" customFormat="1">
      <c r="A171" s="2"/>
    </row>
    <row r="172" spans="1:1" customFormat="1">
      <c r="A172" s="2"/>
    </row>
    <row r="173" spans="1:1" customFormat="1">
      <c r="A173" s="2"/>
    </row>
    <row r="174" spans="1:1" customFormat="1">
      <c r="A174" s="2"/>
    </row>
    <row r="175" spans="1:1" customFormat="1">
      <c r="A175" s="2"/>
    </row>
    <row r="176" spans="1:1" customFormat="1">
      <c r="A176" s="2"/>
    </row>
    <row r="177" spans="1:1" customFormat="1">
      <c r="A177" s="2"/>
    </row>
    <row r="178" spans="1:1" customFormat="1">
      <c r="A178" s="2"/>
    </row>
    <row r="179" spans="1:1" customFormat="1">
      <c r="A179" s="2"/>
    </row>
    <row r="180" spans="1:1" customFormat="1">
      <c r="A180" s="2"/>
    </row>
    <row r="181" spans="1:1" customFormat="1">
      <c r="A181" s="2"/>
    </row>
    <row r="182" spans="1:1" customFormat="1">
      <c r="A182" s="2"/>
    </row>
    <row r="183" spans="1:1" customFormat="1">
      <c r="A183" s="2"/>
    </row>
    <row r="184" spans="1:1" customFormat="1">
      <c r="A184" s="2"/>
    </row>
    <row r="185" spans="1:1" customFormat="1">
      <c r="A185" s="2"/>
    </row>
    <row r="186" spans="1:1" customFormat="1">
      <c r="A186" s="2"/>
    </row>
    <row r="187" spans="1:1" customFormat="1">
      <c r="A187" s="2"/>
    </row>
    <row r="188" spans="1:1" customFormat="1">
      <c r="A188" s="2"/>
    </row>
    <row r="189" spans="1:1" customFormat="1">
      <c r="A189" s="2"/>
    </row>
    <row r="190" spans="1:1" customFormat="1">
      <c r="A190" s="2"/>
    </row>
    <row r="191" spans="1:1" customFormat="1">
      <c r="A191" s="2"/>
    </row>
    <row r="192" spans="1:1" customFormat="1">
      <c r="A192" s="2"/>
    </row>
    <row r="193" spans="1:1" customFormat="1">
      <c r="A193" s="2"/>
    </row>
    <row r="194" spans="1:1" customFormat="1">
      <c r="A194" s="2"/>
    </row>
    <row r="195" spans="1:1" customFormat="1">
      <c r="A195" s="2"/>
    </row>
    <row r="196" spans="1:1" customFormat="1">
      <c r="A196" s="2"/>
    </row>
    <row r="197" spans="1:1" customFormat="1">
      <c r="A197" s="2"/>
    </row>
    <row r="198" spans="1:1" customFormat="1">
      <c r="A198" s="2"/>
    </row>
    <row r="199" spans="1:1" customFormat="1">
      <c r="A199" s="2"/>
    </row>
    <row r="200" spans="1:1" customFormat="1">
      <c r="A200" s="2"/>
    </row>
    <row r="201" spans="1:1" customFormat="1">
      <c r="A201" s="2"/>
    </row>
    <row r="202" spans="1:1" customFormat="1">
      <c r="A202" s="2"/>
    </row>
    <row r="203" spans="1:1" customFormat="1">
      <c r="A203" s="2"/>
    </row>
    <row r="204" spans="1:1" customFormat="1">
      <c r="A204" s="2"/>
    </row>
    <row r="205" spans="1:1" customFormat="1">
      <c r="A205" s="2"/>
    </row>
    <row r="206" spans="1:1" customFormat="1">
      <c r="A206" s="2"/>
    </row>
    <row r="207" spans="1:1" customFormat="1">
      <c r="A207" s="2"/>
    </row>
    <row r="208" spans="1:1" customFormat="1">
      <c r="A208" s="2"/>
    </row>
    <row r="209" spans="1:1" customFormat="1">
      <c r="A209" s="2"/>
    </row>
    <row r="210" spans="1:1" customFormat="1">
      <c r="A210" s="2"/>
    </row>
    <row r="211" spans="1:1" customFormat="1">
      <c r="A211" s="2"/>
    </row>
    <row r="212" spans="1:1" customFormat="1">
      <c r="A212" s="2"/>
    </row>
    <row r="213" spans="1:1" customFormat="1">
      <c r="A213" s="2"/>
    </row>
    <row r="214" spans="1:1" customFormat="1">
      <c r="A214" s="2"/>
    </row>
    <row r="215" spans="1:1" customFormat="1">
      <c r="A215" s="2"/>
    </row>
    <row r="216" spans="1:1" customFormat="1">
      <c r="A216" s="2"/>
    </row>
    <row r="217" spans="1:1" customFormat="1">
      <c r="A217" s="2"/>
    </row>
    <row r="218" spans="1:1" customFormat="1">
      <c r="A218" s="2"/>
    </row>
    <row r="219" spans="1:1" customFormat="1">
      <c r="A219" s="2"/>
    </row>
    <row r="220" spans="1:1" customFormat="1">
      <c r="A220" s="2"/>
    </row>
    <row r="221" spans="1:1" customFormat="1">
      <c r="A221" s="2"/>
    </row>
    <row r="222" spans="1:1" customFormat="1">
      <c r="A222" s="2"/>
    </row>
    <row r="223" spans="1:1" customFormat="1">
      <c r="A223" s="2"/>
    </row>
    <row r="224" spans="1:1" customFormat="1">
      <c r="A224" s="2"/>
    </row>
    <row r="225" spans="1:1" customFormat="1">
      <c r="A225" s="2"/>
    </row>
    <row r="226" spans="1:1" customFormat="1">
      <c r="A226" s="2"/>
    </row>
    <row r="227" spans="1:1" customFormat="1">
      <c r="A227" s="2"/>
    </row>
    <row r="228" spans="1:1" customFormat="1">
      <c r="A228" s="2"/>
    </row>
    <row r="229" spans="1:1" customFormat="1">
      <c r="A229" s="2"/>
    </row>
    <row r="230" spans="1:1" customFormat="1">
      <c r="A230" s="2"/>
    </row>
    <row r="231" spans="1:1" customFormat="1">
      <c r="A231" s="2"/>
    </row>
    <row r="232" spans="1:1" customFormat="1">
      <c r="A232" s="2"/>
    </row>
    <row r="233" spans="1:1" customFormat="1">
      <c r="A233" s="2"/>
    </row>
    <row r="234" spans="1:1" customFormat="1">
      <c r="A234" s="2"/>
    </row>
    <row r="235" spans="1:1" customFormat="1">
      <c r="A235" s="2"/>
    </row>
    <row r="236" spans="1:1" customFormat="1">
      <c r="A236" s="2"/>
    </row>
    <row r="237" spans="1:1" customFormat="1">
      <c r="A237" s="2"/>
    </row>
    <row r="238" spans="1:1" customFormat="1">
      <c r="A238" s="2"/>
    </row>
    <row r="239" spans="1:1" customFormat="1">
      <c r="A239" s="2"/>
    </row>
    <row r="240" spans="1:1" customFormat="1">
      <c r="A240" s="2"/>
    </row>
    <row r="241" spans="1:1" customFormat="1">
      <c r="A241" s="2"/>
    </row>
    <row r="242" spans="1:1" customFormat="1">
      <c r="A242" s="2"/>
    </row>
    <row r="243" spans="1:1" customFormat="1">
      <c r="A243" s="2"/>
    </row>
    <row r="244" spans="1:1" customFormat="1">
      <c r="A244" s="2"/>
    </row>
    <row r="245" spans="1:1" customFormat="1">
      <c r="A245" s="2"/>
    </row>
    <row r="246" spans="1:1" customFormat="1">
      <c r="A246" s="2"/>
    </row>
    <row r="247" spans="1:1" customFormat="1">
      <c r="A247" s="2"/>
    </row>
    <row r="248" spans="1:1" customFormat="1">
      <c r="A248" s="2"/>
    </row>
    <row r="249" spans="1:1" customFormat="1">
      <c r="A249" s="2"/>
    </row>
    <row r="250" spans="1:1" customFormat="1">
      <c r="A250" s="2"/>
    </row>
    <row r="251" spans="1:1" customFormat="1">
      <c r="A251" s="2"/>
    </row>
    <row r="252" spans="1:1" customFormat="1">
      <c r="A252" s="2"/>
    </row>
    <row r="253" spans="1:1" customFormat="1">
      <c r="A253" s="2"/>
    </row>
    <row r="254" spans="1:1" customFormat="1">
      <c r="A254" s="2"/>
    </row>
    <row r="255" spans="1:1" customFormat="1">
      <c r="A255" s="2"/>
    </row>
    <row r="256" spans="1:1" customFormat="1">
      <c r="A256" s="2"/>
    </row>
    <row r="257" spans="1:1" customFormat="1">
      <c r="A257" s="2"/>
    </row>
    <row r="258" spans="1:1" customFormat="1">
      <c r="A258" s="2"/>
    </row>
    <row r="259" spans="1:1" customFormat="1">
      <c r="A259" s="2"/>
    </row>
    <row r="260" spans="1:1" customFormat="1">
      <c r="A260" s="2"/>
    </row>
    <row r="261" spans="1:1" customFormat="1">
      <c r="A261" s="2"/>
    </row>
    <row r="262" spans="1:1" customFormat="1">
      <c r="A262" s="2"/>
    </row>
    <row r="263" spans="1:1" customFormat="1">
      <c r="A263" s="2"/>
    </row>
    <row r="264" spans="1:1" customFormat="1">
      <c r="A264" s="2"/>
    </row>
    <row r="265" spans="1:1" customFormat="1">
      <c r="A265" s="2"/>
    </row>
    <row r="266" spans="1:1" customFormat="1">
      <c r="A266" s="2"/>
    </row>
    <row r="267" spans="1:1" customFormat="1">
      <c r="A267" s="2"/>
    </row>
    <row r="268" spans="1:1" customFormat="1">
      <c r="A268" s="2"/>
    </row>
    <row r="269" spans="1:1" customFormat="1">
      <c r="A269" s="2"/>
    </row>
    <row r="270" spans="1:1" customFormat="1">
      <c r="A270" s="2"/>
    </row>
    <row r="271" spans="1:1" customFormat="1">
      <c r="A271" s="2"/>
    </row>
    <row r="272" spans="1:1" customFormat="1">
      <c r="A272" s="2"/>
    </row>
    <row r="273" spans="1:1" customFormat="1">
      <c r="A273" s="2"/>
    </row>
    <row r="274" spans="1:1" customFormat="1">
      <c r="A274" s="2"/>
    </row>
    <row r="275" spans="1:1" customFormat="1">
      <c r="A275" s="2"/>
    </row>
    <row r="276" spans="1:1" customFormat="1">
      <c r="A276" s="2"/>
    </row>
    <row r="277" spans="1:1" customFormat="1">
      <c r="A277" s="2"/>
    </row>
    <row r="278" spans="1:1" customFormat="1">
      <c r="A278" s="2"/>
    </row>
    <row r="279" spans="1:1" customFormat="1">
      <c r="A279" s="2"/>
    </row>
    <row r="280" spans="1:1" customFormat="1">
      <c r="A280" s="2"/>
    </row>
    <row r="281" spans="1:1" customFormat="1">
      <c r="A281" s="2"/>
    </row>
    <row r="282" spans="1:1" customFormat="1">
      <c r="A282" s="2"/>
    </row>
    <row r="283" spans="1:1" customFormat="1">
      <c r="A283" s="2"/>
    </row>
    <row r="284" spans="1:1" customFormat="1">
      <c r="A284" s="2"/>
    </row>
    <row r="285" spans="1:1" customFormat="1">
      <c r="A285" s="2"/>
    </row>
    <row r="286" spans="1:1" customFormat="1">
      <c r="A286" s="2"/>
    </row>
    <row r="287" spans="1:1" customFormat="1">
      <c r="A287" s="2"/>
    </row>
    <row r="288" spans="1:1" customFormat="1">
      <c r="A288" s="2"/>
    </row>
    <row r="289" spans="1:1" customFormat="1">
      <c r="A289" s="2"/>
    </row>
    <row r="290" spans="1:1" customFormat="1">
      <c r="A290" s="2"/>
    </row>
    <row r="291" spans="1:1" customFormat="1">
      <c r="A291" s="2"/>
    </row>
    <row r="292" spans="1:1" customFormat="1">
      <c r="A292" s="2"/>
    </row>
  </sheetData>
  <mergeCells count="3">
    <mergeCell ref="A4:B4"/>
    <mergeCell ref="A2:B2"/>
    <mergeCell ref="A1:B1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2018-01-01T10:30:51Z</dcterms:created>
  <dcterms:modified xsi:type="dcterms:W3CDTF">2018-01-01T10:31:23Z</dcterms:modified>
</cp:coreProperties>
</file>