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7520" windowHeight="12570"/>
  </bookViews>
  <sheets>
    <sheet name="1. sz melléklet" sheetId="1" r:id="rId1"/>
    <sheet name="2. sz melléklet" sheetId="4" r:id="rId2"/>
    <sheet name="3. sz melléklet" sheetId="5" r:id="rId3"/>
    <sheet name="4.1 sz melléklet" sheetId="19" r:id="rId4"/>
    <sheet name="4.2 sz melléklet" sheetId="9" r:id="rId5"/>
    <sheet name="4.3 sz melléklet" sheetId="23" r:id="rId6"/>
    <sheet name="5. sz melléklet" sheetId="6" r:id="rId7"/>
    <sheet name="6. sz melléklet" sheetId="7" r:id="rId8"/>
    <sheet name="6.1 számú melléklet" sheetId="20" r:id="rId9"/>
    <sheet name="7. sz melléklet" sheetId="10" r:id="rId10"/>
    <sheet name="7.1 sz melléklet" sheetId="21" r:id="rId11"/>
    <sheet name="8. sz melléklet" sheetId="11" r:id="rId12"/>
    <sheet name="9. sz melléklet" sheetId="12" r:id="rId13"/>
    <sheet name="10. sz melléklet" sheetId="13" r:id="rId14"/>
    <sheet name="11. sz melléklet" sheetId="14" r:id="rId15"/>
    <sheet name="12. sz melléklet" sheetId="15" state="hidden" r:id="rId16"/>
    <sheet name="13. sz melléklet" sheetId="16" r:id="rId17"/>
    <sheet name="14. sz melléklet" sheetId="17" r:id="rId18"/>
    <sheet name="15. sz melléklet" sheetId="18" r:id="rId19"/>
    <sheet name="Munka1" sheetId="24" r:id="rId20"/>
  </sheets>
  <externalReferences>
    <externalReference r:id="rId21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0" i="18" l="1"/>
  <c r="E71" i="18"/>
  <c r="F71" i="18"/>
  <c r="G59" i="18"/>
  <c r="G53" i="18"/>
  <c r="G71" i="18" s="1"/>
  <c r="G56" i="18"/>
  <c r="E20" i="18"/>
  <c r="D19" i="18"/>
  <c r="F17" i="18"/>
  <c r="F42" i="6"/>
  <c r="F34" i="6"/>
  <c r="E24" i="6"/>
  <c r="F23" i="6"/>
  <c r="F22" i="6"/>
  <c r="G63" i="18" l="1"/>
  <c r="F21" i="6"/>
  <c r="F20" i="6"/>
  <c r="F19" i="6"/>
  <c r="F18" i="6"/>
  <c r="F32" i="6"/>
  <c r="F25" i="1" l="1"/>
  <c r="D21" i="1"/>
  <c r="F27" i="4"/>
  <c r="G22" i="4"/>
  <c r="G21" i="4"/>
  <c r="E27" i="1" l="1"/>
  <c r="F27" i="1"/>
  <c r="G27" i="1"/>
  <c r="H25" i="1"/>
  <c r="H22" i="1"/>
  <c r="H23" i="1"/>
  <c r="H24" i="1"/>
  <c r="G41" i="7"/>
  <c r="E25" i="1"/>
  <c r="F12" i="1"/>
  <c r="H12" i="1" s="1"/>
  <c r="F10" i="1"/>
  <c r="H10" i="1"/>
  <c r="H13" i="1"/>
  <c r="F56" i="6" l="1"/>
  <c r="F51" i="6"/>
  <c r="F46" i="6"/>
  <c r="F49" i="6" s="1"/>
  <c r="F11" i="5"/>
  <c r="E16" i="18"/>
  <c r="F16" i="18"/>
  <c r="E15" i="18"/>
  <c r="F15" i="18"/>
  <c r="E14" i="18"/>
  <c r="F14" i="18"/>
  <c r="E13" i="18"/>
  <c r="F13" i="18"/>
  <c r="G37" i="1"/>
  <c r="G39" i="1"/>
  <c r="G40" i="1"/>
  <c r="G41" i="1"/>
  <c r="G42" i="1"/>
  <c r="G38" i="1"/>
  <c r="E18" i="12"/>
  <c r="H17" i="1"/>
  <c r="G63" i="10"/>
  <c r="G58" i="7"/>
  <c r="G57" i="7"/>
  <c r="F47" i="7"/>
  <c r="F48" i="7"/>
  <c r="G50" i="7"/>
  <c r="G38" i="7"/>
  <c r="G11" i="7"/>
  <c r="D17" i="1"/>
  <c r="E27" i="5"/>
  <c r="F27" i="5"/>
  <c r="G35" i="5"/>
  <c r="G20" i="5"/>
  <c r="G21" i="5"/>
  <c r="G22" i="5"/>
  <c r="G23" i="5"/>
  <c r="G19" i="5"/>
  <c r="G16" i="5"/>
  <c r="G15" i="5"/>
  <c r="G14" i="5"/>
  <c r="G13" i="5"/>
  <c r="G12" i="5"/>
  <c r="G43" i="4"/>
  <c r="G44" i="4"/>
  <c r="G48" i="4"/>
  <c r="G42" i="4"/>
  <c r="G41" i="4" s="1"/>
  <c r="G40" i="4"/>
  <c r="G38" i="4"/>
  <c r="G29" i="4"/>
  <c r="G30" i="4"/>
  <c r="G31" i="4"/>
  <c r="G32" i="4"/>
  <c r="G33" i="4"/>
  <c r="G34" i="4"/>
  <c r="G35" i="4"/>
  <c r="G28" i="4"/>
  <c r="G25" i="4"/>
  <c r="G23" i="4" s="1"/>
  <c r="G26" i="4"/>
  <c r="G24" i="4"/>
  <c r="E68" i="10"/>
  <c r="E66" i="10"/>
  <c r="E62" i="10"/>
  <c r="F62" i="10"/>
  <c r="G53" i="10"/>
  <c r="G50" i="10" s="1"/>
  <c r="G54" i="10"/>
  <c r="G55" i="10"/>
  <c r="G52" i="10"/>
  <c r="E50" i="10"/>
  <c r="F50" i="10"/>
  <c r="E49" i="10"/>
  <c r="F49" i="10"/>
  <c r="F66" i="10" s="1"/>
  <c r="F68" i="10" s="1"/>
  <c r="E42" i="10"/>
  <c r="E38" i="10"/>
  <c r="F38" i="10"/>
  <c r="G38" i="10"/>
  <c r="E33" i="10"/>
  <c r="F33" i="10"/>
  <c r="G33" i="10"/>
  <c r="E30" i="10"/>
  <c r="F30" i="10"/>
  <c r="G30" i="10"/>
  <c r="E29" i="10"/>
  <c r="G25" i="10"/>
  <c r="G26" i="10"/>
  <c r="G24" i="10"/>
  <c r="E19" i="10"/>
  <c r="E10" i="10" s="1"/>
  <c r="F19" i="10"/>
  <c r="E11" i="10"/>
  <c r="F11" i="10"/>
  <c r="G11" i="10"/>
  <c r="E64" i="7"/>
  <c r="E66" i="7" s="1"/>
  <c r="G61" i="7"/>
  <c r="E60" i="7"/>
  <c r="F60" i="7"/>
  <c r="G51" i="7"/>
  <c r="G52" i="7"/>
  <c r="G53" i="7"/>
  <c r="G54" i="7"/>
  <c r="G55" i="7"/>
  <c r="E48" i="7"/>
  <c r="E47" i="7"/>
  <c r="E42" i="7"/>
  <c r="F39" i="7"/>
  <c r="G39" i="7"/>
  <c r="E38" i="7"/>
  <c r="E30" i="7"/>
  <c r="F30" i="7"/>
  <c r="G30" i="7"/>
  <c r="E29" i="7"/>
  <c r="F29" i="7"/>
  <c r="G29" i="7"/>
  <c r="E19" i="7"/>
  <c r="F19" i="7"/>
  <c r="G19" i="7"/>
  <c r="F14" i="7"/>
  <c r="G14" i="7"/>
  <c r="F10" i="7"/>
  <c r="F42" i="7" s="1"/>
  <c r="F40" i="6"/>
  <c r="F41" i="6"/>
  <c r="F39" i="6"/>
  <c r="F28" i="6"/>
  <c r="F29" i="6"/>
  <c r="F30" i="6"/>
  <c r="F31" i="6"/>
  <c r="F33" i="6"/>
  <c r="F17" i="6"/>
  <c r="F27" i="6"/>
  <c r="F13" i="6"/>
  <c r="F14" i="6"/>
  <c r="F15" i="6"/>
  <c r="F16" i="6"/>
  <c r="F12" i="6"/>
  <c r="D55" i="6"/>
  <c r="E55" i="6"/>
  <c r="D50" i="6"/>
  <c r="E50" i="6"/>
  <c r="D49" i="6"/>
  <c r="E49" i="6"/>
  <c r="D43" i="6"/>
  <c r="E43" i="6"/>
  <c r="D35" i="6"/>
  <c r="E35" i="6"/>
  <c r="D24" i="6"/>
  <c r="E34" i="5"/>
  <c r="F34" i="5"/>
  <c r="G34" i="5"/>
  <c r="E33" i="5"/>
  <c r="E39" i="5" s="1"/>
  <c r="E40" i="5" s="1"/>
  <c r="E24" i="5"/>
  <c r="F24" i="5"/>
  <c r="E17" i="5"/>
  <c r="F17" i="5"/>
  <c r="E11" i="5"/>
  <c r="E10" i="5"/>
  <c r="E47" i="4"/>
  <c r="F47" i="4"/>
  <c r="G47" i="4"/>
  <c r="G46" i="4" s="1"/>
  <c r="E46" i="4"/>
  <c r="F46" i="4"/>
  <c r="E45" i="4"/>
  <c r="E53" i="4" s="1"/>
  <c r="E41" i="4"/>
  <c r="F41" i="4"/>
  <c r="F37" i="4" s="1"/>
  <c r="E38" i="4"/>
  <c r="E37" i="4"/>
  <c r="E27" i="4"/>
  <c r="E23" i="4"/>
  <c r="F23" i="4"/>
  <c r="F19" i="4" s="1"/>
  <c r="E20" i="4"/>
  <c r="F20" i="4"/>
  <c r="G20" i="4"/>
  <c r="E19" i="4"/>
  <c r="G13" i="4"/>
  <c r="G14" i="4"/>
  <c r="G15" i="4"/>
  <c r="G16" i="4"/>
  <c r="G17" i="4"/>
  <c r="G18" i="4"/>
  <c r="G12" i="4"/>
  <c r="E11" i="4"/>
  <c r="F11" i="4"/>
  <c r="F43" i="6" l="1"/>
  <c r="F24" i="6"/>
  <c r="E37" i="6"/>
  <c r="D10" i="6"/>
  <c r="D37" i="6"/>
  <c r="E10" i="6"/>
  <c r="G17" i="5"/>
  <c r="G10" i="5" s="1"/>
  <c r="G49" i="10"/>
  <c r="G19" i="10"/>
  <c r="G10" i="10" s="1"/>
  <c r="G42" i="10" s="1"/>
  <c r="F64" i="7"/>
  <c r="F66" i="7" s="1"/>
  <c r="G48" i="7"/>
  <c r="G47" i="7" s="1"/>
  <c r="G11" i="5"/>
  <c r="F10" i="5"/>
  <c r="F33" i="5" s="1"/>
  <c r="F39" i="5" s="1"/>
  <c r="F40" i="5" s="1"/>
  <c r="G37" i="4"/>
  <c r="G11" i="4"/>
  <c r="G29" i="10"/>
  <c r="F29" i="10"/>
  <c r="F10" i="10"/>
  <c r="F42" i="10" s="1"/>
  <c r="F35" i="6"/>
  <c r="E10" i="4"/>
  <c r="F10" i="4"/>
  <c r="F45" i="4" s="1"/>
  <c r="F53" i="4" s="1"/>
  <c r="C10" i="11"/>
  <c r="D10" i="11"/>
  <c r="E10" i="11"/>
  <c r="B10" i="11"/>
  <c r="E58" i="6" l="1"/>
  <c r="D58" i="6"/>
  <c r="F10" i="6"/>
  <c r="C35" i="6"/>
  <c r="D61" i="18"/>
  <c r="E17" i="18"/>
  <c r="D14" i="18"/>
  <c r="H50" i="1"/>
  <c r="H51" i="1"/>
  <c r="F46" i="1"/>
  <c r="F45" i="1"/>
  <c r="F41" i="1"/>
  <c r="D52" i="1"/>
  <c r="H52" i="1" s="1"/>
  <c r="H20" i="12" s="1"/>
  <c r="D49" i="1"/>
  <c r="H49" i="1" s="1"/>
  <c r="D41" i="1"/>
  <c r="E21" i="12"/>
  <c r="D21" i="20"/>
  <c r="D17" i="20"/>
  <c r="D13" i="20"/>
  <c r="G39" i="4"/>
  <c r="G36" i="4"/>
  <c r="E58" i="18" s="1"/>
  <c r="G27" i="4"/>
  <c r="D12" i="1" s="1"/>
  <c r="G36" i="5"/>
  <c r="G37" i="5"/>
  <c r="G38" i="5"/>
  <c r="D44" i="18" s="1"/>
  <c r="G29" i="5"/>
  <c r="G30" i="5"/>
  <c r="G31" i="5"/>
  <c r="E21" i="18"/>
  <c r="D22" i="18"/>
  <c r="E23" i="18"/>
  <c r="D39" i="1"/>
  <c r="D15" i="18"/>
  <c r="D16" i="18"/>
  <c r="E55" i="7"/>
  <c r="D55" i="7"/>
  <c r="F44" i="1"/>
  <c r="G59" i="7"/>
  <c r="F42" i="1"/>
  <c r="F39" i="1"/>
  <c r="F40" i="1"/>
  <c r="E39" i="7"/>
  <c r="F20" i="1"/>
  <c r="D39" i="7"/>
  <c r="G40" i="7"/>
  <c r="G21" i="7"/>
  <c r="G13" i="7"/>
  <c r="G10" i="7" s="1"/>
  <c r="G42" i="7" s="1"/>
  <c r="G40" i="10"/>
  <c r="G41" i="10"/>
  <c r="G39" i="10"/>
  <c r="G21" i="10"/>
  <c r="G22" i="10"/>
  <c r="G23" i="10"/>
  <c r="G27" i="10"/>
  <c r="G28" i="10"/>
  <c r="F13" i="1" s="1"/>
  <c r="G20" i="10"/>
  <c r="H41" i="1" l="1"/>
  <c r="H13" i="12" s="1"/>
  <c r="F43" i="1"/>
  <c r="H39" i="1"/>
  <c r="H11" i="12" s="1"/>
  <c r="D40" i="1"/>
  <c r="H40" i="1" s="1"/>
  <c r="H12" i="12" s="1"/>
  <c r="D37" i="18"/>
  <c r="D13" i="1"/>
  <c r="E14" i="12" s="1"/>
  <c r="D33" i="21"/>
  <c r="D29" i="21"/>
  <c r="D25" i="21"/>
  <c r="D21" i="21"/>
  <c r="D17" i="21"/>
  <c r="D13" i="21"/>
  <c r="D50" i="10"/>
  <c r="G62" i="10"/>
  <c r="D38" i="18" s="1"/>
  <c r="G66" i="10" l="1"/>
  <c r="G68" i="10" s="1"/>
  <c r="G60" i="7"/>
  <c r="G64" i="7" s="1"/>
  <c r="G66" i="7" s="1"/>
  <c r="F19" i="1"/>
  <c r="E14" i="7"/>
  <c r="E11" i="7"/>
  <c r="E10" i="7" s="1"/>
  <c r="F50" i="6"/>
  <c r="D49" i="23"/>
  <c r="C49" i="23"/>
  <c r="D45" i="23"/>
  <c r="C45" i="23"/>
  <c r="D41" i="23"/>
  <c r="C41" i="23"/>
  <c r="D37" i="23"/>
  <c r="C37" i="23"/>
  <c r="D33" i="23"/>
  <c r="C33" i="23"/>
  <c r="D29" i="23"/>
  <c r="C29" i="23"/>
  <c r="D25" i="23"/>
  <c r="C25" i="23"/>
  <c r="D21" i="23"/>
  <c r="C21" i="23"/>
  <c r="D17" i="23"/>
  <c r="C17" i="23"/>
  <c r="D13" i="23"/>
  <c r="C13" i="23"/>
  <c r="D52" i="9"/>
  <c r="C52" i="9"/>
  <c r="D48" i="9"/>
  <c r="C48" i="9"/>
  <c r="D44" i="9"/>
  <c r="C44" i="9"/>
  <c r="D40" i="9"/>
  <c r="C40" i="9"/>
  <c r="D36" i="9"/>
  <c r="C36" i="9"/>
  <c r="D32" i="9"/>
  <c r="C32" i="9"/>
  <c r="D28" i="9"/>
  <c r="C28" i="9"/>
  <c r="D24" i="9"/>
  <c r="C24" i="9"/>
  <c r="D20" i="9"/>
  <c r="C20" i="9"/>
  <c r="D16" i="9"/>
  <c r="C16" i="9"/>
  <c r="D12" i="9"/>
  <c r="C12" i="9"/>
  <c r="D48" i="1"/>
  <c r="H48" i="1" s="1"/>
  <c r="H42" i="1"/>
  <c r="H14" i="12" s="1"/>
  <c r="D10" i="1"/>
  <c r="D20" i="1"/>
  <c r="E50" i="4"/>
  <c r="G50" i="4"/>
  <c r="D19" i="1" l="1"/>
  <c r="H20" i="1"/>
  <c r="E20" i="12" s="1"/>
  <c r="E11" i="12"/>
  <c r="D16" i="1"/>
  <c r="H16" i="1" s="1"/>
  <c r="D38" i="1"/>
  <c r="D13" i="18"/>
  <c r="F38" i="1"/>
  <c r="F37" i="1" s="1"/>
  <c r="F47" i="1" s="1"/>
  <c r="F53" i="1" s="1"/>
  <c r="F54" i="1" s="1"/>
  <c r="G19" i="4"/>
  <c r="D53" i="19"/>
  <c r="D49" i="19"/>
  <c r="D45" i="19"/>
  <c r="D41" i="19"/>
  <c r="D37" i="19"/>
  <c r="D33" i="19"/>
  <c r="D29" i="19"/>
  <c r="D25" i="19"/>
  <c r="D21" i="19"/>
  <c r="D17" i="19"/>
  <c r="D13" i="19"/>
  <c r="D32" i="5"/>
  <c r="G32" i="5" s="1"/>
  <c r="G10" i="4" l="1"/>
  <c r="G45" i="4" s="1"/>
  <c r="G53" i="4" s="1"/>
  <c r="D56" i="18"/>
  <c r="D37" i="1"/>
  <c r="H37" i="1" s="1"/>
  <c r="H38" i="1"/>
  <c r="H10" i="12" s="1"/>
  <c r="H15" i="12" s="1"/>
  <c r="D11" i="1"/>
  <c r="H11" i="1" s="1"/>
  <c r="H19" i="1"/>
  <c r="G70" i="18"/>
  <c r="G69" i="18"/>
  <c r="F68" i="18"/>
  <c r="E68" i="18"/>
  <c r="D68" i="18"/>
  <c r="G67" i="18"/>
  <c r="G66" i="18"/>
  <c r="F65" i="18"/>
  <c r="E65" i="18"/>
  <c r="D65" i="18"/>
  <c r="G62" i="18"/>
  <c r="G61" i="18"/>
  <c r="F59" i="18"/>
  <c r="E59" i="18"/>
  <c r="G58" i="18"/>
  <c r="G55" i="18"/>
  <c r="G54" i="18"/>
  <c r="F53" i="18"/>
  <c r="E53" i="18"/>
  <c r="D53" i="18"/>
  <c r="D71" i="18" s="1"/>
  <c r="G44" i="18"/>
  <c r="G43" i="18"/>
  <c r="G42" i="18"/>
  <c r="G41" i="18"/>
  <c r="F40" i="18"/>
  <c r="E40" i="18"/>
  <c r="D40" i="18"/>
  <c r="G38" i="18"/>
  <c r="G37" i="18"/>
  <c r="F36" i="18"/>
  <c r="E36" i="18"/>
  <c r="D36" i="18"/>
  <c r="G35" i="18"/>
  <c r="G34" i="18"/>
  <c r="G33" i="18"/>
  <c r="G32" i="18"/>
  <c r="G31" i="18"/>
  <c r="F30" i="18"/>
  <c r="G25" i="18"/>
  <c r="F24" i="18"/>
  <c r="E24" i="18"/>
  <c r="G23" i="18"/>
  <c r="G22" i="18"/>
  <c r="G21" i="18"/>
  <c r="G20" i="18"/>
  <c r="G19" i="18"/>
  <c r="G18" i="18"/>
  <c r="F12" i="18"/>
  <c r="E12" i="18"/>
  <c r="D12" i="18"/>
  <c r="G16" i="18"/>
  <c r="G15" i="18"/>
  <c r="G14" i="18"/>
  <c r="G13" i="18"/>
  <c r="N27" i="17"/>
  <c r="M27" i="17"/>
  <c r="L27" i="17"/>
  <c r="K27" i="17"/>
  <c r="J27" i="17"/>
  <c r="I27" i="17"/>
  <c r="H27" i="17"/>
  <c r="G27" i="17"/>
  <c r="F27" i="17"/>
  <c r="E27" i="17"/>
  <c r="D27" i="17"/>
  <c r="C27" i="17"/>
  <c r="O26" i="17"/>
  <c r="O25" i="17"/>
  <c r="O24" i="17"/>
  <c r="O23" i="17"/>
  <c r="O22" i="17"/>
  <c r="O21" i="17"/>
  <c r="O20" i="17"/>
  <c r="O19" i="17"/>
  <c r="O18" i="17"/>
  <c r="N16" i="17"/>
  <c r="M16" i="17"/>
  <c r="L16" i="17"/>
  <c r="K16" i="17"/>
  <c r="J16" i="17"/>
  <c r="I16" i="17"/>
  <c r="H16" i="17"/>
  <c r="G16" i="17"/>
  <c r="F16" i="17"/>
  <c r="E16" i="17"/>
  <c r="D16" i="17"/>
  <c r="C16" i="17"/>
  <c r="O15" i="17"/>
  <c r="O14" i="17"/>
  <c r="O13" i="17"/>
  <c r="O12" i="17"/>
  <c r="O11" i="17"/>
  <c r="O10" i="17"/>
  <c r="O9" i="17"/>
  <c r="O8" i="17"/>
  <c r="O7" i="17"/>
  <c r="O4" i="17"/>
  <c r="D33" i="16"/>
  <c r="C33" i="16"/>
  <c r="D5" i="16"/>
  <c r="E7" i="15"/>
  <c r="F15" i="14"/>
  <c r="E15" i="14"/>
  <c r="D15" i="14"/>
  <c r="G14" i="14"/>
  <c r="G13" i="14"/>
  <c r="G12" i="14"/>
  <c r="G11" i="14"/>
  <c r="G10" i="14"/>
  <c r="D8" i="14"/>
  <c r="E8" i="14" s="1"/>
  <c r="F8" i="14" s="1"/>
  <c r="F6" i="14"/>
  <c r="G20" i="13"/>
  <c r="I19" i="13"/>
  <c r="H18" i="13"/>
  <c r="G18" i="13"/>
  <c r="F18" i="13"/>
  <c r="E18" i="13"/>
  <c r="D18" i="13"/>
  <c r="I17" i="13"/>
  <c r="H16" i="13"/>
  <c r="G16" i="13"/>
  <c r="F16" i="13"/>
  <c r="E16" i="13"/>
  <c r="D16" i="13"/>
  <c r="I15" i="13"/>
  <c r="H14" i="13"/>
  <c r="G14" i="13"/>
  <c r="F14" i="13"/>
  <c r="E14" i="13"/>
  <c r="D14" i="13"/>
  <c r="I13" i="13"/>
  <c r="I12" i="13"/>
  <c r="H11" i="13"/>
  <c r="G11" i="13"/>
  <c r="F11" i="13"/>
  <c r="E11" i="13"/>
  <c r="D11" i="13"/>
  <c r="I10" i="13"/>
  <c r="I9" i="13"/>
  <c r="H8" i="13"/>
  <c r="H20" i="13" s="1"/>
  <c r="G8" i="13"/>
  <c r="F8" i="13"/>
  <c r="E8" i="13"/>
  <c r="D8" i="13"/>
  <c r="D20" i="13" s="1"/>
  <c r="C49" i="21"/>
  <c r="C45" i="21"/>
  <c r="C41" i="21"/>
  <c r="C37" i="21"/>
  <c r="C33" i="21"/>
  <c r="C29" i="21"/>
  <c r="C25" i="21"/>
  <c r="C21" i="21"/>
  <c r="C17" i="21"/>
  <c r="C13" i="21"/>
  <c r="D62" i="10"/>
  <c r="D49" i="10"/>
  <c r="D66" i="10" s="1"/>
  <c r="D68" i="10" s="1"/>
  <c r="D38" i="10"/>
  <c r="D33" i="10"/>
  <c r="D30" i="10"/>
  <c r="D29" i="10" s="1"/>
  <c r="D19" i="10"/>
  <c r="D14" i="10"/>
  <c r="D11" i="10"/>
  <c r="C21" i="20"/>
  <c r="C17" i="20"/>
  <c r="C13" i="20"/>
  <c r="D60" i="7"/>
  <c r="D48" i="7"/>
  <c r="E38" i="1" s="1"/>
  <c r="D38" i="7"/>
  <c r="D33" i="7"/>
  <c r="G33" i="7" s="1"/>
  <c r="D30" i="7"/>
  <c r="D19" i="7"/>
  <c r="D14" i="7"/>
  <c r="D11" i="7"/>
  <c r="C55" i="6"/>
  <c r="C50" i="6"/>
  <c r="C49" i="6"/>
  <c r="C43" i="6"/>
  <c r="C37" i="6" s="1"/>
  <c r="C24" i="6"/>
  <c r="C10" i="6" s="1"/>
  <c r="D25" i="5" s="1"/>
  <c r="G25" i="5" s="1"/>
  <c r="C53" i="19"/>
  <c r="C49" i="19"/>
  <c r="C45" i="19"/>
  <c r="C41" i="19"/>
  <c r="C37" i="19"/>
  <c r="C33" i="19"/>
  <c r="C29" i="19"/>
  <c r="C25" i="19"/>
  <c r="C21" i="19"/>
  <c r="C17" i="19"/>
  <c r="C13" i="19"/>
  <c r="D34" i="5"/>
  <c r="D28" i="5"/>
  <c r="G28" i="5" s="1"/>
  <c r="G27" i="5" s="1"/>
  <c r="D17" i="5"/>
  <c r="C42" i="1" s="1"/>
  <c r="D11" i="5"/>
  <c r="D50" i="4"/>
  <c r="C23" i="1" s="1"/>
  <c r="G23" i="1" s="1"/>
  <c r="D22" i="12" s="1"/>
  <c r="D47" i="4"/>
  <c r="C20" i="1" s="1"/>
  <c r="D21" i="12" s="1"/>
  <c r="D41" i="4"/>
  <c r="D38" i="4"/>
  <c r="D27" i="4"/>
  <c r="C12" i="1" s="1"/>
  <c r="D23" i="4"/>
  <c r="D20" i="4"/>
  <c r="D11" i="4"/>
  <c r="C52" i="1"/>
  <c r="G51" i="1"/>
  <c r="G50" i="1"/>
  <c r="C49" i="1"/>
  <c r="G49" i="1" s="1"/>
  <c r="E48" i="1"/>
  <c r="E46" i="1"/>
  <c r="E45" i="1"/>
  <c r="E44" i="1"/>
  <c r="E42" i="1"/>
  <c r="E41" i="1"/>
  <c r="C41" i="1"/>
  <c r="E40" i="1"/>
  <c r="C40" i="1"/>
  <c r="G12" i="12" s="1"/>
  <c r="E39" i="1"/>
  <c r="C39" i="1"/>
  <c r="C38" i="1"/>
  <c r="E19" i="1"/>
  <c r="C25" i="1"/>
  <c r="C24" i="1"/>
  <c r="G24" i="1" s="1"/>
  <c r="C22" i="1"/>
  <c r="G22" i="1" s="1"/>
  <c r="E21" i="1"/>
  <c r="C21" i="1"/>
  <c r="E17" i="1"/>
  <c r="C17" i="1"/>
  <c r="C16" i="1"/>
  <c r="C15" i="1"/>
  <c r="E13" i="1"/>
  <c r="C13" i="1"/>
  <c r="E11" i="1"/>
  <c r="C10" i="1"/>
  <c r="G24" i="18" l="1"/>
  <c r="G36" i="18"/>
  <c r="F11" i="18"/>
  <c r="G40" i="18"/>
  <c r="E64" i="18"/>
  <c r="G68" i="18"/>
  <c r="G17" i="1"/>
  <c r="D18" i="12" s="1"/>
  <c r="E12" i="1"/>
  <c r="G12" i="1" s="1"/>
  <c r="D13" i="12" s="1"/>
  <c r="D47" i="7"/>
  <c r="D64" i="7" s="1"/>
  <c r="D66" i="7" s="1"/>
  <c r="D10" i="7"/>
  <c r="D10" i="10"/>
  <c r="F20" i="13"/>
  <c r="I14" i="13"/>
  <c r="I18" i="13"/>
  <c r="F27" i="18"/>
  <c r="F64" i="18"/>
  <c r="D29" i="7"/>
  <c r="F15" i="1"/>
  <c r="F14" i="1" s="1"/>
  <c r="E20" i="13"/>
  <c r="D60" i="18"/>
  <c r="D15" i="1"/>
  <c r="G13" i="1"/>
  <c r="D14" i="12" s="1"/>
  <c r="E16" i="1"/>
  <c r="G16" i="1" s="1"/>
  <c r="D17" i="12" s="1"/>
  <c r="G11" i="12"/>
  <c r="G13" i="12"/>
  <c r="I11" i="13"/>
  <c r="G15" i="14"/>
  <c r="D11" i="18"/>
  <c r="G65" i="18"/>
  <c r="E12" i="12"/>
  <c r="D9" i="1"/>
  <c r="D27" i="5"/>
  <c r="D28" i="18"/>
  <c r="G28" i="18" s="1"/>
  <c r="D44" i="1"/>
  <c r="J28" i="17"/>
  <c r="F28" i="17"/>
  <c r="H28" i="17"/>
  <c r="D28" i="17"/>
  <c r="C28" i="17"/>
  <c r="M28" i="17"/>
  <c r="K28" i="17"/>
  <c r="G28" i="17"/>
  <c r="E28" i="17"/>
  <c r="N28" i="17"/>
  <c r="L28" i="17"/>
  <c r="I28" i="17"/>
  <c r="O27" i="17"/>
  <c r="D64" i="18"/>
  <c r="G64" i="18" s="1"/>
  <c r="G12" i="18"/>
  <c r="E11" i="18"/>
  <c r="D42" i="7"/>
  <c r="E43" i="1"/>
  <c r="G10" i="12"/>
  <c r="D37" i="4"/>
  <c r="D19" i="4"/>
  <c r="D10" i="4" s="1"/>
  <c r="D45" i="4" s="1"/>
  <c r="D26" i="5"/>
  <c r="G26" i="5" s="1"/>
  <c r="C58" i="6"/>
  <c r="C44" i="1"/>
  <c r="G44" i="1" s="1"/>
  <c r="D42" i="10"/>
  <c r="C37" i="1"/>
  <c r="G14" i="12"/>
  <c r="I16" i="13"/>
  <c r="C19" i="1"/>
  <c r="G19" i="1" s="1"/>
  <c r="G25" i="1"/>
  <c r="D20" i="12" s="1"/>
  <c r="E37" i="1"/>
  <c r="C48" i="1"/>
  <c r="G48" i="1" s="1"/>
  <c r="I8" i="13"/>
  <c r="E63" i="18"/>
  <c r="C14" i="1"/>
  <c r="E15" i="1"/>
  <c r="D46" i="4"/>
  <c r="D10" i="5"/>
  <c r="F63" i="18"/>
  <c r="O16" i="17"/>
  <c r="E10" i="1"/>
  <c r="G10" i="1" s="1"/>
  <c r="G11" i="18" l="1"/>
  <c r="E14" i="1"/>
  <c r="G14" i="1"/>
  <c r="E47" i="1"/>
  <c r="E53" i="1" s="1"/>
  <c r="E54" i="1" s="1"/>
  <c r="F39" i="18"/>
  <c r="F45" i="18" s="1"/>
  <c r="F46" i="18" s="1"/>
  <c r="G15" i="1"/>
  <c r="D16" i="12" s="1"/>
  <c r="D19" i="12" s="1"/>
  <c r="I20" i="13"/>
  <c r="D14" i="1"/>
  <c r="H14" i="1" s="1"/>
  <c r="H15" i="1"/>
  <c r="E16" i="12" s="1"/>
  <c r="E19" i="12" s="1"/>
  <c r="C11" i="1"/>
  <c r="G60" i="18"/>
  <c r="C46" i="1"/>
  <c r="G46" i="1" s="1"/>
  <c r="D46" i="1"/>
  <c r="H46" i="1" s="1"/>
  <c r="H18" i="12" s="1"/>
  <c r="C45" i="1"/>
  <c r="G45" i="1" s="1"/>
  <c r="H44" i="1"/>
  <c r="H16" i="12" s="1"/>
  <c r="O28" i="17"/>
  <c r="G15" i="12"/>
  <c r="D24" i="5"/>
  <c r="D33" i="5" s="1"/>
  <c r="D39" i="5" s="1"/>
  <c r="D40" i="5" s="1"/>
  <c r="D53" i="4"/>
  <c r="E9" i="1"/>
  <c r="E18" i="1" s="1"/>
  <c r="E26" i="1" s="1"/>
  <c r="D11" i="12"/>
  <c r="G16" i="12"/>
  <c r="G24" i="5" l="1"/>
  <c r="G33" i="5" s="1"/>
  <c r="G39" i="5" s="1"/>
  <c r="G40" i="5" s="1"/>
  <c r="C43" i="1"/>
  <c r="G43" i="1" s="1"/>
  <c r="D63" i="18"/>
  <c r="G11" i="1"/>
  <c r="D12" i="12" s="1"/>
  <c r="D15" i="12" s="1"/>
  <c r="D24" i="12" s="1"/>
  <c r="C9" i="1"/>
  <c r="G9" i="1" s="1"/>
  <c r="E13" i="12"/>
  <c r="E15" i="12" s="1"/>
  <c r="E24" i="12" s="1"/>
  <c r="F9" i="1"/>
  <c r="D18" i="1"/>
  <c r="E27" i="18"/>
  <c r="E39" i="18" s="1"/>
  <c r="E45" i="18" s="1"/>
  <c r="E46" i="18" s="1"/>
  <c r="G30" i="18"/>
  <c r="D45" i="1"/>
  <c r="D29" i="18"/>
  <c r="G18" i="12"/>
  <c r="C47" i="1" l="1"/>
  <c r="G47" i="1" s="1"/>
  <c r="C18" i="1"/>
  <c r="G18" i="1" s="1"/>
  <c r="D26" i="1"/>
  <c r="D27" i="1" s="1"/>
  <c r="F18" i="1"/>
  <c r="F26" i="1" s="1"/>
  <c r="H9" i="1"/>
  <c r="H45" i="1"/>
  <c r="H17" i="12" s="1"/>
  <c r="H19" i="12" s="1"/>
  <c r="H24" i="12" s="1"/>
  <c r="D43" i="1"/>
  <c r="G17" i="12"/>
  <c r="G19" i="12" s="1"/>
  <c r="G24" i="12" s="1"/>
  <c r="G29" i="18"/>
  <c r="D27" i="18"/>
  <c r="C53" i="1"/>
  <c r="G53" i="1" s="1"/>
  <c r="C26" i="1" l="1"/>
  <c r="G26" i="1" s="1"/>
  <c r="H26" i="1"/>
  <c r="H27" i="1" s="1"/>
  <c r="H18" i="1"/>
  <c r="D47" i="1"/>
  <c r="H43" i="1"/>
  <c r="D39" i="18"/>
  <c r="G27" i="18"/>
  <c r="G45" i="18" s="1"/>
  <c r="C27" i="1"/>
  <c r="C54" i="1"/>
  <c r="G54" i="1" s="1"/>
  <c r="G39" i="18" l="1"/>
  <c r="D45" i="18"/>
  <c r="D53" i="1"/>
  <c r="H47" i="1"/>
  <c r="D54" i="1" l="1"/>
  <c r="H54" i="1" s="1"/>
  <c r="H53" i="1"/>
  <c r="D46" i="18"/>
  <c r="G46" i="18" s="1"/>
  <c r="F37" i="6"/>
  <c r="F58" i="6" s="1"/>
</calcChain>
</file>

<file path=xl/sharedStrings.xml><?xml version="1.0" encoding="utf-8"?>
<sst xmlns="http://schemas.openxmlformats.org/spreadsheetml/2006/main" count="1164" uniqueCount="364">
  <si>
    <t>Önkormányzat és intézményei összesen</t>
  </si>
  <si>
    <t>Ft-ban</t>
  </si>
  <si>
    <t>Megnevezés</t>
  </si>
  <si>
    <t>Önkormányzat</t>
  </si>
  <si>
    <t>Önkormányzat fenntartásában működő költségvetési szervek összesen</t>
  </si>
  <si>
    <t>Összesen</t>
  </si>
  <si>
    <t>I. Működési költségvetés bevételei (önkormányzat és intézmények)</t>
  </si>
  <si>
    <t>1.</t>
  </si>
  <si>
    <t>Működési célú támogatások államháztartáson belülről</t>
  </si>
  <si>
    <t>2.</t>
  </si>
  <si>
    <t>Közhatalmi bevételek</t>
  </si>
  <si>
    <t xml:space="preserve">3. </t>
  </si>
  <si>
    <t>4.</t>
  </si>
  <si>
    <t>Működési célú átvett pénzeszközök</t>
  </si>
  <si>
    <t>II. Felhalmozási költségvetés bevételei</t>
  </si>
  <si>
    <t>Felhalmozási célú támogatások államháztartáson belülről</t>
  </si>
  <si>
    <t>Felhalmozási bevételek</t>
  </si>
  <si>
    <t>3.</t>
  </si>
  <si>
    <t>Felhalmozási célú átvett pénzeszköz</t>
  </si>
  <si>
    <t>III. Finanszírozási bevételek</t>
  </si>
  <si>
    <t>Költségvetési hiány belső finanszírozása</t>
  </si>
  <si>
    <t>1. Előző évi költségvetési maradvány igénybevétele</t>
  </si>
  <si>
    <t>2. Szabad pénzeszközök betétből történő visszavonása</t>
  </si>
  <si>
    <t>Költségvetési hiány külső finanszírozása</t>
  </si>
  <si>
    <t>1. Hitelek, kölcsönök felvétele</t>
  </si>
  <si>
    <t>Irányító szervi támogatás</t>
  </si>
  <si>
    <t>BEVÉTELEK MINDÖSSZESEN</t>
  </si>
  <si>
    <t>BEVÉTELEK MINDÖSSZESEN (irányító szervi támogatás nélkül)</t>
  </si>
  <si>
    <t>KÖLTSÉGVETÉSI BEVÉTELEK ÖSSZESEN</t>
  </si>
  <si>
    <t>I. Működési költségvetés kiadásai</t>
  </si>
  <si>
    <t>Személyi juttatások</t>
  </si>
  <si>
    <t>Munkaadókat terhelő járulékok és szociális hozzájárulási adó</t>
  </si>
  <si>
    <t>Dologi kiadások</t>
  </si>
  <si>
    <t>Ellátottak pénzbeli juttatásai</t>
  </si>
  <si>
    <t>5.</t>
  </si>
  <si>
    <t>Egyéb működési célú kiadások</t>
  </si>
  <si>
    <t>II. Felhalmozási költségvetés kiadásai</t>
  </si>
  <si>
    <t>Beruházások</t>
  </si>
  <si>
    <t xml:space="preserve">2. </t>
  </si>
  <si>
    <t>Felújítások</t>
  </si>
  <si>
    <t>Egyéb felhalmozási kiadások</t>
  </si>
  <si>
    <t>KÖLTSÉGVETÉSI KIADÁSOK ÖSSZESEN</t>
  </si>
  <si>
    <t>III. Finanszírozási kiadások</t>
  </si>
  <si>
    <t>Irányító szervi támogatás folyósítása</t>
  </si>
  <si>
    <t>Szabad pénzeszközök betétként történő elhelyezése</t>
  </si>
  <si>
    <t>Hitel, kölcsön törlesztés</t>
  </si>
  <si>
    <t>Államháztartáson belüli megelőlegezések visszafizetése</t>
  </si>
  <si>
    <t>KIADÁSOK MINDÖSSZESEN</t>
  </si>
  <si>
    <t>KIADÁSOK MINDÖSSZESEN (irányító szervi támogatás folyósítása nélkül)</t>
  </si>
  <si>
    <t>Oszlop1</t>
  </si>
  <si>
    <t>Oszlop2</t>
  </si>
  <si>
    <t>Oszlop3</t>
  </si>
  <si>
    <t>Oszlop4</t>
  </si>
  <si>
    <t>Oszlop5</t>
  </si>
  <si>
    <t>I.</t>
  </si>
  <si>
    <t xml:space="preserve">I. Működési költségvetés bevételei </t>
  </si>
  <si>
    <t>Önkormányzatok működési támogatásai</t>
  </si>
  <si>
    <t>Egyéb működési célú támogatások bevételei államháztartáson belülről</t>
  </si>
  <si>
    <t>1. Helyi önkormányzatok működésének általános támogatásai</t>
  </si>
  <si>
    <t>2. Települési önkormányzatok egyes köznevelési feladatainak támogatása</t>
  </si>
  <si>
    <t>3. Települési önkormányzatok szociális, gyermekjóléti és gyermekétkeztetési feladatainak támogatása</t>
  </si>
  <si>
    <t>4. Települési önkormányzatok kulturális feladatainak támogatása</t>
  </si>
  <si>
    <t>5. Működési célú költségvetési támogatások és kiegészítő támogatások</t>
  </si>
  <si>
    <t>6. Elszámolásból származó bevételek</t>
  </si>
  <si>
    <t>Vagyoni típusú adók</t>
  </si>
  <si>
    <t>1. Építményadó</t>
  </si>
  <si>
    <t>2. Magánszemélyek kommunális adója</t>
  </si>
  <si>
    <t>Termékek és szolgáltatások adói</t>
  </si>
  <si>
    <t>1. Iparűzési adó</t>
  </si>
  <si>
    <t>2. Gépjárműadó</t>
  </si>
  <si>
    <t>Egyéb közhatalmi bevételek</t>
  </si>
  <si>
    <t>Működési bevételek</t>
  </si>
  <si>
    <t>1. Készletértékesítés ellenértéke</t>
  </si>
  <si>
    <t>2. Szolgáltatások ellenértéke</t>
  </si>
  <si>
    <t>3. Közvetített szolgáltatások ellenértéke</t>
  </si>
  <si>
    <t>4. Tulajdonosi bevételek</t>
  </si>
  <si>
    <t>5. Ellátási díjak</t>
  </si>
  <si>
    <t>6. Kiszámlázott ÁFA</t>
  </si>
  <si>
    <t>7. ÁFA visszatérülés</t>
  </si>
  <si>
    <t>8. Egyéb működési bevétel</t>
  </si>
  <si>
    <t>II.</t>
  </si>
  <si>
    <t>Felhalmozási költségvetés bevételei</t>
  </si>
  <si>
    <t>Felhalmozási célú támogatás államháztartáson belülről</t>
  </si>
  <si>
    <t>Felhalmozási célú önkormányzati támogatás</t>
  </si>
  <si>
    <t>Egyéb felhalmozási célú támogatás államháztartáson belülről</t>
  </si>
  <si>
    <t>Immateriális javak, tárgyi eszközök értékesítése</t>
  </si>
  <si>
    <t>Részesedések értékesítése</t>
  </si>
  <si>
    <t>Felhalmozási cálú átvett pénzeszköz</t>
  </si>
  <si>
    <t>III.</t>
  </si>
  <si>
    <t>Finanszírozási bevételek</t>
  </si>
  <si>
    <t>Előző évi költségvetési maradvány igénybevétele</t>
  </si>
  <si>
    <t>Szabad pénzeszközök betétből történő visszavonása</t>
  </si>
  <si>
    <t>Hosszú lejáratú hitelek, kölcsönök felvétele</t>
  </si>
  <si>
    <t>Lébény Város Önkormányzat 2019. évi költségvetése</t>
  </si>
  <si>
    <t>Önkormányzat tervezett kiadásai jogcímenként</t>
  </si>
  <si>
    <t>Külső személyi juttatások</t>
  </si>
  <si>
    <t>Elvonások és befizetések</t>
  </si>
  <si>
    <t>Működési célú támogatások államháztartáson belülre</t>
  </si>
  <si>
    <t>Működési célú támogatások államháztartáson kívülre</t>
  </si>
  <si>
    <t>Működési célú támogatási kölcsönök nyújtása</t>
  </si>
  <si>
    <t>Általános tartalék</t>
  </si>
  <si>
    <t>Működési céltartalék</t>
  </si>
  <si>
    <t>Felhalmozási költségvetés kiadásai</t>
  </si>
  <si>
    <t>1. Felhalmozási célú támogatások államháztartáson belülre</t>
  </si>
  <si>
    <t>2. Felhalmozási célú támogatások államháztartáson kívülre</t>
  </si>
  <si>
    <t>3. Felhalmozási célú támogatási kölcsönök nyújtása</t>
  </si>
  <si>
    <t>4. Befektetési kiadások</t>
  </si>
  <si>
    <t>5. Felhalmozási céltartalék</t>
  </si>
  <si>
    <t>Finanszírozási kiadások</t>
  </si>
  <si>
    <t>Hitel, kölcsöntörlesztés államháztartáson kívülre</t>
  </si>
  <si>
    <t>KIADÁSOK ÖSSZESEN</t>
  </si>
  <si>
    <t>2019. évi eredeti előirányzat</t>
  </si>
  <si>
    <t>Foglalkoztatottak személyi juttatásai</t>
  </si>
  <si>
    <t>5. sz. melléklet az …./2019. (…) önkormányzati rendelethez</t>
  </si>
  <si>
    <t>Tárgyi eszközök, immateriális javak vásárlása</t>
  </si>
  <si>
    <t>Tárgyi eszközök, immateriális javak vásárlása összesen:</t>
  </si>
  <si>
    <t>Ingatlan beruházások</t>
  </si>
  <si>
    <t>Ingatlan beruházások összesen</t>
  </si>
  <si>
    <t>Tárgyi eszközök felújítása</t>
  </si>
  <si>
    <t>Tárgyi eszköz felújítás összesen</t>
  </si>
  <si>
    <t>Útfelújítási kiadások</t>
  </si>
  <si>
    <t>Útfelújítások összesen</t>
  </si>
  <si>
    <t>Felhalmozási célú pénzeszköz átadások</t>
  </si>
  <si>
    <t>Felhalmozási célú pénzeszköz átadások államháztartáson belülre</t>
  </si>
  <si>
    <t>Felhalmozási célú pénzeszköz átadások államháztartáson kívülre</t>
  </si>
  <si>
    <t>MINDÖSSZESEN</t>
  </si>
  <si>
    <t>Önkormányzat működési kiadásai (3. számú melléklet működési költségvetés kiadás részletezése)</t>
  </si>
  <si>
    <t>Önkormányzat felhalmozási kiadásai (3. számú melléklet felhalmozási költségvetés részletezése)</t>
  </si>
  <si>
    <t>Lébényi Közös Önkormányzati Hivatal</t>
  </si>
  <si>
    <t>Lébényi Közös Önkormányzati Hivatal bevételei és kiadásai</t>
  </si>
  <si>
    <t>Igazgatási szolgáltatási díj</t>
  </si>
  <si>
    <t>Felügyeleti jellegű tevékenységek díja</t>
  </si>
  <si>
    <t>Bírságok bevétele</t>
  </si>
  <si>
    <t xml:space="preserve">KIADÁSOK MINDÖSSZESEN </t>
  </si>
  <si>
    <t>Lébényi Óvoda-Bölcsőde</t>
  </si>
  <si>
    <t>7. sz. melléklet az …./2019. (…) önkormányzati rendelethez</t>
  </si>
  <si>
    <t>8. sz. melléklet az …./2019. (…) önkormányzati rendelethez</t>
  </si>
  <si>
    <t>Intézmény</t>
  </si>
  <si>
    <t>2019. január 1-jei tényleges nyitó létszám</t>
  </si>
  <si>
    <t>2019. január 1-jén</t>
  </si>
  <si>
    <t>Teljes munkaidős (fő)</t>
  </si>
  <si>
    <t>Részmunkaidős (fő)</t>
  </si>
  <si>
    <t>Önkormányzat és irányítása alá tartozó költségvetési szervek létszámkerete</t>
  </si>
  <si>
    <t>Lébény Város Önkormányzata</t>
  </si>
  <si>
    <t>2019. január 1-jei munkajogi nyitólétszám (fő)</t>
  </si>
  <si>
    <t>Jóváhagyott álláshely (fő)</t>
  </si>
  <si>
    <t>MŰKÖDÉSI KÖLTSÉGVETÉS BEVÉTELEI</t>
  </si>
  <si>
    <t>Bevételek</t>
  </si>
  <si>
    <t>Kiadások</t>
  </si>
  <si>
    <t>Működési célú támogatások ÁH belülről</t>
  </si>
  <si>
    <t>Munkaadókat terhelő járulékok és a szociális hozzájárulási adó</t>
  </si>
  <si>
    <t>MŰKÖDÉSI KÖLTSÉGVETÉS KIADÁSAI</t>
  </si>
  <si>
    <t>Felhalmozási kiadások</t>
  </si>
  <si>
    <t>Többéves kihatással járó döntések számszerűsítése évenkénti bontásban és összesítve célok szerint</t>
  </si>
  <si>
    <t>Sor-
szám</t>
  </si>
  <si>
    <t>Kötelezettség jogcíme</t>
  </si>
  <si>
    <t>Köt. váll.
 éve</t>
  </si>
  <si>
    <t>Kiadás vonzata évenként</t>
  </si>
  <si>
    <t>A</t>
  </si>
  <si>
    <t>B</t>
  </si>
  <si>
    <t>C</t>
  </si>
  <si>
    <t>D</t>
  </si>
  <si>
    <t>E</t>
  </si>
  <si>
    <t>F</t>
  </si>
  <si>
    <t>G</t>
  </si>
  <si>
    <t>H</t>
  </si>
  <si>
    <t>I=(D+E+F+G+H)</t>
  </si>
  <si>
    <t>Működési célú finanszírozási kiadások
(hiteltörlesztés, értékpapír vásárlás, stb.)</t>
  </si>
  <si>
    <t>............................</t>
  </si>
  <si>
    <t>Felhalmozási célú finanszírozási kiadások
(hiteltörlesztés, értékpapír vásárlás, stb.)</t>
  </si>
  <si>
    <t>6.</t>
  </si>
  <si>
    <t>7.</t>
  </si>
  <si>
    <t>Beruházási kiadások beruházásonként</t>
  </si>
  <si>
    <t>8.</t>
  </si>
  <si>
    <t>9.</t>
  </si>
  <si>
    <t>Felújítási kiadások felújításonként</t>
  </si>
  <si>
    <t>10.</t>
  </si>
  <si>
    <t>11.</t>
  </si>
  <si>
    <t>Egyéb (Pl.: garancia és kezességvállalás, stb.)</t>
  </si>
  <si>
    <t>12.</t>
  </si>
  <si>
    <t>Összesen (1+4+7+9+11)</t>
  </si>
  <si>
    <t>2019.</t>
  </si>
  <si>
    <t>10. számú melléklet</t>
  </si>
  <si>
    <t>Sor-szám</t>
  </si>
  <si>
    <t>Lébény Város Önkormányzat adósságot keletkeztető ügyletekből és kezességvállalásokból fennálló kötelezettségei</t>
  </si>
  <si>
    <t>MEGNEVEZÉS</t>
  </si>
  <si>
    <t>Évek</t>
  </si>
  <si>
    <t>Összesen
(F=C+D+E)</t>
  </si>
  <si>
    <t>ÖSSZES KÖTELEZETTSÉG</t>
  </si>
  <si>
    <t>Kötelezettség állománya</t>
  </si>
  <si>
    <t>Lébény Város Önkormányzat támogatási programjai</t>
  </si>
  <si>
    <t>Pályázat</t>
  </si>
  <si>
    <t>Támogatást nyújtó megnevezése</t>
  </si>
  <si>
    <t>Nyertes pályázatok</t>
  </si>
  <si>
    <t>2018. december 31-ig befolyt pályázati támogatás</t>
  </si>
  <si>
    <t>2019. évi tervezett kiadás</t>
  </si>
  <si>
    <t>2019. évi tervezett bevétel</t>
  </si>
  <si>
    <t>Megjegyzés</t>
  </si>
  <si>
    <t>Támogatás</t>
  </si>
  <si>
    <t>Önerő</t>
  </si>
  <si>
    <t>Projekt költség összesen</t>
  </si>
  <si>
    <t>Az önkormányzat által adott közvetett támogatások
(kedvezmények)</t>
  </si>
  <si>
    <t>Bevételi jogcím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</si>
  <si>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</si>
  <si>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</si>
  <si>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</si>
  <si>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</si>
  <si>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</si>
  <si>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</si>
  <si>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</si>
  <si>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</si>
  <si>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</si>
  <si>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</si>
  <si>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</si>
  <si>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</si>
  <si>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</si>
  <si>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13.</t>
  </si>
  <si>
    <t>Gépjárműadóból biztosított kedvezmény, mentesség</t>
  </si>
  <si>
    <t>14.</t>
  </si>
  <si>
    <t>Helyiségek hasznosítása utáni kedvezmény, mentesség</t>
  </si>
  <si>
    <t>15.</t>
  </si>
  <si>
    <t>Eszközök hasznosítása utáni kedvezmény, mentesség</t>
  </si>
  <si>
    <t>16.</t>
  </si>
  <si>
    <t>Egyéb kedvezmény</t>
  </si>
  <si>
    <t>17.</t>
  </si>
  <si>
    <t>Egyéb kölcsön elengedése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</si>
  <si>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</si>
  <si>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</si>
  <si>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</si>
  <si>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</si>
  <si>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</si>
  <si>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</si>
  <si>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</si>
  <si>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</si>
  <si>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</si>
  <si>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</si>
  <si>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Összesen: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</si>
  <si>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</si>
  <si>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</si>
  <si>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</si>
  <si>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</si>
  <si>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</si>
  <si>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</si>
  <si>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</si>
  <si>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</si>
  <si>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</si>
  <si>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</si>
  <si>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</si>
  <si>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</si>
  <si>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Működési célú támogatások ÁH-on belül</t>
  </si>
  <si>
    <t>Felhalmozási célú támogatások ÁH-on belül</t>
  </si>
  <si>
    <t>Felhalmozási célú átvett pénzeszközök</t>
  </si>
  <si>
    <t>Bevételek összesen:</t>
  </si>
  <si>
    <t>Dologi  kiadások</t>
  </si>
  <si>
    <t xml:space="preserve"> Egyéb működési célú kiadások</t>
  </si>
  <si>
    <t>Kiadások összesen:</t>
  </si>
  <si>
    <t>Egyenleg</t>
  </si>
  <si>
    <t>Előirányzat felhasználási terv</t>
  </si>
  <si>
    <t>14. sz. melléklet az …./2019. (…) önkormányzati rendelethez</t>
  </si>
  <si>
    <t>Kötelező, önként vállalt, valamint államigazgatási feladatok bevételei és kiadásai</t>
  </si>
  <si>
    <t>Kötelező feladat</t>
  </si>
  <si>
    <t>Önként vállalt feladat</t>
  </si>
  <si>
    <t>Államigazgatási feladat</t>
  </si>
  <si>
    <t xml:space="preserve">1. </t>
  </si>
  <si>
    <t>Önkormányzat irányítása alá tartozó intézmények</t>
  </si>
  <si>
    <t>I. Működési költségvetés bevételei (önkormányzat és intézményei)</t>
  </si>
  <si>
    <t>Cofog és megnevezés</t>
  </si>
  <si>
    <t>Járulékok</t>
  </si>
  <si>
    <t>011130 Önkormányzati igazgatás</t>
  </si>
  <si>
    <t>Lébényi Közös Önkormányzati Hivatal (4. számú melléklet működési költségvetés kiadás részletezése)</t>
  </si>
  <si>
    <t>Lébényi Óvoda-Bölcsőde (6. számú melléklet működési költségvetés kiadás részletezése)</t>
  </si>
  <si>
    <t>091110 Óvoda nevelés feladatai</t>
  </si>
  <si>
    <t>091120 Sajátos nevelés</t>
  </si>
  <si>
    <t>091130 Nemzetiségi óvodai nevelés</t>
  </si>
  <si>
    <t>091140 Óvodai működtetés feladatai</t>
  </si>
  <si>
    <t>096015 Intézményi étkeztetés kiadásai</t>
  </si>
  <si>
    <t>Traktor beszerzés</t>
  </si>
  <si>
    <t>Informatikai eszközök beszerzése</t>
  </si>
  <si>
    <t>Városgazdálkodás egyéb eszközök beszerzése</t>
  </si>
  <si>
    <t>Közösségi ház villamos hálózat felújítása</t>
  </si>
  <si>
    <t>Parkoló kialakítás</t>
  </si>
  <si>
    <t>Rendezési terv</t>
  </si>
  <si>
    <t>Közösségi ház eszközbeszerzés, hivatal hangosítás</t>
  </si>
  <si>
    <t>Felhalmozási tartalék (pályázati önrészt és megvalósítás többletköltségeinek fedezetére)</t>
  </si>
  <si>
    <t>2019. évi módosított előirányzat</t>
  </si>
  <si>
    <t>2019. I. félévi módosítás</t>
  </si>
  <si>
    <t>Forintban</t>
  </si>
  <si>
    <r>
      <t xml:space="preserve">KIADÁSOK MINDÖSSZESEN </t>
    </r>
    <r>
      <rPr>
        <sz val="9"/>
        <color theme="1"/>
        <rFont val="Times New Roman"/>
        <family val="1"/>
        <charset val="238"/>
      </rPr>
      <t>(irányító szervi támogatás folyósítása nélkül)</t>
    </r>
  </si>
  <si>
    <t>013320 Köztemető fenntartása</t>
  </si>
  <si>
    <t>032020 Tűz és Katasztrófavédelmi feladatok</t>
  </si>
  <si>
    <t>041233  Közfoglalkoztatás</t>
  </si>
  <si>
    <t>042180 Állategészségügyi feladatok</t>
  </si>
  <si>
    <t>045160 Közutak fenntartása</t>
  </si>
  <si>
    <t>047410 Ár- és belvízvédelmi tevékenységek</t>
  </si>
  <si>
    <t>064010 Közvilágítási feladatok</t>
  </si>
  <si>
    <t>066010 Zöldterület kezelés</t>
  </si>
  <si>
    <t>066020 Városgazdálkodási feladatok ellátása</t>
  </si>
  <si>
    <t>013350 Önkormányzati vagyongazdálkodás</t>
  </si>
  <si>
    <t>072111 Háziorvosi szolgálat</t>
  </si>
  <si>
    <t>072311 Fogorvosi szolgálat</t>
  </si>
  <si>
    <t>074031 Család- és nővédelmi feladatok</t>
  </si>
  <si>
    <t>076062 Egyéb települési egészségügyi feladatok ellátása</t>
  </si>
  <si>
    <t>081071 Üdülői szálláshely</t>
  </si>
  <si>
    <t>082044 Könyvtári tevékenység</t>
  </si>
  <si>
    <t>082091 Közművelődési tevékenységek</t>
  </si>
  <si>
    <t>091220 Iskolai nevelés 1-4. évfolyam</t>
  </si>
  <si>
    <t>092120 Iskolai nevelés 5-8. évfolyam</t>
  </si>
  <si>
    <t>096015 Intézményi étkeztetés</t>
  </si>
  <si>
    <t>102031 Idősek nappali ellátása</t>
  </si>
  <si>
    <t>104031 Bölcsőde projekt</t>
  </si>
  <si>
    <t>011220 Adóigazgatás</t>
  </si>
  <si>
    <t>2. oldal</t>
  </si>
  <si>
    <t>2019. módosított előirányzat</t>
  </si>
  <si>
    <t>Lébény Város Önkormányzat 2019. I. félévi módosított költségvetése</t>
  </si>
  <si>
    <t>Oszlop32</t>
  </si>
  <si>
    <t>Oszlop42</t>
  </si>
  <si>
    <t>081030 Sportlétesítmények, edzőtáborok működtetése és fejlesztése</t>
  </si>
  <si>
    <t>104037 Intézményen kívüli gyermekétkeztetés</t>
  </si>
  <si>
    <t>016010 Országgyűslési, önkormányzati és európai parlamenti képviselőválasztáshoz kapcsolódó tevékenységek</t>
  </si>
  <si>
    <t>104031 Gyermekek bölcsődében és mini bölcsődében történő ellátása</t>
  </si>
  <si>
    <t>Térfigyelő kamerarendszer felújítása</t>
  </si>
  <si>
    <t>Játszótér kialakítása</t>
  </si>
  <si>
    <t>Nádas-ház - nyitott szín kialakítása</t>
  </si>
  <si>
    <t>Kerékpár tárolók</t>
  </si>
  <si>
    <t xml:space="preserve">Bölcsőde - kerítés </t>
  </si>
  <si>
    <t>Iskola köz - bontás, tereprendezés</t>
  </si>
  <si>
    <t>2019. II. félévi módosítás</t>
  </si>
  <si>
    <t>2. sz. melléklet az …./2019. (12.12). önkormányzati rendelethez</t>
  </si>
  <si>
    <t>Lébény Város Önkormányzat 2019. II. félévi költségvetési rendelete</t>
  </si>
  <si>
    <t>1. sz. melléklet az …./2019. (12.12.) önkormányzati rendelethez</t>
  </si>
  <si>
    <t>Lébény Város Önkormányzat 2019. évi II. félévi módosított költségvetése</t>
  </si>
  <si>
    <t>3. sz. melléklet az …./2019. (12.12.) önkormányzati rendelethez</t>
  </si>
  <si>
    <t>Lébény Város Önkormányzat 2019. II. félévi költségvetés módosítása</t>
  </si>
  <si>
    <t>4.1 sz. melléklet az …./2019. (12.12.) önkormányzati rendelethez</t>
  </si>
  <si>
    <t>Lébény Város Önkormányzat 2019. II. félévi  módosított költségvetése</t>
  </si>
  <si>
    <t>4.2 sz. melléklet az …./2019. (12.12.) önkormányzati rendelethez</t>
  </si>
  <si>
    <t>4.3 sz. melléklet az …./2019. (12.12.) önkormányzati rendelethez</t>
  </si>
  <si>
    <t>Lébény Város Önkormányzat 2019. II. félévi költségvetése</t>
  </si>
  <si>
    <t>6. sz. melléklet az …./2019. (12.12.) önkormányzati rendelethez</t>
  </si>
  <si>
    <t>6.1 sz. melléklet az …./2019. (12.12.) önkormányzati rendelethez</t>
  </si>
  <si>
    <t>7. sz. melléklet az …./2019. (12.12.) önkormányzati rendelethez</t>
  </si>
  <si>
    <t>7.1 sz. melléklet az …./2019. (12.12.) önkormányzati rendelethez</t>
  </si>
  <si>
    <t>9. sz. melléklet az …./2019. (12.12.) önkormányzati rendelethez</t>
  </si>
  <si>
    <t>Lébény Város Önkormányzat 2019. II. félévi összevont költségvetési mérlege</t>
  </si>
  <si>
    <t>10. sz. melléklet az …./2019. (12.12.) önkormányzati rendelethez</t>
  </si>
  <si>
    <t>11. sz. melléklet az …./2019. (12.12.) önkormányzati rendelethez</t>
  </si>
  <si>
    <t>12. sz. melléklet az …./2019. (12.12.) önkormányzati rendelethez</t>
  </si>
  <si>
    <t>Lébény Város Önkormányzat 2019.II félévi költségvetése</t>
  </si>
  <si>
    <t>13 sz. melléklet az …./2019. (12.12.) önkormányzati rendelethez</t>
  </si>
  <si>
    <t>15. sz. melléklet az …./2019. (12.12.) önkormányzati rendelethez</t>
  </si>
  <si>
    <t>Felhalmozási célú önkormányzati bevétel</t>
  </si>
  <si>
    <t>Egyéb felhalmozási célú támogatás államháztartáson kívülről</t>
  </si>
  <si>
    <t>Óvoda udvar - öntöző berendezés</t>
  </si>
  <si>
    <t>Magyar Falu Program - orvosi eszköz beszerzés, közművelődés eszközbeszerzés</t>
  </si>
  <si>
    <t>Áramfejlesztő beszerzése</t>
  </si>
  <si>
    <t>Iskola - mosógép beszerzés</t>
  </si>
  <si>
    <t>Sportpálya - bojler</t>
  </si>
  <si>
    <t>Fűnyíró - Briggs</t>
  </si>
  <si>
    <t>Önkormányzati Hivatal - irodai eszközök beszerzése</t>
  </si>
  <si>
    <t>Bel- és külterületi utak felújítása, járdák felújítása</t>
  </si>
  <si>
    <t>Óvoda udvari eszközök beszerzése</t>
  </si>
  <si>
    <t>Óvoda udvar eszköz beszerzés</t>
  </si>
  <si>
    <t>Piac kialakítása - páláyzat</t>
  </si>
  <si>
    <t>Piac - tereprendezés, közművesítés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</si>
</sst>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0&quot;.&quot;"/>
  </numFmts>
  <fonts count="42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sz val="8"/>
      <name val="Times New Roman CE"/>
      <family val="1"/>
      <charset val="238"/>
    </font>
    <font>
      <sz val="7"/>
      <name val="Times New Roman CE"/>
      <family val="1"/>
      <charset val="238"/>
    </font>
    <font>
      <sz val="8"/>
      <name val="Times New Roman CE"/>
      <family val="1"/>
      <charset val="238"/>
    </font>
    <font>
      <i/>
      <sz val="10"/>
      <name val="Times New Roman CE"/>
      <charset val="238"/>
    </font>
    <font>
      <b/>
      <sz val="8"/>
      <name val="Times New Roman CE"/>
      <charset val="238"/>
    </font>
    <font>
      <sz val="12"/>
      <name val="Times New Roman CE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i/>
      <sz val="9"/>
      <name val="Times New Roman CE"/>
      <family val="1"/>
      <charset val="238"/>
    </font>
    <font>
      <b/>
      <sz val="10"/>
      <name val="Times New Roman CE"/>
      <charset val="238"/>
    </font>
    <font>
      <sz val="10"/>
      <name val="Times New Roman CE"/>
      <family val="1"/>
      <charset val="238"/>
    </font>
    <font>
      <b/>
      <sz val="7"/>
      <name val="Times New Roman CE"/>
      <family val="1"/>
      <charset val="238"/>
    </font>
    <font>
      <b/>
      <sz val="11"/>
      <name val="Times New Roman CE"/>
      <charset val="238"/>
    </font>
    <font>
      <b/>
      <sz val="12"/>
      <name val="Times New Roman"/>
      <family val="1"/>
      <charset val="238"/>
    </font>
    <font>
      <i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6"/>
      <name val="Times New Roman CE"/>
      <family val="1"/>
      <charset val="238"/>
    </font>
    <font>
      <b/>
      <sz val="6"/>
      <name val="Times New Roman CE"/>
      <family val="1"/>
      <charset val="238"/>
    </font>
    <font>
      <b/>
      <sz val="9"/>
      <color theme="1"/>
      <name val="Times New Roman"/>
      <family val="1"/>
      <charset val="238"/>
    </font>
    <font>
      <b/>
      <sz val="9"/>
      <color theme="0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0" tint="-0.14999847407452621"/>
      <name val="Times New Roman"/>
      <family val="1"/>
      <charset val="238"/>
    </font>
    <font>
      <b/>
      <sz val="8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lightHorizontal"/>
    </fill>
    <fill>
      <patternFill patternType="solid">
        <fgColor theme="0"/>
        <bgColor indexed="64"/>
      </patternFill>
    </fill>
    <fill>
      <patternFill patternType="solid">
        <fgColor theme="0"/>
        <bgColor theme="1"/>
      </patternFill>
    </fill>
    <fill>
      <patternFill patternType="solid">
        <fgColor theme="0" tint="-0.249977111117893"/>
        <bgColor indexed="64"/>
      </patternFill>
    </fill>
  </fills>
  <borders count="6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17" fillId="0" borderId="0"/>
    <xf numFmtId="0" fontId="17" fillId="0" borderId="0"/>
  </cellStyleXfs>
  <cellXfs count="516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2" fillId="0" borderId="0" xfId="0" applyFont="1" applyAlignment="1">
      <alignment horizontal="left"/>
    </xf>
    <xf numFmtId="0" fontId="6" fillId="0" borderId="0" xfId="0" applyFont="1"/>
    <xf numFmtId="0" fontId="5" fillId="2" borderId="21" xfId="0" applyFont="1" applyFill="1" applyBorder="1" applyAlignment="1">
      <alignment horizontal="center"/>
    </xf>
    <xf numFmtId="0" fontId="5" fillId="2" borderId="29" xfId="0" applyFont="1" applyFill="1" applyBorder="1" applyAlignment="1">
      <alignment horizontal="center"/>
    </xf>
    <xf numFmtId="0" fontId="1" fillId="0" borderId="0" xfId="0" applyFont="1" applyAlignment="1">
      <alignment wrapText="1"/>
    </xf>
    <xf numFmtId="0" fontId="7" fillId="0" borderId="15" xfId="0" applyFont="1" applyBorder="1"/>
    <xf numFmtId="0" fontId="2" fillId="0" borderId="0" xfId="0" applyFont="1"/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left"/>
    </xf>
    <xf numFmtId="0" fontId="7" fillId="0" borderId="15" xfId="0" applyFont="1" applyBorder="1" applyAlignment="1">
      <alignment wrapText="1"/>
    </xf>
    <xf numFmtId="0" fontId="2" fillId="0" borderId="0" xfId="0" applyFont="1" applyBorder="1"/>
    <xf numFmtId="0" fontId="2" fillId="0" borderId="0" xfId="0" applyFont="1" applyAlignment="1"/>
    <xf numFmtId="0" fontId="0" fillId="0" borderId="0" xfId="0" applyAlignment="1">
      <alignment wrapText="1"/>
    </xf>
    <xf numFmtId="0" fontId="6" fillId="0" borderId="5" xfId="0" applyFont="1" applyBorder="1" applyAlignment="1">
      <alignment wrapText="1"/>
    </xf>
    <xf numFmtId="0" fontId="6" fillId="0" borderId="5" xfId="0" applyFont="1" applyBorder="1"/>
    <xf numFmtId="0" fontId="2" fillId="0" borderId="9" xfId="0" applyFont="1" applyBorder="1"/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11" fillId="0" borderId="0" xfId="0" applyNumberFormat="1" applyFont="1" applyFill="1" applyAlignment="1" applyProtection="1">
      <alignment vertical="center"/>
    </xf>
    <xf numFmtId="164" fontId="10" fillId="0" borderId="11" xfId="0" applyNumberFormat="1" applyFont="1" applyFill="1" applyBorder="1" applyAlignment="1" applyProtection="1">
      <alignment horizontal="center" vertical="center"/>
    </xf>
    <xf numFmtId="164" fontId="10" fillId="0" borderId="9" xfId="0" applyNumberFormat="1" applyFont="1" applyFill="1" applyBorder="1" applyAlignment="1" applyProtection="1">
      <alignment horizontal="center" vertical="center" wrapText="1"/>
    </xf>
    <xf numFmtId="164" fontId="11" fillId="0" borderId="0" xfId="0" applyNumberFormat="1" applyFont="1" applyFill="1" applyAlignment="1" applyProtection="1">
      <alignment horizontal="center" vertical="center"/>
    </xf>
    <xf numFmtId="164" fontId="12" fillId="0" borderId="43" xfId="0" applyNumberFormat="1" applyFont="1" applyFill="1" applyBorder="1" applyAlignment="1" applyProtection="1">
      <alignment horizontal="center" vertical="center" wrapText="1"/>
    </xf>
    <xf numFmtId="164" fontId="12" fillId="0" borderId="40" xfId="0" applyNumberFormat="1" applyFont="1" applyFill="1" applyBorder="1" applyAlignment="1" applyProtection="1">
      <alignment horizontal="center" vertical="center" wrapText="1"/>
    </xf>
    <xf numFmtId="164" fontId="12" fillId="0" borderId="44" xfId="0" applyNumberFormat="1" applyFont="1" applyFill="1" applyBorder="1" applyAlignment="1" applyProtection="1">
      <alignment horizontal="center" vertical="center" wrapText="1"/>
    </xf>
    <xf numFmtId="164" fontId="12" fillId="0" borderId="45" xfId="0" applyNumberFormat="1" applyFont="1" applyFill="1" applyBorder="1" applyAlignment="1" applyProtection="1">
      <alignment horizontal="center" vertical="center" wrapText="1"/>
    </xf>
    <xf numFmtId="164" fontId="12" fillId="0" borderId="46" xfId="0" applyNumberFormat="1" applyFont="1" applyFill="1" applyBorder="1" applyAlignment="1" applyProtection="1">
      <alignment horizontal="center" vertical="center" wrapText="1"/>
    </xf>
    <xf numFmtId="164" fontId="11" fillId="0" borderId="0" xfId="0" applyNumberFormat="1" applyFont="1" applyFill="1" applyAlignment="1" applyProtection="1">
      <alignment horizontal="center" vertical="center" wrapText="1"/>
    </xf>
    <xf numFmtId="164" fontId="12" fillId="0" borderId="47" xfId="0" applyNumberFormat="1" applyFont="1" applyFill="1" applyBorder="1" applyAlignment="1" applyProtection="1">
      <alignment horizontal="center" vertical="center" wrapText="1"/>
    </xf>
    <xf numFmtId="164" fontId="12" fillId="0" borderId="40" xfId="0" applyNumberFormat="1" applyFont="1" applyFill="1" applyBorder="1" applyAlignment="1" applyProtection="1">
      <alignment horizontal="left" vertical="center" wrapText="1" indent="1"/>
    </xf>
    <xf numFmtId="49" fontId="13" fillId="0" borderId="48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40" xfId="0" applyNumberFormat="1" applyFont="1" applyFill="1" applyBorder="1" applyAlignment="1" applyProtection="1">
      <alignment vertical="center" wrapText="1"/>
    </xf>
    <xf numFmtId="164" fontId="13" fillId="0" borderId="47" xfId="0" applyNumberFormat="1" applyFont="1" applyFill="1" applyBorder="1" applyAlignment="1" applyProtection="1">
      <alignment vertical="center" wrapText="1"/>
    </xf>
    <xf numFmtId="164" fontId="13" fillId="0" borderId="48" xfId="0" applyNumberFormat="1" applyFont="1" applyFill="1" applyBorder="1" applyAlignment="1" applyProtection="1">
      <alignment vertical="center" wrapText="1"/>
    </xf>
    <xf numFmtId="164" fontId="13" fillId="0" borderId="45" xfId="0" applyNumberFormat="1" applyFont="1" applyFill="1" applyBorder="1" applyAlignment="1" applyProtection="1">
      <alignment vertical="center" wrapText="1"/>
    </xf>
    <xf numFmtId="164" fontId="14" fillId="0" borderId="40" xfId="0" applyNumberFormat="1" applyFont="1" applyFill="1" applyBorder="1" applyAlignment="1" applyProtection="1">
      <alignment vertical="center" wrapText="1"/>
    </xf>
    <xf numFmtId="164" fontId="12" fillId="0" borderId="4" xfId="0" applyNumberFormat="1" applyFont="1" applyFill="1" applyBorder="1" applyAlignment="1" applyProtection="1">
      <alignment horizontal="center" vertical="center" wrapText="1"/>
    </xf>
    <xf numFmtId="164" fontId="14" fillId="0" borderId="37" xfId="0" applyNumberFormat="1" applyFont="1" applyFill="1" applyBorder="1" applyAlignment="1" applyProtection="1">
      <alignment horizontal="left" vertical="center" wrapText="1" indent="1"/>
      <protection locked="0"/>
    </xf>
    <xf numFmtId="49" fontId="13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37" xfId="0" applyNumberFormat="1" applyFont="1" applyFill="1" applyBorder="1" applyAlignment="1" applyProtection="1">
      <alignment vertical="center" wrapText="1"/>
      <protection locked="0"/>
    </xf>
    <xf numFmtId="164" fontId="13" fillId="0" borderId="4" xfId="0" applyNumberFormat="1" applyFont="1" applyFill="1" applyBorder="1" applyAlignment="1" applyProtection="1">
      <alignment vertical="center" wrapText="1"/>
      <protection locked="0"/>
    </xf>
    <xf numFmtId="164" fontId="13" fillId="0" borderId="5" xfId="0" applyNumberFormat="1" applyFont="1" applyFill="1" applyBorder="1" applyAlignment="1" applyProtection="1">
      <alignment vertical="center" wrapText="1"/>
      <protection locked="0"/>
    </xf>
    <xf numFmtId="164" fontId="13" fillId="0" borderId="6" xfId="0" applyNumberFormat="1" applyFont="1" applyFill="1" applyBorder="1" applyAlignment="1" applyProtection="1">
      <alignment vertical="center" wrapText="1"/>
      <protection locked="0"/>
    </xf>
    <xf numFmtId="164" fontId="14" fillId="0" borderId="37" xfId="0" applyNumberFormat="1" applyFont="1" applyFill="1" applyBorder="1" applyAlignment="1" applyProtection="1">
      <alignment vertical="center" wrapText="1"/>
    </xf>
    <xf numFmtId="164" fontId="12" fillId="0" borderId="35" xfId="0" applyNumberFormat="1" applyFont="1" applyFill="1" applyBorder="1" applyAlignment="1" applyProtection="1">
      <alignment horizontal="center" vertical="center" wrapText="1"/>
    </xf>
    <xf numFmtId="164" fontId="14" fillId="0" borderId="38" xfId="0" applyNumberFormat="1" applyFont="1" applyFill="1" applyBorder="1" applyAlignment="1" applyProtection="1">
      <alignment horizontal="left" vertical="center" wrapText="1" indent="1"/>
      <protection locked="0"/>
    </xf>
    <xf numFmtId="49" fontId="13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38" xfId="0" applyNumberFormat="1" applyFont="1" applyFill="1" applyBorder="1" applyAlignment="1" applyProtection="1">
      <alignment vertical="center" wrapText="1"/>
      <protection locked="0"/>
    </xf>
    <xf numFmtId="164" fontId="13" fillId="0" borderId="35" xfId="0" applyNumberFormat="1" applyFont="1" applyFill="1" applyBorder="1" applyAlignment="1" applyProtection="1">
      <alignment vertical="center" wrapText="1"/>
      <protection locked="0"/>
    </xf>
    <xf numFmtId="164" fontId="13" fillId="0" borderId="14" xfId="0" applyNumberFormat="1" applyFont="1" applyFill="1" applyBorder="1" applyAlignment="1" applyProtection="1">
      <alignment vertical="center" wrapText="1"/>
      <protection locked="0"/>
    </xf>
    <xf numFmtId="164" fontId="13" fillId="0" borderId="32" xfId="0" applyNumberFormat="1" applyFont="1" applyFill="1" applyBorder="1" applyAlignment="1" applyProtection="1">
      <alignment vertical="center" wrapText="1"/>
      <protection locked="0"/>
    </xf>
    <xf numFmtId="164" fontId="14" fillId="0" borderId="38" xfId="0" applyNumberFormat="1" applyFont="1" applyFill="1" applyBorder="1" applyAlignment="1" applyProtection="1">
      <alignment vertical="center" wrapText="1"/>
    </xf>
    <xf numFmtId="164" fontId="16" fillId="0" borderId="40" xfId="0" applyNumberFormat="1" applyFont="1" applyFill="1" applyBorder="1" applyAlignment="1" applyProtection="1">
      <alignment horizontal="left" vertical="center" wrapText="1" indent="1"/>
    </xf>
    <xf numFmtId="164" fontId="12" fillId="0" borderId="36" xfId="0" applyNumberFormat="1" applyFont="1" applyFill="1" applyBorder="1" applyAlignment="1" applyProtection="1">
      <alignment horizontal="center" vertical="center" wrapText="1"/>
    </xf>
    <xf numFmtId="164" fontId="14" fillId="0" borderId="49" xfId="0" applyNumberFormat="1" applyFont="1" applyFill="1" applyBorder="1" applyAlignment="1" applyProtection="1">
      <alignment horizontal="left" vertical="center" wrapText="1" indent="1"/>
      <protection locked="0"/>
    </xf>
    <xf numFmtId="49" fontId="13" fillId="0" borderId="20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46" xfId="0" applyNumberFormat="1" applyFont="1" applyFill="1" applyBorder="1" applyAlignment="1" applyProtection="1">
      <alignment vertical="center" wrapText="1"/>
      <protection locked="0"/>
    </xf>
    <xf numFmtId="164" fontId="13" fillId="0" borderId="36" xfId="0" applyNumberFormat="1" applyFont="1" applyFill="1" applyBorder="1" applyAlignment="1" applyProtection="1">
      <alignment vertical="center" wrapText="1"/>
      <protection locked="0"/>
    </xf>
    <xf numFmtId="164" fontId="13" fillId="0" borderId="19" xfId="0" applyNumberFormat="1" applyFont="1" applyFill="1" applyBorder="1" applyAlignment="1" applyProtection="1">
      <alignment vertical="center" wrapText="1"/>
      <protection locked="0"/>
    </xf>
    <xf numFmtId="164" fontId="13" fillId="0" borderId="39" xfId="0" applyNumberFormat="1" applyFont="1" applyFill="1" applyBorder="1" applyAlignment="1" applyProtection="1">
      <alignment vertical="center" wrapText="1"/>
      <protection locked="0"/>
    </xf>
    <xf numFmtId="164" fontId="14" fillId="0" borderId="46" xfId="0" applyNumberFormat="1" applyFont="1" applyFill="1" applyBorder="1" applyAlignment="1" applyProtection="1">
      <alignment vertical="center" wrapText="1"/>
    </xf>
    <xf numFmtId="164" fontId="13" fillId="3" borderId="44" xfId="0" applyNumberFormat="1" applyFont="1" applyFill="1" applyBorder="1" applyAlignment="1" applyProtection="1">
      <alignment horizontal="left" vertical="center" wrapText="1" indent="2"/>
    </xf>
    <xf numFmtId="0" fontId="18" fillId="0" borderId="0" xfId="2" applyFont="1" applyFill="1"/>
    <xf numFmtId="164" fontId="11" fillId="0" borderId="0" xfId="2" applyNumberFormat="1" applyFont="1" applyFill="1" applyBorder="1" applyAlignment="1" applyProtection="1">
      <alignment horizontal="centerContinuous" vertical="center"/>
    </xf>
    <xf numFmtId="0" fontId="19" fillId="0" borderId="0" xfId="0" applyFont="1" applyFill="1" applyBorder="1" applyAlignment="1" applyProtection="1"/>
    <xf numFmtId="166" fontId="23" fillId="0" borderId="14" xfId="2" applyNumberFormat="1" applyFont="1" applyFill="1" applyBorder="1" applyAlignment="1">
      <alignment horizontal="center" vertical="center" wrapText="1"/>
    </xf>
    <xf numFmtId="0" fontId="24" fillId="0" borderId="47" xfId="2" applyFont="1" applyFill="1" applyBorder="1" applyAlignment="1">
      <alignment horizontal="center" vertical="center"/>
    </xf>
    <xf numFmtId="0" fontId="24" fillId="0" borderId="48" xfId="2" applyFont="1" applyFill="1" applyBorder="1" applyAlignment="1">
      <alignment horizontal="center" vertical="center"/>
    </xf>
    <xf numFmtId="0" fontId="24" fillId="0" borderId="45" xfId="2" applyFont="1" applyFill="1" applyBorder="1" applyAlignment="1">
      <alignment horizontal="center" vertical="center"/>
    </xf>
    <xf numFmtId="0" fontId="24" fillId="0" borderId="17" xfId="2" applyFont="1" applyFill="1" applyBorder="1" applyAlignment="1">
      <alignment horizontal="center" vertical="center"/>
    </xf>
    <xf numFmtId="0" fontId="24" fillId="0" borderId="13" xfId="2" applyFont="1" applyFill="1" applyBorder="1" applyProtection="1">
      <protection locked="0"/>
    </xf>
    <xf numFmtId="165" fontId="13" fillId="0" borderId="13" xfId="1" applyNumberFormat="1" applyFont="1" applyFill="1" applyBorder="1" applyProtection="1">
      <protection locked="0"/>
    </xf>
    <xf numFmtId="165" fontId="13" fillId="0" borderId="18" xfId="1" applyNumberFormat="1" applyFont="1" applyFill="1" applyBorder="1"/>
    <xf numFmtId="0" fontId="24" fillId="0" borderId="4" xfId="2" applyFont="1" applyFill="1" applyBorder="1" applyAlignment="1">
      <alignment horizontal="center" vertical="center"/>
    </xf>
    <xf numFmtId="0" fontId="24" fillId="0" borderId="5" xfId="2" applyFont="1" applyFill="1" applyBorder="1" applyProtection="1">
      <protection locked="0"/>
    </xf>
    <xf numFmtId="165" fontId="13" fillId="0" borderId="5" xfId="1" applyNumberFormat="1" applyFont="1" applyFill="1" applyBorder="1" applyProtection="1">
      <protection locked="0"/>
    </xf>
    <xf numFmtId="165" fontId="13" fillId="0" borderId="6" xfId="1" applyNumberFormat="1" applyFont="1" applyFill="1" applyBorder="1"/>
    <xf numFmtId="0" fontId="24" fillId="0" borderId="35" xfId="2" applyFont="1" applyFill="1" applyBorder="1" applyAlignment="1">
      <alignment horizontal="center" vertical="center"/>
    </xf>
    <xf numFmtId="0" fontId="24" fillId="0" borderId="14" xfId="2" applyFont="1" applyFill="1" applyBorder="1" applyProtection="1">
      <protection locked="0"/>
    </xf>
    <xf numFmtId="165" fontId="13" fillId="0" borderId="14" xfId="1" applyNumberFormat="1" applyFont="1" applyFill="1" applyBorder="1" applyProtection="1">
      <protection locked="0"/>
    </xf>
    <xf numFmtId="0" fontId="23" fillId="0" borderId="47" xfId="2" applyFont="1" applyFill="1" applyBorder="1" applyAlignment="1">
      <alignment horizontal="center" vertical="center"/>
    </xf>
    <xf numFmtId="0" fontId="23" fillId="0" borderId="48" xfId="2" applyFont="1" applyFill="1" applyBorder="1"/>
    <xf numFmtId="165" fontId="25" fillId="0" borderId="48" xfId="2" applyNumberFormat="1" applyFont="1" applyFill="1" applyBorder="1"/>
    <xf numFmtId="165" fontId="25" fillId="0" borderId="45" xfId="2" applyNumberFormat="1" applyFont="1" applyFill="1" applyBorder="1"/>
    <xf numFmtId="0" fontId="26" fillId="0" borderId="0" xfId="2" applyFont="1" applyFill="1"/>
    <xf numFmtId="0" fontId="23" fillId="0" borderId="2" xfId="2" applyFont="1" applyFill="1" applyBorder="1" applyAlignment="1">
      <alignment horizontal="center" vertical="center" wrapText="1"/>
    </xf>
    <xf numFmtId="0" fontId="23" fillId="0" borderId="14" xfId="2" applyFont="1" applyFill="1" applyBorder="1" applyAlignment="1">
      <alignment horizontal="center" vertical="center" wrapText="1"/>
    </xf>
    <xf numFmtId="14" fontId="24" fillId="0" borderId="48" xfId="2" applyNumberFormat="1" applyFont="1" applyFill="1" applyBorder="1" applyAlignment="1">
      <alignment horizontal="center" vertical="center"/>
    </xf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wrapText="1"/>
    </xf>
    <xf numFmtId="0" fontId="6" fillId="0" borderId="7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164" fontId="28" fillId="0" borderId="0" xfId="0" applyNumberFormat="1" applyFont="1" applyFill="1" applyAlignment="1">
      <alignment horizontal="center" vertical="center" wrapText="1"/>
    </xf>
    <xf numFmtId="0" fontId="27" fillId="0" borderId="0" xfId="0" applyFont="1" applyAlignment="1">
      <alignment horizontal="center" wrapText="1"/>
    </xf>
    <xf numFmtId="164" fontId="28" fillId="0" borderId="0" xfId="0" applyNumberFormat="1" applyFont="1" applyFill="1" applyAlignment="1">
      <alignment vertical="center" wrapText="1"/>
    </xf>
    <xf numFmtId="164" fontId="9" fillId="0" borderId="0" xfId="0" applyNumberFormat="1" applyFont="1" applyFill="1" applyAlignment="1">
      <alignment horizontal="right" vertical="center"/>
    </xf>
    <xf numFmtId="0" fontId="10" fillId="0" borderId="47" xfId="0" applyFont="1" applyFill="1" applyBorder="1" applyAlignment="1">
      <alignment horizontal="center" vertical="center" wrapText="1"/>
    </xf>
    <xf numFmtId="0" fontId="10" fillId="0" borderId="48" xfId="0" applyFont="1" applyFill="1" applyBorder="1" applyAlignment="1" applyProtection="1">
      <alignment horizontal="center" vertical="center" wrapText="1"/>
    </xf>
    <xf numFmtId="0" fontId="10" fillId="0" borderId="45" xfId="0" applyFont="1" applyFill="1" applyBorder="1" applyAlignment="1" applyProtection="1">
      <alignment horizontal="center" vertical="center" wrapText="1"/>
    </xf>
    <xf numFmtId="0" fontId="29" fillId="0" borderId="0" xfId="0" applyFont="1" applyFill="1" applyAlignment="1">
      <alignment horizontal="center" vertical="center" wrapText="1"/>
    </xf>
    <xf numFmtId="0" fontId="12" fillId="0" borderId="47" xfId="0" applyFont="1" applyFill="1" applyBorder="1" applyAlignment="1">
      <alignment horizontal="center" vertical="center" wrapText="1"/>
    </xf>
    <xf numFmtId="0" fontId="12" fillId="0" borderId="48" xfId="0" applyFont="1" applyFill="1" applyBorder="1" applyAlignment="1" applyProtection="1">
      <alignment horizontal="center" vertical="center" wrapText="1"/>
    </xf>
    <xf numFmtId="0" fontId="12" fillId="0" borderId="45" xfId="0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30" fillId="0" borderId="12" xfId="0" applyFont="1" applyFill="1" applyBorder="1" applyAlignment="1" applyProtection="1">
      <alignment horizontal="left" vertical="center" wrapText="1" indent="1"/>
    </xf>
    <xf numFmtId="164" fontId="2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4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 applyProtection="1">
      <alignment horizontal="left" vertical="center" wrapText="1" indent="1"/>
    </xf>
    <xf numFmtId="164" fontId="20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0" xfId="0" applyFont="1" applyFill="1" applyBorder="1" applyAlignment="1" applyProtection="1">
      <alignment horizontal="left" vertical="center" wrapText="1" indent="8"/>
    </xf>
    <xf numFmtId="0" fontId="20" fillId="0" borderId="13" xfId="0" applyFont="1" applyFill="1" applyBorder="1" applyAlignment="1" applyProtection="1">
      <alignment vertical="center" wrapText="1"/>
      <protection locked="0"/>
    </xf>
    <xf numFmtId="164" fontId="2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5" xfId="0" applyFont="1" applyFill="1" applyBorder="1" applyAlignment="1" applyProtection="1">
      <alignment vertical="center" wrapText="1"/>
      <protection locked="0"/>
    </xf>
    <xf numFmtId="0" fontId="20" fillId="0" borderId="35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 applyProtection="1">
      <alignment vertical="center" wrapText="1"/>
      <protection locked="0"/>
    </xf>
    <xf numFmtId="164" fontId="20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47" xfId="0" applyFont="1" applyFill="1" applyBorder="1" applyAlignment="1">
      <alignment horizontal="center" vertical="center" wrapText="1"/>
    </xf>
    <xf numFmtId="0" fontId="21" fillId="0" borderId="51" xfId="0" applyFont="1" applyFill="1" applyBorder="1" applyAlignment="1" applyProtection="1">
      <alignment vertical="center" wrapText="1"/>
    </xf>
    <xf numFmtId="164" fontId="16" fillId="0" borderId="51" xfId="0" applyNumberFormat="1" applyFont="1" applyFill="1" applyBorder="1" applyAlignment="1" applyProtection="1">
      <alignment vertical="center" wrapText="1"/>
    </xf>
    <xf numFmtId="164" fontId="16" fillId="0" borderId="52" xfId="0" applyNumberFormat="1" applyFont="1" applyFill="1" applyBorder="1" applyAlignment="1" applyProtection="1">
      <alignment vertical="center" wrapText="1"/>
    </xf>
    <xf numFmtId="0" fontId="0" fillId="0" borderId="0" xfId="0" applyFill="1" applyAlignment="1">
      <alignment horizontal="right" vertical="center" wrapText="1"/>
    </xf>
    <xf numFmtId="0" fontId="17" fillId="0" borderId="0" xfId="3" applyFill="1" applyProtection="1">
      <protection locked="0"/>
    </xf>
    <xf numFmtId="0" fontId="17" fillId="0" borderId="0" xfId="3" applyFill="1" applyProtection="1"/>
    <xf numFmtId="0" fontId="9" fillId="0" borderId="0" xfId="0" applyFont="1" applyFill="1" applyAlignment="1">
      <alignment horizontal="right"/>
    </xf>
    <xf numFmtId="0" fontId="21" fillId="0" borderId="53" xfId="3" applyFont="1" applyFill="1" applyBorder="1" applyAlignment="1" applyProtection="1">
      <alignment horizontal="center" vertical="center" wrapText="1"/>
    </xf>
    <xf numFmtId="0" fontId="21" fillId="0" borderId="54" xfId="3" applyFont="1" applyFill="1" applyBorder="1" applyAlignment="1" applyProtection="1">
      <alignment horizontal="center" vertical="center"/>
    </xf>
    <xf numFmtId="0" fontId="21" fillId="0" borderId="30" xfId="3" applyFont="1" applyFill="1" applyBorder="1" applyAlignment="1" applyProtection="1">
      <alignment horizontal="center" vertical="center"/>
    </xf>
    <xf numFmtId="0" fontId="14" fillId="0" borderId="47" xfId="3" applyFont="1" applyFill="1" applyBorder="1" applyAlignment="1" applyProtection="1">
      <alignment horizontal="left" vertical="center" indent="1"/>
    </xf>
    <xf numFmtId="0" fontId="17" fillId="0" borderId="0" xfId="3" applyFill="1" applyAlignment="1" applyProtection="1">
      <alignment vertical="center"/>
    </xf>
    <xf numFmtId="0" fontId="14" fillId="0" borderId="36" xfId="3" applyFont="1" applyFill="1" applyBorder="1" applyAlignment="1" applyProtection="1">
      <alignment horizontal="left" vertical="center" indent="1"/>
    </xf>
    <xf numFmtId="0" fontId="14" fillId="0" borderId="19" xfId="3" applyFont="1" applyFill="1" applyBorder="1" applyAlignment="1" applyProtection="1">
      <alignment horizontal="left" vertical="center" wrapText="1" indent="1"/>
    </xf>
    <xf numFmtId="164" fontId="31" fillId="0" borderId="19" xfId="3" applyNumberFormat="1" applyFont="1" applyFill="1" applyBorder="1" applyAlignment="1" applyProtection="1">
      <alignment vertical="center"/>
      <protection locked="0"/>
    </xf>
    <xf numFmtId="164" fontId="14" fillId="0" borderId="39" xfId="3" applyNumberFormat="1" applyFont="1" applyFill="1" applyBorder="1" applyAlignment="1" applyProtection="1">
      <alignment vertical="center"/>
    </xf>
    <xf numFmtId="0" fontId="14" fillId="0" borderId="4" xfId="3" applyFont="1" applyFill="1" applyBorder="1" applyAlignment="1" applyProtection="1">
      <alignment horizontal="left" vertical="center" indent="1"/>
    </xf>
    <xf numFmtId="0" fontId="14" fillId="0" borderId="5" xfId="3" applyFont="1" applyFill="1" applyBorder="1" applyAlignment="1" applyProtection="1">
      <alignment horizontal="left" vertical="center" wrapText="1" indent="1"/>
    </xf>
    <xf numFmtId="164" fontId="31" fillId="0" borderId="5" xfId="3" applyNumberFormat="1" applyFont="1" applyFill="1" applyBorder="1" applyAlignment="1" applyProtection="1">
      <alignment vertical="center"/>
      <protection locked="0"/>
    </xf>
    <xf numFmtId="164" fontId="14" fillId="0" borderId="6" xfId="3" applyNumberFormat="1" applyFont="1" applyFill="1" applyBorder="1" applyAlignment="1" applyProtection="1">
      <alignment vertical="center"/>
    </xf>
    <xf numFmtId="0" fontId="17" fillId="0" borderId="0" xfId="3" applyFill="1" applyAlignment="1" applyProtection="1">
      <alignment vertical="center"/>
      <protection locked="0"/>
    </xf>
    <xf numFmtId="0" fontId="14" fillId="0" borderId="13" xfId="3" applyFont="1" applyFill="1" applyBorder="1" applyAlignment="1" applyProtection="1">
      <alignment horizontal="left" vertical="center" wrapText="1" indent="1"/>
    </xf>
    <xf numFmtId="164" fontId="31" fillId="0" borderId="13" xfId="3" applyNumberFormat="1" applyFont="1" applyFill="1" applyBorder="1" applyAlignment="1" applyProtection="1">
      <alignment vertical="center"/>
      <protection locked="0"/>
    </xf>
    <xf numFmtId="164" fontId="14" fillId="0" borderId="18" xfId="3" applyNumberFormat="1" applyFont="1" applyFill="1" applyBorder="1" applyAlignment="1" applyProtection="1">
      <alignment vertical="center"/>
    </xf>
    <xf numFmtId="0" fontId="14" fillId="0" borderId="5" xfId="3" applyFont="1" applyFill="1" applyBorder="1" applyAlignment="1" applyProtection="1">
      <alignment horizontal="left" vertical="center" indent="1"/>
    </xf>
    <xf numFmtId="0" fontId="10" fillId="0" borderId="48" xfId="3" applyFont="1" applyFill="1" applyBorder="1" applyAlignment="1" applyProtection="1">
      <alignment horizontal="left" vertical="center" indent="1"/>
    </xf>
    <xf numFmtId="164" fontId="32" fillId="0" borderId="48" xfId="3" applyNumberFormat="1" applyFont="1" applyFill="1" applyBorder="1" applyAlignment="1" applyProtection="1">
      <alignment vertical="center"/>
    </xf>
    <xf numFmtId="164" fontId="12" fillId="0" borderId="45" xfId="3" applyNumberFormat="1" applyFont="1" applyFill="1" applyBorder="1" applyAlignment="1" applyProtection="1">
      <alignment vertical="center"/>
    </xf>
    <xf numFmtId="0" fontId="14" fillId="0" borderId="17" xfId="3" applyFont="1" applyFill="1" applyBorder="1" applyAlignment="1" applyProtection="1">
      <alignment horizontal="left" vertical="center" indent="1"/>
    </xf>
    <xf numFmtId="0" fontId="14" fillId="0" borderId="13" xfId="3" applyFont="1" applyFill="1" applyBorder="1" applyAlignment="1" applyProtection="1">
      <alignment horizontal="left" vertical="center" indent="1"/>
    </xf>
    <xf numFmtId="0" fontId="12" fillId="0" borderId="47" xfId="3" applyFont="1" applyFill="1" applyBorder="1" applyAlignment="1" applyProtection="1">
      <alignment horizontal="left" vertical="center" indent="1"/>
    </xf>
    <xf numFmtId="0" fontId="10" fillId="0" borderId="48" xfId="3" applyFont="1" applyFill="1" applyBorder="1" applyAlignment="1" applyProtection="1">
      <alignment horizontal="left" indent="1"/>
    </xf>
    <xf numFmtId="164" fontId="32" fillId="0" borderId="48" xfId="3" applyNumberFormat="1" applyFont="1" applyFill="1" applyBorder="1" applyProtection="1"/>
    <xf numFmtId="164" fontId="12" fillId="0" borderId="45" xfId="3" applyNumberFormat="1" applyFont="1" applyFill="1" applyBorder="1" applyProtection="1"/>
    <xf numFmtId="0" fontId="24" fillId="0" borderId="0" xfId="3" applyFont="1" applyFill="1" applyProtection="1"/>
    <xf numFmtId="0" fontId="26" fillId="0" borderId="0" xfId="3" applyFont="1" applyFill="1" applyProtection="1">
      <protection locked="0"/>
    </xf>
    <xf numFmtId="0" fontId="8" fillId="0" borderId="0" xfId="3" applyFont="1" applyFill="1" applyProtection="1">
      <protection locked="0"/>
    </xf>
    <xf numFmtId="0" fontId="8" fillId="0" borderId="0" xfId="3" applyFont="1" applyFill="1" applyAlignment="1" applyProtection="1"/>
    <xf numFmtId="0" fontId="7" fillId="0" borderId="5" xfId="0" applyFont="1" applyBorder="1"/>
    <xf numFmtId="0" fontId="2" fillId="0" borderId="5" xfId="0" applyFont="1" applyBorder="1" applyAlignment="1">
      <alignment vertical="center"/>
    </xf>
    <xf numFmtId="0" fontId="6" fillId="0" borderId="8" xfId="0" applyFont="1" applyBorder="1"/>
    <xf numFmtId="0" fontId="2" fillId="0" borderId="6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2" fillId="0" borderId="4" xfId="0" applyFont="1" applyBorder="1" applyAlignment="1"/>
    <xf numFmtId="0" fontId="2" fillId="0" borderId="5" xfId="0" applyFont="1" applyBorder="1" applyAlignment="1"/>
    <xf numFmtId="0" fontId="33" fillId="0" borderId="5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2" fillId="0" borderId="11" xfId="0" applyFont="1" applyBorder="1"/>
    <xf numFmtId="0" fontId="7" fillId="0" borderId="5" xfId="0" applyFont="1" applyBorder="1" applyAlignment="1">
      <alignment horizontal="left"/>
    </xf>
    <xf numFmtId="0" fontId="33" fillId="0" borderId="5" xfId="0" applyFont="1" applyBorder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center"/>
    </xf>
    <xf numFmtId="0" fontId="34" fillId="2" borderId="21" xfId="0" applyFont="1" applyFill="1" applyBorder="1" applyAlignment="1">
      <alignment horizontal="center"/>
    </xf>
    <xf numFmtId="0" fontId="34" fillId="2" borderId="22" xfId="0" applyFont="1" applyFill="1" applyBorder="1" applyAlignment="1">
      <alignment horizontal="center"/>
    </xf>
    <xf numFmtId="0" fontId="34" fillId="2" borderId="29" xfId="0" applyFont="1" applyFill="1" applyBorder="1" applyAlignment="1">
      <alignment horizontal="center"/>
    </xf>
    <xf numFmtId="0" fontId="34" fillId="2" borderId="0" xfId="0" applyFont="1" applyFill="1" applyBorder="1" applyAlignment="1">
      <alignment horizontal="center"/>
    </xf>
    <xf numFmtId="0" fontId="7" fillId="0" borderId="0" xfId="0" applyFont="1" applyAlignment="1"/>
    <xf numFmtId="0" fontId="33" fillId="0" borderId="31" xfId="0" applyFont="1" applyBorder="1" applyAlignment="1">
      <alignment horizontal="left" vertical="center"/>
    </xf>
    <xf numFmtId="0" fontId="33" fillId="0" borderId="34" xfId="0" applyFont="1" applyBorder="1" applyAlignment="1">
      <alignment horizontal="left" vertical="center"/>
    </xf>
    <xf numFmtId="0" fontId="33" fillId="0" borderId="0" xfId="0" applyFont="1"/>
    <xf numFmtId="0" fontId="33" fillId="0" borderId="32" xfId="0" applyFont="1" applyBorder="1"/>
    <xf numFmtId="0" fontId="33" fillId="0" borderId="37" xfId="0" applyFont="1" applyBorder="1"/>
    <xf numFmtId="0" fontId="7" fillId="0" borderId="31" xfId="0" applyFont="1" applyBorder="1"/>
    <xf numFmtId="0" fontId="7" fillId="0" borderId="34" xfId="0" applyFont="1" applyBorder="1"/>
    <xf numFmtId="0" fontId="7" fillId="0" borderId="37" xfId="0" applyFont="1" applyBorder="1"/>
    <xf numFmtId="0" fontId="7" fillId="0" borderId="33" xfId="0" applyFont="1" applyBorder="1" applyAlignment="1"/>
    <xf numFmtId="0" fontId="7" fillId="0" borderId="10" xfId="0" applyFont="1" applyBorder="1" applyAlignment="1"/>
    <xf numFmtId="0" fontId="33" fillId="0" borderId="31" xfId="0" applyFont="1" applyBorder="1" applyAlignment="1">
      <alignment horizontal="left"/>
    </xf>
    <xf numFmtId="0" fontId="33" fillId="0" borderId="31" xfId="0" applyFont="1" applyBorder="1"/>
    <xf numFmtId="0" fontId="33" fillId="0" borderId="34" xfId="0" applyFont="1" applyBorder="1"/>
    <xf numFmtId="0" fontId="33" fillId="0" borderId="15" xfId="0" applyFont="1" applyBorder="1"/>
    <xf numFmtId="0" fontId="33" fillId="0" borderId="34" xfId="0" applyFont="1" applyBorder="1" applyAlignment="1">
      <alignment horizontal="left"/>
    </xf>
    <xf numFmtId="0" fontId="7" fillId="0" borderId="34" xfId="0" applyFont="1" applyBorder="1" applyAlignment="1">
      <alignment horizontal="left"/>
    </xf>
    <xf numFmtId="0" fontId="7" fillId="0" borderId="31" xfId="0" applyFont="1" applyBorder="1" applyAlignment="1">
      <alignment horizontal="left"/>
    </xf>
    <xf numFmtId="0" fontId="33" fillId="0" borderId="9" xfId="0" applyFont="1" applyBorder="1"/>
    <xf numFmtId="0" fontId="33" fillId="0" borderId="0" xfId="0" applyFont="1" applyBorder="1"/>
    <xf numFmtId="0" fontId="7" fillId="0" borderId="0" xfId="0" applyFont="1" applyBorder="1"/>
    <xf numFmtId="0" fontId="33" fillId="0" borderId="0" xfId="0" applyFont="1" applyBorder="1" applyAlignment="1">
      <alignment horizontal="center"/>
    </xf>
    <xf numFmtId="0" fontId="33" fillId="0" borderId="0" xfId="0" applyFont="1" applyBorder="1" applyAlignment="1">
      <alignment horizontal="center" wrapText="1"/>
    </xf>
    <xf numFmtId="0" fontId="33" fillId="0" borderId="0" xfId="0" applyFont="1" applyAlignment="1">
      <alignment horizontal="left"/>
    </xf>
    <xf numFmtId="0" fontId="33" fillId="0" borderId="0" xfId="0" applyFont="1" applyBorder="1" applyAlignment="1">
      <alignment horizontal="left"/>
    </xf>
    <xf numFmtId="0" fontId="35" fillId="0" borderId="15" xfId="0" applyFont="1" applyBorder="1" applyAlignment="1">
      <alignment wrapText="1"/>
    </xf>
    <xf numFmtId="0" fontId="33" fillId="0" borderId="5" xfId="0" applyFont="1" applyBorder="1" applyAlignment="1">
      <alignment horizontal="right" wrapText="1"/>
    </xf>
    <xf numFmtId="0" fontId="33" fillId="0" borderId="6" xfId="0" applyFont="1" applyBorder="1" applyAlignment="1">
      <alignment horizontal="right" wrapText="1"/>
    </xf>
    <xf numFmtId="0" fontId="33" fillId="0" borderId="5" xfId="0" applyFont="1" applyBorder="1"/>
    <xf numFmtId="0" fontId="33" fillId="0" borderId="6" xfId="0" applyFont="1" applyBorder="1"/>
    <xf numFmtId="0" fontId="7" fillId="0" borderId="6" xfId="0" applyFont="1" applyBorder="1"/>
    <xf numFmtId="0" fontId="33" fillId="0" borderId="8" xfId="0" applyFont="1" applyBorder="1"/>
    <xf numFmtId="0" fontId="33" fillId="0" borderId="10" xfId="0" applyFont="1" applyBorder="1"/>
    <xf numFmtId="0" fontId="7" fillId="0" borderId="0" xfId="0" applyFont="1" applyAlignment="1">
      <alignment horizontal="right"/>
    </xf>
    <xf numFmtId="0" fontId="33" fillId="0" borderId="4" xfId="0" applyFont="1" applyBorder="1" applyAlignment="1">
      <alignment horizontal="left" vertical="center"/>
    </xf>
    <xf numFmtId="0" fontId="33" fillId="0" borderId="5" xfId="0" applyFont="1" applyBorder="1" applyAlignment="1">
      <alignment horizontal="left" vertical="center"/>
    </xf>
    <xf numFmtId="0" fontId="33" fillId="0" borderId="4" xfId="0" applyFont="1" applyBorder="1" applyAlignment="1"/>
    <xf numFmtId="0" fontId="7" fillId="0" borderId="4" xfId="0" applyFont="1" applyBorder="1"/>
    <xf numFmtId="0" fontId="33" fillId="0" borderId="4" xfId="0" applyFont="1" applyBorder="1" applyAlignment="1">
      <alignment horizontal="left"/>
    </xf>
    <xf numFmtId="0" fontId="33" fillId="0" borderId="4" xfId="0" applyFont="1" applyBorder="1"/>
    <xf numFmtId="0" fontId="7" fillId="0" borderId="5" xfId="0" applyFont="1" applyBorder="1" applyAlignment="1"/>
    <xf numFmtId="0" fontId="33" fillId="0" borderId="4" xfId="0" applyFont="1" applyBorder="1" applyAlignment="1">
      <alignment horizontal="left"/>
    </xf>
    <xf numFmtId="0" fontId="1" fillId="0" borderId="60" xfId="0" applyFont="1" applyBorder="1" applyAlignment="1">
      <alignment horizontal="right" wrapText="1"/>
    </xf>
    <xf numFmtId="0" fontId="1" fillId="0" borderId="60" xfId="0" applyFont="1" applyBorder="1" applyAlignment="1">
      <alignment horizontal="right"/>
    </xf>
    <xf numFmtId="0" fontId="2" fillId="0" borderId="60" xfId="0" applyFont="1" applyBorder="1" applyAlignment="1">
      <alignment horizontal="right"/>
    </xf>
    <xf numFmtId="0" fontId="7" fillId="0" borderId="6" xfId="0" applyFont="1" applyBorder="1" applyAlignment="1">
      <alignment horizontal="right" wrapText="1"/>
    </xf>
    <xf numFmtId="0" fontId="7" fillId="0" borderId="4" xfId="0" applyFont="1" applyBorder="1" applyAlignment="1"/>
    <xf numFmtId="0" fontId="7" fillId="0" borderId="0" xfId="0" applyFont="1" applyAlignment="1">
      <alignment wrapText="1"/>
    </xf>
    <xf numFmtId="0" fontId="7" fillId="0" borderId="5" xfId="0" applyFont="1" applyBorder="1" applyAlignment="1">
      <alignment horizontal="right" wrapText="1"/>
    </xf>
    <xf numFmtId="0" fontId="7" fillId="0" borderId="10" xfId="0" applyFont="1" applyBorder="1"/>
    <xf numFmtId="0" fontId="7" fillId="0" borderId="6" xfId="0" applyFont="1" applyBorder="1" applyAlignment="1">
      <alignment horizontal="center"/>
    </xf>
    <xf numFmtId="0" fontId="33" fillId="0" borderId="0" xfId="0" applyFont="1" applyBorder="1" applyAlignment="1">
      <alignment horizontal="center" wrapText="1" shrinkToFit="1"/>
    </xf>
    <xf numFmtId="0" fontId="7" fillId="0" borderId="56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7" fillId="0" borderId="33" xfId="0" applyFont="1" applyBorder="1" applyAlignment="1">
      <alignment wrapText="1"/>
    </xf>
    <xf numFmtId="0" fontId="7" fillId="0" borderId="5" xfId="0" applyFont="1" applyBorder="1" applyAlignment="1">
      <alignment shrinkToFit="1"/>
    </xf>
    <xf numFmtId="0" fontId="33" fillId="0" borderId="33" xfId="0" applyFont="1" applyBorder="1" applyAlignment="1">
      <alignment horizontal="left" wrapText="1"/>
    </xf>
    <xf numFmtId="0" fontId="33" fillId="0" borderId="4" xfId="0" applyFont="1" applyBorder="1" applyAlignment="1">
      <alignment horizontal="left" wrapText="1"/>
    </xf>
    <xf numFmtId="0" fontId="7" fillId="0" borderId="4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33" fillId="0" borderId="4" xfId="0" applyFont="1" applyBorder="1" applyAlignment="1">
      <alignment wrapText="1"/>
    </xf>
    <xf numFmtId="0" fontId="34" fillId="2" borderId="4" xfId="0" applyFont="1" applyFill="1" applyBorder="1" applyAlignment="1">
      <alignment horizontal="center"/>
    </xf>
    <xf numFmtId="0" fontId="34" fillId="2" borderId="5" xfId="0" applyFont="1" applyFill="1" applyBorder="1" applyAlignment="1">
      <alignment horizontal="center"/>
    </xf>
    <xf numFmtId="0" fontId="34" fillId="2" borderId="6" xfId="0" applyFont="1" applyFill="1" applyBorder="1" applyAlignment="1">
      <alignment horizontal="center"/>
    </xf>
    <xf numFmtId="0" fontId="36" fillId="5" borderId="5" xfId="0" applyFont="1" applyFill="1" applyBorder="1" applyAlignment="1">
      <alignment horizontal="center" shrinkToFit="1"/>
    </xf>
    <xf numFmtId="0" fontId="36" fillId="5" borderId="6" xfId="0" applyFont="1" applyFill="1" applyBorder="1" applyAlignment="1">
      <alignment horizontal="center" shrinkToFit="1"/>
    </xf>
    <xf numFmtId="0" fontId="37" fillId="4" borderId="0" xfId="0" applyFont="1" applyFill="1"/>
    <xf numFmtId="0" fontId="33" fillId="0" borderId="5" xfId="0" applyFont="1" applyBorder="1" applyAlignment="1"/>
    <xf numFmtId="0" fontId="7" fillId="4" borderId="5" xfId="0" applyFont="1" applyFill="1" applyBorder="1"/>
    <xf numFmtId="0" fontId="33" fillId="0" borderId="5" xfId="0" applyFont="1" applyBorder="1" applyAlignment="1">
      <alignment shrinkToFit="1"/>
    </xf>
    <xf numFmtId="0" fontId="33" fillId="0" borderId="6" xfId="0" applyFont="1" applyBorder="1" applyAlignment="1">
      <alignment shrinkToFit="1"/>
    </xf>
    <xf numFmtId="0" fontId="33" fillId="0" borderId="5" xfId="0" applyFont="1" applyBorder="1" applyAlignment="1">
      <alignment horizontal="center" wrapText="1"/>
    </xf>
    <xf numFmtId="0" fontId="33" fillId="0" borderId="6" xfId="0" applyFont="1" applyBorder="1" applyAlignment="1">
      <alignment horizontal="center" wrapText="1"/>
    </xf>
    <xf numFmtId="0" fontId="34" fillId="2" borderId="30" xfId="0" applyFont="1" applyFill="1" applyBorder="1" applyAlignment="1">
      <alignment horizontal="right"/>
    </xf>
    <xf numFmtId="0" fontId="33" fillId="0" borderId="4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11" xfId="0" applyFont="1" applyBorder="1"/>
    <xf numFmtId="0" fontId="33" fillId="0" borderId="6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0" fontId="33" fillId="0" borderId="5" xfId="0" applyFont="1" applyBorder="1" applyAlignment="1">
      <alignment horizontal="right"/>
    </xf>
    <xf numFmtId="0" fontId="33" fillId="0" borderId="60" xfId="0" applyFont="1" applyBorder="1" applyAlignment="1">
      <alignment horizontal="right"/>
    </xf>
    <xf numFmtId="0" fontId="33" fillId="0" borderId="8" xfId="0" applyFont="1" applyBorder="1" applyAlignment="1">
      <alignment horizontal="right"/>
    </xf>
    <xf numFmtId="0" fontId="33" fillId="0" borderId="0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33" fillId="0" borderId="5" xfId="0" applyFont="1" applyBorder="1" applyAlignment="1">
      <alignment wrapText="1"/>
    </xf>
    <xf numFmtId="0" fontId="33" fillId="0" borderId="5" xfId="0" applyFont="1" applyBorder="1" applyAlignment="1">
      <alignment horizontal="center"/>
    </xf>
    <xf numFmtId="0" fontId="33" fillId="0" borderId="5" xfId="0" applyFont="1" applyBorder="1" applyAlignment="1">
      <alignment vertical="center"/>
    </xf>
    <xf numFmtId="0" fontId="7" fillId="0" borderId="60" xfId="0" applyFont="1" applyBorder="1" applyAlignment="1">
      <alignment horizontal="right" wrapText="1"/>
    </xf>
    <xf numFmtId="0" fontId="7" fillId="0" borderId="60" xfId="0" applyFont="1" applyBorder="1" applyAlignment="1">
      <alignment horizontal="right"/>
    </xf>
    <xf numFmtId="0" fontId="33" fillId="0" borderId="4" xfId="0" applyFont="1" applyBorder="1" applyAlignment="1"/>
    <xf numFmtId="0" fontId="33" fillId="0" borderId="5" xfId="0" applyFont="1" applyBorder="1" applyAlignment="1"/>
    <xf numFmtId="0" fontId="7" fillId="0" borderId="5" xfId="0" applyFont="1" applyBorder="1" applyAlignment="1">
      <alignment horizontal="center"/>
    </xf>
    <xf numFmtId="0" fontId="33" fillId="0" borderId="6" xfId="0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33" fillId="0" borderId="7" xfId="0" applyFont="1" applyBorder="1" applyAlignment="1"/>
    <xf numFmtId="0" fontId="33" fillId="0" borderId="8" xfId="0" applyFont="1" applyBorder="1" applyAlignment="1">
      <alignment horizontal="left"/>
    </xf>
    <xf numFmtId="0" fontId="7" fillId="0" borderId="8" xfId="0" applyFont="1" applyBorder="1"/>
    <xf numFmtId="0" fontId="33" fillId="0" borderId="51" xfId="0" applyFont="1" applyBorder="1"/>
    <xf numFmtId="0" fontId="33" fillId="0" borderId="45" xfId="0" applyFont="1" applyBorder="1"/>
    <xf numFmtId="0" fontId="39" fillId="0" borderId="0" xfId="0" applyFont="1"/>
    <xf numFmtId="0" fontId="33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33" fillId="0" borderId="10" xfId="0" applyFont="1" applyBorder="1" applyAlignment="1">
      <alignment horizontal="right"/>
    </xf>
    <xf numFmtId="0" fontId="33" fillId="0" borderId="4" xfId="0" applyFont="1" applyBorder="1" applyAlignment="1">
      <alignment horizontal="right"/>
    </xf>
    <xf numFmtId="0" fontId="7" fillId="0" borderId="37" xfId="0" applyFont="1" applyBorder="1" applyAlignment="1">
      <alignment horizontal="right" wrapText="1"/>
    </xf>
    <xf numFmtId="0" fontId="7" fillId="0" borderId="37" xfId="0" applyFont="1" applyBorder="1" applyAlignment="1">
      <alignment horizontal="right"/>
    </xf>
    <xf numFmtId="0" fontId="33" fillId="0" borderId="9" xfId="0" applyFont="1" applyBorder="1" applyAlignment="1">
      <alignment horizontal="right" wrapText="1"/>
    </xf>
    <xf numFmtId="164" fontId="17" fillId="0" borderId="0" xfId="3" applyNumberFormat="1" applyFill="1" applyAlignment="1" applyProtection="1">
      <alignment vertical="center"/>
      <protection locked="0"/>
    </xf>
    <xf numFmtId="0" fontId="6" fillId="0" borderId="33" xfId="0" applyFont="1" applyBorder="1" applyAlignment="1">
      <alignment wrapText="1"/>
    </xf>
    <xf numFmtId="0" fontId="6" fillId="0" borderId="62" xfId="0" applyFont="1" applyBorder="1"/>
    <xf numFmtId="0" fontId="6" fillId="0" borderId="10" xfId="0" applyFont="1" applyBorder="1" applyAlignment="1">
      <alignment horizontal="center" wrapText="1"/>
    </xf>
    <xf numFmtId="0" fontId="6" fillId="0" borderId="10" xfId="0" applyFont="1" applyBorder="1"/>
    <xf numFmtId="0" fontId="6" fillId="0" borderId="64" xfId="0" applyFont="1" applyBorder="1"/>
    <xf numFmtId="0" fontId="1" fillId="0" borderId="65" xfId="0" applyFont="1" applyBorder="1" applyAlignment="1">
      <alignment horizontal="center" wrapText="1"/>
    </xf>
    <xf numFmtId="0" fontId="6" fillId="0" borderId="37" xfId="0" applyFont="1" applyBorder="1" applyAlignment="1">
      <alignment horizontal="center" wrapText="1"/>
    </xf>
    <xf numFmtId="0" fontId="3" fillId="0" borderId="37" xfId="0" applyFont="1" applyBorder="1"/>
    <xf numFmtId="0" fontId="3" fillId="0" borderId="66" xfId="0" applyFont="1" applyBorder="1"/>
    <xf numFmtId="0" fontId="3" fillId="0" borderId="6" xfId="0" applyFont="1" applyBorder="1"/>
    <xf numFmtId="0" fontId="3" fillId="0" borderId="8" xfId="0" applyFont="1" applyBorder="1"/>
    <xf numFmtId="0" fontId="33" fillId="0" borderId="4" xfId="0" applyFont="1" applyBorder="1" applyAlignment="1">
      <alignment horizontal="left"/>
    </xf>
    <xf numFmtId="0" fontId="33" fillId="0" borderId="5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33" fillId="0" borderId="0" xfId="0" applyFont="1" applyBorder="1" applyAlignment="1">
      <alignment horizontal="left"/>
    </xf>
    <xf numFmtId="0" fontId="33" fillId="0" borderId="0" xfId="0" applyFont="1" applyBorder="1" applyAlignment="1">
      <alignment horizontal="center"/>
    </xf>
    <xf numFmtId="0" fontId="33" fillId="0" borderId="33" xfId="0" applyFont="1" applyBorder="1" applyAlignment="1"/>
    <xf numFmtId="0" fontId="7" fillId="0" borderId="5" xfId="0" applyFont="1" applyBorder="1" applyAlignment="1">
      <alignment horizontal="left"/>
    </xf>
    <xf numFmtId="0" fontId="33" fillId="0" borderId="5" xfId="0" applyFont="1" applyBorder="1" applyAlignment="1">
      <alignment horizontal="left" wrapText="1"/>
    </xf>
    <xf numFmtId="0" fontId="41" fillId="0" borderId="1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33" fillId="0" borderId="60" xfId="0" applyFont="1" applyBorder="1"/>
    <xf numFmtId="0" fontId="7" fillId="0" borderId="60" xfId="0" applyFont="1" applyBorder="1"/>
    <xf numFmtId="0" fontId="7" fillId="0" borderId="60" xfId="0" applyFont="1" applyBorder="1" applyAlignment="1">
      <alignment horizontal="center" wrapText="1"/>
    </xf>
    <xf numFmtId="0" fontId="7" fillId="0" borderId="60" xfId="0" applyFont="1" applyBorder="1" applyAlignment="1">
      <alignment horizontal="center"/>
    </xf>
    <xf numFmtId="0" fontId="33" fillId="0" borderId="60" xfId="0" applyFont="1" applyBorder="1" applyAlignment="1">
      <alignment horizontal="center"/>
    </xf>
    <xf numFmtId="0" fontId="7" fillId="0" borderId="28" xfId="0" applyFont="1" applyBorder="1"/>
    <xf numFmtId="0" fontId="33" fillId="0" borderId="28" xfId="0" applyFont="1" applyBorder="1"/>
    <xf numFmtId="0" fontId="33" fillId="0" borderId="28" xfId="0" applyFont="1" applyBorder="1" applyAlignment="1">
      <alignment horizontal="right"/>
    </xf>
    <xf numFmtId="0" fontId="33" fillId="0" borderId="20" xfId="0" applyFont="1" applyBorder="1"/>
    <xf numFmtId="0" fontId="7" fillId="0" borderId="0" xfId="0" applyFont="1" applyAlignment="1">
      <alignment horizontal="center"/>
    </xf>
    <xf numFmtId="0" fontId="33" fillId="0" borderId="4" xfId="0" applyFont="1" applyBorder="1" applyAlignment="1">
      <alignment horizontal="left"/>
    </xf>
    <xf numFmtId="0" fontId="33" fillId="0" borderId="5" xfId="0" applyFont="1" applyBorder="1" applyAlignment="1">
      <alignment horizontal="center" wrapText="1"/>
    </xf>
    <xf numFmtId="0" fontId="33" fillId="0" borderId="6" xfId="0" applyFont="1" applyBorder="1" applyAlignment="1">
      <alignment horizontal="center" wrapText="1"/>
    </xf>
    <xf numFmtId="0" fontId="7" fillId="0" borderId="5" xfId="0" applyFont="1" applyBorder="1" applyAlignment="1">
      <alignment horizontal="left"/>
    </xf>
    <xf numFmtId="0" fontId="33" fillId="0" borderId="53" xfId="0" applyFont="1" applyBorder="1" applyAlignment="1">
      <alignment horizontal="center"/>
    </xf>
    <xf numFmtId="0" fontId="33" fillId="0" borderId="54" xfId="0" applyFont="1" applyBorder="1" applyAlignment="1">
      <alignment horizontal="center"/>
    </xf>
    <xf numFmtId="0" fontId="33" fillId="0" borderId="54" xfId="0" applyFont="1" applyBorder="1" applyAlignment="1">
      <alignment horizontal="right"/>
    </xf>
    <xf numFmtId="0" fontId="40" fillId="6" borderId="30" xfId="0" applyFont="1" applyFill="1" applyBorder="1"/>
    <xf numFmtId="0" fontId="7" fillId="0" borderId="0" xfId="0" applyFont="1" applyAlignment="1">
      <alignment horizontal="right" wrapText="1"/>
    </xf>
    <xf numFmtId="0" fontId="3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1" fillId="0" borderId="58" xfId="0" applyFont="1" applyBorder="1" applyAlignment="1">
      <alignment horizontal="center" vertical="center"/>
    </xf>
    <xf numFmtId="0" fontId="41" fillId="0" borderId="59" xfId="0" applyFont="1" applyBorder="1" applyAlignment="1">
      <alignment horizontal="center" vertical="center"/>
    </xf>
    <xf numFmtId="0" fontId="41" fillId="0" borderId="27" xfId="0" applyFont="1" applyBorder="1" applyAlignment="1">
      <alignment horizontal="center" vertical="center"/>
    </xf>
    <xf numFmtId="0" fontId="41" fillId="0" borderId="58" xfId="0" applyFont="1" applyBorder="1" applyAlignment="1">
      <alignment horizontal="center" wrapText="1"/>
    </xf>
    <xf numFmtId="0" fontId="41" fillId="0" borderId="59" xfId="0" applyFont="1" applyBorder="1" applyAlignment="1">
      <alignment horizontal="center" wrapText="1"/>
    </xf>
    <xf numFmtId="0" fontId="33" fillId="0" borderId="4" xfId="0" applyFont="1" applyBorder="1" applyAlignment="1">
      <alignment horizontal="left"/>
    </xf>
    <xf numFmtId="0" fontId="33" fillId="0" borderId="5" xfId="0" applyFont="1" applyBorder="1" applyAlignment="1">
      <alignment horizontal="left"/>
    </xf>
    <xf numFmtId="0" fontId="33" fillId="0" borderId="7" xfId="0" applyFont="1" applyBorder="1" applyAlignment="1">
      <alignment horizontal="center" wrapText="1" shrinkToFit="1"/>
    </xf>
    <xf numFmtId="0" fontId="33" fillId="0" borderId="8" xfId="0" applyFont="1" applyBorder="1" applyAlignment="1">
      <alignment horizontal="center" wrapText="1" shrinkToFit="1"/>
    </xf>
    <xf numFmtId="0" fontId="41" fillId="0" borderId="2" xfId="0" applyFont="1" applyBorder="1" applyAlignment="1">
      <alignment horizontal="center" wrapText="1"/>
    </xf>
    <xf numFmtId="0" fontId="41" fillId="0" borderId="27" xfId="0" applyFont="1" applyBorder="1" applyAlignment="1">
      <alignment horizontal="center" wrapText="1"/>
    </xf>
    <xf numFmtId="0" fontId="33" fillId="0" borderId="53" xfId="0" applyFont="1" applyBorder="1" applyAlignment="1">
      <alignment horizontal="center" vertical="center"/>
    </xf>
    <xf numFmtId="0" fontId="33" fillId="0" borderId="17" xfId="0" applyFont="1" applyBorder="1" applyAlignment="1">
      <alignment horizontal="center" vertical="center"/>
    </xf>
    <xf numFmtId="0" fontId="33" fillId="0" borderId="54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33" fillId="0" borderId="7" xfId="0" applyFont="1" applyBorder="1" applyAlignment="1">
      <alignment horizontal="left"/>
    </xf>
    <xf numFmtId="0" fontId="33" fillId="0" borderId="8" xfId="0" applyFont="1" applyBorder="1" applyAlignment="1">
      <alignment horizontal="left"/>
    </xf>
    <xf numFmtId="0" fontId="33" fillId="0" borderId="2" xfId="0" applyFont="1" applyBorder="1" applyAlignment="1">
      <alignment horizontal="center" wrapText="1"/>
    </xf>
    <xf numFmtId="0" fontId="33" fillId="0" borderId="5" xfId="0" applyFont="1" applyBorder="1" applyAlignment="1">
      <alignment horizontal="center" wrapText="1"/>
    </xf>
    <xf numFmtId="0" fontId="33" fillId="0" borderId="3" xfId="0" applyFont="1" applyBorder="1" applyAlignment="1">
      <alignment horizontal="center" wrapText="1"/>
    </xf>
    <xf numFmtId="0" fontId="33" fillId="0" borderId="6" xfId="0" applyFont="1" applyBorder="1" applyAlignment="1">
      <alignment horizontal="center" wrapText="1"/>
    </xf>
    <xf numFmtId="0" fontId="7" fillId="0" borderId="0" xfId="0" applyFont="1" applyAlignment="1">
      <alignment horizontal="right"/>
    </xf>
    <xf numFmtId="0" fontId="33" fillId="0" borderId="54" xfId="0" applyFont="1" applyBorder="1" applyAlignment="1">
      <alignment horizontal="center" wrapText="1"/>
    </xf>
    <xf numFmtId="0" fontId="33" fillId="0" borderId="13" xfId="0" applyFont="1" applyBorder="1" applyAlignment="1">
      <alignment horizontal="center" wrapText="1"/>
    </xf>
    <xf numFmtId="0" fontId="33" fillId="0" borderId="28" xfId="0" applyFont="1" applyBorder="1" applyAlignment="1">
      <alignment horizontal="left"/>
    </xf>
    <xf numFmtId="0" fontId="33" fillId="0" borderId="10" xfId="0" applyFont="1" applyBorder="1" applyAlignment="1">
      <alignment horizontal="left"/>
    </xf>
    <xf numFmtId="0" fontId="7" fillId="0" borderId="28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33" fillId="0" borderId="33" xfId="0" applyFont="1" applyBorder="1" applyAlignment="1">
      <alignment horizontal="left"/>
    </xf>
    <xf numFmtId="0" fontId="33" fillId="0" borderId="0" xfId="0" applyFont="1" applyBorder="1" applyAlignment="1">
      <alignment horizontal="left"/>
    </xf>
    <xf numFmtId="0" fontId="33" fillId="0" borderId="0" xfId="0" applyFont="1" applyBorder="1" applyAlignment="1">
      <alignment horizontal="center" wrapText="1" shrinkToFit="1"/>
    </xf>
    <xf numFmtId="0" fontId="33" fillId="0" borderId="0" xfId="0" applyFont="1" applyBorder="1" applyAlignment="1">
      <alignment horizontal="center"/>
    </xf>
    <xf numFmtId="0" fontId="33" fillId="0" borderId="21" xfId="0" applyFont="1" applyBorder="1" applyAlignment="1">
      <alignment horizontal="center" vertical="center"/>
    </xf>
    <xf numFmtId="0" fontId="33" fillId="0" borderId="22" xfId="0" applyFont="1" applyBorder="1" applyAlignment="1">
      <alignment horizontal="center" vertical="center"/>
    </xf>
    <xf numFmtId="0" fontId="33" fillId="0" borderId="61" xfId="0" applyFont="1" applyBorder="1" applyAlignment="1">
      <alignment horizontal="center" vertical="center"/>
    </xf>
    <xf numFmtId="0" fontId="33" fillId="0" borderId="23" xfId="0" applyFont="1" applyBorder="1" applyAlignment="1">
      <alignment horizontal="center" vertical="center"/>
    </xf>
    <xf numFmtId="0" fontId="33" fillId="0" borderId="24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3" fillId="0" borderId="62" xfId="0" applyFont="1" applyBorder="1" applyAlignment="1">
      <alignment horizontal="left"/>
    </xf>
    <xf numFmtId="0" fontId="33" fillId="0" borderId="63" xfId="0" applyFont="1" applyBorder="1" applyAlignment="1">
      <alignment horizontal="left"/>
    </xf>
    <xf numFmtId="0" fontId="33" fillId="0" borderId="64" xfId="0" applyFont="1" applyBorder="1" applyAlignment="1">
      <alignment horizontal="left"/>
    </xf>
    <xf numFmtId="0" fontId="33" fillId="0" borderId="1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35" xfId="0" applyFont="1" applyBorder="1" applyAlignment="1">
      <alignment horizontal="left" vertical="center"/>
    </xf>
    <xf numFmtId="0" fontId="1" fillId="0" borderId="3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35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2" fillId="0" borderId="4" xfId="0" applyFont="1" applyBorder="1" applyAlignment="1"/>
    <xf numFmtId="0" fontId="2" fillId="0" borderId="5" xfId="0" applyFont="1" applyBorder="1" applyAlignment="1"/>
    <xf numFmtId="0" fontId="1" fillId="0" borderId="4" xfId="0" applyFont="1" applyBorder="1" applyAlignment="1">
      <alignment vertical="center"/>
    </xf>
    <xf numFmtId="49" fontId="1" fillId="0" borderId="4" xfId="0" applyNumberFormat="1" applyFont="1" applyBorder="1" applyAlignment="1">
      <alignment vertical="center"/>
    </xf>
    <xf numFmtId="0" fontId="2" fillId="0" borderId="33" xfId="0" applyFont="1" applyBorder="1" applyAlignment="1"/>
    <xf numFmtId="0" fontId="2" fillId="0" borderId="10" xfId="0" applyFont="1" applyBorder="1" applyAlignment="1"/>
    <xf numFmtId="0" fontId="1" fillId="0" borderId="0" xfId="0" applyFont="1" applyAlignment="1">
      <alignment horizontal="right" wrapText="1"/>
    </xf>
    <xf numFmtId="0" fontId="2" fillId="0" borderId="30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wrapText="1"/>
    </xf>
    <xf numFmtId="0" fontId="2" fillId="0" borderId="60" xfId="0" applyFont="1" applyBorder="1" applyAlignment="1">
      <alignment horizontal="center" wrapText="1"/>
    </xf>
    <xf numFmtId="0" fontId="2" fillId="0" borderId="0" xfId="0" applyFont="1" applyBorder="1" applyAlignment="1">
      <alignment horizontal="left"/>
    </xf>
    <xf numFmtId="0" fontId="2" fillId="0" borderId="7" xfId="0" applyFont="1" applyBorder="1" applyAlignment="1"/>
    <xf numFmtId="0" fontId="2" fillId="0" borderId="8" xfId="0" applyFont="1" applyBorder="1" applyAlignment="1"/>
    <xf numFmtId="0" fontId="2" fillId="0" borderId="0" xfId="0" applyFont="1" applyBorder="1" applyAlignment="1">
      <alignment horizontal="center" wrapText="1" shrinkToFit="1"/>
    </xf>
    <xf numFmtId="0" fontId="3" fillId="0" borderId="0" xfId="0" applyFont="1" applyBorder="1" applyAlignment="1">
      <alignment horizontal="center"/>
    </xf>
    <xf numFmtId="0" fontId="7" fillId="0" borderId="35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49" fontId="7" fillId="0" borderId="4" xfId="0" applyNumberFormat="1" applyFont="1" applyBorder="1" applyAlignment="1">
      <alignment vertical="center"/>
    </xf>
    <xf numFmtId="0" fontId="7" fillId="0" borderId="35" xfId="0" applyFont="1" applyBorder="1" applyAlignment="1">
      <alignment vertical="center" wrapText="1"/>
    </xf>
    <xf numFmtId="0" fontId="7" fillId="0" borderId="36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33" fillId="0" borderId="33" xfId="0" applyFont="1" applyBorder="1" applyAlignment="1"/>
    <xf numFmtId="0" fontId="33" fillId="0" borderId="10" xfId="0" applyFont="1" applyBorder="1" applyAlignment="1"/>
    <xf numFmtId="0" fontId="7" fillId="0" borderId="35" xfId="0" applyFont="1" applyBorder="1" applyAlignment="1">
      <alignment vertical="center"/>
    </xf>
    <xf numFmtId="0" fontId="7" fillId="0" borderId="36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33" fillId="0" borderId="4" xfId="0" applyFont="1" applyBorder="1" applyAlignment="1"/>
    <xf numFmtId="0" fontId="33" fillId="0" borderId="5" xfId="0" applyFont="1" applyBorder="1" applyAlignment="1"/>
    <xf numFmtId="0" fontId="33" fillId="0" borderId="7" xfId="0" applyFont="1" applyBorder="1" applyAlignment="1"/>
    <xf numFmtId="0" fontId="33" fillId="0" borderId="8" xfId="0" applyFont="1" applyBorder="1" applyAlignment="1"/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vertical="center"/>
    </xf>
    <xf numFmtId="0" fontId="33" fillId="0" borderId="58" xfId="0" applyFont="1" applyBorder="1" applyAlignment="1">
      <alignment horizontal="center" wrapText="1"/>
    </xf>
    <xf numFmtId="0" fontId="33" fillId="0" borderId="60" xfId="0" applyFont="1" applyBorder="1" applyAlignment="1">
      <alignment horizontal="center" wrapText="1"/>
    </xf>
    <xf numFmtId="0" fontId="33" fillId="0" borderId="30" xfId="0" applyFont="1" applyBorder="1" applyAlignment="1">
      <alignment horizontal="center" wrapText="1"/>
    </xf>
    <xf numFmtId="0" fontId="33" fillId="0" borderId="18" xfId="0" applyFont="1" applyBorder="1" applyAlignment="1">
      <alignment horizontal="center" wrapText="1"/>
    </xf>
    <xf numFmtId="0" fontId="1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33" fillId="0" borderId="4" xfId="0" applyFont="1" applyBorder="1" applyAlignment="1">
      <alignment horizontal="center"/>
    </xf>
    <xf numFmtId="0" fontId="33" fillId="0" borderId="5" xfId="0" applyFont="1" applyBorder="1" applyAlignment="1">
      <alignment horizontal="center"/>
    </xf>
    <xf numFmtId="0" fontId="33" fillId="0" borderId="59" xfId="0" applyFont="1" applyBorder="1" applyAlignment="1">
      <alignment horizontal="center" wrapText="1"/>
    </xf>
    <xf numFmtId="0" fontId="33" fillId="0" borderId="10" xfId="0" applyFont="1" applyBorder="1" applyAlignment="1">
      <alignment horizontal="center" wrapText="1"/>
    </xf>
    <xf numFmtId="0" fontId="41" fillId="0" borderId="3" xfId="0" applyFont="1" applyBorder="1" applyAlignment="1">
      <alignment horizontal="center" wrapText="1"/>
    </xf>
    <xf numFmtId="0" fontId="41" fillId="0" borderId="6" xfId="0" applyFont="1" applyBorder="1" applyAlignment="1">
      <alignment horizontal="center" wrapText="1"/>
    </xf>
    <xf numFmtId="0" fontId="7" fillId="0" borderId="5" xfId="0" applyFont="1" applyBorder="1" applyAlignment="1">
      <alignment horizontal="left"/>
    </xf>
    <xf numFmtId="0" fontId="33" fillId="0" borderId="65" xfId="0" applyFont="1" applyBorder="1" applyAlignment="1">
      <alignment horizontal="center" wrapText="1"/>
    </xf>
    <xf numFmtId="0" fontId="33" fillId="0" borderId="37" xfId="0" applyFont="1" applyBorder="1" applyAlignment="1">
      <alignment horizontal="center" wrapText="1"/>
    </xf>
    <xf numFmtId="0" fontId="33" fillId="0" borderId="0" xfId="0" applyFont="1" applyAlignment="1">
      <alignment horizontal="center" shrinkToFit="1"/>
    </xf>
    <xf numFmtId="0" fontId="7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41" fillId="0" borderId="5" xfId="0" applyFont="1" applyBorder="1" applyAlignment="1">
      <alignment horizontal="center" wrapText="1"/>
    </xf>
    <xf numFmtId="0" fontId="41" fillId="0" borderId="54" xfId="0" applyFont="1" applyBorder="1" applyAlignment="1">
      <alignment horizontal="center" wrapText="1"/>
    </xf>
    <xf numFmtId="0" fontId="41" fillId="0" borderId="13" xfId="0" applyFont="1" applyBorder="1" applyAlignment="1">
      <alignment horizontal="center" wrapText="1"/>
    </xf>
    <xf numFmtId="0" fontId="41" fillId="0" borderId="1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41" fillId="0" borderId="4" xfId="0" applyFont="1" applyBorder="1" applyAlignment="1">
      <alignment horizontal="center" vertical="center"/>
    </xf>
    <xf numFmtId="0" fontId="41" fillId="0" borderId="5" xfId="0" applyFont="1" applyBorder="1" applyAlignment="1">
      <alignment horizontal="center" vertical="center"/>
    </xf>
    <xf numFmtId="0" fontId="33" fillId="0" borderId="57" xfId="0" applyFont="1" applyBorder="1" applyAlignment="1">
      <alignment horizontal="left"/>
    </xf>
    <xf numFmtId="0" fontId="33" fillId="0" borderId="51" xfId="0" applyFont="1" applyBorder="1" applyAlignment="1">
      <alignment horizontal="left"/>
    </xf>
    <xf numFmtId="0" fontId="1" fillId="0" borderId="25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26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/>
    </xf>
    <xf numFmtId="0" fontId="7" fillId="0" borderId="4" xfId="0" applyFont="1" applyBorder="1" applyAlignment="1">
      <alignment horizontal="left" wrapText="1"/>
    </xf>
    <xf numFmtId="0" fontId="7" fillId="0" borderId="5" xfId="0" applyFont="1" applyBorder="1" applyAlignment="1">
      <alignment horizontal="left" wrapText="1"/>
    </xf>
    <xf numFmtId="0" fontId="33" fillId="0" borderId="5" xfId="0" applyFont="1" applyBorder="1" applyAlignment="1">
      <alignment horizontal="left" wrapText="1"/>
    </xf>
    <xf numFmtId="0" fontId="33" fillId="0" borderId="7" xfId="0" applyFont="1" applyBorder="1" applyAlignment="1">
      <alignment horizontal="left" wrapText="1"/>
    </xf>
    <xf numFmtId="0" fontId="33" fillId="0" borderId="8" xfId="0" applyFont="1" applyBorder="1" applyAlignment="1">
      <alignment horizontal="left" wrapText="1"/>
    </xf>
    <xf numFmtId="164" fontId="15" fillId="0" borderId="16" xfId="0" applyNumberFormat="1" applyFont="1" applyFill="1" applyBorder="1" applyAlignment="1" applyProtection="1">
      <alignment horizontal="center" textRotation="180" wrapText="1"/>
    </xf>
    <xf numFmtId="164" fontId="10" fillId="0" borderId="43" xfId="0" applyNumberFormat="1" applyFont="1" applyFill="1" applyBorder="1" applyAlignment="1" applyProtection="1">
      <alignment horizontal="left" vertical="center" wrapText="1" indent="2"/>
    </xf>
    <xf numFmtId="164" fontId="10" fillId="0" borderId="50" xfId="0" applyNumberFormat="1" applyFont="1" applyFill="1" applyBorder="1" applyAlignment="1" applyProtection="1">
      <alignment horizontal="left" vertical="center" wrapText="1" indent="2"/>
    </xf>
    <xf numFmtId="164" fontId="8" fillId="0" borderId="0" xfId="0" applyNumberFormat="1" applyFont="1" applyFill="1" applyAlignment="1" applyProtection="1">
      <alignment horizontal="center" vertical="center" wrapText="1"/>
    </xf>
    <xf numFmtId="164" fontId="10" fillId="0" borderId="41" xfId="0" applyNumberFormat="1" applyFont="1" applyFill="1" applyBorder="1" applyAlignment="1" applyProtection="1">
      <alignment horizontal="center" vertical="center" wrapText="1"/>
    </xf>
    <xf numFmtId="164" fontId="10" fillId="0" borderId="42" xfId="0" applyNumberFormat="1" applyFont="1" applyFill="1" applyBorder="1" applyAlignment="1" applyProtection="1">
      <alignment horizontal="center" vertical="center" wrapText="1"/>
    </xf>
    <xf numFmtId="164" fontId="10" fillId="0" borderId="41" xfId="0" applyNumberFormat="1" applyFont="1" applyFill="1" applyBorder="1" applyAlignment="1" applyProtection="1">
      <alignment horizontal="center" vertical="center"/>
    </xf>
    <xf numFmtId="164" fontId="10" fillId="0" borderId="42" xfId="0" applyNumberFormat="1" applyFont="1" applyFill="1" applyBorder="1" applyAlignment="1" applyProtection="1">
      <alignment horizontal="center" vertical="center"/>
    </xf>
    <xf numFmtId="164" fontId="10" fillId="0" borderId="25" xfId="0" applyNumberFormat="1" applyFont="1" applyFill="1" applyBorder="1" applyAlignment="1" applyProtection="1">
      <alignment horizontal="center" vertical="center"/>
    </xf>
    <xf numFmtId="164" fontId="10" fillId="0" borderId="26" xfId="0" applyNumberFormat="1" applyFont="1" applyFill="1" applyBorder="1" applyAlignment="1" applyProtection="1">
      <alignment horizontal="center" vertical="center"/>
    </xf>
    <xf numFmtId="164" fontId="10" fillId="0" borderId="27" xfId="0" applyNumberFormat="1" applyFont="1" applyFill="1" applyBorder="1" applyAlignment="1" applyProtection="1">
      <alignment horizontal="center" vertical="center"/>
    </xf>
    <xf numFmtId="0" fontId="23" fillId="0" borderId="1" xfId="2" applyFont="1" applyFill="1" applyBorder="1" applyAlignment="1">
      <alignment horizontal="center" vertical="center" wrapText="1"/>
    </xf>
    <xf numFmtId="0" fontId="23" fillId="0" borderId="35" xfId="2" applyFont="1" applyFill="1" applyBorder="1" applyAlignment="1">
      <alignment horizontal="center" vertical="center" wrapText="1"/>
    </xf>
    <xf numFmtId="0" fontId="23" fillId="0" borderId="2" xfId="2" applyFont="1" applyFill="1" applyBorder="1" applyAlignment="1">
      <alignment horizontal="center" vertical="center" wrapText="1"/>
    </xf>
    <xf numFmtId="0" fontId="23" fillId="0" borderId="14" xfId="2" applyFont="1" applyFill="1" applyBorder="1" applyAlignment="1">
      <alignment horizontal="center" vertical="center" wrapText="1"/>
    </xf>
    <xf numFmtId="0" fontId="23" fillId="0" borderId="3" xfId="2" applyFont="1" applyFill="1" applyBorder="1" applyAlignment="1">
      <alignment horizontal="center" vertical="center" wrapText="1"/>
    </xf>
    <xf numFmtId="0" fontId="23" fillId="0" borderId="32" xfId="2" applyFont="1" applyFill="1" applyBorder="1" applyAlignment="1">
      <alignment horizontal="center" vertical="center" wrapText="1"/>
    </xf>
    <xf numFmtId="164" fontId="11" fillId="0" borderId="0" xfId="2" applyNumberFormat="1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right"/>
    </xf>
    <xf numFmtId="0" fontId="22" fillId="0" borderId="0" xfId="0" applyFont="1" applyFill="1" applyBorder="1" applyAlignment="1" applyProtection="1">
      <alignment horizontal="right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56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27" fillId="0" borderId="0" xfId="0" applyFont="1" applyAlignment="1">
      <alignment horizontal="center" wrapText="1"/>
    </xf>
    <xf numFmtId="0" fontId="20" fillId="0" borderId="22" xfId="0" applyFont="1" applyFill="1" applyBorder="1" applyAlignment="1">
      <alignment horizontal="justify" vertical="center" wrapText="1"/>
    </xf>
    <xf numFmtId="0" fontId="22" fillId="0" borderId="44" xfId="3" applyFont="1" applyFill="1" applyBorder="1" applyAlignment="1" applyProtection="1">
      <alignment horizontal="left" vertical="center" indent="1"/>
    </xf>
    <xf numFmtId="0" fontId="22" fillId="0" borderId="55" xfId="3" applyFont="1" applyFill="1" applyBorder="1" applyAlignment="1" applyProtection="1">
      <alignment horizontal="left" vertical="center" indent="1"/>
    </xf>
    <xf numFmtId="0" fontId="22" fillId="0" borderId="50" xfId="3" applyFont="1" applyFill="1" applyBorder="1" applyAlignment="1" applyProtection="1">
      <alignment horizontal="left" vertical="center" indent="1"/>
    </xf>
    <xf numFmtId="0" fontId="8" fillId="0" borderId="0" xfId="3" applyFont="1" applyFill="1" applyAlignment="1" applyProtection="1">
      <alignment horizontal="center" wrapText="1"/>
    </xf>
    <xf numFmtId="0" fontId="33" fillId="0" borderId="1" xfId="0" applyFont="1" applyBorder="1" applyAlignment="1">
      <alignment horizontal="center"/>
    </xf>
    <xf numFmtId="0" fontId="33" fillId="0" borderId="3" xfId="0" applyFont="1" applyBorder="1" applyAlignment="1">
      <alignment horizontal="center"/>
    </xf>
    <xf numFmtId="0" fontId="33" fillId="0" borderId="1" xfId="0" applyFont="1" applyBorder="1" applyAlignment="1">
      <alignment horizontal="center" wrapText="1" shrinkToFit="1"/>
    </xf>
    <xf numFmtId="0" fontId="33" fillId="0" borderId="2" xfId="0" applyFont="1" applyBorder="1" applyAlignment="1">
      <alignment horizontal="center" wrapText="1" shrinkToFit="1"/>
    </xf>
    <xf numFmtId="0" fontId="33" fillId="0" borderId="3" xfId="0" applyFont="1" applyBorder="1" applyAlignment="1">
      <alignment horizontal="center" wrapText="1" shrinkToFit="1"/>
    </xf>
    <xf numFmtId="0" fontId="7" fillId="0" borderId="4" xfId="0" applyFont="1" applyBorder="1" applyAlignment="1">
      <alignment horizontal="center" wrapText="1" shrinkToFit="1"/>
    </xf>
    <xf numFmtId="0" fontId="7" fillId="0" borderId="5" xfId="0" applyFont="1" applyBorder="1" applyAlignment="1">
      <alignment horizontal="center" wrapText="1" shrinkToFit="1"/>
    </xf>
    <xf numFmtId="0" fontId="36" fillId="5" borderId="4" xfId="0" applyFont="1" applyFill="1" applyBorder="1" applyAlignment="1">
      <alignment horizontal="center"/>
    </xf>
    <xf numFmtId="0" fontId="36" fillId="5" borderId="5" xfId="0" applyFont="1" applyFill="1" applyBorder="1" applyAlignment="1">
      <alignment horizontal="center"/>
    </xf>
  </cellXfs>
  <cellStyles count="4">
    <cellStyle name="Ezres" xfId="1" builtinId="3"/>
    <cellStyle name="Normál" xfId="0" builtinId="0"/>
    <cellStyle name="Normál_KVRENMUNKA" xfId="2"/>
    <cellStyle name="Normál_SEGEDLETEK" xfId="3"/>
  </cellStyles>
  <dxfs count="12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outline="0">
        <top style="medium">
          <color auto="1"/>
        </top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renke/Documents/2019/rendelet%20mell&#233;kletek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8. sz tájékoztató"/>
    </sheetNames>
    <sheetDataSet>
      <sheetData sheetId="0">
        <row r="5">
          <cell r="A5" t="str">
            <v>2018. évi előirányzat BEVÉTELEK</v>
          </cell>
        </row>
      </sheetData>
      <sheetData sheetId="1"/>
      <sheetData sheetId="2"/>
      <sheetData sheetId="3"/>
      <sheetData sheetId="4"/>
      <sheetData sheetId="5"/>
      <sheetData sheetId="6">
        <row r="2">
          <cell r="E2" t="str">
            <v>Forintban!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">
          <cell r="I2" t="str">
            <v>Forintban!</v>
          </cell>
        </row>
      </sheetData>
      <sheetData sheetId="29">
        <row r="2">
          <cell r="D2" t="str">
            <v>Forintban!</v>
          </cell>
        </row>
      </sheetData>
      <sheetData sheetId="30"/>
      <sheetData sheetId="31"/>
      <sheetData sheetId="32"/>
      <sheetData sheetId="33"/>
      <sheetData sheetId="34"/>
    </sheetDataSet>
  </externalBook>
</externalLink>
</file>

<file path=xl/tables/table1.xml><?xml version="1.0" encoding="utf-8"?>
<table xmlns="http://schemas.openxmlformats.org/spreadsheetml/2006/main" id="4" name="Táblázat4" displayName="Táblázat4" ref="A33:G34" insertRow="1" totalsRowShown="0" headerRowDxfId="11" dataDxfId="9" headerRowBorderDxfId="10" tableBorderDxfId="8" totalsRowBorderDxfId="7">
  <autoFilter ref="A33:G34"/>
  <tableColumns count="7">
    <tableColumn id="1" name="Oszlop1" dataDxfId="6"/>
    <tableColumn id="2" name="Oszlop2" dataDxfId="5"/>
    <tableColumn id="3" name="Oszlop3" dataDxfId="4"/>
    <tableColumn id="6" name="Oszlop32" dataDxfId="3"/>
    <tableColumn id="4" name="Oszlop4" dataDxfId="2"/>
    <tableColumn id="7" name="Oszlop42" dataDxfId="1"/>
    <tableColumn id="5" name="Oszlop5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abSelected="1" view="pageLayout" zoomScaleNormal="100" workbookViewId="0">
      <selection activeCell="G31" sqref="G31"/>
    </sheetView>
  </sheetViews>
  <sheetFormatPr defaultColWidth="9" defaultRowHeight="12" x14ac:dyDescent="0.2"/>
  <cols>
    <col min="1" max="1" width="8.28515625" style="184" customWidth="1"/>
    <col min="2" max="2" width="32.28515625" style="184" customWidth="1"/>
    <col min="3" max="6" width="12.5703125" style="184" customWidth="1"/>
    <col min="7" max="7" width="12.5703125" style="223" customWidth="1"/>
    <col min="8" max="8" width="12.5703125" style="184" customWidth="1"/>
    <col min="9" max="16384" width="9" style="184"/>
  </cols>
  <sheetData>
    <row r="1" spans="1:10" ht="32.25" customHeight="1" x14ac:dyDescent="0.2">
      <c r="A1" s="337" t="s">
        <v>329</v>
      </c>
      <c r="B1" s="337"/>
      <c r="C1" s="337"/>
      <c r="D1" s="337"/>
      <c r="E1" s="337"/>
      <c r="F1" s="337"/>
      <c r="G1" s="337"/>
      <c r="H1" s="337"/>
      <c r="I1" s="237"/>
    </row>
    <row r="2" spans="1:10" x14ac:dyDescent="0.2">
      <c r="A2" s="338" t="s">
        <v>328</v>
      </c>
      <c r="B2" s="338"/>
      <c r="C2" s="338"/>
      <c r="D2" s="338"/>
      <c r="E2" s="338"/>
      <c r="F2" s="338"/>
      <c r="G2" s="338"/>
      <c r="H2" s="223" t="s">
        <v>286</v>
      </c>
      <c r="I2" s="190"/>
    </row>
    <row r="3" spans="1:10" x14ac:dyDescent="0.2">
      <c r="A3" s="338" t="s">
        <v>0</v>
      </c>
      <c r="B3" s="338"/>
      <c r="C3" s="338"/>
      <c r="D3" s="338"/>
      <c r="E3" s="338"/>
      <c r="F3" s="338"/>
      <c r="G3" s="338"/>
    </row>
    <row r="4" spans="1:10" ht="12.6" thickBot="1" x14ac:dyDescent="0.3">
      <c r="A4" s="339"/>
      <c r="B4" s="339"/>
      <c r="C4" s="339"/>
      <c r="D4" s="339"/>
      <c r="E4" s="339"/>
      <c r="F4" s="339"/>
      <c r="G4" s="339"/>
    </row>
    <row r="5" spans="1:10" ht="12.6" hidden="1" thickBot="1" x14ac:dyDescent="0.3">
      <c r="A5" s="186" t="s">
        <v>49</v>
      </c>
      <c r="B5" s="188" t="s">
        <v>50</v>
      </c>
      <c r="C5" s="188" t="s">
        <v>51</v>
      </c>
      <c r="D5" s="188"/>
      <c r="E5" s="188" t="s">
        <v>52</v>
      </c>
      <c r="F5" s="188"/>
      <c r="G5" s="263" t="s">
        <v>53</v>
      </c>
      <c r="H5" s="190"/>
      <c r="I5" s="190"/>
      <c r="J5" s="190"/>
    </row>
    <row r="6" spans="1:10" ht="12.6" hidden="1" thickBot="1" x14ac:dyDescent="0.3">
      <c r="A6" s="186"/>
      <c r="B6" s="188"/>
      <c r="C6" s="188"/>
      <c r="D6" s="188"/>
      <c r="E6" s="188"/>
      <c r="F6" s="188"/>
      <c r="G6" s="263"/>
    </row>
    <row r="7" spans="1:10" ht="42" customHeight="1" x14ac:dyDescent="0.2">
      <c r="A7" s="317" t="s">
        <v>2</v>
      </c>
      <c r="B7" s="318" t="s">
        <v>147</v>
      </c>
      <c r="C7" s="340" t="s">
        <v>3</v>
      </c>
      <c r="D7" s="341"/>
      <c r="E7" s="343" t="s">
        <v>4</v>
      </c>
      <c r="F7" s="344"/>
      <c r="G7" s="340" t="s">
        <v>5</v>
      </c>
      <c r="H7" s="342"/>
    </row>
    <row r="8" spans="1:10" ht="36" x14ac:dyDescent="0.2">
      <c r="A8" s="264"/>
      <c r="B8" s="265"/>
      <c r="C8" s="261" t="s">
        <v>111</v>
      </c>
      <c r="D8" s="261" t="s">
        <v>284</v>
      </c>
      <c r="E8" s="261" t="s">
        <v>111</v>
      </c>
      <c r="F8" s="261" t="s">
        <v>284</v>
      </c>
      <c r="G8" s="261" t="s">
        <v>111</v>
      </c>
      <c r="H8" s="262" t="s">
        <v>284</v>
      </c>
    </row>
    <row r="9" spans="1:10" s="193" customFormat="1" x14ac:dyDescent="0.2">
      <c r="A9" s="224" t="s">
        <v>6</v>
      </c>
      <c r="B9" s="225"/>
      <c r="C9" s="216">
        <f>SUM(C10:C13)</f>
        <v>481920565</v>
      </c>
      <c r="D9" s="216">
        <f>SUM(D10:D13)</f>
        <v>504428327</v>
      </c>
      <c r="E9" s="216">
        <f>SUM(E10:E13)</f>
        <v>4099000</v>
      </c>
      <c r="F9" s="216">
        <f>SUM(F10:F13)</f>
        <v>8960607</v>
      </c>
      <c r="G9" s="216">
        <f t="shared" ref="G9:H13" si="0">SUM(C9+E9)</f>
        <v>486019565</v>
      </c>
      <c r="H9" s="217">
        <f t="shared" si="0"/>
        <v>513388934</v>
      </c>
    </row>
    <row r="10" spans="1:10" x14ac:dyDescent="0.2">
      <c r="A10" s="227" t="s">
        <v>7</v>
      </c>
      <c r="B10" s="230" t="s">
        <v>8</v>
      </c>
      <c r="C10" s="171">
        <f>SUM('2. sz melléklet'!D11)</f>
        <v>214347855</v>
      </c>
      <c r="D10" s="171">
        <f>SUM('2. sz melléklet'!G11)</f>
        <v>228736358</v>
      </c>
      <c r="E10" s="171">
        <f>SUM('6. sz melléklet'!D11+'7. sz melléklet'!D11)</f>
        <v>0</v>
      </c>
      <c r="F10" s="171">
        <f>SUM('6. sz melléklet'!G11)</f>
        <v>3270607</v>
      </c>
      <c r="G10" s="216">
        <f t="shared" si="0"/>
        <v>214347855</v>
      </c>
      <c r="H10" s="217">
        <f t="shared" si="0"/>
        <v>232006965</v>
      </c>
    </row>
    <row r="11" spans="1:10" x14ac:dyDescent="0.2">
      <c r="A11" s="227" t="s">
        <v>9</v>
      </c>
      <c r="B11" s="171" t="s">
        <v>10</v>
      </c>
      <c r="C11" s="171">
        <f>SUM('2. sz melléklet'!D19)</f>
        <v>220100000</v>
      </c>
      <c r="D11" s="171">
        <f>SUM('2. sz melléklet'!G19)</f>
        <v>221500000</v>
      </c>
      <c r="E11" s="171">
        <f>SUM('6. sz melléklet'!D14+'7. sz melléklet'!D14)</f>
        <v>0</v>
      </c>
      <c r="F11" s="171"/>
      <c r="G11" s="216">
        <f t="shared" si="0"/>
        <v>220100000</v>
      </c>
      <c r="H11" s="217">
        <f t="shared" si="0"/>
        <v>221500000</v>
      </c>
    </row>
    <row r="12" spans="1:10" x14ac:dyDescent="0.2">
      <c r="A12" s="227" t="s">
        <v>11</v>
      </c>
      <c r="B12" s="171" t="s">
        <v>71</v>
      </c>
      <c r="C12" s="171">
        <f>SUM('2. sz melléklet'!D27)</f>
        <v>47472710</v>
      </c>
      <c r="D12" s="171">
        <f>SUM('2. sz melléklet'!G27)</f>
        <v>52887870</v>
      </c>
      <c r="E12" s="171">
        <f>SUM('6. sz melléklet'!D19+'7. sz melléklet'!D19)</f>
        <v>4099000</v>
      </c>
      <c r="F12" s="171">
        <f>SUM('6. sz melléklet'!G19+'7. sz melléklet'!G19)</f>
        <v>5690000</v>
      </c>
      <c r="G12" s="216">
        <f t="shared" si="0"/>
        <v>51571710</v>
      </c>
      <c r="H12" s="217">
        <f t="shared" si="0"/>
        <v>58577870</v>
      </c>
    </row>
    <row r="13" spans="1:10" x14ac:dyDescent="0.2">
      <c r="A13" s="227" t="s">
        <v>12</v>
      </c>
      <c r="B13" s="171" t="s">
        <v>13</v>
      </c>
      <c r="C13" s="171">
        <f>SUM('2. sz melléklet'!D36)</f>
        <v>0</v>
      </c>
      <c r="D13" s="171">
        <f>SUM('2. sz melléklet'!G36)</f>
        <v>1304099</v>
      </c>
      <c r="E13" s="171">
        <f>SUM('6. sz melléklet'!D28+'7. sz melléklet'!D28)</f>
        <v>0</v>
      </c>
      <c r="F13" s="171">
        <f>SUM('6. sz melléklet'!G28+'7. sz melléklet'!G28)</f>
        <v>0</v>
      </c>
      <c r="G13" s="216">
        <f t="shared" si="0"/>
        <v>0</v>
      </c>
      <c r="H13" s="217">
        <f t="shared" si="0"/>
        <v>1304099</v>
      </c>
    </row>
    <row r="14" spans="1:10" s="193" customFormat="1" x14ac:dyDescent="0.2">
      <c r="A14" s="228" t="s">
        <v>14</v>
      </c>
      <c r="B14" s="179"/>
      <c r="C14" s="218">
        <f>SUM(C15:C17)</f>
        <v>80391000</v>
      </c>
      <c r="D14" s="218">
        <f>SUM(D15:D17)</f>
        <v>61208679</v>
      </c>
      <c r="E14" s="218">
        <f>SUM(E15:E17)</f>
        <v>0</v>
      </c>
      <c r="F14" s="218">
        <f>SUM(F15:F17)</f>
        <v>0</v>
      </c>
      <c r="G14" s="216">
        <f t="shared" ref="G14:G19" si="1">SUM(C14+E14)</f>
        <v>80391000</v>
      </c>
      <c r="H14" s="217">
        <f>SUM(D14:F14)</f>
        <v>61208679</v>
      </c>
    </row>
    <row r="15" spans="1:10" x14ac:dyDescent="0.2">
      <c r="A15" s="227" t="s">
        <v>7</v>
      </c>
      <c r="B15" s="171" t="s">
        <v>15</v>
      </c>
      <c r="C15" s="171">
        <f>SUM('2. sz melléklet'!D38)</f>
        <v>69163000</v>
      </c>
      <c r="D15" s="171">
        <f>SUM('2. sz melléklet'!G38)</f>
        <v>53208679</v>
      </c>
      <c r="E15" s="171">
        <f>SUM('6. sz melléklet'!D30+'7. sz melléklet'!D30)</f>
        <v>0</v>
      </c>
      <c r="F15" s="171">
        <f>SUM('6. sz melléklet'!G30+'7. sz melléklet'!G30)</f>
        <v>0</v>
      </c>
      <c r="G15" s="238">
        <f t="shared" si="1"/>
        <v>69163000</v>
      </c>
      <c r="H15" s="235">
        <f>SUM(D15:F15)</f>
        <v>53208679</v>
      </c>
      <c r="J15" s="193"/>
    </row>
    <row r="16" spans="1:10" x14ac:dyDescent="0.2">
      <c r="A16" s="227" t="s">
        <v>9</v>
      </c>
      <c r="B16" s="171" t="s">
        <v>16</v>
      </c>
      <c r="C16" s="171">
        <f>SUM('2. sz melléklet'!D41)</f>
        <v>11228000</v>
      </c>
      <c r="D16" s="171">
        <f>SUM('2. sz melléklet'!G41)</f>
        <v>7000000</v>
      </c>
      <c r="E16" s="171">
        <f>SUM('6. sz melléklet'!D33+'7. sz melléklet'!D33)</f>
        <v>0</v>
      </c>
      <c r="F16" s="171"/>
      <c r="G16" s="238">
        <f t="shared" si="1"/>
        <v>11228000</v>
      </c>
      <c r="H16" s="220">
        <f>SUM(D16)</f>
        <v>7000000</v>
      </c>
    </row>
    <row r="17" spans="1:9" x14ac:dyDescent="0.2">
      <c r="A17" s="227" t="s">
        <v>17</v>
      </c>
      <c r="B17" s="171" t="s">
        <v>18</v>
      </c>
      <c r="C17" s="171">
        <f>SUM('2. sz melléklet'!D44)</f>
        <v>0</v>
      </c>
      <c r="D17" s="171">
        <f>SUM('2. sz melléklet'!G44)</f>
        <v>1000000</v>
      </c>
      <c r="E17" s="171">
        <f>SUM('6. sz melléklet'!D36+'7. sz melléklet'!D33)</f>
        <v>0</v>
      </c>
      <c r="F17" s="171"/>
      <c r="G17" s="238">
        <f t="shared" si="1"/>
        <v>0</v>
      </c>
      <c r="H17" s="220">
        <f>SUM(D17+F17)</f>
        <v>1000000</v>
      </c>
    </row>
    <row r="18" spans="1:9" s="193" customFormat="1" x14ac:dyDescent="0.2">
      <c r="A18" s="228" t="s">
        <v>28</v>
      </c>
      <c r="B18" s="179"/>
      <c r="C18" s="218">
        <f>SUM(C9+C14)</f>
        <v>562311565</v>
      </c>
      <c r="D18" s="218">
        <f>SUM(D9+D14)</f>
        <v>565637006</v>
      </c>
      <c r="E18" s="218">
        <f>SUM(E9+E14)</f>
        <v>4099000</v>
      </c>
      <c r="F18" s="218">
        <f>SUM(F9+F14)</f>
        <v>8960607</v>
      </c>
      <c r="G18" s="216">
        <f t="shared" si="1"/>
        <v>566410565</v>
      </c>
      <c r="H18" s="217">
        <f>SUM(D18+F18)</f>
        <v>574597613</v>
      </c>
    </row>
    <row r="19" spans="1:9" s="193" customFormat="1" x14ac:dyDescent="0.2">
      <c r="A19" s="228" t="s">
        <v>19</v>
      </c>
      <c r="B19" s="179"/>
      <c r="C19" s="218">
        <f>SUM(C20+C23+C25)</f>
        <v>61000000</v>
      </c>
      <c r="D19" s="218">
        <f>SUM(D20+D23+D25)</f>
        <v>61363278</v>
      </c>
      <c r="E19" s="218">
        <f>SUM(E20+E23+E25)</f>
        <v>251676626</v>
      </c>
      <c r="F19" s="218">
        <f>SUM('6. sz melléklet'!G38+'7. sz melléklet'!G38)</f>
        <v>252313134</v>
      </c>
      <c r="G19" s="216">
        <f t="shared" si="1"/>
        <v>312676626</v>
      </c>
      <c r="H19" s="217">
        <f>SUM(D19+F19)</f>
        <v>313676412</v>
      </c>
    </row>
    <row r="20" spans="1:9" s="193" customFormat="1" x14ac:dyDescent="0.2">
      <c r="A20" s="229" t="s">
        <v>7</v>
      </c>
      <c r="B20" s="218" t="s">
        <v>20</v>
      </c>
      <c r="C20" s="218">
        <f>SUM('2. sz melléklet'!D47)</f>
        <v>61000000</v>
      </c>
      <c r="D20" s="218">
        <f>SUM('2. sz melléklet'!G46)</f>
        <v>61363278</v>
      </c>
      <c r="E20" s="218"/>
      <c r="F20" s="218">
        <f>SUM('6. sz melléklet'!G39+'7. sz melléklet'!G39)</f>
        <v>286508</v>
      </c>
      <c r="G20" s="216">
        <v>61000000</v>
      </c>
      <c r="H20" s="217">
        <f>SUM(D20+F20)</f>
        <v>61649786</v>
      </c>
    </row>
    <row r="21" spans="1:9" x14ac:dyDescent="0.2">
      <c r="A21" s="227"/>
      <c r="B21" s="171" t="s">
        <v>21</v>
      </c>
      <c r="C21" s="171">
        <f>SUM('2. sz melléklet'!D48)</f>
        <v>61000000</v>
      </c>
      <c r="D21" s="171">
        <f>SUM('2. sz melléklet'!E47)</f>
        <v>363278</v>
      </c>
      <c r="E21" s="171">
        <f>SUM('6. sz melléklet'!D40+'7. sz melléklet'!D40)</f>
        <v>0</v>
      </c>
      <c r="F21" s="171">
        <v>286508</v>
      </c>
      <c r="G21" s="216">
        <v>61000000</v>
      </c>
      <c r="H21" s="217">
        <v>61649786</v>
      </c>
    </row>
    <row r="22" spans="1:9" x14ac:dyDescent="0.2">
      <c r="A22" s="227"/>
      <c r="B22" s="171" t="s">
        <v>22</v>
      </c>
      <c r="C22" s="171">
        <f>SUM('2. sz melléklet'!D49)</f>
        <v>0</v>
      </c>
      <c r="D22" s="171"/>
      <c r="E22" s="171"/>
      <c r="F22" s="171"/>
      <c r="G22" s="238">
        <f>SUM(C22:E22)</f>
        <v>0</v>
      </c>
      <c r="H22" s="217">
        <f t="shared" ref="H22:H25" si="2">SUM(D22+F22)</f>
        <v>0</v>
      </c>
    </row>
    <row r="23" spans="1:9" s="193" customFormat="1" x14ac:dyDescent="0.2">
      <c r="A23" s="229" t="s">
        <v>9</v>
      </c>
      <c r="B23" s="218" t="s">
        <v>23</v>
      </c>
      <c r="C23" s="218">
        <f>SUM('2. sz melléklet'!D50)</f>
        <v>0</v>
      </c>
      <c r="D23" s="218"/>
      <c r="E23" s="218"/>
      <c r="F23" s="218"/>
      <c r="G23" s="216">
        <f>SUM(C23:E23)</f>
        <v>0</v>
      </c>
      <c r="H23" s="217">
        <f t="shared" si="2"/>
        <v>0</v>
      </c>
    </row>
    <row r="24" spans="1:9" x14ac:dyDescent="0.2">
      <c r="A24" s="227"/>
      <c r="B24" s="171" t="s">
        <v>24</v>
      </c>
      <c r="C24" s="171">
        <f>SUM('2. sz melléklet'!D51)</f>
        <v>0</v>
      </c>
      <c r="D24" s="171"/>
      <c r="E24" s="171"/>
      <c r="F24" s="171"/>
      <c r="G24" s="238">
        <f>SUM(C24:E24)</f>
        <v>0</v>
      </c>
      <c r="H24" s="217">
        <f t="shared" si="2"/>
        <v>0</v>
      </c>
    </row>
    <row r="25" spans="1:9" s="193" customFormat="1" x14ac:dyDescent="0.2">
      <c r="A25" s="229" t="s">
        <v>17</v>
      </c>
      <c r="B25" s="218" t="s">
        <v>25</v>
      </c>
      <c r="C25" s="218">
        <f>SUM('2. sz melléklet'!D52)</f>
        <v>0</v>
      </c>
      <c r="D25" s="218"/>
      <c r="E25" s="218">
        <f>SUM('6. sz melléklet'!D41+'7. sz melléklet'!D41)</f>
        <v>251676626</v>
      </c>
      <c r="F25" s="218">
        <f>SUM('6. sz melléklet'!G41+'7. sz melléklet'!G41)</f>
        <v>252026626</v>
      </c>
      <c r="G25" s="216">
        <f>SUM(C25:E25)</f>
        <v>251676626</v>
      </c>
      <c r="H25" s="217">
        <f t="shared" si="2"/>
        <v>252026626</v>
      </c>
    </row>
    <row r="26" spans="1:9" s="193" customFormat="1" ht="27" customHeight="1" x14ac:dyDescent="0.2">
      <c r="A26" s="228" t="s">
        <v>26</v>
      </c>
      <c r="B26" s="179"/>
      <c r="C26" s="218">
        <f>SUM(C19+C18)</f>
        <v>623311565</v>
      </c>
      <c r="D26" s="218">
        <f>SUM(D19+D18)</f>
        <v>627000284</v>
      </c>
      <c r="E26" s="218">
        <f>SUM(E19+E18)</f>
        <v>255775626</v>
      </c>
      <c r="F26" s="218">
        <f>SUM(F19+F18)</f>
        <v>261273741</v>
      </c>
      <c r="G26" s="216">
        <f>SUM(C26+E26)</f>
        <v>879087191</v>
      </c>
      <c r="H26" s="217">
        <f>SUM(D26+F26)</f>
        <v>888274025</v>
      </c>
    </row>
    <row r="27" spans="1:9" s="193" customFormat="1" ht="32.450000000000003" customHeight="1" thickBot="1" x14ac:dyDescent="0.25">
      <c r="A27" s="347" t="s">
        <v>27</v>
      </c>
      <c r="B27" s="348"/>
      <c r="C27" s="221">
        <f>SUM(C26-C25)</f>
        <v>623311565</v>
      </c>
      <c r="D27" s="221">
        <f t="shared" ref="D27:H27" si="3">SUM(D26-D25)</f>
        <v>627000284</v>
      </c>
      <c r="E27" s="221">
        <f t="shared" si="3"/>
        <v>4099000</v>
      </c>
      <c r="F27" s="221">
        <f t="shared" si="3"/>
        <v>9247115</v>
      </c>
      <c r="G27" s="221">
        <f t="shared" si="3"/>
        <v>627410565</v>
      </c>
      <c r="H27" s="221">
        <f t="shared" si="3"/>
        <v>636247399</v>
      </c>
    </row>
    <row r="32" spans="1:9" ht="12.6" customHeight="1" thickBot="1" x14ac:dyDescent="0.25">
      <c r="A32" s="337" t="s">
        <v>329</v>
      </c>
      <c r="B32" s="337"/>
      <c r="C32" s="337"/>
      <c r="D32" s="337"/>
      <c r="E32" s="337"/>
      <c r="F32" s="337"/>
      <c r="G32" s="337"/>
      <c r="H32" s="337"/>
      <c r="I32" s="237"/>
    </row>
    <row r="33" spans="1:8" hidden="1" x14ac:dyDescent="0.25">
      <c r="A33" s="211" t="s">
        <v>49</v>
      </c>
      <c r="B33" s="211" t="s">
        <v>50</v>
      </c>
      <c r="C33" s="211" t="s">
        <v>51</v>
      </c>
      <c r="D33" s="211" t="s">
        <v>314</v>
      </c>
      <c r="E33" s="211" t="s">
        <v>52</v>
      </c>
      <c r="F33" s="211" t="s">
        <v>315</v>
      </c>
      <c r="G33" s="272" t="s">
        <v>53</v>
      </c>
    </row>
    <row r="34" spans="1:8" hidden="1" x14ac:dyDescent="0.25">
      <c r="A34" s="333"/>
      <c r="B34" s="334"/>
      <c r="C34" s="334"/>
      <c r="D34" s="334"/>
      <c r="E34" s="334"/>
      <c r="F34" s="334"/>
      <c r="G34" s="335"/>
      <c r="H34" s="336"/>
    </row>
    <row r="35" spans="1:8" ht="69" customHeight="1" x14ac:dyDescent="0.2">
      <c r="A35" s="351" t="s">
        <v>2</v>
      </c>
      <c r="B35" s="353" t="s">
        <v>148</v>
      </c>
      <c r="C35" s="349" t="s">
        <v>3</v>
      </c>
      <c r="D35" s="349"/>
      <c r="E35" s="349" t="s">
        <v>4</v>
      </c>
      <c r="F35" s="349"/>
      <c r="G35" s="343" t="s">
        <v>5</v>
      </c>
      <c r="H35" s="350"/>
    </row>
    <row r="36" spans="1:8" ht="36" x14ac:dyDescent="0.2">
      <c r="A36" s="352"/>
      <c r="B36" s="354"/>
      <c r="C36" s="330" t="s">
        <v>111</v>
      </c>
      <c r="D36" s="330" t="s">
        <v>284</v>
      </c>
      <c r="E36" s="330" t="s">
        <v>111</v>
      </c>
      <c r="F36" s="330" t="s">
        <v>284</v>
      </c>
      <c r="G36" s="330" t="s">
        <v>111</v>
      </c>
      <c r="H36" s="331" t="s">
        <v>284</v>
      </c>
    </row>
    <row r="37" spans="1:8" s="193" customFormat="1" x14ac:dyDescent="0.2">
      <c r="A37" s="345" t="s">
        <v>29</v>
      </c>
      <c r="B37" s="346"/>
      <c r="C37" s="218">
        <f>SUM(C38:C42)</f>
        <v>258919972</v>
      </c>
      <c r="D37" s="218">
        <f>SUM(D38:D42)</f>
        <v>268529935</v>
      </c>
      <c r="E37" s="218">
        <f>SUM(E38:E42)</f>
        <v>254765626</v>
      </c>
      <c r="F37" s="218">
        <f>SUM(F38:F42)</f>
        <v>259126741</v>
      </c>
      <c r="G37" s="269">
        <f>SUM(C37+E37)</f>
        <v>513685598</v>
      </c>
      <c r="H37" s="219">
        <f>SUM(D37+F37)</f>
        <v>527656676</v>
      </c>
    </row>
    <row r="38" spans="1:8" x14ac:dyDescent="0.2">
      <c r="A38" s="227" t="s">
        <v>7</v>
      </c>
      <c r="B38" s="171" t="s">
        <v>30</v>
      </c>
      <c r="C38" s="171">
        <f>SUM('3. sz melléklet'!D11)</f>
        <v>69542945</v>
      </c>
      <c r="D38" s="171">
        <f>SUM('3. sz melléklet'!G11)</f>
        <v>69749945</v>
      </c>
      <c r="E38" s="171">
        <f>SUM('6. sz melléklet'!D48+'7. sz melléklet'!D50)</f>
        <v>166190000</v>
      </c>
      <c r="F38" s="171">
        <f>SUM('6. sz melléklet'!G48+'7. sz melléklet'!G50)</f>
        <v>169047717</v>
      </c>
      <c r="G38" s="273">
        <f>SUM(C38+E38)</f>
        <v>235732945</v>
      </c>
      <c r="H38" s="219">
        <f>SUM(D38+F38)</f>
        <v>238797662</v>
      </c>
    </row>
    <row r="39" spans="1:8" x14ac:dyDescent="0.2">
      <c r="A39" s="227" t="s">
        <v>9</v>
      </c>
      <c r="B39" s="171" t="s">
        <v>31</v>
      </c>
      <c r="C39" s="171">
        <f>SUM('3. sz melléklet'!D14)</f>
        <v>14346927</v>
      </c>
      <c r="D39" s="171">
        <f>SUM('3. sz melléklet'!G14)</f>
        <v>14254927</v>
      </c>
      <c r="E39" s="171">
        <f>SUM('6. sz melléklet'!D52+'7. sz melléklet'!D54)</f>
        <v>33431266</v>
      </c>
      <c r="F39" s="171">
        <f>SUM('6. sz melléklet'!G52+'7. sz melléklet'!G54)</f>
        <v>33838550</v>
      </c>
      <c r="G39" s="273">
        <f t="shared" ref="G39:G42" si="4">SUM(C39+E39)</f>
        <v>47778193</v>
      </c>
      <c r="H39" s="219">
        <f t="shared" ref="H39:H54" si="5">SUM(D39+F39)</f>
        <v>48093477</v>
      </c>
    </row>
    <row r="40" spans="1:8" x14ac:dyDescent="0.2">
      <c r="A40" s="227" t="s">
        <v>17</v>
      </c>
      <c r="B40" s="171" t="s">
        <v>32</v>
      </c>
      <c r="C40" s="171">
        <f>SUM('3. sz melléklet'!D15)</f>
        <v>134796100</v>
      </c>
      <c r="D40" s="171">
        <f>SUM('3. sz melléklet'!G15)</f>
        <v>136892263</v>
      </c>
      <c r="E40" s="171">
        <f>SUM('6. sz melléklet'!D53+'7. sz melléklet'!D55)</f>
        <v>54844360</v>
      </c>
      <c r="F40" s="171">
        <f>SUM('6. sz melléklet'!G53+'7. sz melléklet'!G55)</f>
        <v>56081594</v>
      </c>
      <c r="G40" s="273">
        <f t="shared" si="4"/>
        <v>189640460</v>
      </c>
      <c r="H40" s="219">
        <f t="shared" si="5"/>
        <v>192973857</v>
      </c>
    </row>
    <row r="41" spans="1:8" x14ac:dyDescent="0.2">
      <c r="A41" s="227" t="s">
        <v>12</v>
      </c>
      <c r="B41" s="171" t="s">
        <v>33</v>
      </c>
      <c r="C41" s="171">
        <f>SUM('3. sz melléklet'!D16)</f>
        <v>4894000</v>
      </c>
      <c r="D41" s="171">
        <f>SUM('3. sz melléklet'!G16)</f>
        <v>5194000</v>
      </c>
      <c r="E41" s="171">
        <f>SUM('6. sz melléklet'!D54+'7. sz melléklet'!D56)</f>
        <v>300000</v>
      </c>
      <c r="F41" s="171">
        <f>SUM('6. sz melléklet'!G54+'7. sz melléklet'!G56)</f>
        <v>0</v>
      </c>
      <c r="G41" s="273">
        <f t="shared" si="4"/>
        <v>5194000</v>
      </c>
      <c r="H41" s="219">
        <f t="shared" si="5"/>
        <v>5194000</v>
      </c>
    </row>
    <row r="42" spans="1:8" x14ac:dyDescent="0.2">
      <c r="A42" s="227" t="s">
        <v>34</v>
      </c>
      <c r="B42" s="171" t="s">
        <v>35</v>
      </c>
      <c r="C42" s="171">
        <f>SUM('3. sz melléklet'!D17)</f>
        <v>35340000</v>
      </c>
      <c r="D42" s="171">
        <v>42438800</v>
      </c>
      <c r="E42" s="171">
        <f>SUM('6. sz melléklet'!D55+'7. sz melléklet'!D57)</f>
        <v>0</v>
      </c>
      <c r="F42" s="171">
        <f>SUM('6. sz melléklet'!G55+'7. sz melléklet'!G57)</f>
        <v>158880</v>
      </c>
      <c r="G42" s="273">
        <f t="shared" si="4"/>
        <v>35340000</v>
      </c>
      <c r="H42" s="219">
        <f t="shared" si="5"/>
        <v>42597680</v>
      </c>
    </row>
    <row r="43" spans="1:8" s="193" customFormat="1" x14ac:dyDescent="0.2">
      <c r="A43" s="345" t="s">
        <v>36</v>
      </c>
      <c r="B43" s="346"/>
      <c r="C43" s="218">
        <f>SUM(C44:C46)</f>
        <v>105872183</v>
      </c>
      <c r="D43" s="218">
        <f>SUM(D44:D46)</f>
        <v>99600939</v>
      </c>
      <c r="E43" s="218">
        <f>SUM(E44:E46)</f>
        <v>1010000</v>
      </c>
      <c r="F43" s="218">
        <f>SUM(F44:F46)</f>
        <v>2147000</v>
      </c>
      <c r="G43" s="269">
        <f>SUM(C43+E43)</f>
        <v>106882183</v>
      </c>
      <c r="H43" s="219">
        <f t="shared" si="5"/>
        <v>101747939</v>
      </c>
    </row>
    <row r="44" spans="1:8" x14ac:dyDescent="0.2">
      <c r="A44" s="227" t="s">
        <v>7</v>
      </c>
      <c r="B44" s="171" t="s">
        <v>37</v>
      </c>
      <c r="C44" s="171">
        <f>SUM('3. sz melléklet'!D25)</f>
        <v>72644280</v>
      </c>
      <c r="D44" s="171">
        <f>SUM('3. sz melléklet'!G25)</f>
        <v>61398605</v>
      </c>
      <c r="E44" s="171">
        <f>SUM('6. sz melléklet'!D61+'7. sz melléklet'!D63)</f>
        <v>1010000</v>
      </c>
      <c r="F44" s="171">
        <f>SUM('6. sz melléklet'!G61+'7. sz melléklet'!G63)</f>
        <v>2147000</v>
      </c>
      <c r="G44" s="273">
        <f>SUM(C44+E44)</f>
        <v>73654280</v>
      </c>
      <c r="H44" s="219">
        <f t="shared" si="5"/>
        <v>63545605</v>
      </c>
    </row>
    <row r="45" spans="1:8" x14ac:dyDescent="0.2">
      <c r="A45" s="227" t="s">
        <v>38</v>
      </c>
      <c r="B45" s="171" t="s">
        <v>39</v>
      </c>
      <c r="C45" s="171">
        <f>SUM('3. sz melléklet'!D26)</f>
        <v>20762000</v>
      </c>
      <c r="D45" s="171">
        <f>SUM('3. sz melléklet'!G26)</f>
        <v>37802334</v>
      </c>
      <c r="E45" s="171">
        <f>SUM('6. sz melléklet'!D62+'7. sz melléklet'!D64)</f>
        <v>0</v>
      </c>
      <c r="F45" s="171">
        <f>SUM('6. sz melléklet'!G62+'7. sz melléklet'!G64)</f>
        <v>0</v>
      </c>
      <c r="G45" s="273">
        <f t="shared" ref="G45:G46" si="6">SUM(C45+E45)</f>
        <v>20762000</v>
      </c>
      <c r="H45" s="219">
        <f t="shared" si="5"/>
        <v>37802334</v>
      </c>
    </row>
    <row r="46" spans="1:8" s="213" customFormat="1" x14ac:dyDescent="0.2">
      <c r="A46" s="227" t="s">
        <v>17</v>
      </c>
      <c r="B46" s="171" t="s">
        <v>40</v>
      </c>
      <c r="C46" s="171">
        <f>SUM('3. sz melléklet'!D27)</f>
        <v>12465903</v>
      </c>
      <c r="D46" s="171">
        <f>SUM('3. sz melléklet'!G27)</f>
        <v>400000</v>
      </c>
      <c r="E46" s="171">
        <f>SUM('6. sz melléklet'!D63+'7. sz melléklet'!D65)</f>
        <v>0</v>
      </c>
      <c r="F46" s="171">
        <f>SUM('6. sz melléklet'!G63+'7. sz melléklet'!G65)</f>
        <v>0</v>
      </c>
      <c r="G46" s="273">
        <f t="shared" si="6"/>
        <v>12465903</v>
      </c>
      <c r="H46" s="219">
        <f t="shared" si="5"/>
        <v>400000</v>
      </c>
    </row>
    <row r="47" spans="1:8" s="193" customFormat="1" x14ac:dyDescent="0.2">
      <c r="A47" s="345" t="s">
        <v>41</v>
      </c>
      <c r="B47" s="346"/>
      <c r="C47" s="269">
        <f>SUM(C37+C43)</f>
        <v>364792155</v>
      </c>
      <c r="D47" s="269">
        <f>SUM(D37+D43)</f>
        <v>368130874</v>
      </c>
      <c r="E47" s="269">
        <f t="shared" ref="E47:F47" si="7">SUM(E37+E43)</f>
        <v>255775626</v>
      </c>
      <c r="F47" s="269">
        <f t="shared" si="7"/>
        <v>261273741</v>
      </c>
      <c r="G47" s="269">
        <f>SUM(C47+E47)</f>
        <v>620567781</v>
      </c>
      <c r="H47" s="219">
        <f t="shared" si="5"/>
        <v>629404615</v>
      </c>
    </row>
    <row r="48" spans="1:8" s="193" customFormat="1" x14ac:dyDescent="0.2">
      <c r="A48" s="345" t="s">
        <v>42</v>
      </c>
      <c r="B48" s="346"/>
      <c r="C48" s="218">
        <f>SUM(C49:C52)</f>
        <v>258519410</v>
      </c>
      <c r="D48" s="218">
        <f>SUM('3. sz melléklet'!G34)</f>
        <v>258869410</v>
      </c>
      <c r="E48" s="218">
        <f>SUM('6. sz melléklet'!D65+'7. sz melléklet'!D67)</f>
        <v>0</v>
      </c>
      <c r="F48" s="218"/>
      <c r="G48" s="269">
        <f>SUM(C48+E48)</f>
        <v>258519410</v>
      </c>
      <c r="H48" s="219">
        <f t="shared" si="5"/>
        <v>258869410</v>
      </c>
    </row>
    <row r="49" spans="1:8" x14ac:dyDescent="0.2">
      <c r="A49" s="227" t="s">
        <v>7</v>
      </c>
      <c r="B49" s="171" t="s">
        <v>43</v>
      </c>
      <c r="C49" s="171">
        <f>SUM('3. sz melléklet'!D35)</f>
        <v>251676626</v>
      </c>
      <c r="D49" s="171">
        <f>SUM('3. sz melléklet'!G35)</f>
        <v>252026626</v>
      </c>
      <c r="E49" s="171"/>
      <c r="F49" s="171"/>
      <c r="G49" s="273">
        <f>SUM(C49:E49)</f>
        <v>503703252</v>
      </c>
      <c r="H49" s="219">
        <f t="shared" si="5"/>
        <v>252026626</v>
      </c>
    </row>
    <row r="50" spans="1:8" x14ac:dyDescent="0.2">
      <c r="A50" s="227" t="s">
        <v>38</v>
      </c>
      <c r="B50" s="171" t="s">
        <v>44</v>
      </c>
      <c r="C50" s="171"/>
      <c r="D50" s="171"/>
      <c r="E50" s="171"/>
      <c r="F50" s="171"/>
      <c r="G50" s="273">
        <f>SUM(C50:E50)</f>
        <v>0</v>
      </c>
      <c r="H50" s="219">
        <f t="shared" si="5"/>
        <v>0</v>
      </c>
    </row>
    <row r="51" spans="1:8" x14ac:dyDescent="0.2">
      <c r="A51" s="227" t="s">
        <v>17</v>
      </c>
      <c r="B51" s="171" t="s">
        <v>45</v>
      </c>
      <c r="C51" s="171"/>
      <c r="D51" s="171"/>
      <c r="E51" s="171"/>
      <c r="F51" s="171"/>
      <c r="G51" s="273">
        <f>SUM(C51:E51)</f>
        <v>0</v>
      </c>
      <c r="H51" s="219">
        <f t="shared" si="5"/>
        <v>0</v>
      </c>
    </row>
    <row r="52" spans="1:8" s="213" customFormat="1" x14ac:dyDescent="0.2">
      <c r="A52" s="227" t="s">
        <v>12</v>
      </c>
      <c r="B52" s="171" t="s">
        <v>46</v>
      </c>
      <c r="C52" s="171">
        <f>SUM('3. sz melléklet'!D38)</f>
        <v>6842784</v>
      </c>
      <c r="D52" s="171">
        <f>SUM('3. sz melléklet'!G38)</f>
        <v>6842784</v>
      </c>
      <c r="E52" s="171"/>
      <c r="F52" s="171"/>
      <c r="G52" s="273">
        <v>6842784</v>
      </c>
      <c r="H52" s="219">
        <f t="shared" si="5"/>
        <v>6842784</v>
      </c>
    </row>
    <row r="53" spans="1:8" s="213" customFormat="1" x14ac:dyDescent="0.2">
      <c r="A53" s="345" t="s">
        <v>47</v>
      </c>
      <c r="B53" s="346"/>
      <c r="C53" s="269">
        <f>SUM(C47+C48)</f>
        <v>623311565</v>
      </c>
      <c r="D53" s="269">
        <f>SUM(D47+D48)</f>
        <v>627000284</v>
      </c>
      <c r="E53" s="269">
        <f>SUM(E47+E48)</f>
        <v>255775626</v>
      </c>
      <c r="F53" s="269">
        <f>SUM(F47+F48)</f>
        <v>261273741</v>
      </c>
      <c r="G53" s="269">
        <f>SUM(C53+E53)</f>
        <v>879087191</v>
      </c>
      <c r="H53" s="219">
        <f t="shared" si="5"/>
        <v>888274025</v>
      </c>
    </row>
    <row r="54" spans="1:8" s="193" customFormat="1" ht="12.75" thickBot="1" x14ac:dyDescent="0.25">
      <c r="A54" s="355" t="s">
        <v>48</v>
      </c>
      <c r="B54" s="356"/>
      <c r="C54" s="271">
        <f>SUM(C53-C49)</f>
        <v>371634939</v>
      </c>
      <c r="D54" s="271">
        <f>SUM(D53-D49)</f>
        <v>374973658</v>
      </c>
      <c r="E54" s="271">
        <f>SUM(E53-E49)</f>
        <v>255775626</v>
      </c>
      <c r="F54" s="271">
        <f>SUM(F53-F49)</f>
        <v>261273741</v>
      </c>
      <c r="G54" s="271">
        <f>SUM(C54+E54)</f>
        <v>627410565</v>
      </c>
      <c r="H54" s="208">
        <f t="shared" si="5"/>
        <v>636247399</v>
      </c>
    </row>
  </sheetData>
  <mergeCells count="20">
    <mergeCell ref="A43:B43"/>
    <mergeCell ref="A47:B47"/>
    <mergeCell ref="A48:B48"/>
    <mergeCell ref="A53:B53"/>
    <mergeCell ref="A54:B54"/>
    <mergeCell ref="A37:B37"/>
    <mergeCell ref="A27:B27"/>
    <mergeCell ref="C35:D35"/>
    <mergeCell ref="E35:F35"/>
    <mergeCell ref="G35:H35"/>
    <mergeCell ref="A35:A36"/>
    <mergeCell ref="B35:B36"/>
    <mergeCell ref="A1:H1"/>
    <mergeCell ref="A32:H32"/>
    <mergeCell ref="A2:G2"/>
    <mergeCell ref="A3:G3"/>
    <mergeCell ref="A4:G4"/>
    <mergeCell ref="C7:D7"/>
    <mergeCell ref="G7:H7"/>
    <mergeCell ref="E7:F7"/>
  </mergeCells>
  <phoneticPr fontId="38" type="noConversion"/>
  <pageMargins left="0.7" right="0.7" top="0.75" bottom="0.75" header="0.3" footer="0.3"/>
  <pageSetup paperSize="9" orientation="landscape" r:id="rId1"/>
  <rowBreaks count="1" manualBreakCount="1">
    <brk id="31" max="16383" man="1"/>
  </rowBreaks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topLeftCell="A35" workbookViewId="0">
      <selection activeCell="J61" sqref="J61"/>
    </sheetView>
  </sheetViews>
  <sheetFormatPr defaultColWidth="9.140625" defaultRowHeight="12" x14ac:dyDescent="0.2"/>
  <cols>
    <col min="1" max="1" width="4.140625" style="184" customWidth="1"/>
    <col min="2" max="2" width="4.28515625" style="184" customWidth="1"/>
    <col min="3" max="3" width="38.140625" style="184" customWidth="1"/>
    <col min="4" max="7" width="12.7109375" style="184" customWidth="1"/>
    <col min="8" max="16384" width="9.140625" style="184"/>
  </cols>
  <sheetData>
    <row r="1" spans="1:9" ht="32.25" customHeight="1" x14ac:dyDescent="0.2">
      <c r="A1" s="337" t="s">
        <v>135</v>
      </c>
      <c r="B1" s="337"/>
      <c r="C1" s="337"/>
      <c r="D1" s="337"/>
      <c r="E1" s="337"/>
      <c r="F1" s="337"/>
      <c r="G1" s="337"/>
    </row>
    <row r="2" spans="1:9" x14ac:dyDescent="0.25">
      <c r="A2" s="361"/>
      <c r="B2" s="361"/>
      <c r="C2" s="361"/>
      <c r="D2" s="361"/>
      <c r="G2" s="223" t="s">
        <v>286</v>
      </c>
    </row>
    <row r="3" spans="1:9" x14ac:dyDescent="0.2">
      <c r="A3" s="338" t="s">
        <v>337</v>
      </c>
      <c r="B3" s="338"/>
      <c r="C3" s="338"/>
      <c r="D3" s="338"/>
      <c r="E3" s="338"/>
      <c r="F3" s="338"/>
      <c r="G3" s="338"/>
    </row>
    <row r="4" spans="1:9" x14ac:dyDescent="0.2">
      <c r="A4" s="338" t="s">
        <v>134</v>
      </c>
      <c r="B4" s="338"/>
      <c r="C4" s="338"/>
      <c r="D4" s="338"/>
      <c r="E4" s="338"/>
      <c r="F4" s="338"/>
      <c r="G4" s="338"/>
    </row>
    <row r="5" spans="1:9" ht="12.6" thickBot="1" x14ac:dyDescent="0.3">
      <c r="A5" s="339"/>
      <c r="B5" s="339"/>
      <c r="C5" s="339"/>
      <c r="D5" s="339"/>
    </row>
    <row r="6" spans="1:9" hidden="1" x14ac:dyDescent="0.25">
      <c r="A6" s="186" t="s">
        <v>49</v>
      </c>
      <c r="B6" s="187"/>
      <c r="C6" s="188" t="s">
        <v>50</v>
      </c>
      <c r="D6" s="188" t="s">
        <v>51</v>
      </c>
      <c r="E6" s="190"/>
      <c r="F6" s="190"/>
      <c r="G6" s="190"/>
      <c r="H6" s="190"/>
      <c r="I6" s="190"/>
    </row>
    <row r="7" spans="1:9" hidden="1" x14ac:dyDescent="0.25">
      <c r="A7" s="186"/>
      <c r="B7" s="187"/>
      <c r="C7" s="188"/>
      <c r="D7" s="188"/>
    </row>
    <row r="8" spans="1:9" ht="15" customHeight="1" x14ac:dyDescent="0.2">
      <c r="A8" s="456" t="s">
        <v>2</v>
      </c>
      <c r="B8" s="457"/>
      <c r="C8" s="457"/>
      <c r="D8" s="349" t="s">
        <v>111</v>
      </c>
      <c r="E8" s="349" t="s">
        <v>285</v>
      </c>
      <c r="F8" s="454" t="s">
        <v>326</v>
      </c>
      <c r="G8" s="443" t="s">
        <v>284</v>
      </c>
    </row>
    <row r="9" spans="1:9" ht="19.149999999999999" customHeight="1" x14ac:dyDescent="0.2">
      <c r="A9" s="458"/>
      <c r="B9" s="459"/>
      <c r="C9" s="459"/>
      <c r="D9" s="453"/>
      <c r="E9" s="453"/>
      <c r="F9" s="455"/>
      <c r="G9" s="444"/>
    </row>
    <row r="10" spans="1:9" x14ac:dyDescent="0.2">
      <c r="A10" s="224" t="s">
        <v>55</v>
      </c>
      <c r="B10" s="225"/>
      <c r="C10" s="225"/>
      <c r="D10" s="238">
        <f>SUM(D11+D14+D19+D28)</f>
        <v>3979000</v>
      </c>
      <c r="E10" s="238">
        <f t="shared" ref="E10:G10" si="0">SUM(E11+E14+E19+E28)</f>
        <v>797000</v>
      </c>
      <c r="F10" s="238">
        <f t="shared" si="0"/>
        <v>794000</v>
      </c>
      <c r="G10" s="235">
        <f t="shared" si="0"/>
        <v>5570000</v>
      </c>
    </row>
    <row r="11" spans="1:9" ht="15" customHeight="1" x14ac:dyDescent="0.2">
      <c r="A11" s="236" t="s">
        <v>7</v>
      </c>
      <c r="B11" s="445" t="s">
        <v>8</v>
      </c>
      <c r="C11" s="445"/>
      <c r="D11" s="171">
        <f>SUM(D12:D13)</f>
        <v>0</v>
      </c>
      <c r="E11" s="171">
        <f t="shared" ref="E11:G11" si="1">SUM(E12:E13)</f>
        <v>0</v>
      </c>
      <c r="F11" s="171">
        <f t="shared" si="1"/>
        <v>0</v>
      </c>
      <c r="G11" s="220">
        <f t="shared" si="1"/>
        <v>0</v>
      </c>
    </row>
    <row r="12" spans="1:9" x14ac:dyDescent="0.2">
      <c r="A12" s="227"/>
      <c r="B12" s="171" t="s">
        <v>7</v>
      </c>
      <c r="C12" s="171" t="s">
        <v>56</v>
      </c>
      <c r="D12" s="171"/>
      <c r="E12" s="171"/>
      <c r="F12" s="320"/>
      <c r="G12" s="220"/>
    </row>
    <row r="13" spans="1:9" x14ac:dyDescent="0.2">
      <c r="A13" s="227"/>
      <c r="B13" s="171" t="s">
        <v>9</v>
      </c>
      <c r="C13" s="171" t="s">
        <v>57</v>
      </c>
      <c r="D13" s="171"/>
      <c r="E13" s="171"/>
      <c r="F13" s="320"/>
      <c r="G13" s="220"/>
    </row>
    <row r="14" spans="1:9" x14ac:dyDescent="0.2">
      <c r="A14" s="309" t="s">
        <v>9</v>
      </c>
      <c r="B14" s="346" t="s">
        <v>10</v>
      </c>
      <c r="C14" s="346"/>
      <c r="D14" s="171">
        <f>SUM(D15:D18)</f>
        <v>0</v>
      </c>
      <c r="E14" s="171"/>
      <c r="F14" s="320"/>
      <c r="G14" s="220"/>
    </row>
    <row r="15" spans="1:9" x14ac:dyDescent="0.2">
      <c r="A15" s="227"/>
      <c r="B15" s="171" t="s">
        <v>7</v>
      </c>
      <c r="C15" s="171" t="s">
        <v>130</v>
      </c>
      <c r="D15" s="171"/>
      <c r="E15" s="171"/>
      <c r="F15" s="320"/>
      <c r="G15" s="220"/>
    </row>
    <row r="16" spans="1:9" x14ac:dyDescent="0.2">
      <c r="A16" s="227"/>
      <c r="B16" s="171" t="s">
        <v>9</v>
      </c>
      <c r="C16" s="171" t="s">
        <v>131</v>
      </c>
      <c r="D16" s="171"/>
      <c r="E16" s="171"/>
      <c r="F16" s="320"/>
      <c r="G16" s="220"/>
    </row>
    <row r="17" spans="1:8" x14ac:dyDescent="0.2">
      <c r="A17" s="227"/>
      <c r="B17" s="171" t="s">
        <v>17</v>
      </c>
      <c r="C17" s="171" t="s">
        <v>132</v>
      </c>
      <c r="D17" s="171"/>
      <c r="E17" s="171"/>
      <c r="F17" s="320"/>
      <c r="G17" s="220"/>
    </row>
    <row r="18" spans="1:8" x14ac:dyDescent="0.2">
      <c r="A18" s="227"/>
      <c r="B18" s="171" t="s">
        <v>12</v>
      </c>
      <c r="C18" s="171" t="s">
        <v>70</v>
      </c>
      <c r="D18" s="171"/>
      <c r="E18" s="171"/>
      <c r="F18" s="320"/>
      <c r="G18" s="220"/>
    </row>
    <row r="19" spans="1:8" x14ac:dyDescent="0.2">
      <c r="A19" s="309" t="s">
        <v>17</v>
      </c>
      <c r="B19" s="346" t="s">
        <v>71</v>
      </c>
      <c r="C19" s="346"/>
      <c r="D19" s="171">
        <f>SUM(D20:D27)</f>
        <v>3979000</v>
      </c>
      <c r="E19" s="171">
        <f t="shared" ref="E19:G19" si="2">SUM(E20:E27)</f>
        <v>797000</v>
      </c>
      <c r="F19" s="171">
        <f t="shared" si="2"/>
        <v>794000</v>
      </c>
      <c r="G19" s="220">
        <f t="shared" si="2"/>
        <v>5570000</v>
      </c>
    </row>
    <row r="20" spans="1:8" x14ac:dyDescent="0.2">
      <c r="A20" s="309"/>
      <c r="B20" s="310"/>
      <c r="C20" s="315" t="s">
        <v>72</v>
      </c>
      <c r="D20" s="171"/>
      <c r="E20" s="171"/>
      <c r="F20" s="320"/>
      <c r="G20" s="220">
        <f>SUM(D20:E20)</f>
        <v>0</v>
      </c>
    </row>
    <row r="21" spans="1:8" x14ac:dyDescent="0.2">
      <c r="A21" s="309"/>
      <c r="B21" s="310"/>
      <c r="C21" s="315" t="s">
        <v>73</v>
      </c>
      <c r="D21" s="171"/>
      <c r="E21" s="171"/>
      <c r="F21" s="320"/>
      <c r="G21" s="220">
        <f t="shared" ref="G21:G28" si="3">SUM(D21:E21)</f>
        <v>0</v>
      </c>
    </row>
    <row r="22" spans="1:8" x14ac:dyDescent="0.2">
      <c r="A22" s="309"/>
      <c r="B22" s="310"/>
      <c r="C22" s="315" t="s">
        <v>74</v>
      </c>
      <c r="D22" s="171"/>
      <c r="E22" s="171"/>
      <c r="F22" s="320"/>
      <c r="G22" s="220">
        <f t="shared" si="3"/>
        <v>0</v>
      </c>
    </row>
    <row r="23" spans="1:8" x14ac:dyDescent="0.2">
      <c r="A23" s="309"/>
      <c r="B23" s="310"/>
      <c r="C23" s="315" t="s">
        <v>75</v>
      </c>
      <c r="D23" s="171"/>
      <c r="E23" s="171"/>
      <c r="F23" s="320"/>
      <c r="G23" s="220">
        <f t="shared" si="3"/>
        <v>0</v>
      </c>
    </row>
    <row r="24" spans="1:8" x14ac:dyDescent="0.2">
      <c r="A24" s="309"/>
      <c r="B24" s="310"/>
      <c r="C24" s="315" t="s">
        <v>76</v>
      </c>
      <c r="D24" s="171">
        <v>2740000</v>
      </c>
      <c r="E24" s="171"/>
      <c r="F24" s="320"/>
      <c r="G24" s="220">
        <f>SUM(D24:F24)</f>
        <v>2740000</v>
      </c>
    </row>
    <row r="25" spans="1:8" x14ac:dyDescent="0.2">
      <c r="A25" s="309"/>
      <c r="B25" s="310"/>
      <c r="C25" s="315" t="s">
        <v>77</v>
      </c>
      <c r="D25" s="171">
        <v>739000</v>
      </c>
      <c r="E25" s="171"/>
      <c r="F25" s="320"/>
      <c r="G25" s="220">
        <f t="shared" ref="G25:G26" si="4">SUM(D25:F25)</f>
        <v>739000</v>
      </c>
    </row>
    <row r="26" spans="1:8" x14ac:dyDescent="0.2">
      <c r="A26" s="309"/>
      <c r="B26" s="310"/>
      <c r="C26" s="315" t="s">
        <v>78</v>
      </c>
      <c r="D26" s="171">
        <v>500000</v>
      </c>
      <c r="E26" s="171">
        <v>797000</v>
      </c>
      <c r="F26" s="320">
        <v>794000</v>
      </c>
      <c r="G26" s="220">
        <f t="shared" si="4"/>
        <v>2091000</v>
      </c>
    </row>
    <row r="27" spans="1:8" x14ac:dyDescent="0.2">
      <c r="A27" s="309"/>
      <c r="B27" s="310"/>
      <c r="C27" s="315" t="s">
        <v>79</v>
      </c>
      <c r="D27" s="171"/>
      <c r="E27" s="171"/>
      <c r="F27" s="320"/>
      <c r="G27" s="220">
        <f t="shared" si="3"/>
        <v>0</v>
      </c>
    </row>
    <row r="28" spans="1:8" x14ac:dyDescent="0.2">
      <c r="A28" s="309" t="s">
        <v>12</v>
      </c>
      <c r="B28" s="346" t="s">
        <v>13</v>
      </c>
      <c r="C28" s="346"/>
      <c r="D28" s="171"/>
      <c r="E28" s="171"/>
      <c r="F28" s="320"/>
      <c r="G28" s="220">
        <f t="shared" si="3"/>
        <v>0</v>
      </c>
    </row>
    <row r="29" spans="1:8" ht="15" customHeight="1" x14ac:dyDescent="0.2">
      <c r="A29" s="229" t="s">
        <v>80</v>
      </c>
      <c r="B29" s="346" t="s">
        <v>81</v>
      </c>
      <c r="C29" s="346"/>
      <c r="D29" s="171">
        <f>SUM(D30+D33+D36)</f>
        <v>0</v>
      </c>
      <c r="E29" s="171">
        <f t="shared" ref="E29:G29" si="5">SUM(E30+E33+E36)</f>
        <v>0</v>
      </c>
      <c r="F29" s="171">
        <f t="shared" si="5"/>
        <v>0</v>
      </c>
      <c r="G29" s="220">
        <f t="shared" si="5"/>
        <v>0</v>
      </c>
      <c r="H29" s="210"/>
    </row>
    <row r="30" spans="1:8" ht="15" customHeight="1" x14ac:dyDescent="0.2">
      <c r="A30" s="227" t="s">
        <v>7</v>
      </c>
      <c r="B30" s="445" t="s">
        <v>82</v>
      </c>
      <c r="C30" s="445"/>
      <c r="D30" s="171">
        <f>SUM(D31:D32)</f>
        <v>0</v>
      </c>
      <c r="E30" s="171">
        <f t="shared" ref="E30:G30" si="6">SUM(E31:E32)</f>
        <v>0</v>
      </c>
      <c r="F30" s="171">
        <f t="shared" si="6"/>
        <v>0</v>
      </c>
      <c r="G30" s="220">
        <f t="shared" si="6"/>
        <v>0</v>
      </c>
    </row>
    <row r="31" spans="1:8" x14ac:dyDescent="0.2">
      <c r="A31" s="227"/>
      <c r="B31" s="171" t="s">
        <v>7</v>
      </c>
      <c r="C31" s="171" t="s">
        <v>83</v>
      </c>
      <c r="D31" s="171"/>
      <c r="E31" s="171"/>
      <c r="F31" s="320"/>
      <c r="G31" s="220"/>
    </row>
    <row r="32" spans="1:8" x14ac:dyDescent="0.2">
      <c r="A32" s="227"/>
      <c r="B32" s="171" t="s">
        <v>9</v>
      </c>
      <c r="C32" s="171" t="s">
        <v>84</v>
      </c>
      <c r="D32" s="171"/>
      <c r="E32" s="171"/>
      <c r="F32" s="320"/>
      <c r="G32" s="220"/>
    </row>
    <row r="33" spans="1:7" s="193" customFormat="1" ht="15" customHeight="1" x14ac:dyDescent="0.2">
      <c r="A33" s="229" t="s">
        <v>9</v>
      </c>
      <c r="B33" s="346" t="s">
        <v>16</v>
      </c>
      <c r="C33" s="346"/>
      <c r="D33" s="218">
        <f>SUM(D34:D35)</f>
        <v>0</v>
      </c>
      <c r="E33" s="218">
        <f t="shared" ref="E33:G33" si="7">SUM(E34:E35)</f>
        <v>0</v>
      </c>
      <c r="F33" s="218">
        <f t="shared" si="7"/>
        <v>0</v>
      </c>
      <c r="G33" s="219">
        <f t="shared" si="7"/>
        <v>0</v>
      </c>
    </row>
    <row r="34" spans="1:7" ht="15" customHeight="1" x14ac:dyDescent="0.2">
      <c r="A34" s="227"/>
      <c r="B34" s="315" t="s">
        <v>7</v>
      </c>
      <c r="C34" s="315" t="s">
        <v>85</v>
      </c>
      <c r="D34" s="171"/>
      <c r="E34" s="171"/>
      <c r="F34" s="320"/>
      <c r="G34" s="220"/>
    </row>
    <row r="35" spans="1:7" ht="15" customHeight="1" x14ac:dyDescent="0.2">
      <c r="A35" s="227"/>
      <c r="B35" s="315" t="s">
        <v>9</v>
      </c>
      <c r="C35" s="315" t="s">
        <v>86</v>
      </c>
      <c r="D35" s="171"/>
      <c r="E35" s="171"/>
      <c r="F35" s="320"/>
      <c r="G35" s="220"/>
    </row>
    <row r="36" spans="1:7" s="193" customFormat="1" ht="15" customHeight="1" x14ac:dyDescent="0.2">
      <c r="A36" s="229" t="s">
        <v>17</v>
      </c>
      <c r="B36" s="346" t="s">
        <v>87</v>
      </c>
      <c r="C36" s="346"/>
      <c r="D36" s="218"/>
      <c r="E36" s="218"/>
      <c r="F36" s="319"/>
      <c r="G36" s="219"/>
    </row>
    <row r="37" spans="1:7" s="193" customFormat="1" ht="15" customHeight="1" x14ac:dyDescent="0.2">
      <c r="A37" s="345" t="s">
        <v>28</v>
      </c>
      <c r="B37" s="346"/>
      <c r="C37" s="346"/>
      <c r="D37" s="218"/>
      <c r="E37" s="218"/>
      <c r="F37" s="319"/>
      <c r="G37" s="219"/>
    </row>
    <row r="38" spans="1:7" s="193" customFormat="1" ht="15" customHeight="1" x14ac:dyDescent="0.2">
      <c r="A38" s="309" t="s">
        <v>88</v>
      </c>
      <c r="B38" s="346" t="s">
        <v>89</v>
      </c>
      <c r="C38" s="346"/>
      <c r="D38" s="218">
        <f>SUM(D39+D41)</f>
        <v>169216360</v>
      </c>
      <c r="E38" s="218">
        <f t="shared" ref="E38:G38" si="8">SUM(E39+E41)</f>
        <v>201562</v>
      </c>
      <c r="F38" s="218">
        <f t="shared" si="8"/>
        <v>0</v>
      </c>
      <c r="G38" s="219">
        <f t="shared" si="8"/>
        <v>169417922</v>
      </c>
    </row>
    <row r="39" spans="1:7" s="193" customFormat="1" ht="15" customHeight="1" x14ac:dyDescent="0.2">
      <c r="A39" s="309" t="s">
        <v>7</v>
      </c>
      <c r="B39" s="346" t="s">
        <v>20</v>
      </c>
      <c r="C39" s="346"/>
      <c r="D39" s="218"/>
      <c r="E39" s="218">
        <v>201562</v>
      </c>
      <c r="F39" s="319"/>
      <c r="G39" s="219">
        <f>SUM(D39:E39)</f>
        <v>201562</v>
      </c>
    </row>
    <row r="40" spans="1:7" s="193" customFormat="1" ht="15" customHeight="1" x14ac:dyDescent="0.2">
      <c r="A40" s="309"/>
      <c r="B40" s="315" t="s">
        <v>7</v>
      </c>
      <c r="C40" s="315" t="s">
        <v>90</v>
      </c>
      <c r="D40" s="171"/>
      <c r="E40" s="218">
        <v>201562</v>
      </c>
      <c r="F40" s="319"/>
      <c r="G40" s="219">
        <f t="shared" ref="G40:G41" si="9">SUM(D40:E40)</f>
        <v>201562</v>
      </c>
    </row>
    <row r="41" spans="1:7" s="193" customFormat="1" ht="15" customHeight="1" x14ac:dyDescent="0.2">
      <c r="A41" s="309" t="s">
        <v>9</v>
      </c>
      <c r="B41" s="346" t="s">
        <v>25</v>
      </c>
      <c r="C41" s="346"/>
      <c r="D41" s="218">
        <v>169216360</v>
      </c>
      <c r="E41" s="218"/>
      <c r="F41" s="319"/>
      <c r="G41" s="219">
        <f t="shared" si="9"/>
        <v>169216360</v>
      </c>
    </row>
    <row r="42" spans="1:7" s="193" customFormat="1" ht="15" customHeight="1" thickBot="1" x14ac:dyDescent="0.25">
      <c r="A42" s="355" t="s">
        <v>26</v>
      </c>
      <c r="B42" s="356"/>
      <c r="C42" s="356"/>
      <c r="D42" s="221">
        <f>SUM(D38+D29+D10)</f>
        <v>173195360</v>
      </c>
      <c r="E42" s="221">
        <f t="shared" ref="E42:G42" si="10">SUM(E38+E29+E10)</f>
        <v>998562</v>
      </c>
      <c r="F42" s="221">
        <f t="shared" si="10"/>
        <v>794000</v>
      </c>
      <c r="G42" s="208">
        <f t="shared" si="10"/>
        <v>174987922</v>
      </c>
    </row>
    <row r="43" spans="1:7" x14ac:dyDescent="0.25">
      <c r="A43" s="209"/>
      <c r="B43" s="209"/>
      <c r="C43" s="209"/>
      <c r="D43" s="210"/>
    </row>
    <row r="44" spans="1:7" x14ac:dyDescent="0.25">
      <c r="A44" s="209"/>
      <c r="B44" s="209"/>
      <c r="C44" s="209"/>
      <c r="D44" s="210"/>
    </row>
    <row r="45" spans="1:7" ht="15" customHeight="1" x14ac:dyDescent="0.2">
      <c r="A45" s="370"/>
      <c r="B45" s="370"/>
      <c r="C45" s="370"/>
      <c r="D45" s="452" t="s">
        <v>340</v>
      </c>
      <c r="E45" s="452"/>
      <c r="F45" s="452"/>
      <c r="G45" s="452"/>
    </row>
    <row r="46" spans="1:7" ht="15" customHeight="1" thickBot="1" x14ac:dyDescent="0.3">
      <c r="A46" s="241"/>
      <c r="B46" s="241"/>
      <c r="C46" s="241"/>
      <c r="D46" s="242"/>
      <c r="E46" s="242"/>
      <c r="F46" s="242"/>
      <c r="G46" s="242" t="s">
        <v>311</v>
      </c>
    </row>
    <row r="47" spans="1:7" x14ac:dyDescent="0.2">
      <c r="A47" s="381" t="s">
        <v>2</v>
      </c>
      <c r="B47" s="382"/>
      <c r="C47" s="382"/>
      <c r="D47" s="357" t="s">
        <v>111</v>
      </c>
      <c r="E47" s="357" t="s">
        <v>285</v>
      </c>
      <c r="F47" s="362" t="s">
        <v>326</v>
      </c>
      <c r="G47" s="359" t="s">
        <v>284</v>
      </c>
    </row>
    <row r="48" spans="1:7" x14ac:dyDescent="0.2">
      <c r="A48" s="383"/>
      <c r="B48" s="384"/>
      <c r="C48" s="384"/>
      <c r="D48" s="358"/>
      <c r="E48" s="358"/>
      <c r="F48" s="363"/>
      <c r="G48" s="360"/>
    </row>
    <row r="49" spans="1:7" x14ac:dyDescent="0.2">
      <c r="A49" s="224" t="s">
        <v>29</v>
      </c>
      <c r="B49" s="225"/>
      <c r="C49" s="225"/>
      <c r="D49" s="216">
        <f>SUM(D50+D54+D55+D56+D57)</f>
        <v>172566360</v>
      </c>
      <c r="E49" s="216">
        <f t="shared" ref="E49:G49" si="11">SUM(E50+E54+E55+E56+E57)</f>
        <v>650562</v>
      </c>
      <c r="F49" s="216">
        <f t="shared" si="11"/>
        <v>527000</v>
      </c>
      <c r="G49" s="217">
        <f t="shared" si="11"/>
        <v>173743922</v>
      </c>
    </row>
    <row r="50" spans="1:7" ht="12" customHeight="1" x14ac:dyDescent="0.2">
      <c r="A50" s="236" t="s">
        <v>7</v>
      </c>
      <c r="B50" s="445" t="s">
        <v>30</v>
      </c>
      <c r="C50" s="445"/>
      <c r="D50" s="171">
        <f>SUM(D52:D53)</f>
        <v>109651000</v>
      </c>
      <c r="E50" s="171">
        <f t="shared" ref="E50:G50" si="12">SUM(E52:E53)</f>
        <v>0</v>
      </c>
      <c r="F50" s="171">
        <f t="shared" si="12"/>
        <v>0</v>
      </c>
      <c r="G50" s="220">
        <f t="shared" si="12"/>
        <v>109651000</v>
      </c>
    </row>
    <row r="51" spans="1:7" ht="12.75" hidden="1" customHeight="1" x14ac:dyDescent="0.25">
      <c r="A51" s="227"/>
      <c r="B51" s="171">
        <v>1</v>
      </c>
      <c r="C51" s="171" t="s">
        <v>112</v>
      </c>
      <c r="D51" s="171"/>
      <c r="E51" s="239"/>
      <c r="F51" s="324"/>
      <c r="G51" s="220"/>
    </row>
    <row r="52" spans="1:7" ht="12.75" customHeight="1" x14ac:dyDescent="0.2">
      <c r="A52" s="227"/>
      <c r="B52" s="171">
        <v>1</v>
      </c>
      <c r="C52" s="171" t="s">
        <v>112</v>
      </c>
      <c r="D52" s="171">
        <v>107601000</v>
      </c>
      <c r="E52" s="239"/>
      <c r="F52" s="324"/>
      <c r="G52" s="220">
        <f>SUM(D52:F52)</f>
        <v>107601000</v>
      </c>
    </row>
    <row r="53" spans="1:7" x14ac:dyDescent="0.2">
      <c r="A53" s="227"/>
      <c r="B53" s="171">
        <v>2</v>
      </c>
      <c r="C53" s="171" t="s">
        <v>95</v>
      </c>
      <c r="D53" s="171">
        <v>2050000</v>
      </c>
      <c r="E53" s="239"/>
      <c r="F53" s="324"/>
      <c r="G53" s="220">
        <f t="shared" ref="G53:G55" si="13">SUM(D53:F53)</f>
        <v>2050000</v>
      </c>
    </row>
    <row r="54" spans="1:7" ht="12.75" customHeight="1" x14ac:dyDescent="0.2">
      <c r="A54" s="228" t="s">
        <v>9</v>
      </c>
      <c r="B54" s="346" t="s">
        <v>31</v>
      </c>
      <c r="C54" s="346"/>
      <c r="D54" s="171">
        <v>21962000</v>
      </c>
      <c r="E54" s="239"/>
      <c r="F54" s="324"/>
      <c r="G54" s="220">
        <f t="shared" si="13"/>
        <v>21962000</v>
      </c>
    </row>
    <row r="55" spans="1:7" ht="12.75" customHeight="1" x14ac:dyDescent="0.2">
      <c r="A55" s="228" t="s">
        <v>17</v>
      </c>
      <c r="B55" s="346" t="s">
        <v>32</v>
      </c>
      <c r="C55" s="346"/>
      <c r="D55" s="171">
        <v>40953360</v>
      </c>
      <c r="E55" s="239">
        <v>650562</v>
      </c>
      <c r="F55" s="324">
        <v>527000</v>
      </c>
      <c r="G55" s="220">
        <f t="shared" si="13"/>
        <v>42130922</v>
      </c>
    </row>
    <row r="56" spans="1:7" x14ac:dyDescent="0.2">
      <c r="A56" s="228" t="s">
        <v>12</v>
      </c>
      <c r="B56" s="346" t="s">
        <v>33</v>
      </c>
      <c r="C56" s="346"/>
      <c r="D56" s="171"/>
      <c r="E56" s="239"/>
      <c r="F56" s="324"/>
      <c r="G56" s="220"/>
    </row>
    <row r="57" spans="1:7" x14ac:dyDescent="0.2">
      <c r="A57" s="229" t="s">
        <v>34</v>
      </c>
      <c r="B57" s="346" t="s">
        <v>35</v>
      </c>
      <c r="C57" s="346"/>
      <c r="D57" s="171"/>
      <c r="E57" s="239"/>
      <c r="F57" s="324"/>
      <c r="G57" s="220"/>
    </row>
    <row r="58" spans="1:7" x14ac:dyDescent="0.2">
      <c r="A58" s="227"/>
      <c r="B58" s="230">
        <v>1</v>
      </c>
      <c r="C58" s="230" t="s">
        <v>96</v>
      </c>
      <c r="D58" s="171"/>
      <c r="E58" s="239"/>
      <c r="F58" s="324"/>
      <c r="G58" s="220"/>
    </row>
    <row r="59" spans="1:7" x14ac:dyDescent="0.2">
      <c r="A59" s="227"/>
      <c r="B59" s="171">
        <v>2</v>
      </c>
      <c r="C59" s="171" t="s">
        <v>97</v>
      </c>
      <c r="D59" s="171"/>
      <c r="E59" s="239"/>
      <c r="F59" s="324"/>
      <c r="G59" s="220"/>
    </row>
    <row r="60" spans="1:7" x14ac:dyDescent="0.2">
      <c r="A60" s="227"/>
      <c r="B60" s="171">
        <v>3</v>
      </c>
      <c r="C60" s="171" t="s">
        <v>98</v>
      </c>
      <c r="D60" s="171"/>
      <c r="E60" s="239"/>
      <c r="F60" s="324"/>
      <c r="G60" s="220"/>
    </row>
    <row r="61" spans="1:7" x14ac:dyDescent="0.2">
      <c r="A61" s="227"/>
      <c r="B61" s="171">
        <v>4</v>
      </c>
      <c r="C61" s="171" t="s">
        <v>99</v>
      </c>
      <c r="D61" s="171"/>
      <c r="E61" s="239"/>
      <c r="F61" s="324"/>
      <c r="G61" s="220"/>
    </row>
    <row r="62" spans="1:7" x14ac:dyDescent="0.2">
      <c r="A62" s="229" t="s">
        <v>80</v>
      </c>
      <c r="B62" s="346" t="s">
        <v>102</v>
      </c>
      <c r="C62" s="346"/>
      <c r="D62" s="218">
        <f>SUM(D63:D65)</f>
        <v>629000</v>
      </c>
      <c r="E62" s="218">
        <f t="shared" ref="E62:F62" si="14">SUM(E63:E65)</f>
        <v>348000</v>
      </c>
      <c r="F62" s="218">
        <f t="shared" si="14"/>
        <v>267000</v>
      </c>
      <c r="G62" s="219">
        <f t="shared" ref="G62" si="15">SUM(G63:G65)</f>
        <v>1244000</v>
      </c>
    </row>
    <row r="63" spans="1:7" s="213" customFormat="1" x14ac:dyDescent="0.2">
      <c r="A63" s="229"/>
      <c r="B63" s="179" t="s">
        <v>7</v>
      </c>
      <c r="C63" s="179" t="s">
        <v>37</v>
      </c>
      <c r="D63" s="218">
        <v>629000</v>
      </c>
      <c r="E63" s="292">
        <v>348000</v>
      </c>
      <c r="F63" s="326">
        <v>267000</v>
      </c>
      <c r="G63" s="267">
        <f>SUM(D63:F63)</f>
        <v>1244000</v>
      </c>
    </row>
    <row r="64" spans="1:7" x14ac:dyDescent="0.2">
      <c r="A64" s="229"/>
      <c r="B64" s="179" t="s">
        <v>9</v>
      </c>
      <c r="C64" s="179" t="s">
        <v>39</v>
      </c>
      <c r="D64" s="218"/>
      <c r="E64" s="239"/>
      <c r="F64" s="324"/>
      <c r="G64" s="220"/>
    </row>
    <row r="65" spans="1:7" x14ac:dyDescent="0.2">
      <c r="A65" s="229"/>
      <c r="B65" s="218" t="s">
        <v>17</v>
      </c>
      <c r="C65" s="218" t="s">
        <v>40</v>
      </c>
      <c r="D65" s="218"/>
      <c r="E65" s="239"/>
      <c r="F65" s="324"/>
      <c r="G65" s="220"/>
    </row>
    <row r="66" spans="1:7" x14ac:dyDescent="0.2">
      <c r="A66" s="345" t="s">
        <v>41</v>
      </c>
      <c r="B66" s="346"/>
      <c r="C66" s="346"/>
      <c r="D66" s="218">
        <f>SUM(D49+D62)</f>
        <v>173195360</v>
      </c>
      <c r="E66" s="218">
        <f t="shared" ref="E66:F66" si="16">SUM(E49+E62)</f>
        <v>998562</v>
      </c>
      <c r="F66" s="218">
        <f t="shared" si="16"/>
        <v>794000</v>
      </c>
      <c r="G66" s="219">
        <f t="shared" ref="G66" si="17">SUM(G49+G62)</f>
        <v>174987922</v>
      </c>
    </row>
    <row r="67" spans="1:7" x14ac:dyDescent="0.2">
      <c r="A67" s="228" t="s">
        <v>88</v>
      </c>
      <c r="B67" s="346" t="s">
        <v>108</v>
      </c>
      <c r="C67" s="346"/>
      <c r="D67" s="218"/>
      <c r="E67" s="239"/>
      <c r="F67" s="324"/>
      <c r="G67" s="220"/>
    </row>
    <row r="68" spans="1:7" ht="12.75" thickBot="1" x14ac:dyDescent="0.25">
      <c r="A68" s="355" t="s">
        <v>133</v>
      </c>
      <c r="B68" s="356"/>
      <c r="C68" s="356"/>
      <c r="D68" s="221">
        <f>SUM(D66:D67)</f>
        <v>173195360</v>
      </c>
      <c r="E68" s="221">
        <f t="shared" ref="E68:F68" si="18">SUM(E66:E67)</f>
        <v>998562</v>
      </c>
      <c r="F68" s="221">
        <f t="shared" si="18"/>
        <v>794000</v>
      </c>
      <c r="G68" s="208">
        <f t="shared" ref="G68" si="19">SUM(G66:G67)</f>
        <v>174987922</v>
      </c>
    </row>
  </sheetData>
  <mergeCells count="39">
    <mergeCell ref="B11:C11"/>
    <mergeCell ref="B14:C14"/>
    <mergeCell ref="B19:C19"/>
    <mergeCell ref="B54:C54"/>
    <mergeCell ref="B41:C41"/>
    <mergeCell ref="A42:C42"/>
    <mergeCell ref="A45:C45"/>
    <mergeCell ref="A47:C48"/>
    <mergeCell ref="A68:C68"/>
    <mergeCell ref="B55:C55"/>
    <mergeCell ref="B56:C56"/>
    <mergeCell ref="B57:C57"/>
    <mergeCell ref="B62:C62"/>
    <mergeCell ref="A66:C66"/>
    <mergeCell ref="B67:C67"/>
    <mergeCell ref="A1:G1"/>
    <mergeCell ref="A3:G3"/>
    <mergeCell ref="A4:G4"/>
    <mergeCell ref="D47:D48"/>
    <mergeCell ref="B50:C50"/>
    <mergeCell ref="B30:C30"/>
    <mergeCell ref="B33:C33"/>
    <mergeCell ref="B36:C36"/>
    <mergeCell ref="A37:C37"/>
    <mergeCell ref="B38:C38"/>
    <mergeCell ref="B39:C39"/>
    <mergeCell ref="A2:D2"/>
    <mergeCell ref="A5:D5"/>
    <mergeCell ref="B28:C28"/>
    <mergeCell ref="B29:C29"/>
    <mergeCell ref="A8:C9"/>
    <mergeCell ref="E47:E48"/>
    <mergeCell ref="G47:G48"/>
    <mergeCell ref="D45:G45"/>
    <mergeCell ref="E8:E9"/>
    <mergeCell ref="G8:G9"/>
    <mergeCell ref="D8:D9"/>
    <mergeCell ref="F8:F9"/>
    <mergeCell ref="F47:F48"/>
  </mergeCells>
  <pageMargins left="0.25" right="0.25" top="0.75" bottom="0.75" header="0.3" footer="0.3"/>
  <pageSetup paperSize="9" orientation="portrait" r:id="rId1"/>
  <rowBreaks count="1" manualBreakCount="1">
    <brk id="44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0"/>
  <sheetViews>
    <sheetView workbookViewId="0">
      <selection activeCell="H33" sqref="H33"/>
    </sheetView>
  </sheetViews>
  <sheetFormatPr defaultColWidth="9.140625" defaultRowHeight="12" x14ac:dyDescent="0.2"/>
  <cols>
    <col min="1" max="1" width="41.42578125" style="184" customWidth="1"/>
    <col min="2" max="4" width="14.7109375" style="184" customWidth="1"/>
    <col min="5" max="16384" width="9.140625" style="184"/>
  </cols>
  <sheetData>
    <row r="1" spans="1:7" ht="32.25" customHeight="1" x14ac:dyDescent="0.2">
      <c r="A1" s="337" t="s">
        <v>341</v>
      </c>
      <c r="B1" s="337"/>
      <c r="C1" s="337"/>
      <c r="D1" s="337"/>
    </row>
    <row r="2" spans="1:7" x14ac:dyDescent="0.25">
      <c r="A2" s="361"/>
      <c r="B2" s="361"/>
      <c r="C2" s="361"/>
      <c r="D2" s="223" t="s">
        <v>286</v>
      </c>
    </row>
    <row r="3" spans="1:7" x14ac:dyDescent="0.2">
      <c r="A3" s="338" t="s">
        <v>337</v>
      </c>
      <c r="B3" s="338"/>
      <c r="C3" s="338"/>
      <c r="D3" s="338"/>
    </row>
    <row r="4" spans="1:7" x14ac:dyDescent="0.2">
      <c r="A4" s="448" t="s">
        <v>270</v>
      </c>
      <c r="B4" s="448"/>
      <c r="C4" s="448"/>
      <c r="D4" s="448"/>
    </row>
    <row r="5" spans="1:7" ht="12.6" thickBot="1" x14ac:dyDescent="0.3">
      <c r="A5" s="339"/>
      <c r="B5" s="339"/>
      <c r="C5" s="339"/>
    </row>
    <row r="6" spans="1:7" ht="12.6" hidden="1" thickBot="1" x14ac:dyDescent="0.3">
      <c r="A6" s="186" t="s">
        <v>49</v>
      </c>
      <c r="B6" s="188" t="s">
        <v>50</v>
      </c>
      <c r="C6" s="188" t="s">
        <v>51</v>
      </c>
      <c r="D6" s="190"/>
      <c r="E6" s="190"/>
      <c r="F6" s="190"/>
      <c r="G6" s="190"/>
    </row>
    <row r="7" spans="1:7" ht="12.6" hidden="1" thickBot="1" x14ac:dyDescent="0.3">
      <c r="A7" s="186"/>
      <c r="B7" s="188"/>
      <c r="C7" s="188"/>
    </row>
    <row r="8" spans="1:7" ht="15" customHeight="1" x14ac:dyDescent="0.2">
      <c r="A8" s="381" t="s">
        <v>266</v>
      </c>
      <c r="B8" s="382"/>
      <c r="C8" s="357" t="s">
        <v>111</v>
      </c>
      <c r="D8" s="359" t="s">
        <v>312</v>
      </c>
    </row>
    <row r="9" spans="1:7" x14ac:dyDescent="0.2">
      <c r="A9" s="383"/>
      <c r="B9" s="384"/>
      <c r="C9" s="358"/>
      <c r="D9" s="360"/>
    </row>
    <row r="10" spans="1:7" x14ac:dyDescent="0.2">
      <c r="A10" s="449" t="s">
        <v>271</v>
      </c>
      <c r="B10" s="276" t="s">
        <v>30</v>
      </c>
      <c r="C10" s="238">
        <v>87779000</v>
      </c>
      <c r="D10" s="220">
        <v>87639000</v>
      </c>
    </row>
    <row r="11" spans="1:7" x14ac:dyDescent="0.2">
      <c r="A11" s="449"/>
      <c r="B11" s="225" t="s">
        <v>267</v>
      </c>
      <c r="C11" s="238">
        <v>17569000</v>
      </c>
      <c r="D11" s="220">
        <v>17569000</v>
      </c>
    </row>
    <row r="12" spans="1:7" ht="15" customHeight="1" x14ac:dyDescent="0.2">
      <c r="A12" s="449"/>
      <c r="B12" s="179" t="s">
        <v>32</v>
      </c>
      <c r="C12" s="171">
        <v>7665390</v>
      </c>
      <c r="D12" s="220">
        <v>5584390</v>
      </c>
    </row>
    <row r="13" spans="1:7" x14ac:dyDescent="0.2">
      <c r="A13" s="345" t="s">
        <v>5</v>
      </c>
      <c r="B13" s="346"/>
      <c r="C13" s="218">
        <f>SUM(C10:C12)</f>
        <v>113013390</v>
      </c>
      <c r="D13" s="219">
        <f>SUM(D10:D12)</f>
        <v>110792390</v>
      </c>
    </row>
    <row r="14" spans="1:7" x14ac:dyDescent="0.2">
      <c r="A14" s="449" t="s">
        <v>272</v>
      </c>
      <c r="B14" s="276" t="s">
        <v>30</v>
      </c>
      <c r="C14" s="171">
        <v>1300000</v>
      </c>
      <c r="D14" s="220">
        <v>1300000</v>
      </c>
    </row>
    <row r="15" spans="1:7" x14ac:dyDescent="0.2">
      <c r="A15" s="449"/>
      <c r="B15" s="225" t="s">
        <v>267</v>
      </c>
      <c r="C15" s="171">
        <v>254000</v>
      </c>
      <c r="D15" s="220">
        <v>254000</v>
      </c>
    </row>
    <row r="16" spans="1:7" x14ac:dyDescent="0.2">
      <c r="A16" s="449"/>
      <c r="B16" s="179" t="s">
        <v>32</v>
      </c>
      <c r="C16" s="171"/>
      <c r="D16" s="220"/>
    </row>
    <row r="17" spans="1:4" x14ac:dyDescent="0.2">
      <c r="A17" s="345" t="s">
        <v>5</v>
      </c>
      <c r="B17" s="346"/>
      <c r="C17" s="218">
        <f>SUM(C14:C16)</f>
        <v>1554000</v>
      </c>
      <c r="D17" s="219">
        <f>SUM(D14:D16)</f>
        <v>1554000</v>
      </c>
    </row>
    <row r="18" spans="1:4" ht="15" customHeight="1" x14ac:dyDescent="0.2">
      <c r="A18" s="449" t="s">
        <v>273</v>
      </c>
      <c r="B18" s="276" t="s">
        <v>30</v>
      </c>
      <c r="C18" s="171">
        <v>3754000</v>
      </c>
      <c r="D18" s="220">
        <v>3754000</v>
      </c>
    </row>
    <row r="19" spans="1:4" ht="15" customHeight="1" x14ac:dyDescent="0.2">
      <c r="A19" s="449"/>
      <c r="B19" s="225" t="s">
        <v>267</v>
      </c>
      <c r="C19" s="171">
        <v>729000</v>
      </c>
      <c r="D19" s="220">
        <v>729000</v>
      </c>
    </row>
    <row r="20" spans="1:4" x14ac:dyDescent="0.2">
      <c r="A20" s="449"/>
      <c r="B20" s="179" t="s">
        <v>32</v>
      </c>
      <c r="C20" s="171">
        <v>12700</v>
      </c>
      <c r="D20" s="220">
        <v>12700</v>
      </c>
    </row>
    <row r="21" spans="1:4" s="210" customFormat="1" x14ac:dyDescent="0.2">
      <c r="A21" s="345" t="s">
        <v>5</v>
      </c>
      <c r="B21" s="346"/>
      <c r="C21" s="218">
        <f>SUM(C18:C20)</f>
        <v>4495700</v>
      </c>
      <c r="D21" s="219">
        <f>SUM(D18:D20)</f>
        <v>4495700</v>
      </c>
    </row>
    <row r="22" spans="1:4" x14ac:dyDescent="0.2">
      <c r="A22" s="449" t="s">
        <v>274</v>
      </c>
      <c r="B22" s="276" t="s">
        <v>30</v>
      </c>
      <c r="C22" s="171">
        <v>3548000</v>
      </c>
      <c r="D22" s="220">
        <v>3598000</v>
      </c>
    </row>
    <row r="23" spans="1:4" x14ac:dyDescent="0.2">
      <c r="A23" s="449"/>
      <c r="B23" s="225" t="s">
        <v>267</v>
      </c>
      <c r="C23" s="171">
        <v>713000</v>
      </c>
      <c r="D23" s="220">
        <v>713000</v>
      </c>
    </row>
    <row r="24" spans="1:4" s="193" customFormat="1" ht="15" customHeight="1" x14ac:dyDescent="0.2">
      <c r="A24" s="449"/>
      <c r="B24" s="179" t="s">
        <v>32</v>
      </c>
      <c r="C24" s="171">
        <v>5761990</v>
      </c>
      <c r="D24" s="220">
        <v>10045552</v>
      </c>
    </row>
    <row r="25" spans="1:4" s="193" customFormat="1" ht="15" customHeight="1" x14ac:dyDescent="0.2">
      <c r="A25" s="345" t="s">
        <v>5</v>
      </c>
      <c r="B25" s="346"/>
      <c r="C25" s="218">
        <f>SUM(C22:C24)</f>
        <v>10022990</v>
      </c>
      <c r="D25" s="219">
        <f>SUM(D22:D24)</f>
        <v>14356552</v>
      </c>
    </row>
    <row r="26" spans="1:4" ht="15" customHeight="1" x14ac:dyDescent="0.2">
      <c r="A26" s="449" t="s">
        <v>275</v>
      </c>
      <c r="B26" s="276" t="s">
        <v>30</v>
      </c>
      <c r="C26" s="171"/>
      <c r="D26" s="220"/>
    </row>
    <row r="27" spans="1:4" ht="15" customHeight="1" x14ac:dyDescent="0.2">
      <c r="A27" s="449"/>
      <c r="B27" s="225" t="s">
        <v>267</v>
      </c>
      <c r="C27" s="171"/>
      <c r="D27" s="220"/>
    </row>
    <row r="28" spans="1:4" ht="15" customHeight="1" x14ac:dyDescent="0.2">
      <c r="A28" s="449"/>
      <c r="B28" s="179" t="s">
        <v>32</v>
      </c>
      <c r="C28" s="171">
        <v>20802600</v>
      </c>
      <c r="D28" s="220">
        <v>19802600</v>
      </c>
    </row>
    <row r="29" spans="1:4" s="210" customFormat="1" ht="15" customHeight="1" x14ac:dyDescent="0.2">
      <c r="A29" s="451" t="s">
        <v>5</v>
      </c>
      <c r="B29" s="445"/>
      <c r="C29" s="218">
        <f>SUM(C26:C28)</f>
        <v>20802600</v>
      </c>
      <c r="D29" s="219">
        <f>SUM(D26:D28)</f>
        <v>19802600</v>
      </c>
    </row>
    <row r="30" spans="1:4" s="193" customFormat="1" ht="15" customHeight="1" x14ac:dyDescent="0.2">
      <c r="A30" s="430" t="s">
        <v>319</v>
      </c>
      <c r="B30" s="276" t="s">
        <v>30</v>
      </c>
      <c r="C30" s="171">
        <v>13270000</v>
      </c>
      <c r="D30" s="220">
        <v>13360000</v>
      </c>
    </row>
    <row r="31" spans="1:4" s="193" customFormat="1" ht="15" customHeight="1" x14ac:dyDescent="0.2">
      <c r="A31" s="430"/>
      <c r="B31" s="225" t="s">
        <v>267</v>
      </c>
      <c r="C31" s="171">
        <v>2697000</v>
      </c>
      <c r="D31" s="220">
        <v>2697000</v>
      </c>
    </row>
    <row r="32" spans="1:4" s="193" customFormat="1" ht="15" customHeight="1" x14ac:dyDescent="0.2">
      <c r="A32" s="430"/>
      <c r="B32" s="179" t="s">
        <v>32</v>
      </c>
      <c r="C32" s="171">
        <v>6710680</v>
      </c>
      <c r="D32" s="220">
        <v>6685680</v>
      </c>
    </row>
    <row r="33" spans="1:4" s="193" customFormat="1" ht="15" customHeight="1" x14ac:dyDescent="0.2">
      <c r="A33" s="345" t="s">
        <v>5</v>
      </c>
      <c r="B33" s="346"/>
      <c r="C33" s="218">
        <f>SUM(C30:C32)</f>
        <v>22677680</v>
      </c>
      <c r="D33" s="219">
        <f>SUM(D30:D32)</f>
        <v>22742680</v>
      </c>
    </row>
    <row r="34" spans="1:4" s="193" customFormat="1" ht="15" customHeight="1" x14ac:dyDescent="0.2">
      <c r="A34" s="345"/>
      <c r="B34" s="276" t="s">
        <v>30</v>
      </c>
      <c r="C34" s="171"/>
      <c r="D34" s="219"/>
    </row>
    <row r="35" spans="1:4" s="193" customFormat="1" ht="15" customHeight="1" x14ac:dyDescent="0.2">
      <c r="A35" s="345"/>
      <c r="B35" s="225" t="s">
        <v>267</v>
      </c>
      <c r="C35" s="171"/>
      <c r="D35" s="219"/>
    </row>
    <row r="36" spans="1:4" s="209" customFormat="1" ht="15" customHeight="1" x14ac:dyDescent="0.2">
      <c r="A36" s="345"/>
      <c r="B36" s="179" t="s">
        <v>32</v>
      </c>
      <c r="C36" s="171"/>
      <c r="D36" s="219"/>
    </row>
    <row r="37" spans="1:4" s="193" customFormat="1" ht="15" customHeight="1" x14ac:dyDescent="0.2">
      <c r="A37" s="426" t="s">
        <v>5</v>
      </c>
      <c r="B37" s="427"/>
      <c r="C37" s="171">
        <f>SUM(C34:C36)</f>
        <v>0</v>
      </c>
      <c r="D37" s="219"/>
    </row>
    <row r="38" spans="1:4" s="193" customFormat="1" ht="15" customHeight="1" x14ac:dyDescent="0.2">
      <c r="A38" s="345"/>
      <c r="B38" s="276" t="s">
        <v>30</v>
      </c>
      <c r="C38" s="171"/>
      <c r="D38" s="219"/>
    </row>
    <row r="39" spans="1:4" s="193" customFormat="1" ht="15" customHeight="1" x14ac:dyDescent="0.2">
      <c r="A39" s="345"/>
      <c r="B39" s="225" t="s">
        <v>267</v>
      </c>
      <c r="C39" s="171"/>
      <c r="D39" s="219"/>
    </row>
    <row r="40" spans="1:4" s="193" customFormat="1" ht="15" customHeight="1" x14ac:dyDescent="0.2">
      <c r="A40" s="345"/>
      <c r="B40" s="179" t="s">
        <v>32</v>
      </c>
      <c r="C40" s="171"/>
      <c r="D40" s="219"/>
    </row>
    <row r="41" spans="1:4" s="193" customFormat="1" ht="15" customHeight="1" x14ac:dyDescent="0.2">
      <c r="A41" s="345" t="s">
        <v>5</v>
      </c>
      <c r="B41" s="346"/>
      <c r="C41" s="171">
        <f>SUM(C38:C40)</f>
        <v>0</v>
      </c>
      <c r="D41" s="219"/>
    </row>
    <row r="42" spans="1:4" s="193" customFormat="1" ht="15" customHeight="1" x14ac:dyDescent="0.2">
      <c r="A42" s="345"/>
      <c r="B42" s="276" t="s">
        <v>30</v>
      </c>
      <c r="C42" s="171"/>
      <c r="D42" s="219"/>
    </row>
    <row r="43" spans="1:4" ht="15" customHeight="1" x14ac:dyDescent="0.2">
      <c r="A43" s="345"/>
      <c r="B43" s="225" t="s">
        <v>267</v>
      </c>
      <c r="C43" s="171"/>
      <c r="D43" s="220"/>
    </row>
    <row r="44" spans="1:4" ht="15" customHeight="1" x14ac:dyDescent="0.2">
      <c r="A44" s="345"/>
      <c r="B44" s="179" t="s">
        <v>32</v>
      </c>
      <c r="C44" s="171"/>
      <c r="D44" s="220"/>
    </row>
    <row r="45" spans="1:4" s="193" customFormat="1" ht="15" customHeight="1" x14ac:dyDescent="0.2">
      <c r="A45" s="345" t="s">
        <v>5</v>
      </c>
      <c r="B45" s="346"/>
      <c r="C45" s="171">
        <f>SUM(C42:C44)</f>
        <v>0</v>
      </c>
      <c r="D45" s="219"/>
    </row>
    <row r="46" spans="1:4" s="193" customFormat="1" ht="15" customHeight="1" x14ac:dyDescent="0.2">
      <c r="A46" s="228"/>
      <c r="B46" s="276" t="s">
        <v>30</v>
      </c>
      <c r="C46" s="171"/>
      <c r="D46" s="219"/>
    </row>
    <row r="47" spans="1:4" s="193" customFormat="1" ht="15" customHeight="1" x14ac:dyDescent="0.2">
      <c r="A47" s="228"/>
      <c r="B47" s="225" t="s">
        <v>267</v>
      </c>
      <c r="C47" s="171"/>
      <c r="D47" s="219"/>
    </row>
    <row r="48" spans="1:4" s="193" customFormat="1" ht="15" customHeight="1" thickBot="1" x14ac:dyDescent="0.25">
      <c r="A48" s="284"/>
      <c r="B48" s="285" t="s">
        <v>32</v>
      </c>
      <c r="C48" s="286"/>
      <c r="D48" s="194"/>
    </row>
    <row r="49" spans="1:4" s="193" customFormat="1" ht="15" customHeight="1" thickBot="1" x14ac:dyDescent="0.25">
      <c r="A49" s="460" t="s">
        <v>5</v>
      </c>
      <c r="B49" s="461"/>
      <c r="C49" s="287">
        <f>SUM(C46:C48)</f>
        <v>0</v>
      </c>
      <c r="D49" s="288"/>
    </row>
    <row r="50" spans="1:4" x14ac:dyDescent="0.2">
      <c r="A50" s="209"/>
      <c r="B50" s="209"/>
      <c r="C50" s="210"/>
    </row>
    <row r="51" spans="1:4" ht="15" customHeight="1" x14ac:dyDescent="0.2">
      <c r="A51" s="370"/>
      <c r="B51" s="370"/>
      <c r="C51" s="210"/>
    </row>
    <row r="55" spans="1:4" ht="12" customHeight="1" x14ac:dyDescent="0.2"/>
    <row r="56" spans="1:4" hidden="1" x14ac:dyDescent="0.25">
      <c r="A56" s="211"/>
      <c r="B56" s="211"/>
      <c r="C56" s="211"/>
    </row>
    <row r="57" spans="1:4" x14ac:dyDescent="0.2">
      <c r="A57" s="211"/>
      <c r="B57" s="211"/>
      <c r="C57" s="211"/>
    </row>
    <row r="58" spans="1:4" x14ac:dyDescent="0.2">
      <c r="A58" s="371"/>
      <c r="B58" s="371"/>
      <c r="C58" s="212"/>
    </row>
    <row r="59" spans="1:4" x14ac:dyDescent="0.2">
      <c r="A59" s="371"/>
      <c r="B59" s="371"/>
      <c r="C59" s="212"/>
    </row>
    <row r="60" spans="1:4" x14ac:dyDescent="0.2">
      <c r="A60" s="369"/>
      <c r="B60" s="369"/>
      <c r="C60" s="210"/>
    </row>
    <row r="61" spans="1:4" x14ac:dyDescent="0.2">
      <c r="A61" s="210"/>
      <c r="B61" s="210"/>
      <c r="C61" s="210"/>
    </row>
    <row r="62" spans="1:4" x14ac:dyDescent="0.2">
      <c r="A62" s="210"/>
      <c r="B62" s="210"/>
      <c r="C62" s="210"/>
    </row>
    <row r="63" spans="1:4" x14ac:dyDescent="0.2">
      <c r="A63" s="210"/>
      <c r="B63" s="210"/>
      <c r="C63" s="210"/>
    </row>
    <row r="64" spans="1:4" x14ac:dyDescent="0.2">
      <c r="A64" s="210"/>
      <c r="B64" s="210"/>
      <c r="C64" s="210"/>
    </row>
    <row r="65" spans="1:3" x14ac:dyDescent="0.2">
      <c r="A65" s="210"/>
      <c r="B65" s="210"/>
      <c r="C65" s="210"/>
    </row>
    <row r="66" spans="1:3" x14ac:dyDescent="0.2">
      <c r="A66" s="369"/>
      <c r="B66" s="369"/>
      <c r="C66" s="210"/>
    </row>
    <row r="67" spans="1:3" x14ac:dyDescent="0.2">
      <c r="A67" s="210"/>
      <c r="B67" s="210"/>
      <c r="C67" s="210"/>
    </row>
    <row r="68" spans="1:3" x14ac:dyDescent="0.2">
      <c r="A68" s="210"/>
      <c r="B68" s="210"/>
      <c r="C68" s="210"/>
    </row>
    <row r="69" spans="1:3" s="213" customFormat="1" x14ac:dyDescent="0.2">
      <c r="A69" s="210"/>
      <c r="B69" s="210"/>
      <c r="C69" s="210"/>
    </row>
    <row r="70" spans="1:3" x14ac:dyDescent="0.2">
      <c r="A70" s="369"/>
      <c r="B70" s="369"/>
      <c r="C70" s="214"/>
    </row>
    <row r="71" spans="1:3" x14ac:dyDescent="0.2">
      <c r="A71" s="369"/>
      <c r="B71" s="369"/>
      <c r="C71" s="210"/>
    </row>
    <row r="72" spans="1:3" x14ac:dyDescent="0.2">
      <c r="A72" s="210"/>
      <c r="B72" s="210"/>
      <c r="C72" s="210"/>
    </row>
    <row r="73" spans="1:3" x14ac:dyDescent="0.2">
      <c r="A73" s="210"/>
      <c r="B73" s="210"/>
      <c r="C73" s="210"/>
    </row>
    <row r="74" spans="1:3" x14ac:dyDescent="0.2">
      <c r="A74" s="210"/>
      <c r="B74" s="210"/>
      <c r="C74" s="210"/>
    </row>
    <row r="75" spans="1:3" s="213" customFormat="1" x14ac:dyDescent="0.2">
      <c r="A75" s="210"/>
      <c r="B75" s="210"/>
      <c r="C75" s="210"/>
    </row>
    <row r="76" spans="1:3" s="213" customFormat="1" x14ac:dyDescent="0.2">
      <c r="A76" s="369"/>
      <c r="B76" s="369"/>
      <c r="C76" s="214"/>
    </row>
    <row r="77" spans="1:3" x14ac:dyDescent="0.2">
      <c r="A77" s="369"/>
      <c r="B77" s="369"/>
      <c r="C77" s="214"/>
    </row>
    <row r="78" spans="1:3" x14ac:dyDescent="0.2">
      <c r="A78" s="210"/>
      <c r="B78" s="210"/>
      <c r="C78" s="210"/>
    </row>
    <row r="79" spans="1:3" x14ac:dyDescent="0.2">
      <c r="A79" s="210"/>
      <c r="B79" s="210"/>
      <c r="C79" s="210"/>
    </row>
    <row r="80" spans="1:3" x14ac:dyDescent="0.2">
      <c r="A80" s="210"/>
      <c r="B80" s="210"/>
      <c r="C80" s="210"/>
    </row>
  </sheetData>
  <mergeCells count="36">
    <mergeCell ref="A71:B71"/>
    <mergeCell ref="A76:B76"/>
    <mergeCell ref="A77:B77"/>
    <mergeCell ref="A21:B21"/>
    <mergeCell ref="A17:B17"/>
    <mergeCell ref="A49:B49"/>
    <mergeCell ref="A51:B51"/>
    <mergeCell ref="A58:B59"/>
    <mergeCell ref="A60:B60"/>
    <mergeCell ref="A66:B66"/>
    <mergeCell ref="A70:B70"/>
    <mergeCell ref="A38:A40"/>
    <mergeCell ref="A41:B41"/>
    <mergeCell ref="A42:A44"/>
    <mergeCell ref="A45:B45"/>
    <mergeCell ref="A26:A28"/>
    <mergeCell ref="A29:B29"/>
    <mergeCell ref="A30:A32"/>
    <mergeCell ref="A33:B33"/>
    <mergeCell ref="A34:A36"/>
    <mergeCell ref="A37:B37"/>
    <mergeCell ref="D8:D9"/>
    <mergeCell ref="A1:D1"/>
    <mergeCell ref="A3:D3"/>
    <mergeCell ref="A4:D4"/>
    <mergeCell ref="A25:B25"/>
    <mergeCell ref="A2:C2"/>
    <mergeCell ref="A5:C5"/>
    <mergeCell ref="A8:A9"/>
    <mergeCell ref="B8:B9"/>
    <mergeCell ref="C8:C9"/>
    <mergeCell ref="A10:A12"/>
    <mergeCell ref="A13:B13"/>
    <mergeCell ref="A14:A16"/>
    <mergeCell ref="A18:A20"/>
    <mergeCell ref="A22:A24"/>
  </mergeCells>
  <pageMargins left="0.7" right="0.7" top="0.75" bottom="0.75" header="0.3" footer="0.3"/>
  <pageSetup paperSize="9" scale="7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H13" sqref="H13"/>
    </sheetView>
  </sheetViews>
  <sheetFormatPr defaultRowHeight="15" x14ac:dyDescent="0.25"/>
  <cols>
    <col min="1" max="1" width="34.42578125" customWidth="1"/>
    <col min="2" max="5" width="18.7109375" customWidth="1"/>
  </cols>
  <sheetData>
    <row r="1" spans="1:7" ht="15" customHeight="1" x14ac:dyDescent="0.25">
      <c r="A1" s="398" t="s">
        <v>136</v>
      </c>
      <c r="B1" s="398"/>
      <c r="C1" s="398"/>
      <c r="D1" s="398"/>
      <c r="E1" s="398"/>
    </row>
    <row r="2" spans="1:7" x14ac:dyDescent="0.25">
      <c r="A2" s="402" t="s">
        <v>313</v>
      </c>
      <c r="B2" s="402"/>
      <c r="C2" s="402"/>
      <c r="D2" s="402"/>
      <c r="E2" s="402"/>
    </row>
    <row r="3" spans="1:7" x14ac:dyDescent="0.25">
      <c r="A3" s="385" t="s">
        <v>142</v>
      </c>
      <c r="B3" s="385"/>
      <c r="C3" s="385"/>
      <c r="D3" s="385"/>
      <c r="E3" s="385"/>
    </row>
    <row r="4" spans="1:7" thickBot="1" x14ac:dyDescent="0.35">
      <c r="A4" s="16"/>
      <c r="B4" s="16"/>
      <c r="C4" s="16"/>
      <c r="D4" s="16"/>
    </row>
    <row r="5" spans="1:7" ht="39" customHeight="1" x14ac:dyDescent="0.25">
      <c r="A5" s="462" t="s">
        <v>137</v>
      </c>
      <c r="B5" s="303" t="s">
        <v>145</v>
      </c>
      <c r="C5" s="464" t="s">
        <v>138</v>
      </c>
      <c r="D5" s="465"/>
      <c r="E5" s="466" t="s">
        <v>144</v>
      </c>
      <c r="F5" s="17"/>
      <c r="G5" s="17"/>
    </row>
    <row r="6" spans="1:7" ht="30" x14ac:dyDescent="0.25">
      <c r="A6" s="463"/>
      <c r="B6" s="304" t="s">
        <v>139</v>
      </c>
      <c r="C6" s="300" t="s">
        <v>140</v>
      </c>
      <c r="D6" s="98" t="s">
        <v>141</v>
      </c>
      <c r="E6" s="467"/>
    </row>
    <row r="7" spans="1:7" s="4" customFormat="1" x14ac:dyDescent="0.25">
      <c r="A7" s="298" t="s">
        <v>143</v>
      </c>
      <c r="B7" s="305">
        <v>20</v>
      </c>
      <c r="C7" s="301">
        <v>19</v>
      </c>
      <c r="D7" s="19">
        <v>1</v>
      </c>
      <c r="E7" s="307">
        <v>20</v>
      </c>
    </row>
    <row r="8" spans="1:7" s="4" customFormat="1" x14ac:dyDescent="0.25">
      <c r="A8" s="298" t="s">
        <v>128</v>
      </c>
      <c r="B8" s="305">
        <v>13</v>
      </c>
      <c r="C8" s="301">
        <v>13</v>
      </c>
      <c r="D8" s="19"/>
      <c r="E8" s="307">
        <v>13</v>
      </c>
    </row>
    <row r="9" spans="1:7" s="4" customFormat="1" x14ac:dyDescent="0.25">
      <c r="A9" s="298" t="s">
        <v>134</v>
      </c>
      <c r="B9" s="305">
        <v>31</v>
      </c>
      <c r="C9" s="301">
        <v>29</v>
      </c>
      <c r="D9" s="19">
        <v>2</v>
      </c>
      <c r="E9" s="307">
        <v>31</v>
      </c>
    </row>
    <row r="10" spans="1:7" s="4" customFormat="1" ht="15.75" thickBot="1" x14ac:dyDescent="0.3">
      <c r="A10" s="299" t="s">
        <v>5</v>
      </c>
      <c r="B10" s="306">
        <f>SUM(B7:B9)</f>
        <v>64</v>
      </c>
      <c r="C10" s="302">
        <f t="shared" ref="C10:E10" si="0">SUM(C7:C9)</f>
        <v>61</v>
      </c>
      <c r="D10" s="173">
        <f t="shared" si="0"/>
        <v>3</v>
      </c>
      <c r="E10" s="308">
        <f t="shared" si="0"/>
        <v>64</v>
      </c>
    </row>
    <row r="14" spans="1:7" ht="14.45" x14ac:dyDescent="0.3">
      <c r="F14" s="289"/>
    </row>
    <row r="21" spans="3:3" ht="14.45" x14ac:dyDescent="0.3">
      <c r="C21" s="4"/>
    </row>
  </sheetData>
  <mergeCells count="6">
    <mergeCell ref="A5:A6"/>
    <mergeCell ref="A1:E1"/>
    <mergeCell ref="A2:E2"/>
    <mergeCell ref="A3:E3"/>
    <mergeCell ref="C5:D5"/>
    <mergeCell ref="E5:E6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5"/>
  <sheetViews>
    <sheetView topLeftCell="C1" workbookViewId="0">
      <selection activeCell="J20" sqref="J20"/>
    </sheetView>
  </sheetViews>
  <sheetFormatPr defaultColWidth="9.140625" defaultRowHeight="12" x14ac:dyDescent="0.2"/>
  <cols>
    <col min="1" max="1" width="4.140625" style="184" hidden="1" customWidth="1"/>
    <col min="2" max="2" width="4.28515625" style="184" hidden="1" customWidth="1"/>
    <col min="3" max="3" width="40.28515625" style="184" customWidth="1"/>
    <col min="4" max="5" width="13.7109375" style="184" customWidth="1"/>
    <col min="6" max="6" width="41.28515625" style="184" customWidth="1"/>
    <col min="7" max="8" width="13.7109375" style="184" customWidth="1"/>
    <col min="9" max="16384" width="9.140625" style="184"/>
  </cols>
  <sheetData>
    <row r="1" spans="1:10" ht="32.25" customHeight="1" x14ac:dyDescent="0.2">
      <c r="A1" s="337" t="s">
        <v>342</v>
      </c>
      <c r="B1" s="337"/>
      <c r="C1" s="337"/>
      <c r="D1" s="337"/>
      <c r="E1" s="337"/>
      <c r="F1" s="337"/>
      <c r="G1" s="337"/>
      <c r="H1" s="337"/>
    </row>
    <row r="2" spans="1:10" x14ac:dyDescent="0.25">
      <c r="A2" s="361"/>
      <c r="B2" s="361"/>
      <c r="C2" s="361"/>
      <c r="D2" s="361"/>
      <c r="E2" s="361"/>
      <c r="F2" s="361"/>
      <c r="G2" s="361"/>
      <c r="H2" s="223" t="s">
        <v>286</v>
      </c>
    </row>
    <row r="3" spans="1:10" x14ac:dyDescent="0.2">
      <c r="A3" s="338" t="s">
        <v>93</v>
      </c>
      <c r="B3" s="338"/>
      <c r="C3" s="338"/>
      <c r="D3" s="338"/>
      <c r="E3" s="338"/>
      <c r="F3" s="338"/>
      <c r="G3" s="338"/>
      <c r="H3" s="338"/>
    </row>
    <row r="4" spans="1:10" x14ac:dyDescent="0.2">
      <c r="A4" s="338" t="s">
        <v>343</v>
      </c>
      <c r="B4" s="338"/>
      <c r="C4" s="338"/>
      <c r="D4" s="338"/>
      <c r="E4" s="338"/>
      <c r="F4" s="338"/>
      <c r="G4" s="338"/>
      <c r="H4" s="338"/>
    </row>
    <row r="5" spans="1:10" ht="12.6" thickBot="1" x14ac:dyDescent="0.3">
      <c r="A5" s="339"/>
      <c r="B5" s="339"/>
      <c r="C5" s="339"/>
      <c r="D5" s="339"/>
      <c r="E5" s="185"/>
    </row>
    <row r="6" spans="1:10" ht="12.6" hidden="1" thickBot="1" x14ac:dyDescent="0.3">
      <c r="A6" s="186" t="s">
        <v>49</v>
      </c>
      <c r="B6" s="187"/>
      <c r="C6" s="188" t="s">
        <v>50</v>
      </c>
      <c r="D6" s="188" t="s">
        <v>51</v>
      </c>
      <c r="E6" s="189"/>
      <c r="F6" s="190"/>
      <c r="G6" s="190"/>
      <c r="H6" s="190"/>
      <c r="I6" s="190"/>
      <c r="J6" s="190"/>
    </row>
    <row r="7" spans="1:10" ht="12.6" hidden="1" thickBot="1" x14ac:dyDescent="0.3">
      <c r="A7" s="186"/>
      <c r="B7" s="187"/>
      <c r="C7" s="188"/>
      <c r="D7" s="188"/>
      <c r="E7" s="189"/>
    </row>
    <row r="8" spans="1:10" ht="15" customHeight="1" x14ac:dyDescent="0.2">
      <c r="A8" s="381" t="s">
        <v>147</v>
      </c>
      <c r="B8" s="382"/>
      <c r="C8" s="382"/>
      <c r="D8" s="357" t="s">
        <v>111</v>
      </c>
      <c r="E8" s="357" t="s">
        <v>284</v>
      </c>
      <c r="F8" s="468" t="s">
        <v>148</v>
      </c>
      <c r="G8" s="357" t="s">
        <v>111</v>
      </c>
      <c r="H8" s="359" t="s">
        <v>284</v>
      </c>
    </row>
    <row r="9" spans="1:10" ht="23.45" customHeight="1" x14ac:dyDescent="0.2">
      <c r="A9" s="383"/>
      <c r="B9" s="384"/>
      <c r="C9" s="384"/>
      <c r="D9" s="358"/>
      <c r="E9" s="358"/>
      <c r="F9" s="440"/>
      <c r="G9" s="358"/>
      <c r="H9" s="360"/>
    </row>
    <row r="10" spans="1:10" x14ac:dyDescent="0.2">
      <c r="A10" s="224" t="s">
        <v>55</v>
      </c>
      <c r="B10" s="225"/>
      <c r="C10" s="225"/>
      <c r="D10" s="243"/>
      <c r="E10" s="243"/>
      <c r="F10" s="171" t="s">
        <v>30</v>
      </c>
      <c r="G10" s="171">
        <f>SUM('1. sz melléklet'!G38)</f>
        <v>235732945</v>
      </c>
      <c r="H10" s="220">
        <f>SUM('1. sz melléklet'!H38)</f>
        <v>238797662</v>
      </c>
    </row>
    <row r="11" spans="1:10" ht="15" customHeight="1" x14ac:dyDescent="0.2">
      <c r="A11" s="244" t="s">
        <v>7</v>
      </c>
      <c r="B11" s="469" t="s">
        <v>149</v>
      </c>
      <c r="C11" s="470"/>
      <c r="D11" s="171">
        <f>SUM('1. sz melléklet'!G10)</f>
        <v>214347855</v>
      </c>
      <c r="E11" s="171">
        <f>SUM('1. sz melléklet'!H10)</f>
        <v>232006965</v>
      </c>
      <c r="F11" s="245" t="s">
        <v>150</v>
      </c>
      <c r="G11" s="171">
        <f>SUM('1. sz melléklet'!G39)</f>
        <v>47778193</v>
      </c>
      <c r="H11" s="220">
        <f>SUM('1. sz melléklet'!H39)</f>
        <v>48093477</v>
      </c>
    </row>
    <row r="12" spans="1:10" x14ac:dyDescent="0.2">
      <c r="A12" s="246" t="s">
        <v>9</v>
      </c>
      <c r="B12" s="469" t="s">
        <v>10</v>
      </c>
      <c r="C12" s="470"/>
      <c r="D12" s="171">
        <f>SUM('1. sz melléklet'!G11)</f>
        <v>220100000</v>
      </c>
      <c r="E12" s="171">
        <f>SUM('1. sz melléklet'!H11)</f>
        <v>221500000</v>
      </c>
      <c r="F12" s="171" t="s">
        <v>32</v>
      </c>
      <c r="G12" s="171">
        <f>SUM('1. sz melléklet'!G40)</f>
        <v>189640460</v>
      </c>
      <c r="H12" s="220">
        <f>SUM('1. sz melléklet'!H40)</f>
        <v>192973857</v>
      </c>
    </row>
    <row r="13" spans="1:10" x14ac:dyDescent="0.2">
      <c r="A13" s="247" t="s">
        <v>17</v>
      </c>
      <c r="B13" s="470" t="s">
        <v>71</v>
      </c>
      <c r="C13" s="470"/>
      <c r="D13" s="171">
        <f>SUM('1. sz melléklet'!G12)</f>
        <v>51571710</v>
      </c>
      <c r="E13" s="171">
        <f>SUM('1. sz melléklet'!H12)</f>
        <v>58577870</v>
      </c>
      <c r="F13" s="171" t="s">
        <v>33</v>
      </c>
      <c r="G13" s="171">
        <f>SUM('1. sz melléklet'!G41)</f>
        <v>5194000</v>
      </c>
      <c r="H13" s="220">
        <f>SUM('1. sz melléklet'!H41)</f>
        <v>5194000</v>
      </c>
    </row>
    <row r="14" spans="1:10" x14ac:dyDescent="0.2">
      <c r="A14" s="247" t="s">
        <v>12</v>
      </c>
      <c r="B14" s="470" t="s">
        <v>13</v>
      </c>
      <c r="C14" s="470"/>
      <c r="D14" s="171">
        <f>SUM('1. sz melléklet'!G13)</f>
        <v>0</v>
      </c>
      <c r="E14" s="171">
        <f>SUM('1. sz melléklet'!H13)</f>
        <v>1304099</v>
      </c>
      <c r="F14" s="171" t="s">
        <v>35</v>
      </c>
      <c r="G14" s="171">
        <f>SUM('1. sz melléklet'!G42)</f>
        <v>35340000</v>
      </c>
      <c r="H14" s="220">
        <f>SUM('1. sz melléklet'!H42)</f>
        <v>42597680</v>
      </c>
    </row>
    <row r="15" spans="1:10" x14ac:dyDescent="0.2">
      <c r="A15" s="247"/>
      <c r="B15" s="316"/>
      <c r="C15" s="316" t="s">
        <v>146</v>
      </c>
      <c r="D15" s="218">
        <f>SUM(D11:D14)</f>
        <v>486019565</v>
      </c>
      <c r="E15" s="218">
        <f>SUM(E11:E14)</f>
        <v>513388934</v>
      </c>
      <c r="F15" s="218" t="s">
        <v>151</v>
      </c>
      <c r="G15" s="218">
        <f>SUM(G10:G14)</f>
        <v>513685598</v>
      </c>
      <c r="H15" s="219">
        <f>SUM(H10:H14)</f>
        <v>527656676</v>
      </c>
    </row>
    <row r="16" spans="1:10" ht="15" customHeight="1" x14ac:dyDescent="0.2">
      <c r="A16" s="248" t="s">
        <v>7</v>
      </c>
      <c r="B16" s="470" t="s">
        <v>82</v>
      </c>
      <c r="C16" s="470"/>
      <c r="D16" s="171">
        <f>SUM('1. sz melléklet'!G15)</f>
        <v>69163000</v>
      </c>
      <c r="E16" s="171">
        <f>SUM('1. sz melléklet'!H15)</f>
        <v>53208679</v>
      </c>
      <c r="F16" s="171" t="s">
        <v>37</v>
      </c>
      <c r="G16" s="171">
        <f>SUM('1. sz melléklet'!G44)</f>
        <v>73654280</v>
      </c>
      <c r="H16" s="220">
        <f>SUM('1. sz melléklet'!H44)</f>
        <v>63545605</v>
      </c>
    </row>
    <row r="17" spans="1:8" x14ac:dyDescent="0.2">
      <c r="A17" s="248"/>
      <c r="B17" s="249" t="s">
        <v>7</v>
      </c>
      <c r="C17" s="249" t="s">
        <v>350</v>
      </c>
      <c r="D17" s="171">
        <f>SUM('1. sz melléklet'!G16)</f>
        <v>11228000</v>
      </c>
      <c r="E17" s="171">
        <v>7000000</v>
      </c>
      <c r="F17" s="171" t="s">
        <v>39</v>
      </c>
      <c r="G17" s="171">
        <f>SUM('1. sz melléklet'!G45)</f>
        <v>20762000</v>
      </c>
      <c r="H17" s="220">
        <f>SUM('1. sz melléklet'!H45)</f>
        <v>37802334</v>
      </c>
    </row>
    <row r="18" spans="1:8" ht="24" x14ac:dyDescent="0.2">
      <c r="A18" s="248"/>
      <c r="B18" s="249" t="s">
        <v>9</v>
      </c>
      <c r="C18" s="249" t="s">
        <v>351</v>
      </c>
      <c r="D18" s="171">
        <f>SUM('1. sz melléklet'!G17)</f>
        <v>0</v>
      </c>
      <c r="E18" s="171">
        <f>SUM('1. sz melléklet'!D17)</f>
        <v>1000000</v>
      </c>
      <c r="F18" s="171" t="s">
        <v>40</v>
      </c>
      <c r="G18" s="171">
        <f>SUM('1. sz melléklet'!G46)</f>
        <v>12465903</v>
      </c>
      <c r="H18" s="220">
        <f>SUM('1. sz melléklet'!H46)</f>
        <v>400000</v>
      </c>
    </row>
    <row r="19" spans="1:8" s="193" customFormat="1" ht="15" customHeight="1" x14ac:dyDescent="0.2">
      <c r="A19" s="250" t="s">
        <v>9</v>
      </c>
      <c r="B19" s="471" t="s">
        <v>16</v>
      </c>
      <c r="C19" s="471"/>
      <c r="D19" s="218">
        <f>SUM(D16:D18)</f>
        <v>80391000</v>
      </c>
      <c r="E19" s="218">
        <f>SUM(E16:E18)</f>
        <v>61208679</v>
      </c>
      <c r="F19" s="218" t="s">
        <v>152</v>
      </c>
      <c r="G19" s="218">
        <f>SUM(G16:G18)</f>
        <v>106882183</v>
      </c>
      <c r="H19" s="219">
        <f>SUM(H16:H18)</f>
        <v>101747939</v>
      </c>
    </row>
    <row r="20" spans="1:8" s="193" customFormat="1" ht="15" customHeight="1" x14ac:dyDescent="0.2">
      <c r="A20" s="247" t="s">
        <v>88</v>
      </c>
      <c r="B20" s="471" t="s">
        <v>89</v>
      </c>
      <c r="C20" s="471"/>
      <c r="D20" s="218">
        <f>SUM(D21:D23)</f>
        <v>61000000</v>
      </c>
      <c r="E20" s="218">
        <f>SUM('1. sz melléklet'!H20)</f>
        <v>61649786</v>
      </c>
      <c r="F20" s="218" t="s">
        <v>108</v>
      </c>
      <c r="G20" s="218">
        <v>6842784</v>
      </c>
      <c r="H20" s="219">
        <f>SUM('1. sz melléklet'!H52)</f>
        <v>6842784</v>
      </c>
    </row>
    <row r="21" spans="1:8" s="193" customFormat="1" ht="15" customHeight="1" x14ac:dyDescent="0.2">
      <c r="A21" s="247" t="s">
        <v>7</v>
      </c>
      <c r="B21" s="471" t="s">
        <v>20</v>
      </c>
      <c r="C21" s="471"/>
      <c r="D21" s="218">
        <f>SUM('1. sz melléklet'!G20)</f>
        <v>61000000</v>
      </c>
      <c r="E21" s="218">
        <f>SUM('1. sz melléklet'!H21)</f>
        <v>61649786</v>
      </c>
      <c r="F21" s="171"/>
      <c r="G21" s="218"/>
      <c r="H21" s="219"/>
    </row>
    <row r="22" spans="1:8" s="193" customFormat="1" ht="15" customHeight="1" x14ac:dyDescent="0.2">
      <c r="A22" s="247" t="s">
        <v>9</v>
      </c>
      <c r="B22" s="471" t="s">
        <v>23</v>
      </c>
      <c r="C22" s="471"/>
      <c r="D22" s="218">
        <f>SUM('1. sz melléklet'!G23)</f>
        <v>0</v>
      </c>
      <c r="E22" s="218"/>
      <c r="F22" s="218"/>
      <c r="G22" s="218"/>
      <c r="H22" s="219"/>
    </row>
    <row r="23" spans="1:8" s="193" customFormat="1" ht="15" customHeight="1" x14ac:dyDescent="0.2">
      <c r="A23" s="247" t="s">
        <v>17</v>
      </c>
      <c r="B23" s="471" t="s">
        <v>25</v>
      </c>
      <c r="C23" s="471"/>
      <c r="D23" s="218"/>
      <c r="E23" s="218"/>
      <c r="F23" s="218"/>
      <c r="G23" s="218"/>
      <c r="H23" s="219"/>
    </row>
    <row r="24" spans="1:8" s="193" customFormat="1" ht="15" customHeight="1" thickBot="1" x14ac:dyDescent="0.25">
      <c r="A24" s="472" t="s">
        <v>26</v>
      </c>
      <c r="B24" s="473"/>
      <c r="C24" s="473"/>
      <c r="D24" s="221">
        <f>SUM(D15+D19+D20)</f>
        <v>627410565</v>
      </c>
      <c r="E24" s="221">
        <f>SUM(E15+E19+E20)</f>
        <v>636247399</v>
      </c>
      <c r="F24" s="221" t="s">
        <v>110</v>
      </c>
      <c r="G24" s="221">
        <f>SUM(G15+G19+G20)</f>
        <v>627410565</v>
      </c>
      <c r="H24" s="208">
        <f>SUM(H15+H19+H20)</f>
        <v>636247399</v>
      </c>
    </row>
    <row r="25" spans="1:8" x14ac:dyDescent="0.25">
      <c r="A25" s="209"/>
      <c r="B25" s="209"/>
      <c r="C25" s="209"/>
      <c r="D25" s="210"/>
      <c r="E25" s="210"/>
    </row>
    <row r="26" spans="1:8" ht="15" customHeight="1" x14ac:dyDescent="0.25">
      <c r="A26" s="370"/>
      <c r="B26" s="370"/>
      <c r="C26" s="370"/>
      <c r="D26" s="210"/>
      <c r="E26" s="210"/>
    </row>
    <row r="30" spans="1:8" ht="12" customHeight="1" x14ac:dyDescent="0.2"/>
    <row r="31" spans="1:8" ht="12.75" hidden="1" customHeight="1" x14ac:dyDescent="0.25">
      <c r="A31" s="211"/>
      <c r="B31" s="211"/>
      <c r="C31" s="211"/>
      <c r="D31" s="211"/>
      <c r="E31" s="211"/>
    </row>
    <row r="32" spans="1:8" x14ac:dyDescent="0.2">
      <c r="A32" s="211"/>
      <c r="B32" s="211"/>
      <c r="C32" s="211"/>
      <c r="D32" s="211"/>
      <c r="E32" s="211"/>
    </row>
    <row r="33" spans="1:5" x14ac:dyDescent="0.2">
      <c r="A33" s="371"/>
      <c r="B33" s="371"/>
      <c r="C33" s="371"/>
      <c r="D33" s="212"/>
      <c r="E33" s="212"/>
    </row>
    <row r="34" spans="1:5" x14ac:dyDescent="0.2">
      <c r="A34" s="371"/>
      <c r="B34" s="371"/>
      <c r="C34" s="371"/>
      <c r="D34" s="212"/>
      <c r="E34" s="212"/>
    </row>
    <row r="35" spans="1:5" x14ac:dyDescent="0.2">
      <c r="A35" s="369"/>
      <c r="B35" s="369"/>
      <c r="C35" s="369"/>
      <c r="D35" s="210"/>
      <c r="E35" s="210"/>
    </row>
    <row r="36" spans="1:5" x14ac:dyDescent="0.2">
      <c r="A36" s="210"/>
      <c r="B36" s="210"/>
      <c r="C36" s="210"/>
      <c r="D36" s="210"/>
      <c r="E36" s="210"/>
    </row>
    <row r="37" spans="1:5" x14ac:dyDescent="0.2">
      <c r="A37" s="210"/>
      <c r="B37" s="210"/>
      <c r="C37" s="210"/>
      <c r="D37" s="210"/>
      <c r="E37" s="210"/>
    </row>
    <row r="38" spans="1:5" x14ac:dyDescent="0.2">
      <c r="A38" s="210"/>
      <c r="B38" s="210"/>
      <c r="C38" s="210"/>
      <c r="D38" s="210"/>
      <c r="E38" s="210"/>
    </row>
    <row r="39" spans="1:5" x14ac:dyDescent="0.2">
      <c r="A39" s="210"/>
      <c r="B39" s="210"/>
      <c r="C39" s="210"/>
      <c r="D39" s="210"/>
      <c r="E39" s="210"/>
    </row>
    <row r="40" spans="1:5" x14ac:dyDescent="0.2">
      <c r="A40" s="210"/>
      <c r="B40" s="210"/>
      <c r="C40" s="210"/>
      <c r="D40" s="210"/>
      <c r="E40" s="210"/>
    </row>
    <row r="41" spans="1:5" x14ac:dyDescent="0.2">
      <c r="A41" s="369"/>
      <c r="B41" s="369"/>
      <c r="C41" s="369"/>
      <c r="D41" s="210"/>
      <c r="E41" s="210"/>
    </row>
    <row r="42" spans="1:5" x14ac:dyDescent="0.2">
      <c r="A42" s="210"/>
      <c r="B42" s="210"/>
      <c r="C42" s="210"/>
      <c r="D42" s="210"/>
      <c r="E42" s="210"/>
    </row>
    <row r="43" spans="1:5" x14ac:dyDescent="0.2">
      <c r="A43" s="210"/>
      <c r="B43" s="210"/>
      <c r="C43" s="210"/>
      <c r="D43" s="210"/>
      <c r="E43" s="210"/>
    </row>
    <row r="44" spans="1:5" s="213" customFormat="1" x14ac:dyDescent="0.2">
      <c r="A44" s="210"/>
      <c r="B44" s="210"/>
      <c r="C44" s="210"/>
      <c r="D44" s="210"/>
      <c r="E44" s="210"/>
    </row>
    <row r="45" spans="1:5" x14ac:dyDescent="0.2">
      <c r="A45" s="369"/>
      <c r="B45" s="369"/>
      <c r="C45" s="369"/>
      <c r="D45" s="214"/>
      <c r="E45" s="214"/>
    </row>
    <row r="46" spans="1:5" x14ac:dyDescent="0.2">
      <c r="A46" s="369"/>
      <c r="B46" s="369"/>
      <c r="C46" s="369"/>
      <c r="D46" s="210"/>
      <c r="E46" s="210"/>
    </row>
    <row r="47" spans="1:5" x14ac:dyDescent="0.2">
      <c r="A47" s="210"/>
      <c r="B47" s="210"/>
      <c r="C47" s="210"/>
      <c r="D47" s="210"/>
      <c r="E47" s="210"/>
    </row>
    <row r="48" spans="1:5" x14ac:dyDescent="0.2">
      <c r="A48" s="210"/>
      <c r="B48" s="210"/>
      <c r="C48" s="210"/>
      <c r="D48" s="210"/>
      <c r="E48" s="210"/>
    </row>
    <row r="49" spans="1:5" x14ac:dyDescent="0.2">
      <c r="A49" s="210"/>
      <c r="B49" s="210"/>
      <c r="C49" s="210"/>
      <c r="D49" s="210"/>
      <c r="E49" s="210"/>
    </row>
    <row r="50" spans="1:5" s="213" customFormat="1" x14ac:dyDescent="0.2">
      <c r="A50" s="210"/>
      <c r="B50" s="210"/>
      <c r="C50" s="210"/>
      <c r="D50" s="210"/>
      <c r="E50" s="210"/>
    </row>
    <row r="51" spans="1:5" s="213" customFormat="1" x14ac:dyDescent="0.2">
      <c r="A51" s="369"/>
      <c r="B51" s="369"/>
      <c r="C51" s="369"/>
      <c r="D51" s="214"/>
      <c r="E51" s="214"/>
    </row>
    <row r="52" spans="1:5" x14ac:dyDescent="0.2">
      <c r="A52" s="369"/>
      <c r="B52" s="369"/>
      <c r="C52" s="369"/>
      <c r="D52" s="214"/>
      <c r="E52" s="214"/>
    </row>
    <row r="53" spans="1:5" x14ac:dyDescent="0.2">
      <c r="A53" s="210"/>
      <c r="B53" s="210"/>
      <c r="C53" s="210"/>
      <c r="D53" s="210"/>
      <c r="E53" s="210"/>
    </row>
    <row r="54" spans="1:5" x14ac:dyDescent="0.2">
      <c r="A54" s="210"/>
      <c r="B54" s="210"/>
      <c r="C54" s="210"/>
      <c r="D54" s="210"/>
      <c r="E54" s="210"/>
    </row>
    <row r="55" spans="1:5" x14ac:dyDescent="0.2">
      <c r="A55" s="210"/>
      <c r="B55" s="210"/>
      <c r="C55" s="210"/>
      <c r="D55" s="210"/>
      <c r="E55" s="210"/>
    </row>
  </sheetData>
  <mergeCells count="30">
    <mergeCell ref="B11:C11"/>
    <mergeCell ref="B12:C12"/>
    <mergeCell ref="B13:C13"/>
    <mergeCell ref="B14:C14"/>
    <mergeCell ref="A35:C35"/>
    <mergeCell ref="B16:C16"/>
    <mergeCell ref="B19:C19"/>
    <mergeCell ref="B20:C20"/>
    <mergeCell ref="B21:C21"/>
    <mergeCell ref="B22:C22"/>
    <mergeCell ref="B23:C23"/>
    <mergeCell ref="A24:C24"/>
    <mergeCell ref="A26:C26"/>
    <mergeCell ref="A33:C34"/>
    <mergeCell ref="A41:C41"/>
    <mergeCell ref="A45:C45"/>
    <mergeCell ref="A46:C46"/>
    <mergeCell ref="A51:C51"/>
    <mergeCell ref="A52:C52"/>
    <mergeCell ref="H8:H9"/>
    <mergeCell ref="A1:H1"/>
    <mergeCell ref="A3:H3"/>
    <mergeCell ref="A4:H4"/>
    <mergeCell ref="G8:G9"/>
    <mergeCell ref="A2:G2"/>
    <mergeCell ref="F8:F9"/>
    <mergeCell ref="D8:D9"/>
    <mergeCell ref="A5:D5"/>
    <mergeCell ref="A8:C9"/>
    <mergeCell ref="E8:E9"/>
  </mergeCells>
  <pageMargins left="0.62992125984251968" right="0.23622047244094491" top="0.74803149606299213" bottom="0.74803149606299213" header="0.31496062992125984" footer="0.31496062992125984"/>
  <pageSetup paperSize="9" scale="7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M14" sqref="M14"/>
    </sheetView>
  </sheetViews>
  <sheetFormatPr defaultRowHeight="15" x14ac:dyDescent="0.25"/>
  <cols>
    <col min="1" max="1" width="5.85546875" style="22" customWidth="1"/>
    <col min="2" max="2" width="42.5703125" style="21" customWidth="1"/>
    <col min="3" max="8" width="11" style="21" customWidth="1"/>
    <col min="9" max="9" width="12.28515625" style="21" customWidth="1"/>
    <col min="10" max="10" width="2.85546875" style="21" customWidth="1"/>
    <col min="11" max="256" width="9.140625" style="21"/>
    <col min="257" max="257" width="5.85546875" style="21" customWidth="1"/>
    <col min="258" max="258" width="42.5703125" style="21" customWidth="1"/>
    <col min="259" max="264" width="11" style="21" customWidth="1"/>
    <col min="265" max="265" width="12.28515625" style="21" customWidth="1"/>
    <col min="266" max="266" width="2.85546875" style="21" customWidth="1"/>
    <col min="267" max="512" width="9.140625" style="21"/>
    <col min="513" max="513" width="5.85546875" style="21" customWidth="1"/>
    <col min="514" max="514" width="42.5703125" style="21" customWidth="1"/>
    <col min="515" max="520" width="11" style="21" customWidth="1"/>
    <col min="521" max="521" width="12.28515625" style="21" customWidth="1"/>
    <col min="522" max="522" width="2.85546875" style="21" customWidth="1"/>
    <col min="523" max="768" width="9.140625" style="21"/>
    <col min="769" max="769" width="5.85546875" style="21" customWidth="1"/>
    <col min="770" max="770" width="42.5703125" style="21" customWidth="1"/>
    <col min="771" max="776" width="11" style="21" customWidth="1"/>
    <col min="777" max="777" width="12.28515625" style="21" customWidth="1"/>
    <col min="778" max="778" width="2.85546875" style="21" customWidth="1"/>
    <col min="779" max="1024" width="9.140625" style="21"/>
    <col min="1025" max="1025" width="5.85546875" style="21" customWidth="1"/>
    <col min="1026" max="1026" width="42.5703125" style="21" customWidth="1"/>
    <col min="1027" max="1032" width="11" style="21" customWidth="1"/>
    <col min="1033" max="1033" width="12.28515625" style="21" customWidth="1"/>
    <col min="1034" max="1034" width="2.85546875" style="21" customWidth="1"/>
    <col min="1035" max="1280" width="9.140625" style="21"/>
    <col min="1281" max="1281" width="5.85546875" style="21" customWidth="1"/>
    <col min="1282" max="1282" width="42.5703125" style="21" customWidth="1"/>
    <col min="1283" max="1288" width="11" style="21" customWidth="1"/>
    <col min="1289" max="1289" width="12.28515625" style="21" customWidth="1"/>
    <col min="1290" max="1290" width="2.85546875" style="21" customWidth="1"/>
    <col min="1291" max="1536" width="9.140625" style="21"/>
    <col min="1537" max="1537" width="5.85546875" style="21" customWidth="1"/>
    <col min="1538" max="1538" width="42.5703125" style="21" customWidth="1"/>
    <col min="1539" max="1544" width="11" style="21" customWidth="1"/>
    <col min="1545" max="1545" width="12.28515625" style="21" customWidth="1"/>
    <col min="1546" max="1546" width="2.85546875" style="21" customWidth="1"/>
    <col min="1547" max="1792" width="9.140625" style="21"/>
    <col min="1793" max="1793" width="5.85546875" style="21" customWidth="1"/>
    <col min="1794" max="1794" width="42.5703125" style="21" customWidth="1"/>
    <col min="1795" max="1800" width="11" style="21" customWidth="1"/>
    <col min="1801" max="1801" width="12.28515625" style="21" customWidth="1"/>
    <col min="1802" max="1802" width="2.85546875" style="21" customWidth="1"/>
    <col min="1803" max="2048" width="9.140625" style="21"/>
    <col min="2049" max="2049" width="5.85546875" style="21" customWidth="1"/>
    <col min="2050" max="2050" width="42.5703125" style="21" customWidth="1"/>
    <col min="2051" max="2056" width="11" style="21" customWidth="1"/>
    <col min="2057" max="2057" width="12.28515625" style="21" customWidth="1"/>
    <col min="2058" max="2058" width="2.85546875" style="21" customWidth="1"/>
    <col min="2059" max="2304" width="9.140625" style="21"/>
    <col min="2305" max="2305" width="5.85546875" style="21" customWidth="1"/>
    <col min="2306" max="2306" width="42.5703125" style="21" customWidth="1"/>
    <col min="2307" max="2312" width="11" style="21" customWidth="1"/>
    <col min="2313" max="2313" width="12.28515625" style="21" customWidth="1"/>
    <col min="2314" max="2314" width="2.85546875" style="21" customWidth="1"/>
    <col min="2315" max="2560" width="9.140625" style="21"/>
    <col min="2561" max="2561" width="5.85546875" style="21" customWidth="1"/>
    <col min="2562" max="2562" width="42.5703125" style="21" customWidth="1"/>
    <col min="2563" max="2568" width="11" style="21" customWidth="1"/>
    <col min="2569" max="2569" width="12.28515625" style="21" customWidth="1"/>
    <col min="2570" max="2570" width="2.85546875" style="21" customWidth="1"/>
    <col min="2571" max="2816" width="9.140625" style="21"/>
    <col min="2817" max="2817" width="5.85546875" style="21" customWidth="1"/>
    <col min="2818" max="2818" width="42.5703125" style="21" customWidth="1"/>
    <col min="2819" max="2824" width="11" style="21" customWidth="1"/>
    <col min="2825" max="2825" width="12.28515625" style="21" customWidth="1"/>
    <col min="2826" max="2826" width="2.85546875" style="21" customWidth="1"/>
    <col min="2827" max="3072" width="9.140625" style="21"/>
    <col min="3073" max="3073" width="5.85546875" style="21" customWidth="1"/>
    <col min="3074" max="3074" width="42.5703125" style="21" customWidth="1"/>
    <col min="3075" max="3080" width="11" style="21" customWidth="1"/>
    <col min="3081" max="3081" width="12.28515625" style="21" customWidth="1"/>
    <col min="3082" max="3082" width="2.85546875" style="21" customWidth="1"/>
    <col min="3083" max="3328" width="9.140625" style="21"/>
    <col min="3329" max="3329" width="5.85546875" style="21" customWidth="1"/>
    <col min="3330" max="3330" width="42.5703125" style="21" customWidth="1"/>
    <col min="3331" max="3336" width="11" style="21" customWidth="1"/>
    <col min="3337" max="3337" width="12.28515625" style="21" customWidth="1"/>
    <col min="3338" max="3338" width="2.85546875" style="21" customWidth="1"/>
    <col min="3339" max="3584" width="9.140625" style="21"/>
    <col min="3585" max="3585" width="5.85546875" style="21" customWidth="1"/>
    <col min="3586" max="3586" width="42.5703125" style="21" customWidth="1"/>
    <col min="3587" max="3592" width="11" style="21" customWidth="1"/>
    <col min="3593" max="3593" width="12.28515625" style="21" customWidth="1"/>
    <col min="3594" max="3594" width="2.85546875" style="21" customWidth="1"/>
    <col min="3595" max="3840" width="9.140625" style="21"/>
    <col min="3841" max="3841" width="5.85546875" style="21" customWidth="1"/>
    <col min="3842" max="3842" width="42.5703125" style="21" customWidth="1"/>
    <col min="3843" max="3848" width="11" style="21" customWidth="1"/>
    <col min="3849" max="3849" width="12.28515625" style="21" customWidth="1"/>
    <col min="3850" max="3850" width="2.85546875" style="21" customWidth="1"/>
    <col min="3851" max="4096" width="9.140625" style="21"/>
    <col min="4097" max="4097" width="5.85546875" style="21" customWidth="1"/>
    <col min="4098" max="4098" width="42.5703125" style="21" customWidth="1"/>
    <col min="4099" max="4104" width="11" style="21" customWidth="1"/>
    <col min="4105" max="4105" width="12.28515625" style="21" customWidth="1"/>
    <col min="4106" max="4106" width="2.85546875" style="21" customWidth="1"/>
    <col min="4107" max="4352" width="9.140625" style="21"/>
    <col min="4353" max="4353" width="5.85546875" style="21" customWidth="1"/>
    <col min="4354" max="4354" width="42.5703125" style="21" customWidth="1"/>
    <col min="4355" max="4360" width="11" style="21" customWidth="1"/>
    <col min="4361" max="4361" width="12.28515625" style="21" customWidth="1"/>
    <col min="4362" max="4362" width="2.85546875" style="21" customWidth="1"/>
    <col min="4363" max="4608" width="9.140625" style="21"/>
    <col min="4609" max="4609" width="5.85546875" style="21" customWidth="1"/>
    <col min="4610" max="4610" width="42.5703125" style="21" customWidth="1"/>
    <col min="4611" max="4616" width="11" style="21" customWidth="1"/>
    <col min="4617" max="4617" width="12.28515625" style="21" customWidth="1"/>
    <col min="4618" max="4618" width="2.85546875" style="21" customWidth="1"/>
    <col min="4619" max="4864" width="9.140625" style="21"/>
    <col min="4865" max="4865" width="5.85546875" style="21" customWidth="1"/>
    <col min="4866" max="4866" width="42.5703125" style="21" customWidth="1"/>
    <col min="4867" max="4872" width="11" style="21" customWidth="1"/>
    <col min="4873" max="4873" width="12.28515625" style="21" customWidth="1"/>
    <col min="4874" max="4874" width="2.85546875" style="21" customWidth="1"/>
    <col min="4875" max="5120" width="9.140625" style="21"/>
    <col min="5121" max="5121" width="5.85546875" style="21" customWidth="1"/>
    <col min="5122" max="5122" width="42.5703125" style="21" customWidth="1"/>
    <col min="5123" max="5128" width="11" style="21" customWidth="1"/>
    <col min="5129" max="5129" width="12.28515625" style="21" customWidth="1"/>
    <col min="5130" max="5130" width="2.85546875" style="21" customWidth="1"/>
    <col min="5131" max="5376" width="9.140625" style="21"/>
    <col min="5377" max="5377" width="5.85546875" style="21" customWidth="1"/>
    <col min="5378" max="5378" width="42.5703125" style="21" customWidth="1"/>
    <col min="5379" max="5384" width="11" style="21" customWidth="1"/>
    <col min="5385" max="5385" width="12.28515625" style="21" customWidth="1"/>
    <col min="5386" max="5386" width="2.85546875" style="21" customWidth="1"/>
    <col min="5387" max="5632" width="9.140625" style="21"/>
    <col min="5633" max="5633" width="5.85546875" style="21" customWidth="1"/>
    <col min="5634" max="5634" width="42.5703125" style="21" customWidth="1"/>
    <col min="5635" max="5640" width="11" style="21" customWidth="1"/>
    <col min="5641" max="5641" width="12.28515625" style="21" customWidth="1"/>
    <col min="5642" max="5642" width="2.85546875" style="21" customWidth="1"/>
    <col min="5643" max="5888" width="9.140625" style="21"/>
    <col min="5889" max="5889" width="5.85546875" style="21" customWidth="1"/>
    <col min="5890" max="5890" width="42.5703125" style="21" customWidth="1"/>
    <col min="5891" max="5896" width="11" style="21" customWidth="1"/>
    <col min="5897" max="5897" width="12.28515625" style="21" customWidth="1"/>
    <col min="5898" max="5898" width="2.85546875" style="21" customWidth="1"/>
    <col min="5899" max="6144" width="9.140625" style="21"/>
    <col min="6145" max="6145" width="5.85546875" style="21" customWidth="1"/>
    <col min="6146" max="6146" width="42.5703125" style="21" customWidth="1"/>
    <col min="6147" max="6152" width="11" style="21" customWidth="1"/>
    <col min="6153" max="6153" width="12.28515625" style="21" customWidth="1"/>
    <col min="6154" max="6154" width="2.85546875" style="21" customWidth="1"/>
    <col min="6155" max="6400" width="9.140625" style="21"/>
    <col min="6401" max="6401" width="5.85546875" style="21" customWidth="1"/>
    <col min="6402" max="6402" width="42.5703125" style="21" customWidth="1"/>
    <col min="6403" max="6408" width="11" style="21" customWidth="1"/>
    <col min="6409" max="6409" width="12.28515625" style="21" customWidth="1"/>
    <col min="6410" max="6410" width="2.85546875" style="21" customWidth="1"/>
    <col min="6411" max="6656" width="9.140625" style="21"/>
    <col min="6657" max="6657" width="5.85546875" style="21" customWidth="1"/>
    <col min="6658" max="6658" width="42.5703125" style="21" customWidth="1"/>
    <col min="6659" max="6664" width="11" style="21" customWidth="1"/>
    <col min="6665" max="6665" width="12.28515625" style="21" customWidth="1"/>
    <col min="6666" max="6666" width="2.85546875" style="21" customWidth="1"/>
    <col min="6667" max="6912" width="9.140625" style="21"/>
    <col min="6913" max="6913" width="5.85546875" style="21" customWidth="1"/>
    <col min="6914" max="6914" width="42.5703125" style="21" customWidth="1"/>
    <col min="6915" max="6920" width="11" style="21" customWidth="1"/>
    <col min="6921" max="6921" width="12.28515625" style="21" customWidth="1"/>
    <col min="6922" max="6922" width="2.85546875" style="21" customWidth="1"/>
    <col min="6923" max="7168" width="9.140625" style="21"/>
    <col min="7169" max="7169" width="5.85546875" style="21" customWidth="1"/>
    <col min="7170" max="7170" width="42.5703125" style="21" customWidth="1"/>
    <col min="7171" max="7176" width="11" style="21" customWidth="1"/>
    <col min="7177" max="7177" width="12.28515625" style="21" customWidth="1"/>
    <col min="7178" max="7178" width="2.85546875" style="21" customWidth="1"/>
    <col min="7179" max="7424" width="9.140625" style="21"/>
    <col min="7425" max="7425" width="5.85546875" style="21" customWidth="1"/>
    <col min="7426" max="7426" width="42.5703125" style="21" customWidth="1"/>
    <col min="7427" max="7432" width="11" style="21" customWidth="1"/>
    <col min="7433" max="7433" width="12.28515625" style="21" customWidth="1"/>
    <col min="7434" max="7434" width="2.85546875" style="21" customWidth="1"/>
    <col min="7435" max="7680" width="9.140625" style="21"/>
    <col min="7681" max="7681" width="5.85546875" style="21" customWidth="1"/>
    <col min="7682" max="7682" width="42.5703125" style="21" customWidth="1"/>
    <col min="7683" max="7688" width="11" style="21" customWidth="1"/>
    <col min="7689" max="7689" width="12.28515625" style="21" customWidth="1"/>
    <col min="7690" max="7690" width="2.85546875" style="21" customWidth="1"/>
    <col min="7691" max="7936" width="9.140625" style="21"/>
    <col min="7937" max="7937" width="5.85546875" style="21" customWidth="1"/>
    <col min="7938" max="7938" width="42.5703125" style="21" customWidth="1"/>
    <col min="7939" max="7944" width="11" style="21" customWidth="1"/>
    <col min="7945" max="7945" width="12.28515625" style="21" customWidth="1"/>
    <col min="7946" max="7946" width="2.85546875" style="21" customWidth="1"/>
    <col min="7947" max="8192" width="9.140625" style="21"/>
    <col min="8193" max="8193" width="5.85546875" style="21" customWidth="1"/>
    <col min="8194" max="8194" width="42.5703125" style="21" customWidth="1"/>
    <col min="8195" max="8200" width="11" style="21" customWidth="1"/>
    <col min="8201" max="8201" width="12.28515625" style="21" customWidth="1"/>
    <col min="8202" max="8202" width="2.85546875" style="21" customWidth="1"/>
    <col min="8203" max="8448" width="9.140625" style="21"/>
    <col min="8449" max="8449" width="5.85546875" style="21" customWidth="1"/>
    <col min="8450" max="8450" width="42.5703125" style="21" customWidth="1"/>
    <col min="8451" max="8456" width="11" style="21" customWidth="1"/>
    <col min="8457" max="8457" width="12.28515625" style="21" customWidth="1"/>
    <col min="8458" max="8458" width="2.85546875" style="21" customWidth="1"/>
    <col min="8459" max="8704" width="9.140625" style="21"/>
    <col min="8705" max="8705" width="5.85546875" style="21" customWidth="1"/>
    <col min="8706" max="8706" width="42.5703125" style="21" customWidth="1"/>
    <col min="8707" max="8712" width="11" style="21" customWidth="1"/>
    <col min="8713" max="8713" width="12.28515625" style="21" customWidth="1"/>
    <col min="8714" max="8714" width="2.85546875" style="21" customWidth="1"/>
    <col min="8715" max="8960" width="9.140625" style="21"/>
    <col min="8961" max="8961" width="5.85546875" style="21" customWidth="1"/>
    <col min="8962" max="8962" width="42.5703125" style="21" customWidth="1"/>
    <col min="8963" max="8968" width="11" style="21" customWidth="1"/>
    <col min="8969" max="8969" width="12.28515625" style="21" customWidth="1"/>
    <col min="8970" max="8970" width="2.85546875" style="21" customWidth="1"/>
    <col min="8971" max="9216" width="9.140625" style="21"/>
    <col min="9217" max="9217" width="5.85546875" style="21" customWidth="1"/>
    <col min="9218" max="9218" width="42.5703125" style="21" customWidth="1"/>
    <col min="9219" max="9224" width="11" style="21" customWidth="1"/>
    <col min="9225" max="9225" width="12.28515625" style="21" customWidth="1"/>
    <col min="9226" max="9226" width="2.85546875" style="21" customWidth="1"/>
    <col min="9227" max="9472" width="9.140625" style="21"/>
    <col min="9473" max="9473" width="5.85546875" style="21" customWidth="1"/>
    <col min="9474" max="9474" width="42.5703125" style="21" customWidth="1"/>
    <col min="9475" max="9480" width="11" style="21" customWidth="1"/>
    <col min="9481" max="9481" width="12.28515625" style="21" customWidth="1"/>
    <col min="9482" max="9482" width="2.85546875" style="21" customWidth="1"/>
    <col min="9483" max="9728" width="9.140625" style="21"/>
    <col min="9729" max="9729" width="5.85546875" style="21" customWidth="1"/>
    <col min="9730" max="9730" width="42.5703125" style="21" customWidth="1"/>
    <col min="9731" max="9736" width="11" style="21" customWidth="1"/>
    <col min="9737" max="9737" width="12.28515625" style="21" customWidth="1"/>
    <col min="9738" max="9738" width="2.85546875" style="21" customWidth="1"/>
    <col min="9739" max="9984" width="9.140625" style="21"/>
    <col min="9985" max="9985" width="5.85546875" style="21" customWidth="1"/>
    <col min="9986" max="9986" width="42.5703125" style="21" customWidth="1"/>
    <col min="9987" max="9992" width="11" style="21" customWidth="1"/>
    <col min="9993" max="9993" width="12.28515625" style="21" customWidth="1"/>
    <col min="9994" max="9994" width="2.85546875" style="21" customWidth="1"/>
    <col min="9995" max="10240" width="9.140625" style="21"/>
    <col min="10241" max="10241" width="5.85546875" style="21" customWidth="1"/>
    <col min="10242" max="10242" width="42.5703125" style="21" customWidth="1"/>
    <col min="10243" max="10248" width="11" style="21" customWidth="1"/>
    <col min="10249" max="10249" width="12.28515625" style="21" customWidth="1"/>
    <col min="10250" max="10250" width="2.85546875" style="21" customWidth="1"/>
    <col min="10251" max="10496" width="9.140625" style="21"/>
    <col min="10497" max="10497" width="5.85546875" style="21" customWidth="1"/>
    <col min="10498" max="10498" width="42.5703125" style="21" customWidth="1"/>
    <col min="10499" max="10504" width="11" style="21" customWidth="1"/>
    <col min="10505" max="10505" width="12.28515625" style="21" customWidth="1"/>
    <col min="10506" max="10506" width="2.85546875" style="21" customWidth="1"/>
    <col min="10507" max="10752" width="9.140625" style="21"/>
    <col min="10753" max="10753" width="5.85546875" style="21" customWidth="1"/>
    <col min="10754" max="10754" width="42.5703125" style="21" customWidth="1"/>
    <col min="10755" max="10760" width="11" style="21" customWidth="1"/>
    <col min="10761" max="10761" width="12.28515625" style="21" customWidth="1"/>
    <col min="10762" max="10762" width="2.85546875" style="21" customWidth="1"/>
    <col min="10763" max="11008" width="9.140625" style="21"/>
    <col min="11009" max="11009" width="5.85546875" style="21" customWidth="1"/>
    <col min="11010" max="11010" width="42.5703125" style="21" customWidth="1"/>
    <col min="11011" max="11016" width="11" style="21" customWidth="1"/>
    <col min="11017" max="11017" width="12.28515625" style="21" customWidth="1"/>
    <col min="11018" max="11018" width="2.85546875" style="21" customWidth="1"/>
    <col min="11019" max="11264" width="9.140625" style="21"/>
    <col min="11265" max="11265" width="5.85546875" style="21" customWidth="1"/>
    <col min="11266" max="11266" width="42.5703125" style="21" customWidth="1"/>
    <col min="11267" max="11272" width="11" style="21" customWidth="1"/>
    <col min="11273" max="11273" width="12.28515625" style="21" customWidth="1"/>
    <col min="11274" max="11274" width="2.85546875" style="21" customWidth="1"/>
    <col min="11275" max="11520" width="9.140625" style="21"/>
    <col min="11521" max="11521" width="5.85546875" style="21" customWidth="1"/>
    <col min="11522" max="11522" width="42.5703125" style="21" customWidth="1"/>
    <col min="11523" max="11528" width="11" style="21" customWidth="1"/>
    <col min="11529" max="11529" width="12.28515625" style="21" customWidth="1"/>
    <col min="11530" max="11530" width="2.85546875" style="21" customWidth="1"/>
    <col min="11531" max="11776" width="9.140625" style="21"/>
    <col min="11777" max="11777" width="5.85546875" style="21" customWidth="1"/>
    <col min="11778" max="11778" width="42.5703125" style="21" customWidth="1"/>
    <col min="11779" max="11784" width="11" style="21" customWidth="1"/>
    <col min="11785" max="11785" width="12.28515625" style="21" customWidth="1"/>
    <col min="11786" max="11786" width="2.85546875" style="21" customWidth="1"/>
    <col min="11787" max="12032" width="9.140625" style="21"/>
    <col min="12033" max="12033" width="5.85546875" style="21" customWidth="1"/>
    <col min="12034" max="12034" width="42.5703125" style="21" customWidth="1"/>
    <col min="12035" max="12040" width="11" style="21" customWidth="1"/>
    <col min="12041" max="12041" width="12.28515625" style="21" customWidth="1"/>
    <col min="12042" max="12042" width="2.85546875" style="21" customWidth="1"/>
    <col min="12043" max="12288" width="9.140625" style="21"/>
    <col min="12289" max="12289" width="5.85546875" style="21" customWidth="1"/>
    <col min="12290" max="12290" width="42.5703125" style="21" customWidth="1"/>
    <col min="12291" max="12296" width="11" style="21" customWidth="1"/>
    <col min="12297" max="12297" width="12.28515625" style="21" customWidth="1"/>
    <col min="12298" max="12298" width="2.85546875" style="21" customWidth="1"/>
    <col min="12299" max="12544" width="9.140625" style="21"/>
    <col min="12545" max="12545" width="5.85546875" style="21" customWidth="1"/>
    <col min="12546" max="12546" width="42.5703125" style="21" customWidth="1"/>
    <col min="12547" max="12552" width="11" style="21" customWidth="1"/>
    <col min="12553" max="12553" width="12.28515625" style="21" customWidth="1"/>
    <col min="12554" max="12554" width="2.85546875" style="21" customWidth="1"/>
    <col min="12555" max="12800" width="9.140625" style="21"/>
    <col min="12801" max="12801" width="5.85546875" style="21" customWidth="1"/>
    <col min="12802" max="12802" width="42.5703125" style="21" customWidth="1"/>
    <col min="12803" max="12808" width="11" style="21" customWidth="1"/>
    <col min="12809" max="12809" width="12.28515625" style="21" customWidth="1"/>
    <col min="12810" max="12810" width="2.85546875" style="21" customWidth="1"/>
    <col min="12811" max="13056" width="9.140625" style="21"/>
    <col min="13057" max="13057" width="5.85546875" style="21" customWidth="1"/>
    <col min="13058" max="13058" width="42.5703125" style="21" customWidth="1"/>
    <col min="13059" max="13064" width="11" style="21" customWidth="1"/>
    <col min="13065" max="13065" width="12.28515625" style="21" customWidth="1"/>
    <col min="13066" max="13066" width="2.85546875" style="21" customWidth="1"/>
    <col min="13067" max="13312" width="9.140625" style="21"/>
    <col min="13313" max="13313" width="5.85546875" style="21" customWidth="1"/>
    <col min="13314" max="13314" width="42.5703125" style="21" customWidth="1"/>
    <col min="13315" max="13320" width="11" style="21" customWidth="1"/>
    <col min="13321" max="13321" width="12.28515625" style="21" customWidth="1"/>
    <col min="13322" max="13322" width="2.85546875" style="21" customWidth="1"/>
    <col min="13323" max="13568" width="9.140625" style="21"/>
    <col min="13569" max="13569" width="5.85546875" style="21" customWidth="1"/>
    <col min="13570" max="13570" width="42.5703125" style="21" customWidth="1"/>
    <col min="13571" max="13576" width="11" style="21" customWidth="1"/>
    <col min="13577" max="13577" width="12.28515625" style="21" customWidth="1"/>
    <col min="13578" max="13578" width="2.85546875" style="21" customWidth="1"/>
    <col min="13579" max="13824" width="9.140625" style="21"/>
    <col min="13825" max="13825" width="5.85546875" style="21" customWidth="1"/>
    <col min="13826" max="13826" width="42.5703125" style="21" customWidth="1"/>
    <col min="13827" max="13832" width="11" style="21" customWidth="1"/>
    <col min="13833" max="13833" width="12.28515625" style="21" customWidth="1"/>
    <col min="13834" max="13834" width="2.85546875" style="21" customWidth="1"/>
    <col min="13835" max="14080" width="9.140625" style="21"/>
    <col min="14081" max="14081" width="5.85546875" style="21" customWidth="1"/>
    <col min="14082" max="14082" width="42.5703125" style="21" customWidth="1"/>
    <col min="14083" max="14088" width="11" style="21" customWidth="1"/>
    <col min="14089" max="14089" width="12.28515625" style="21" customWidth="1"/>
    <col min="14090" max="14090" width="2.85546875" style="21" customWidth="1"/>
    <col min="14091" max="14336" width="9.140625" style="21"/>
    <col min="14337" max="14337" width="5.85546875" style="21" customWidth="1"/>
    <col min="14338" max="14338" width="42.5703125" style="21" customWidth="1"/>
    <col min="14339" max="14344" width="11" style="21" customWidth="1"/>
    <col min="14345" max="14345" width="12.28515625" style="21" customWidth="1"/>
    <col min="14346" max="14346" width="2.85546875" style="21" customWidth="1"/>
    <col min="14347" max="14592" width="9.140625" style="21"/>
    <col min="14593" max="14593" width="5.85546875" style="21" customWidth="1"/>
    <col min="14594" max="14594" width="42.5703125" style="21" customWidth="1"/>
    <col min="14595" max="14600" width="11" style="21" customWidth="1"/>
    <col min="14601" max="14601" width="12.28515625" style="21" customWidth="1"/>
    <col min="14602" max="14602" width="2.85546875" style="21" customWidth="1"/>
    <col min="14603" max="14848" width="9.140625" style="21"/>
    <col min="14849" max="14849" width="5.85546875" style="21" customWidth="1"/>
    <col min="14850" max="14850" width="42.5703125" style="21" customWidth="1"/>
    <col min="14851" max="14856" width="11" style="21" customWidth="1"/>
    <col min="14857" max="14857" width="12.28515625" style="21" customWidth="1"/>
    <col min="14858" max="14858" width="2.85546875" style="21" customWidth="1"/>
    <col min="14859" max="15104" width="9.140625" style="21"/>
    <col min="15105" max="15105" width="5.85546875" style="21" customWidth="1"/>
    <col min="15106" max="15106" width="42.5703125" style="21" customWidth="1"/>
    <col min="15107" max="15112" width="11" style="21" customWidth="1"/>
    <col min="15113" max="15113" width="12.28515625" style="21" customWidth="1"/>
    <col min="15114" max="15114" width="2.85546875" style="21" customWidth="1"/>
    <col min="15115" max="15360" width="9.140625" style="21"/>
    <col min="15361" max="15361" width="5.85546875" style="21" customWidth="1"/>
    <col min="15362" max="15362" width="42.5703125" style="21" customWidth="1"/>
    <col min="15363" max="15368" width="11" style="21" customWidth="1"/>
    <col min="15369" max="15369" width="12.28515625" style="21" customWidth="1"/>
    <col min="15370" max="15370" width="2.85546875" style="21" customWidth="1"/>
    <col min="15371" max="15616" width="9.140625" style="21"/>
    <col min="15617" max="15617" width="5.85546875" style="21" customWidth="1"/>
    <col min="15618" max="15618" width="42.5703125" style="21" customWidth="1"/>
    <col min="15619" max="15624" width="11" style="21" customWidth="1"/>
    <col min="15625" max="15625" width="12.28515625" style="21" customWidth="1"/>
    <col min="15626" max="15626" width="2.85546875" style="21" customWidth="1"/>
    <col min="15627" max="15872" width="9.140625" style="21"/>
    <col min="15873" max="15873" width="5.85546875" style="21" customWidth="1"/>
    <col min="15874" max="15874" width="42.5703125" style="21" customWidth="1"/>
    <col min="15875" max="15880" width="11" style="21" customWidth="1"/>
    <col min="15881" max="15881" width="12.28515625" style="21" customWidth="1"/>
    <col min="15882" max="15882" width="2.85546875" style="21" customWidth="1"/>
    <col min="15883" max="16128" width="9.140625" style="21"/>
    <col min="16129" max="16129" width="5.85546875" style="21" customWidth="1"/>
    <col min="16130" max="16130" width="42.5703125" style="21" customWidth="1"/>
    <col min="16131" max="16136" width="11" style="21" customWidth="1"/>
    <col min="16137" max="16137" width="12.28515625" style="21" customWidth="1"/>
    <col min="16138" max="16138" width="2.85546875" style="21" customWidth="1"/>
    <col min="16139" max="16384" width="9.140625" style="21"/>
  </cols>
  <sheetData>
    <row r="1" spans="1:10" ht="15" customHeight="1" x14ac:dyDescent="0.25">
      <c r="A1" s="398" t="s">
        <v>344</v>
      </c>
      <c r="B1" s="398"/>
      <c r="C1" s="398"/>
      <c r="D1" s="398"/>
      <c r="E1" s="398"/>
      <c r="F1" s="398"/>
      <c r="G1" s="398"/>
      <c r="H1" s="398"/>
      <c r="I1" s="398"/>
    </row>
    <row r="2" spans="1:10" x14ac:dyDescent="0.25">
      <c r="A2" s="398"/>
      <c r="B2" s="398"/>
      <c r="C2" s="398"/>
      <c r="D2" s="398"/>
      <c r="E2" s="398"/>
      <c r="F2" s="398"/>
      <c r="G2" s="398"/>
      <c r="H2" s="398"/>
      <c r="I2" s="398"/>
    </row>
    <row r="3" spans="1:10" ht="15" customHeight="1" x14ac:dyDescent="0.2">
      <c r="A3" s="385" t="s">
        <v>337</v>
      </c>
      <c r="B3" s="385"/>
      <c r="C3" s="385"/>
      <c r="D3" s="385"/>
      <c r="E3" s="385"/>
      <c r="F3" s="385"/>
      <c r="G3" s="385"/>
      <c r="H3" s="385"/>
      <c r="I3" s="385"/>
    </row>
    <row r="4" spans="1:10" ht="16.5" thickBot="1" x14ac:dyDescent="0.3">
      <c r="B4" s="477" t="s">
        <v>153</v>
      </c>
      <c r="C4" s="477"/>
      <c r="D4" s="477"/>
      <c r="E4" s="477"/>
      <c r="F4" s="477"/>
      <c r="G4" s="477"/>
      <c r="H4" s="477"/>
      <c r="I4" s="477"/>
      <c r="J4" s="477"/>
    </row>
    <row r="5" spans="1:10" s="23" customFormat="1" ht="14.25" x14ac:dyDescent="0.25">
      <c r="A5" s="478" t="s">
        <v>154</v>
      </c>
      <c r="B5" s="480" t="s">
        <v>155</v>
      </c>
      <c r="C5" s="478" t="s">
        <v>156</v>
      </c>
      <c r="D5" s="478" t="s">
        <v>181</v>
      </c>
      <c r="E5" s="482" t="s">
        <v>157</v>
      </c>
      <c r="F5" s="483"/>
      <c r="G5" s="483"/>
      <c r="H5" s="484"/>
      <c r="I5" s="480" t="s">
        <v>5</v>
      </c>
    </row>
    <row r="6" spans="1:10" s="26" customFormat="1" thickBot="1" x14ac:dyDescent="0.3">
      <c r="A6" s="479"/>
      <c r="B6" s="481"/>
      <c r="C6" s="481"/>
      <c r="D6" s="479"/>
      <c r="E6" s="24">
        <v>2020</v>
      </c>
      <c r="F6" s="24">
        <v>2021</v>
      </c>
      <c r="G6" s="24">
        <v>2022</v>
      </c>
      <c r="H6" s="25">
        <v>2023</v>
      </c>
      <c r="I6" s="481"/>
    </row>
    <row r="7" spans="1:10" s="32" customFormat="1" ht="14.45" thickBot="1" x14ac:dyDescent="0.35">
      <c r="A7" s="27" t="s">
        <v>158</v>
      </c>
      <c r="B7" s="28" t="s">
        <v>159</v>
      </c>
      <c r="C7" s="29" t="s">
        <v>160</v>
      </c>
      <c r="D7" s="28" t="s">
        <v>161</v>
      </c>
      <c r="E7" s="27" t="s">
        <v>162</v>
      </c>
      <c r="F7" s="29" t="s">
        <v>163</v>
      </c>
      <c r="G7" s="29" t="s">
        <v>164</v>
      </c>
      <c r="H7" s="30" t="s">
        <v>165</v>
      </c>
      <c r="I7" s="31" t="s">
        <v>166</v>
      </c>
    </row>
    <row r="8" spans="1:10" ht="21.75" thickBot="1" x14ac:dyDescent="0.3">
      <c r="A8" s="33" t="s">
        <v>7</v>
      </c>
      <c r="B8" s="34" t="s">
        <v>167</v>
      </c>
      <c r="C8" s="35"/>
      <c r="D8" s="36">
        <f>+D9+D10</f>
        <v>0</v>
      </c>
      <c r="E8" s="37">
        <f>+E9+E10</f>
        <v>0</v>
      </c>
      <c r="F8" s="38">
        <f>+F9+F10</f>
        <v>0</v>
      </c>
      <c r="G8" s="38">
        <f>+G9+G10</f>
        <v>0</v>
      </c>
      <c r="H8" s="39">
        <f>+H9+H10</f>
        <v>0</v>
      </c>
      <c r="I8" s="40">
        <f t="shared" ref="I8:I19" si="0">SUM(D8:H8)</f>
        <v>0</v>
      </c>
    </row>
    <row r="9" spans="1:10" x14ac:dyDescent="0.25">
      <c r="A9" s="41" t="s">
        <v>9</v>
      </c>
      <c r="B9" s="42" t="s">
        <v>168</v>
      </c>
      <c r="C9" s="43"/>
      <c r="D9" s="44"/>
      <c r="E9" s="45"/>
      <c r="F9" s="46"/>
      <c r="G9" s="46"/>
      <c r="H9" s="47"/>
      <c r="I9" s="48">
        <f t="shared" si="0"/>
        <v>0</v>
      </c>
      <c r="J9" s="474" t="s">
        <v>182</v>
      </c>
    </row>
    <row r="10" spans="1:10" ht="15.75" thickBot="1" x14ac:dyDescent="0.3">
      <c r="A10" s="41" t="s">
        <v>17</v>
      </c>
      <c r="B10" s="42" t="s">
        <v>168</v>
      </c>
      <c r="C10" s="43"/>
      <c r="D10" s="44"/>
      <c r="E10" s="45"/>
      <c r="F10" s="46"/>
      <c r="G10" s="46"/>
      <c r="H10" s="47"/>
      <c r="I10" s="48">
        <f t="shared" si="0"/>
        <v>0</v>
      </c>
      <c r="J10" s="474"/>
    </row>
    <row r="11" spans="1:10" ht="21.75" thickBot="1" x14ac:dyDescent="0.3">
      <c r="A11" s="33" t="s">
        <v>12</v>
      </c>
      <c r="B11" s="34" t="s">
        <v>169</v>
      </c>
      <c r="C11" s="35"/>
      <c r="D11" s="36">
        <f>+D12+D13</f>
        <v>0</v>
      </c>
      <c r="E11" s="37">
        <f>+E12+E13</f>
        <v>0</v>
      </c>
      <c r="F11" s="38">
        <f>+F12+F13</f>
        <v>0</v>
      </c>
      <c r="G11" s="38">
        <f>+G12+G13</f>
        <v>0</v>
      </c>
      <c r="H11" s="39">
        <f>+H12+H13</f>
        <v>0</v>
      </c>
      <c r="I11" s="40">
        <f t="shared" si="0"/>
        <v>0</v>
      </c>
      <c r="J11" s="474"/>
    </row>
    <row r="12" spans="1:10" x14ac:dyDescent="0.25">
      <c r="A12" s="41" t="s">
        <v>34</v>
      </c>
      <c r="B12" s="42" t="s">
        <v>168</v>
      </c>
      <c r="C12" s="43"/>
      <c r="D12" s="44"/>
      <c r="E12" s="45"/>
      <c r="F12" s="46"/>
      <c r="G12" s="46"/>
      <c r="H12" s="47"/>
      <c r="I12" s="48">
        <f t="shared" si="0"/>
        <v>0</v>
      </c>
      <c r="J12" s="474"/>
    </row>
    <row r="13" spans="1:10" ht="15.75" thickBot="1" x14ac:dyDescent="0.3">
      <c r="A13" s="41" t="s">
        <v>170</v>
      </c>
      <c r="B13" s="42" t="s">
        <v>168</v>
      </c>
      <c r="C13" s="43"/>
      <c r="D13" s="44"/>
      <c r="E13" s="45"/>
      <c r="F13" s="46"/>
      <c r="G13" s="46"/>
      <c r="H13" s="47"/>
      <c r="I13" s="48">
        <f t="shared" si="0"/>
        <v>0</v>
      </c>
      <c r="J13" s="474"/>
    </row>
    <row r="14" spans="1:10" ht="15.75" thickBot="1" x14ac:dyDescent="0.3">
      <c r="A14" s="33" t="s">
        <v>171</v>
      </c>
      <c r="B14" s="34" t="s">
        <v>172</v>
      </c>
      <c r="C14" s="35"/>
      <c r="D14" s="36">
        <f>+D15</f>
        <v>0</v>
      </c>
      <c r="E14" s="37">
        <f>+E15</f>
        <v>0</v>
      </c>
      <c r="F14" s="38">
        <f>+F15</f>
        <v>0</v>
      </c>
      <c r="G14" s="38">
        <f>+G15</f>
        <v>0</v>
      </c>
      <c r="H14" s="39">
        <f>+H15</f>
        <v>0</v>
      </c>
      <c r="I14" s="40">
        <f t="shared" si="0"/>
        <v>0</v>
      </c>
      <c r="J14" s="474"/>
    </row>
    <row r="15" spans="1:10" ht="15.75" thickBot="1" x14ac:dyDescent="0.3">
      <c r="A15" s="41" t="s">
        <v>173</v>
      </c>
      <c r="B15" s="42" t="s">
        <v>168</v>
      </c>
      <c r="C15" s="43"/>
      <c r="D15" s="44"/>
      <c r="E15" s="45"/>
      <c r="F15" s="46"/>
      <c r="G15" s="46"/>
      <c r="H15" s="47"/>
      <c r="I15" s="48">
        <f t="shared" si="0"/>
        <v>0</v>
      </c>
      <c r="J15" s="474"/>
    </row>
    <row r="16" spans="1:10" ht="15.75" thickBot="1" x14ac:dyDescent="0.3">
      <c r="A16" s="33" t="s">
        <v>174</v>
      </c>
      <c r="B16" s="34" t="s">
        <v>175</v>
      </c>
      <c r="C16" s="35"/>
      <c r="D16" s="36">
        <f>+D17</f>
        <v>0</v>
      </c>
      <c r="E16" s="37">
        <f>+E17</f>
        <v>0</v>
      </c>
      <c r="F16" s="38">
        <f>+F17</f>
        <v>0</v>
      </c>
      <c r="G16" s="38">
        <f>+G17</f>
        <v>0</v>
      </c>
      <c r="H16" s="39">
        <f>+H17</f>
        <v>0</v>
      </c>
      <c r="I16" s="40">
        <f t="shared" si="0"/>
        <v>0</v>
      </c>
      <c r="J16" s="474"/>
    </row>
    <row r="17" spans="1:10" ht="15.75" thickBot="1" x14ac:dyDescent="0.3">
      <c r="A17" s="49" t="s">
        <v>176</v>
      </c>
      <c r="B17" s="50" t="s">
        <v>168</v>
      </c>
      <c r="C17" s="51"/>
      <c r="D17" s="52"/>
      <c r="E17" s="53"/>
      <c r="F17" s="54"/>
      <c r="G17" s="54"/>
      <c r="H17" s="55"/>
      <c r="I17" s="56">
        <f t="shared" si="0"/>
        <v>0</v>
      </c>
      <c r="J17" s="474"/>
    </row>
    <row r="18" spans="1:10" ht="15.75" thickBot="1" x14ac:dyDescent="0.3">
      <c r="A18" s="33" t="s">
        <v>177</v>
      </c>
      <c r="B18" s="57" t="s">
        <v>178</v>
      </c>
      <c r="C18" s="35"/>
      <c r="D18" s="36">
        <f>+D19</f>
        <v>0</v>
      </c>
      <c r="E18" s="37">
        <f>+E19</f>
        <v>0</v>
      </c>
      <c r="F18" s="38">
        <f>+F19</f>
        <v>0</v>
      </c>
      <c r="G18" s="38">
        <f>+G19</f>
        <v>0</v>
      </c>
      <c r="H18" s="39">
        <f>+H19</f>
        <v>0</v>
      </c>
      <c r="I18" s="40">
        <f t="shared" si="0"/>
        <v>0</v>
      </c>
      <c r="J18" s="474"/>
    </row>
    <row r="19" spans="1:10" ht="15.75" thickBot="1" x14ac:dyDescent="0.3">
      <c r="A19" s="58" t="s">
        <v>179</v>
      </c>
      <c r="B19" s="59" t="s">
        <v>168</v>
      </c>
      <c r="C19" s="60"/>
      <c r="D19" s="61"/>
      <c r="E19" s="62"/>
      <c r="F19" s="63"/>
      <c r="G19" s="63"/>
      <c r="H19" s="64"/>
      <c r="I19" s="65">
        <f t="shared" si="0"/>
        <v>0</v>
      </c>
      <c r="J19" s="474"/>
    </row>
    <row r="20" spans="1:10" ht="15.75" thickBot="1" x14ac:dyDescent="0.3">
      <c r="A20" s="475" t="s">
        <v>180</v>
      </c>
      <c r="B20" s="476"/>
      <c r="C20" s="66"/>
      <c r="D20" s="36">
        <f t="shared" ref="D20:I20" si="1">+D8+D11+D14+D16+D18</f>
        <v>0</v>
      </c>
      <c r="E20" s="37">
        <f t="shared" si="1"/>
        <v>0</v>
      </c>
      <c r="F20" s="38">
        <f t="shared" si="1"/>
        <v>0</v>
      </c>
      <c r="G20" s="38">
        <f t="shared" si="1"/>
        <v>0</v>
      </c>
      <c r="H20" s="39">
        <f t="shared" si="1"/>
        <v>0</v>
      </c>
      <c r="I20" s="40">
        <f t="shared" si="1"/>
        <v>0</v>
      </c>
      <c r="J20" s="474"/>
    </row>
  </sheetData>
  <mergeCells count="11">
    <mergeCell ref="J9:J20"/>
    <mergeCell ref="A20:B20"/>
    <mergeCell ref="A1:I2"/>
    <mergeCell ref="A3:I3"/>
    <mergeCell ref="B4:J4"/>
    <mergeCell ref="A5:A6"/>
    <mergeCell ref="B5:B6"/>
    <mergeCell ref="C5:C6"/>
    <mergeCell ref="D5:D6"/>
    <mergeCell ref="E5:H5"/>
    <mergeCell ref="I5:I6"/>
  </mergeCell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M15" sqref="M15"/>
    </sheetView>
  </sheetViews>
  <sheetFormatPr defaultRowHeight="15" x14ac:dyDescent="0.25"/>
  <cols>
    <col min="1" max="1" width="4.85546875" style="67" customWidth="1"/>
    <col min="2" max="2" width="30.5703125" style="67" customWidth="1"/>
    <col min="3" max="7" width="16.7109375" style="67" customWidth="1"/>
    <col min="8" max="257" width="9.140625" style="67"/>
    <col min="258" max="258" width="4.85546875" style="67" customWidth="1"/>
    <col min="259" max="259" width="30.5703125" style="67" customWidth="1"/>
    <col min="260" max="263" width="12" style="67" customWidth="1"/>
    <col min="264" max="513" width="9.140625" style="67"/>
    <col min="514" max="514" width="4.85546875" style="67" customWidth="1"/>
    <col min="515" max="515" width="30.5703125" style="67" customWidth="1"/>
    <col min="516" max="519" width="12" style="67" customWidth="1"/>
    <col min="520" max="769" width="9.140625" style="67"/>
    <col min="770" max="770" width="4.85546875" style="67" customWidth="1"/>
    <col min="771" max="771" width="30.5703125" style="67" customWidth="1"/>
    <col min="772" max="775" width="12" style="67" customWidth="1"/>
    <col min="776" max="1025" width="9.140625" style="67"/>
    <col min="1026" max="1026" width="4.85546875" style="67" customWidth="1"/>
    <col min="1027" max="1027" width="30.5703125" style="67" customWidth="1"/>
    <col min="1028" max="1031" width="12" style="67" customWidth="1"/>
    <col min="1032" max="1281" width="9.140625" style="67"/>
    <col min="1282" max="1282" width="4.85546875" style="67" customWidth="1"/>
    <col min="1283" max="1283" width="30.5703125" style="67" customWidth="1"/>
    <col min="1284" max="1287" width="12" style="67" customWidth="1"/>
    <col min="1288" max="1537" width="9.140625" style="67"/>
    <col min="1538" max="1538" width="4.85546875" style="67" customWidth="1"/>
    <col min="1539" max="1539" width="30.5703125" style="67" customWidth="1"/>
    <col min="1540" max="1543" width="12" style="67" customWidth="1"/>
    <col min="1544" max="1793" width="9.140625" style="67"/>
    <col min="1794" max="1794" width="4.85546875" style="67" customWidth="1"/>
    <col min="1795" max="1795" width="30.5703125" style="67" customWidth="1"/>
    <col min="1796" max="1799" width="12" style="67" customWidth="1"/>
    <col min="1800" max="2049" width="9.140625" style="67"/>
    <col min="2050" max="2050" width="4.85546875" style="67" customWidth="1"/>
    <col min="2051" max="2051" width="30.5703125" style="67" customWidth="1"/>
    <col min="2052" max="2055" width="12" style="67" customWidth="1"/>
    <col min="2056" max="2305" width="9.140625" style="67"/>
    <col min="2306" max="2306" width="4.85546875" style="67" customWidth="1"/>
    <col min="2307" max="2307" width="30.5703125" style="67" customWidth="1"/>
    <col min="2308" max="2311" width="12" style="67" customWidth="1"/>
    <col min="2312" max="2561" width="9.140625" style="67"/>
    <col min="2562" max="2562" width="4.85546875" style="67" customWidth="1"/>
    <col min="2563" max="2563" width="30.5703125" style="67" customWidth="1"/>
    <col min="2564" max="2567" width="12" style="67" customWidth="1"/>
    <col min="2568" max="2817" width="9.140625" style="67"/>
    <col min="2818" max="2818" width="4.85546875" style="67" customWidth="1"/>
    <col min="2819" max="2819" width="30.5703125" style="67" customWidth="1"/>
    <col min="2820" max="2823" width="12" style="67" customWidth="1"/>
    <col min="2824" max="3073" width="9.140625" style="67"/>
    <col min="3074" max="3074" width="4.85546875" style="67" customWidth="1"/>
    <col min="3075" max="3075" width="30.5703125" style="67" customWidth="1"/>
    <col min="3076" max="3079" width="12" style="67" customWidth="1"/>
    <col min="3080" max="3329" width="9.140625" style="67"/>
    <col min="3330" max="3330" width="4.85546875" style="67" customWidth="1"/>
    <col min="3331" max="3331" width="30.5703125" style="67" customWidth="1"/>
    <col min="3332" max="3335" width="12" style="67" customWidth="1"/>
    <col min="3336" max="3585" width="9.140625" style="67"/>
    <col min="3586" max="3586" width="4.85546875" style="67" customWidth="1"/>
    <col min="3587" max="3587" width="30.5703125" style="67" customWidth="1"/>
    <col min="3588" max="3591" width="12" style="67" customWidth="1"/>
    <col min="3592" max="3841" width="9.140625" style="67"/>
    <col min="3842" max="3842" width="4.85546875" style="67" customWidth="1"/>
    <col min="3843" max="3843" width="30.5703125" style="67" customWidth="1"/>
    <col min="3844" max="3847" width="12" style="67" customWidth="1"/>
    <col min="3848" max="4097" width="9.140625" style="67"/>
    <col min="4098" max="4098" width="4.85546875" style="67" customWidth="1"/>
    <col min="4099" max="4099" width="30.5703125" style="67" customWidth="1"/>
    <col min="4100" max="4103" width="12" style="67" customWidth="1"/>
    <col min="4104" max="4353" width="9.140625" style="67"/>
    <col min="4354" max="4354" width="4.85546875" style="67" customWidth="1"/>
    <col min="4355" max="4355" width="30.5703125" style="67" customWidth="1"/>
    <col min="4356" max="4359" width="12" style="67" customWidth="1"/>
    <col min="4360" max="4609" width="9.140625" style="67"/>
    <col min="4610" max="4610" width="4.85546875" style="67" customWidth="1"/>
    <col min="4611" max="4611" width="30.5703125" style="67" customWidth="1"/>
    <col min="4612" max="4615" width="12" style="67" customWidth="1"/>
    <col min="4616" max="4865" width="9.140625" style="67"/>
    <col min="4866" max="4866" width="4.85546875" style="67" customWidth="1"/>
    <col min="4867" max="4867" width="30.5703125" style="67" customWidth="1"/>
    <col min="4868" max="4871" width="12" style="67" customWidth="1"/>
    <col min="4872" max="5121" width="9.140625" style="67"/>
    <col min="5122" max="5122" width="4.85546875" style="67" customWidth="1"/>
    <col min="5123" max="5123" width="30.5703125" style="67" customWidth="1"/>
    <col min="5124" max="5127" width="12" style="67" customWidth="1"/>
    <col min="5128" max="5377" width="9.140625" style="67"/>
    <col min="5378" max="5378" width="4.85546875" style="67" customWidth="1"/>
    <col min="5379" max="5379" width="30.5703125" style="67" customWidth="1"/>
    <col min="5380" max="5383" width="12" style="67" customWidth="1"/>
    <col min="5384" max="5633" width="9.140625" style="67"/>
    <col min="5634" max="5634" width="4.85546875" style="67" customWidth="1"/>
    <col min="5635" max="5635" width="30.5703125" style="67" customWidth="1"/>
    <col min="5636" max="5639" width="12" style="67" customWidth="1"/>
    <col min="5640" max="5889" width="9.140625" style="67"/>
    <col min="5890" max="5890" width="4.85546875" style="67" customWidth="1"/>
    <col min="5891" max="5891" width="30.5703125" style="67" customWidth="1"/>
    <col min="5892" max="5895" width="12" style="67" customWidth="1"/>
    <col min="5896" max="6145" width="9.140625" style="67"/>
    <col min="6146" max="6146" width="4.85546875" style="67" customWidth="1"/>
    <col min="6147" max="6147" width="30.5703125" style="67" customWidth="1"/>
    <col min="6148" max="6151" width="12" style="67" customWidth="1"/>
    <col min="6152" max="6401" width="9.140625" style="67"/>
    <col min="6402" max="6402" width="4.85546875" style="67" customWidth="1"/>
    <col min="6403" max="6403" width="30.5703125" style="67" customWidth="1"/>
    <col min="6404" max="6407" width="12" style="67" customWidth="1"/>
    <col min="6408" max="6657" width="9.140625" style="67"/>
    <col min="6658" max="6658" width="4.85546875" style="67" customWidth="1"/>
    <col min="6659" max="6659" width="30.5703125" style="67" customWidth="1"/>
    <col min="6660" max="6663" width="12" style="67" customWidth="1"/>
    <col min="6664" max="6913" width="9.140625" style="67"/>
    <col min="6914" max="6914" width="4.85546875" style="67" customWidth="1"/>
    <col min="6915" max="6915" width="30.5703125" style="67" customWidth="1"/>
    <col min="6916" max="6919" width="12" style="67" customWidth="1"/>
    <col min="6920" max="7169" width="9.140625" style="67"/>
    <col min="7170" max="7170" width="4.85546875" style="67" customWidth="1"/>
    <col min="7171" max="7171" width="30.5703125" style="67" customWidth="1"/>
    <col min="7172" max="7175" width="12" style="67" customWidth="1"/>
    <col min="7176" max="7425" width="9.140625" style="67"/>
    <col min="7426" max="7426" width="4.85546875" style="67" customWidth="1"/>
    <col min="7427" max="7427" width="30.5703125" style="67" customWidth="1"/>
    <col min="7428" max="7431" width="12" style="67" customWidth="1"/>
    <col min="7432" max="7681" width="9.140625" style="67"/>
    <col min="7682" max="7682" width="4.85546875" style="67" customWidth="1"/>
    <col min="7683" max="7683" width="30.5703125" style="67" customWidth="1"/>
    <col min="7684" max="7687" width="12" style="67" customWidth="1"/>
    <col min="7688" max="7937" width="9.140625" style="67"/>
    <col min="7938" max="7938" width="4.85546875" style="67" customWidth="1"/>
    <col min="7939" max="7939" width="30.5703125" style="67" customWidth="1"/>
    <col min="7940" max="7943" width="12" style="67" customWidth="1"/>
    <col min="7944" max="8193" width="9.140625" style="67"/>
    <col min="8194" max="8194" width="4.85546875" style="67" customWidth="1"/>
    <col min="8195" max="8195" width="30.5703125" style="67" customWidth="1"/>
    <col min="8196" max="8199" width="12" style="67" customWidth="1"/>
    <col min="8200" max="8449" width="9.140625" style="67"/>
    <col min="8450" max="8450" width="4.85546875" style="67" customWidth="1"/>
    <col min="8451" max="8451" width="30.5703125" style="67" customWidth="1"/>
    <col min="8452" max="8455" width="12" style="67" customWidth="1"/>
    <col min="8456" max="8705" width="9.140625" style="67"/>
    <col min="8706" max="8706" width="4.85546875" style="67" customWidth="1"/>
    <col min="8707" max="8707" width="30.5703125" style="67" customWidth="1"/>
    <col min="8708" max="8711" width="12" style="67" customWidth="1"/>
    <col min="8712" max="8961" width="9.140625" style="67"/>
    <col min="8962" max="8962" width="4.85546875" style="67" customWidth="1"/>
    <col min="8963" max="8963" width="30.5703125" style="67" customWidth="1"/>
    <col min="8964" max="8967" width="12" style="67" customWidth="1"/>
    <col min="8968" max="9217" width="9.140625" style="67"/>
    <col min="9218" max="9218" width="4.85546875" style="67" customWidth="1"/>
    <col min="9219" max="9219" width="30.5703125" style="67" customWidth="1"/>
    <col min="9220" max="9223" width="12" style="67" customWidth="1"/>
    <col min="9224" max="9473" width="9.140625" style="67"/>
    <col min="9474" max="9474" width="4.85546875" style="67" customWidth="1"/>
    <col min="9475" max="9475" width="30.5703125" style="67" customWidth="1"/>
    <col min="9476" max="9479" width="12" style="67" customWidth="1"/>
    <col min="9480" max="9729" width="9.140625" style="67"/>
    <col min="9730" max="9730" width="4.85546875" style="67" customWidth="1"/>
    <col min="9731" max="9731" width="30.5703125" style="67" customWidth="1"/>
    <col min="9732" max="9735" width="12" style="67" customWidth="1"/>
    <col min="9736" max="9985" width="9.140625" style="67"/>
    <col min="9986" max="9986" width="4.85546875" style="67" customWidth="1"/>
    <col min="9987" max="9987" width="30.5703125" style="67" customWidth="1"/>
    <col min="9988" max="9991" width="12" style="67" customWidth="1"/>
    <col min="9992" max="10241" width="9.140625" style="67"/>
    <col min="10242" max="10242" width="4.85546875" style="67" customWidth="1"/>
    <col min="10243" max="10243" width="30.5703125" style="67" customWidth="1"/>
    <col min="10244" max="10247" width="12" style="67" customWidth="1"/>
    <col min="10248" max="10497" width="9.140625" style="67"/>
    <col min="10498" max="10498" width="4.85546875" style="67" customWidth="1"/>
    <col min="10499" max="10499" width="30.5703125" style="67" customWidth="1"/>
    <col min="10500" max="10503" width="12" style="67" customWidth="1"/>
    <col min="10504" max="10753" width="9.140625" style="67"/>
    <col min="10754" max="10754" width="4.85546875" style="67" customWidth="1"/>
    <col min="10755" max="10755" width="30.5703125" style="67" customWidth="1"/>
    <col min="10756" max="10759" width="12" style="67" customWidth="1"/>
    <col min="10760" max="11009" width="9.140625" style="67"/>
    <col min="11010" max="11010" width="4.85546875" style="67" customWidth="1"/>
    <col min="11011" max="11011" width="30.5703125" style="67" customWidth="1"/>
    <col min="11012" max="11015" width="12" style="67" customWidth="1"/>
    <col min="11016" max="11265" width="9.140625" style="67"/>
    <col min="11266" max="11266" width="4.85546875" style="67" customWidth="1"/>
    <col min="11267" max="11267" width="30.5703125" style="67" customWidth="1"/>
    <col min="11268" max="11271" width="12" style="67" customWidth="1"/>
    <col min="11272" max="11521" width="9.140625" style="67"/>
    <col min="11522" max="11522" width="4.85546875" style="67" customWidth="1"/>
    <col min="11523" max="11523" width="30.5703125" style="67" customWidth="1"/>
    <col min="11524" max="11527" width="12" style="67" customWidth="1"/>
    <col min="11528" max="11777" width="9.140625" style="67"/>
    <col min="11778" max="11778" width="4.85546875" style="67" customWidth="1"/>
    <col min="11779" max="11779" width="30.5703125" style="67" customWidth="1"/>
    <col min="11780" max="11783" width="12" style="67" customWidth="1"/>
    <col min="11784" max="12033" width="9.140625" style="67"/>
    <col min="12034" max="12034" width="4.85546875" style="67" customWidth="1"/>
    <col min="12035" max="12035" width="30.5703125" style="67" customWidth="1"/>
    <col min="12036" max="12039" width="12" style="67" customWidth="1"/>
    <col min="12040" max="12289" width="9.140625" style="67"/>
    <col min="12290" max="12290" width="4.85546875" style="67" customWidth="1"/>
    <col min="12291" max="12291" width="30.5703125" style="67" customWidth="1"/>
    <col min="12292" max="12295" width="12" style="67" customWidth="1"/>
    <col min="12296" max="12545" width="9.140625" style="67"/>
    <col min="12546" max="12546" width="4.85546875" style="67" customWidth="1"/>
    <col min="12547" max="12547" width="30.5703125" style="67" customWidth="1"/>
    <col min="12548" max="12551" width="12" style="67" customWidth="1"/>
    <col min="12552" max="12801" width="9.140625" style="67"/>
    <col min="12802" max="12802" width="4.85546875" style="67" customWidth="1"/>
    <col min="12803" max="12803" width="30.5703125" style="67" customWidth="1"/>
    <col min="12804" max="12807" width="12" style="67" customWidth="1"/>
    <col min="12808" max="13057" width="9.140625" style="67"/>
    <col min="13058" max="13058" width="4.85546875" style="67" customWidth="1"/>
    <col min="13059" max="13059" width="30.5703125" style="67" customWidth="1"/>
    <col min="13060" max="13063" width="12" style="67" customWidth="1"/>
    <col min="13064" max="13313" width="9.140625" style="67"/>
    <col min="13314" max="13314" width="4.85546875" style="67" customWidth="1"/>
    <col min="13315" max="13315" width="30.5703125" style="67" customWidth="1"/>
    <col min="13316" max="13319" width="12" style="67" customWidth="1"/>
    <col min="13320" max="13569" width="9.140625" style="67"/>
    <col min="13570" max="13570" width="4.85546875" style="67" customWidth="1"/>
    <col min="13571" max="13571" width="30.5703125" style="67" customWidth="1"/>
    <col min="13572" max="13575" width="12" style="67" customWidth="1"/>
    <col min="13576" max="13825" width="9.140625" style="67"/>
    <col min="13826" max="13826" width="4.85546875" style="67" customWidth="1"/>
    <col min="13827" max="13827" width="30.5703125" style="67" customWidth="1"/>
    <col min="13828" max="13831" width="12" style="67" customWidth="1"/>
    <col min="13832" max="14081" width="9.140625" style="67"/>
    <col min="14082" max="14082" width="4.85546875" style="67" customWidth="1"/>
    <col min="14083" max="14083" width="30.5703125" style="67" customWidth="1"/>
    <col min="14084" max="14087" width="12" style="67" customWidth="1"/>
    <col min="14088" max="14337" width="9.140625" style="67"/>
    <col min="14338" max="14338" width="4.85546875" style="67" customWidth="1"/>
    <col min="14339" max="14339" width="30.5703125" style="67" customWidth="1"/>
    <col min="14340" max="14343" width="12" style="67" customWidth="1"/>
    <col min="14344" max="14593" width="9.140625" style="67"/>
    <col min="14594" max="14594" width="4.85546875" style="67" customWidth="1"/>
    <col min="14595" max="14595" width="30.5703125" style="67" customWidth="1"/>
    <col min="14596" max="14599" width="12" style="67" customWidth="1"/>
    <col min="14600" max="14849" width="9.140625" style="67"/>
    <col min="14850" max="14850" width="4.85546875" style="67" customWidth="1"/>
    <col min="14851" max="14851" width="30.5703125" style="67" customWidth="1"/>
    <col min="14852" max="14855" width="12" style="67" customWidth="1"/>
    <col min="14856" max="15105" width="9.140625" style="67"/>
    <col min="15106" max="15106" width="4.85546875" style="67" customWidth="1"/>
    <col min="15107" max="15107" width="30.5703125" style="67" customWidth="1"/>
    <col min="15108" max="15111" width="12" style="67" customWidth="1"/>
    <col min="15112" max="15361" width="9.140625" style="67"/>
    <col min="15362" max="15362" width="4.85546875" style="67" customWidth="1"/>
    <col min="15363" max="15363" width="30.5703125" style="67" customWidth="1"/>
    <col min="15364" max="15367" width="12" style="67" customWidth="1"/>
    <col min="15368" max="15617" width="9.140625" style="67"/>
    <col min="15618" max="15618" width="4.85546875" style="67" customWidth="1"/>
    <col min="15619" max="15619" width="30.5703125" style="67" customWidth="1"/>
    <col min="15620" max="15623" width="12" style="67" customWidth="1"/>
    <col min="15624" max="15873" width="9.140625" style="67"/>
    <col min="15874" max="15874" width="4.85546875" style="67" customWidth="1"/>
    <col min="15875" max="15875" width="30.5703125" style="67" customWidth="1"/>
    <col min="15876" max="15879" width="12" style="67" customWidth="1"/>
    <col min="15880" max="16129" width="9.140625" style="67"/>
    <col min="16130" max="16130" width="4.85546875" style="67" customWidth="1"/>
    <col min="16131" max="16131" width="30.5703125" style="67" customWidth="1"/>
    <col min="16132" max="16135" width="12" style="67" customWidth="1"/>
    <col min="16136" max="16384" width="9.140625" style="67"/>
  </cols>
  <sheetData>
    <row r="1" spans="1:9" ht="15" customHeight="1" x14ac:dyDescent="0.25">
      <c r="A1" s="398" t="s">
        <v>345</v>
      </c>
      <c r="B1" s="398"/>
      <c r="C1" s="398"/>
      <c r="D1" s="398"/>
      <c r="E1" s="398"/>
      <c r="F1" s="398"/>
      <c r="G1" s="398"/>
      <c r="H1" s="7"/>
      <c r="I1" s="7"/>
    </row>
    <row r="2" spans="1:9" x14ac:dyDescent="0.25">
      <c r="A2" s="398"/>
      <c r="B2" s="398"/>
      <c r="C2" s="398"/>
      <c r="D2" s="398"/>
      <c r="E2" s="398"/>
      <c r="F2" s="398"/>
      <c r="G2" s="398"/>
      <c r="H2" s="7"/>
      <c r="I2" s="7"/>
    </row>
    <row r="3" spans="1:9" x14ac:dyDescent="0.25">
      <c r="A3" s="385" t="s">
        <v>337</v>
      </c>
      <c r="B3" s="385"/>
      <c r="C3" s="385"/>
      <c r="D3" s="385"/>
      <c r="E3" s="385"/>
      <c r="F3" s="385"/>
      <c r="G3" s="385"/>
      <c r="H3" s="16"/>
      <c r="I3" s="16"/>
    </row>
    <row r="5" spans="1:9" x14ac:dyDescent="0.25">
      <c r="A5" s="491" t="s">
        <v>184</v>
      </c>
      <c r="B5" s="491"/>
      <c r="C5" s="491"/>
      <c r="D5" s="491"/>
      <c r="E5" s="491"/>
      <c r="F5" s="491"/>
      <c r="G5" s="491"/>
    </row>
    <row r="6" spans="1:9" thickBot="1" x14ac:dyDescent="0.35">
      <c r="A6" s="68"/>
      <c r="B6" s="68"/>
      <c r="C6" s="68"/>
      <c r="D6" s="492"/>
      <c r="E6" s="492"/>
      <c r="F6" s="493" t="str">
        <f>'[1]2.2.sz.mell  '!E2</f>
        <v>Forintban!</v>
      </c>
      <c r="G6" s="493"/>
      <c r="H6" s="69"/>
    </row>
    <row r="7" spans="1:9" ht="25.5" x14ac:dyDescent="0.25">
      <c r="A7" s="485" t="s">
        <v>183</v>
      </c>
      <c r="B7" s="487" t="s">
        <v>185</v>
      </c>
      <c r="C7" s="90" t="s">
        <v>189</v>
      </c>
      <c r="D7" s="487" t="s">
        <v>186</v>
      </c>
      <c r="E7" s="487"/>
      <c r="F7" s="487"/>
      <c r="G7" s="489" t="s">
        <v>187</v>
      </c>
    </row>
    <row r="8" spans="1:9" ht="15.75" thickBot="1" x14ac:dyDescent="0.3">
      <c r="A8" s="486"/>
      <c r="B8" s="488"/>
      <c r="C8" s="91"/>
      <c r="D8" s="70">
        <f>+LEFT([1]ÖSSZEFÜGGÉSEK!A5,4)+1</f>
        <v>2019</v>
      </c>
      <c r="E8" s="70">
        <f>+D8+1</f>
        <v>2020</v>
      </c>
      <c r="F8" s="70">
        <f>+E8+1</f>
        <v>2021</v>
      </c>
      <c r="G8" s="490"/>
    </row>
    <row r="9" spans="1:9" ht="14.45" thickBot="1" x14ac:dyDescent="0.3">
      <c r="A9" s="71"/>
      <c r="B9" s="72" t="s">
        <v>158</v>
      </c>
      <c r="C9" s="92">
        <v>43465</v>
      </c>
      <c r="D9" s="72" t="s">
        <v>159</v>
      </c>
      <c r="E9" s="72" t="s">
        <v>160</v>
      </c>
      <c r="F9" s="72" t="s">
        <v>161</v>
      </c>
      <c r="G9" s="73" t="s">
        <v>162</v>
      </c>
    </row>
    <row r="10" spans="1:9" ht="13.9" x14ac:dyDescent="0.25">
      <c r="A10" s="74" t="s">
        <v>7</v>
      </c>
      <c r="B10" s="75"/>
      <c r="C10" s="75"/>
      <c r="D10" s="76"/>
      <c r="E10" s="76"/>
      <c r="F10" s="76"/>
      <c r="G10" s="77">
        <f>SUM(D10:F10)</f>
        <v>0</v>
      </c>
    </row>
    <row r="11" spans="1:9" ht="13.9" x14ac:dyDescent="0.25">
      <c r="A11" s="78" t="s">
        <v>9</v>
      </c>
      <c r="B11" s="79"/>
      <c r="C11" s="79"/>
      <c r="D11" s="80"/>
      <c r="E11" s="80"/>
      <c r="F11" s="80"/>
      <c r="G11" s="81">
        <f>SUM(D11:F11)</f>
        <v>0</v>
      </c>
    </row>
    <row r="12" spans="1:9" s="89" customFormat="1" ht="13.9" x14ac:dyDescent="0.25">
      <c r="A12" s="78" t="s">
        <v>17</v>
      </c>
      <c r="B12" s="79"/>
      <c r="C12" s="79"/>
      <c r="D12" s="80"/>
      <c r="E12" s="80"/>
      <c r="F12" s="80"/>
      <c r="G12" s="81">
        <f>SUM(D12:F12)</f>
        <v>0</v>
      </c>
      <c r="H12" s="67"/>
      <c r="I12" s="67"/>
    </row>
    <row r="13" spans="1:9" ht="13.9" x14ac:dyDescent="0.25">
      <c r="A13" s="78" t="s">
        <v>12</v>
      </c>
      <c r="B13" s="79"/>
      <c r="C13" s="79"/>
      <c r="D13" s="80"/>
      <c r="E13" s="80"/>
      <c r="F13" s="80"/>
      <c r="G13" s="81">
        <f>SUM(D13:F13)</f>
        <v>0</v>
      </c>
    </row>
    <row r="14" spans="1:9" ht="14.45" thickBot="1" x14ac:dyDescent="0.3">
      <c r="A14" s="82" t="s">
        <v>34</v>
      </c>
      <c r="B14" s="83"/>
      <c r="C14" s="83"/>
      <c r="D14" s="84"/>
      <c r="E14" s="84"/>
      <c r="F14" s="84"/>
      <c r="G14" s="81">
        <f>SUM(D14:F14)</f>
        <v>0</v>
      </c>
    </row>
    <row r="15" spans="1:9" ht="15.75" thickBot="1" x14ac:dyDescent="0.3">
      <c r="A15" s="85" t="s">
        <v>170</v>
      </c>
      <c r="B15" s="86" t="s">
        <v>188</v>
      </c>
      <c r="C15" s="86"/>
      <c r="D15" s="87">
        <f>SUM(D10:D14)</f>
        <v>0</v>
      </c>
      <c r="E15" s="87">
        <f>SUM(E10:E14)</f>
        <v>0</v>
      </c>
      <c r="F15" s="87">
        <f>SUM(F10:F14)</f>
        <v>0</v>
      </c>
      <c r="G15" s="88">
        <f>SUM(G10:G14)</f>
        <v>0</v>
      </c>
      <c r="H15" s="89"/>
      <c r="I15" s="89"/>
    </row>
  </sheetData>
  <mergeCells count="9">
    <mergeCell ref="A7:A8"/>
    <mergeCell ref="B7:B8"/>
    <mergeCell ref="D7:F7"/>
    <mergeCell ref="G7:G8"/>
    <mergeCell ref="A1:G2"/>
    <mergeCell ref="A3:G3"/>
    <mergeCell ref="A5:G5"/>
    <mergeCell ref="D6:E6"/>
    <mergeCell ref="F6:G6"/>
  </mergeCell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K13" sqref="K13"/>
    </sheetView>
  </sheetViews>
  <sheetFormatPr defaultColWidth="9.140625" defaultRowHeight="15" x14ac:dyDescent="0.25"/>
  <cols>
    <col min="1" max="1" width="22.140625" style="93" customWidth="1"/>
    <col min="2" max="2" width="18.28515625" style="93" customWidth="1"/>
    <col min="3" max="9" width="12.7109375" style="93" customWidth="1"/>
    <col min="10" max="16384" width="9.140625" style="93"/>
  </cols>
  <sheetData>
    <row r="1" spans="1:9" ht="15" customHeight="1" x14ac:dyDescent="0.25">
      <c r="A1" s="495" t="s">
        <v>346</v>
      </c>
      <c r="B1" s="495"/>
      <c r="C1" s="495"/>
      <c r="D1" s="495"/>
      <c r="E1" s="495"/>
      <c r="F1" s="495"/>
      <c r="G1" s="495"/>
      <c r="H1" s="495"/>
      <c r="I1" s="495"/>
    </row>
    <row r="2" spans="1:9" x14ac:dyDescent="0.25">
      <c r="A2" s="495"/>
      <c r="B2" s="495"/>
      <c r="C2" s="495"/>
      <c r="D2" s="495"/>
      <c r="E2" s="495"/>
      <c r="F2" s="495"/>
      <c r="G2" s="495"/>
      <c r="H2" s="495"/>
      <c r="I2" s="495"/>
    </row>
    <row r="3" spans="1:9" ht="15" customHeight="1" x14ac:dyDescent="0.25">
      <c r="A3" s="494" t="s">
        <v>347</v>
      </c>
      <c r="B3" s="494"/>
      <c r="C3" s="494"/>
      <c r="D3" s="494"/>
      <c r="E3" s="494"/>
      <c r="F3" s="494"/>
      <c r="G3" s="494"/>
      <c r="H3" s="494"/>
      <c r="I3" s="494"/>
    </row>
    <row r="4" spans="1:9" ht="15.75" customHeight="1" thickBot="1" x14ac:dyDescent="0.3">
      <c r="A4" s="496" t="s">
        <v>190</v>
      </c>
      <c r="B4" s="496"/>
      <c r="C4" s="496"/>
      <c r="D4" s="496"/>
      <c r="E4" s="496"/>
      <c r="F4" s="496"/>
      <c r="G4" s="496"/>
      <c r="H4" s="496"/>
      <c r="I4" s="496"/>
    </row>
    <row r="5" spans="1:9" x14ac:dyDescent="0.25">
      <c r="A5" s="95"/>
      <c r="B5" s="96"/>
      <c r="C5" s="499" t="s">
        <v>193</v>
      </c>
      <c r="D5" s="499"/>
      <c r="E5" s="499"/>
      <c r="F5" s="499" t="s">
        <v>194</v>
      </c>
      <c r="G5" s="499" t="s">
        <v>195</v>
      </c>
      <c r="H5" s="499" t="s">
        <v>196</v>
      </c>
      <c r="I5" s="497" t="s">
        <v>197</v>
      </c>
    </row>
    <row r="6" spans="1:9" ht="45" x14ac:dyDescent="0.25">
      <c r="A6" s="97" t="s">
        <v>191</v>
      </c>
      <c r="B6" s="18" t="s">
        <v>192</v>
      </c>
      <c r="C6" s="18" t="s">
        <v>198</v>
      </c>
      <c r="D6" s="18" t="s">
        <v>199</v>
      </c>
      <c r="E6" s="18" t="s">
        <v>200</v>
      </c>
      <c r="F6" s="500"/>
      <c r="G6" s="500"/>
      <c r="H6" s="500"/>
      <c r="I6" s="498"/>
    </row>
    <row r="7" spans="1:9" ht="13.9" x14ac:dyDescent="0.25">
      <c r="A7" s="97"/>
      <c r="B7" s="18"/>
      <c r="C7" s="18"/>
      <c r="D7" s="18"/>
      <c r="E7" s="18">
        <f>SUM(C7:D7)</f>
        <v>0</v>
      </c>
      <c r="F7" s="18"/>
      <c r="G7" s="18"/>
      <c r="H7" s="18"/>
      <c r="I7" s="99"/>
    </row>
    <row r="8" spans="1:9" ht="13.9" x14ac:dyDescent="0.25">
      <c r="A8" s="97"/>
      <c r="B8" s="18"/>
      <c r="C8" s="18"/>
      <c r="D8" s="18"/>
      <c r="E8" s="18"/>
      <c r="F8" s="18"/>
      <c r="G8" s="18"/>
      <c r="H8" s="18"/>
      <c r="I8" s="99"/>
    </row>
    <row r="9" spans="1:9" ht="13.9" x14ac:dyDescent="0.25">
      <c r="A9" s="97"/>
      <c r="B9" s="18"/>
      <c r="C9" s="18"/>
      <c r="D9" s="18"/>
      <c r="E9" s="18"/>
      <c r="F9" s="18"/>
      <c r="G9" s="18"/>
      <c r="H9" s="18"/>
      <c r="I9" s="99"/>
    </row>
    <row r="10" spans="1:9" ht="13.9" x14ac:dyDescent="0.25">
      <c r="A10" s="97"/>
      <c r="B10" s="18"/>
      <c r="C10" s="18"/>
      <c r="D10" s="18"/>
      <c r="E10" s="18"/>
      <c r="F10" s="18"/>
      <c r="G10" s="18"/>
      <c r="H10" s="18"/>
      <c r="I10" s="99"/>
    </row>
    <row r="11" spans="1:9" ht="13.9" x14ac:dyDescent="0.25">
      <c r="A11" s="97"/>
      <c r="B11" s="18"/>
      <c r="C11" s="18"/>
      <c r="D11" s="18"/>
      <c r="E11" s="18"/>
      <c r="F11" s="18"/>
      <c r="G11" s="18"/>
      <c r="H11" s="18"/>
      <c r="I11" s="99"/>
    </row>
    <row r="12" spans="1:9" ht="13.9" x14ac:dyDescent="0.25">
      <c r="A12" s="97"/>
      <c r="B12" s="18"/>
      <c r="C12" s="18"/>
      <c r="D12" s="18"/>
      <c r="E12" s="18"/>
      <c r="F12" s="18"/>
      <c r="G12" s="18"/>
      <c r="H12" s="18"/>
      <c r="I12" s="99"/>
    </row>
    <row r="13" spans="1:9" ht="13.9" x14ac:dyDescent="0.25">
      <c r="A13" s="97"/>
      <c r="B13" s="18"/>
      <c r="C13" s="18"/>
      <c r="D13" s="18"/>
      <c r="E13" s="18"/>
      <c r="F13" s="18"/>
      <c r="G13" s="18"/>
      <c r="H13" s="18"/>
      <c r="I13" s="99"/>
    </row>
    <row r="14" spans="1:9" ht="13.9" x14ac:dyDescent="0.25">
      <c r="A14" s="97"/>
      <c r="B14" s="18"/>
      <c r="C14" s="18"/>
      <c r="D14" s="18"/>
      <c r="E14" s="18"/>
      <c r="F14" s="18"/>
      <c r="G14" s="18"/>
      <c r="H14" s="18"/>
      <c r="I14" s="99"/>
    </row>
    <row r="15" spans="1:9" ht="13.9" x14ac:dyDescent="0.25">
      <c r="A15" s="97"/>
      <c r="B15" s="18"/>
      <c r="C15" s="18"/>
      <c r="D15" s="18"/>
      <c r="E15" s="18"/>
      <c r="F15" s="18"/>
      <c r="G15" s="18"/>
      <c r="H15" s="18"/>
      <c r="I15" s="99"/>
    </row>
    <row r="16" spans="1:9" ht="13.9" x14ac:dyDescent="0.25">
      <c r="A16" s="97"/>
      <c r="B16" s="18"/>
      <c r="C16" s="18"/>
      <c r="D16" s="18"/>
      <c r="E16" s="18"/>
      <c r="F16" s="18"/>
      <c r="G16" s="18"/>
      <c r="H16" s="18"/>
      <c r="I16" s="99"/>
    </row>
    <row r="17" spans="1:9" ht="13.9" x14ac:dyDescent="0.25">
      <c r="A17" s="97"/>
      <c r="B17" s="18"/>
      <c r="C17" s="18"/>
      <c r="D17" s="18"/>
      <c r="E17" s="18"/>
      <c r="F17" s="18"/>
      <c r="G17" s="18"/>
      <c r="H17" s="18"/>
      <c r="I17" s="99"/>
    </row>
    <row r="18" spans="1:9" ht="13.9" x14ac:dyDescent="0.25">
      <c r="A18" s="97"/>
      <c r="B18" s="18"/>
      <c r="C18" s="18"/>
      <c r="D18" s="18"/>
      <c r="E18" s="18"/>
      <c r="F18" s="18"/>
      <c r="G18" s="18"/>
      <c r="H18" s="18"/>
      <c r="I18" s="99"/>
    </row>
    <row r="19" spans="1:9" ht="13.9" x14ac:dyDescent="0.25">
      <c r="A19" s="97"/>
      <c r="B19" s="18"/>
      <c r="C19" s="18"/>
      <c r="D19" s="18"/>
      <c r="E19" s="18"/>
      <c r="F19" s="18"/>
      <c r="G19" s="18"/>
      <c r="H19" s="18"/>
      <c r="I19" s="99"/>
    </row>
    <row r="20" spans="1:9" ht="13.9" x14ac:dyDescent="0.25">
      <c r="A20" s="97"/>
      <c r="B20" s="18"/>
      <c r="C20" s="18"/>
      <c r="D20" s="18"/>
      <c r="E20" s="18"/>
      <c r="F20" s="18"/>
      <c r="G20" s="18"/>
      <c r="H20" s="18"/>
      <c r="I20" s="99"/>
    </row>
    <row r="21" spans="1:9" ht="14.45" thickBot="1" x14ac:dyDescent="0.3">
      <c r="A21" s="100"/>
      <c r="B21" s="101"/>
      <c r="C21" s="101"/>
      <c r="D21" s="101"/>
      <c r="E21" s="101"/>
      <c r="F21" s="101"/>
      <c r="G21" s="101"/>
      <c r="H21" s="101"/>
      <c r="I21" s="102"/>
    </row>
  </sheetData>
  <mergeCells count="8">
    <mergeCell ref="A3:I3"/>
    <mergeCell ref="A1:I2"/>
    <mergeCell ref="A4:I4"/>
    <mergeCell ref="I5:I6"/>
    <mergeCell ref="C5:E5"/>
    <mergeCell ref="F5:F6"/>
    <mergeCell ref="G5:G6"/>
    <mergeCell ref="H5:H6"/>
  </mergeCells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4"/>
  <sheetViews>
    <sheetView workbookViewId="0">
      <selection activeCell="H9" sqref="H9"/>
    </sheetView>
  </sheetViews>
  <sheetFormatPr defaultRowHeight="15" x14ac:dyDescent="0.25"/>
  <cols>
    <col min="1" max="1" width="5" style="103" customWidth="1"/>
    <col min="2" max="2" width="47" style="104" customWidth="1"/>
    <col min="3" max="4" width="15.140625" style="104" customWidth="1"/>
    <col min="5" max="256" width="9.140625" style="104"/>
    <col min="257" max="257" width="5" style="104" customWidth="1"/>
    <col min="258" max="258" width="47" style="104" customWidth="1"/>
    <col min="259" max="260" width="15.140625" style="104" customWidth="1"/>
    <col min="261" max="512" width="9.140625" style="104"/>
    <col min="513" max="513" width="5" style="104" customWidth="1"/>
    <col min="514" max="514" width="47" style="104" customWidth="1"/>
    <col min="515" max="516" width="15.140625" style="104" customWidth="1"/>
    <col min="517" max="768" width="9.140625" style="104"/>
    <col min="769" max="769" width="5" style="104" customWidth="1"/>
    <col min="770" max="770" width="47" style="104" customWidth="1"/>
    <col min="771" max="772" width="15.140625" style="104" customWidth="1"/>
    <col min="773" max="1024" width="9.140625" style="104"/>
    <col min="1025" max="1025" width="5" style="104" customWidth="1"/>
    <col min="1026" max="1026" width="47" style="104" customWidth="1"/>
    <col min="1027" max="1028" width="15.140625" style="104" customWidth="1"/>
    <col min="1029" max="1280" width="9.140625" style="104"/>
    <col min="1281" max="1281" width="5" style="104" customWidth="1"/>
    <col min="1282" max="1282" width="47" style="104" customWidth="1"/>
    <col min="1283" max="1284" width="15.140625" style="104" customWidth="1"/>
    <col min="1285" max="1536" width="9.140625" style="104"/>
    <col min="1537" max="1537" width="5" style="104" customWidth="1"/>
    <col min="1538" max="1538" width="47" style="104" customWidth="1"/>
    <col min="1539" max="1540" width="15.140625" style="104" customWidth="1"/>
    <col min="1541" max="1792" width="9.140625" style="104"/>
    <col min="1793" max="1793" width="5" style="104" customWidth="1"/>
    <col min="1794" max="1794" width="47" style="104" customWidth="1"/>
    <col min="1795" max="1796" width="15.140625" style="104" customWidth="1"/>
    <col min="1797" max="2048" width="9.140625" style="104"/>
    <col min="2049" max="2049" width="5" style="104" customWidth="1"/>
    <col min="2050" max="2050" width="47" style="104" customWidth="1"/>
    <col min="2051" max="2052" width="15.140625" style="104" customWidth="1"/>
    <col min="2053" max="2304" width="9.140625" style="104"/>
    <col min="2305" max="2305" width="5" style="104" customWidth="1"/>
    <col min="2306" max="2306" width="47" style="104" customWidth="1"/>
    <col min="2307" max="2308" width="15.140625" style="104" customWidth="1"/>
    <col min="2309" max="2560" width="9.140625" style="104"/>
    <col min="2561" max="2561" width="5" style="104" customWidth="1"/>
    <col min="2562" max="2562" width="47" style="104" customWidth="1"/>
    <col min="2563" max="2564" width="15.140625" style="104" customWidth="1"/>
    <col min="2565" max="2816" width="9.140625" style="104"/>
    <col min="2817" max="2817" width="5" style="104" customWidth="1"/>
    <col min="2818" max="2818" width="47" style="104" customWidth="1"/>
    <col min="2819" max="2820" width="15.140625" style="104" customWidth="1"/>
    <col min="2821" max="3072" width="9.140625" style="104"/>
    <col min="3073" max="3073" width="5" style="104" customWidth="1"/>
    <col min="3074" max="3074" width="47" style="104" customWidth="1"/>
    <col min="3075" max="3076" width="15.140625" style="104" customWidth="1"/>
    <col min="3077" max="3328" width="9.140625" style="104"/>
    <col min="3329" max="3329" width="5" style="104" customWidth="1"/>
    <col min="3330" max="3330" width="47" style="104" customWidth="1"/>
    <col min="3331" max="3332" width="15.140625" style="104" customWidth="1"/>
    <col min="3333" max="3584" width="9.140625" style="104"/>
    <col min="3585" max="3585" width="5" style="104" customWidth="1"/>
    <col min="3586" max="3586" width="47" style="104" customWidth="1"/>
    <col min="3587" max="3588" width="15.140625" style="104" customWidth="1"/>
    <col min="3589" max="3840" width="9.140625" style="104"/>
    <col min="3841" max="3841" width="5" style="104" customWidth="1"/>
    <col min="3842" max="3842" width="47" style="104" customWidth="1"/>
    <col min="3843" max="3844" width="15.140625" style="104" customWidth="1"/>
    <col min="3845" max="4096" width="9.140625" style="104"/>
    <col min="4097" max="4097" width="5" style="104" customWidth="1"/>
    <col min="4098" max="4098" width="47" style="104" customWidth="1"/>
    <col min="4099" max="4100" width="15.140625" style="104" customWidth="1"/>
    <col min="4101" max="4352" width="9.140625" style="104"/>
    <col min="4353" max="4353" width="5" style="104" customWidth="1"/>
    <col min="4354" max="4354" width="47" style="104" customWidth="1"/>
    <col min="4355" max="4356" width="15.140625" style="104" customWidth="1"/>
    <col min="4357" max="4608" width="9.140625" style="104"/>
    <col min="4609" max="4609" width="5" style="104" customWidth="1"/>
    <col min="4610" max="4610" width="47" style="104" customWidth="1"/>
    <col min="4611" max="4612" width="15.140625" style="104" customWidth="1"/>
    <col min="4613" max="4864" width="9.140625" style="104"/>
    <col min="4865" max="4865" width="5" style="104" customWidth="1"/>
    <col min="4866" max="4866" width="47" style="104" customWidth="1"/>
    <col min="4867" max="4868" width="15.140625" style="104" customWidth="1"/>
    <col min="4869" max="5120" width="9.140625" style="104"/>
    <col min="5121" max="5121" width="5" style="104" customWidth="1"/>
    <col min="5122" max="5122" width="47" style="104" customWidth="1"/>
    <col min="5123" max="5124" width="15.140625" style="104" customWidth="1"/>
    <col min="5125" max="5376" width="9.140625" style="104"/>
    <col min="5377" max="5377" width="5" style="104" customWidth="1"/>
    <col min="5378" max="5378" width="47" style="104" customWidth="1"/>
    <col min="5379" max="5380" width="15.140625" style="104" customWidth="1"/>
    <col min="5381" max="5632" width="9.140625" style="104"/>
    <col min="5633" max="5633" width="5" style="104" customWidth="1"/>
    <col min="5634" max="5634" width="47" style="104" customWidth="1"/>
    <col min="5635" max="5636" width="15.140625" style="104" customWidth="1"/>
    <col min="5637" max="5888" width="9.140625" style="104"/>
    <col min="5889" max="5889" width="5" style="104" customWidth="1"/>
    <col min="5890" max="5890" width="47" style="104" customWidth="1"/>
    <col min="5891" max="5892" width="15.140625" style="104" customWidth="1"/>
    <col min="5893" max="6144" width="9.140625" style="104"/>
    <col min="6145" max="6145" width="5" style="104" customWidth="1"/>
    <col min="6146" max="6146" width="47" style="104" customWidth="1"/>
    <col min="6147" max="6148" width="15.140625" style="104" customWidth="1"/>
    <col min="6149" max="6400" width="9.140625" style="104"/>
    <col min="6401" max="6401" width="5" style="104" customWidth="1"/>
    <col min="6402" max="6402" width="47" style="104" customWidth="1"/>
    <col min="6403" max="6404" width="15.140625" style="104" customWidth="1"/>
    <col min="6405" max="6656" width="9.140625" style="104"/>
    <col min="6657" max="6657" width="5" style="104" customWidth="1"/>
    <col min="6658" max="6658" width="47" style="104" customWidth="1"/>
    <col min="6659" max="6660" width="15.140625" style="104" customWidth="1"/>
    <col min="6661" max="6912" width="9.140625" style="104"/>
    <col min="6913" max="6913" width="5" style="104" customWidth="1"/>
    <col min="6914" max="6914" width="47" style="104" customWidth="1"/>
    <col min="6915" max="6916" width="15.140625" style="104" customWidth="1"/>
    <col min="6917" max="7168" width="9.140625" style="104"/>
    <col min="7169" max="7169" width="5" style="104" customWidth="1"/>
    <col min="7170" max="7170" width="47" style="104" customWidth="1"/>
    <col min="7171" max="7172" width="15.140625" style="104" customWidth="1"/>
    <col min="7173" max="7424" width="9.140625" style="104"/>
    <col min="7425" max="7425" width="5" style="104" customWidth="1"/>
    <col min="7426" max="7426" width="47" style="104" customWidth="1"/>
    <col min="7427" max="7428" width="15.140625" style="104" customWidth="1"/>
    <col min="7429" max="7680" width="9.140625" style="104"/>
    <col min="7681" max="7681" width="5" style="104" customWidth="1"/>
    <col min="7682" max="7682" width="47" style="104" customWidth="1"/>
    <col min="7683" max="7684" width="15.140625" style="104" customWidth="1"/>
    <col min="7685" max="7936" width="9.140625" style="104"/>
    <col min="7937" max="7937" width="5" style="104" customWidth="1"/>
    <col min="7938" max="7938" width="47" style="104" customWidth="1"/>
    <col min="7939" max="7940" width="15.140625" style="104" customWidth="1"/>
    <col min="7941" max="8192" width="9.140625" style="104"/>
    <col min="8193" max="8193" width="5" style="104" customWidth="1"/>
    <col min="8194" max="8194" width="47" style="104" customWidth="1"/>
    <col min="8195" max="8196" width="15.140625" style="104" customWidth="1"/>
    <col min="8197" max="8448" width="9.140625" style="104"/>
    <col min="8449" max="8449" width="5" style="104" customWidth="1"/>
    <col min="8450" max="8450" width="47" style="104" customWidth="1"/>
    <col min="8451" max="8452" width="15.140625" style="104" customWidth="1"/>
    <col min="8453" max="8704" width="9.140625" style="104"/>
    <col min="8705" max="8705" width="5" style="104" customWidth="1"/>
    <col min="8706" max="8706" width="47" style="104" customWidth="1"/>
    <col min="8707" max="8708" width="15.140625" style="104" customWidth="1"/>
    <col min="8709" max="8960" width="9.140625" style="104"/>
    <col min="8961" max="8961" width="5" style="104" customWidth="1"/>
    <col min="8962" max="8962" width="47" style="104" customWidth="1"/>
    <col min="8963" max="8964" width="15.140625" style="104" customWidth="1"/>
    <col min="8965" max="9216" width="9.140625" style="104"/>
    <col min="9217" max="9217" width="5" style="104" customWidth="1"/>
    <col min="9218" max="9218" width="47" style="104" customWidth="1"/>
    <col min="9219" max="9220" width="15.140625" style="104" customWidth="1"/>
    <col min="9221" max="9472" width="9.140625" style="104"/>
    <col min="9473" max="9473" width="5" style="104" customWidth="1"/>
    <col min="9474" max="9474" width="47" style="104" customWidth="1"/>
    <col min="9475" max="9476" width="15.140625" style="104" customWidth="1"/>
    <col min="9477" max="9728" width="9.140625" style="104"/>
    <col min="9729" max="9729" width="5" style="104" customWidth="1"/>
    <col min="9730" max="9730" width="47" style="104" customWidth="1"/>
    <col min="9731" max="9732" width="15.140625" style="104" customWidth="1"/>
    <col min="9733" max="9984" width="9.140625" style="104"/>
    <col min="9985" max="9985" width="5" style="104" customWidth="1"/>
    <col min="9986" max="9986" width="47" style="104" customWidth="1"/>
    <col min="9987" max="9988" width="15.140625" style="104" customWidth="1"/>
    <col min="9989" max="10240" width="9.140625" style="104"/>
    <col min="10241" max="10241" width="5" style="104" customWidth="1"/>
    <col min="10242" max="10242" width="47" style="104" customWidth="1"/>
    <col min="10243" max="10244" width="15.140625" style="104" customWidth="1"/>
    <col min="10245" max="10496" width="9.140625" style="104"/>
    <col min="10497" max="10497" width="5" style="104" customWidth="1"/>
    <col min="10498" max="10498" width="47" style="104" customWidth="1"/>
    <col min="10499" max="10500" width="15.140625" style="104" customWidth="1"/>
    <col min="10501" max="10752" width="9.140625" style="104"/>
    <col min="10753" max="10753" width="5" style="104" customWidth="1"/>
    <col min="10754" max="10754" width="47" style="104" customWidth="1"/>
    <col min="10755" max="10756" width="15.140625" style="104" customWidth="1"/>
    <col min="10757" max="11008" width="9.140625" style="104"/>
    <col min="11009" max="11009" width="5" style="104" customWidth="1"/>
    <col min="11010" max="11010" width="47" style="104" customWidth="1"/>
    <col min="11011" max="11012" width="15.140625" style="104" customWidth="1"/>
    <col min="11013" max="11264" width="9.140625" style="104"/>
    <col min="11265" max="11265" width="5" style="104" customWidth="1"/>
    <col min="11266" max="11266" width="47" style="104" customWidth="1"/>
    <col min="11267" max="11268" width="15.140625" style="104" customWidth="1"/>
    <col min="11269" max="11520" width="9.140625" style="104"/>
    <col min="11521" max="11521" width="5" style="104" customWidth="1"/>
    <col min="11522" max="11522" width="47" style="104" customWidth="1"/>
    <col min="11523" max="11524" width="15.140625" style="104" customWidth="1"/>
    <col min="11525" max="11776" width="9.140625" style="104"/>
    <col min="11777" max="11777" width="5" style="104" customWidth="1"/>
    <col min="11778" max="11778" width="47" style="104" customWidth="1"/>
    <col min="11779" max="11780" width="15.140625" style="104" customWidth="1"/>
    <col min="11781" max="12032" width="9.140625" style="104"/>
    <col min="12033" max="12033" width="5" style="104" customWidth="1"/>
    <col min="12034" max="12034" width="47" style="104" customWidth="1"/>
    <col min="12035" max="12036" width="15.140625" style="104" customWidth="1"/>
    <col min="12037" max="12288" width="9.140625" style="104"/>
    <col min="12289" max="12289" width="5" style="104" customWidth="1"/>
    <col min="12290" max="12290" width="47" style="104" customWidth="1"/>
    <col min="12291" max="12292" width="15.140625" style="104" customWidth="1"/>
    <col min="12293" max="12544" width="9.140625" style="104"/>
    <col min="12545" max="12545" width="5" style="104" customWidth="1"/>
    <col min="12546" max="12546" width="47" style="104" customWidth="1"/>
    <col min="12547" max="12548" width="15.140625" style="104" customWidth="1"/>
    <col min="12549" max="12800" width="9.140625" style="104"/>
    <col min="12801" max="12801" width="5" style="104" customWidth="1"/>
    <col min="12802" max="12802" width="47" style="104" customWidth="1"/>
    <col min="12803" max="12804" width="15.140625" style="104" customWidth="1"/>
    <col min="12805" max="13056" width="9.140625" style="104"/>
    <col min="13057" max="13057" width="5" style="104" customWidth="1"/>
    <col min="13058" max="13058" width="47" style="104" customWidth="1"/>
    <col min="13059" max="13060" width="15.140625" style="104" customWidth="1"/>
    <col min="13061" max="13312" width="9.140625" style="104"/>
    <col min="13313" max="13313" width="5" style="104" customWidth="1"/>
    <col min="13314" max="13314" width="47" style="104" customWidth="1"/>
    <col min="13315" max="13316" width="15.140625" style="104" customWidth="1"/>
    <col min="13317" max="13568" width="9.140625" style="104"/>
    <col min="13569" max="13569" width="5" style="104" customWidth="1"/>
    <col min="13570" max="13570" width="47" style="104" customWidth="1"/>
    <col min="13571" max="13572" width="15.140625" style="104" customWidth="1"/>
    <col min="13573" max="13824" width="9.140625" style="104"/>
    <col min="13825" max="13825" width="5" style="104" customWidth="1"/>
    <col min="13826" max="13826" width="47" style="104" customWidth="1"/>
    <col min="13827" max="13828" width="15.140625" style="104" customWidth="1"/>
    <col min="13829" max="14080" width="9.140625" style="104"/>
    <col min="14081" max="14081" width="5" style="104" customWidth="1"/>
    <col min="14082" max="14082" width="47" style="104" customWidth="1"/>
    <col min="14083" max="14084" width="15.140625" style="104" customWidth="1"/>
    <col min="14085" max="14336" width="9.140625" style="104"/>
    <col min="14337" max="14337" width="5" style="104" customWidth="1"/>
    <col min="14338" max="14338" width="47" style="104" customWidth="1"/>
    <col min="14339" max="14340" width="15.140625" style="104" customWidth="1"/>
    <col min="14341" max="14592" width="9.140625" style="104"/>
    <col min="14593" max="14593" width="5" style="104" customWidth="1"/>
    <col min="14594" max="14594" width="47" style="104" customWidth="1"/>
    <col min="14595" max="14596" width="15.140625" style="104" customWidth="1"/>
    <col min="14597" max="14848" width="9.140625" style="104"/>
    <col min="14849" max="14849" width="5" style="104" customWidth="1"/>
    <col min="14850" max="14850" width="47" style="104" customWidth="1"/>
    <col min="14851" max="14852" width="15.140625" style="104" customWidth="1"/>
    <col min="14853" max="15104" width="9.140625" style="104"/>
    <col min="15105" max="15105" width="5" style="104" customWidth="1"/>
    <col min="15106" max="15106" width="47" style="104" customWidth="1"/>
    <col min="15107" max="15108" width="15.140625" style="104" customWidth="1"/>
    <col min="15109" max="15360" width="9.140625" style="104"/>
    <col min="15361" max="15361" width="5" style="104" customWidth="1"/>
    <col min="15362" max="15362" width="47" style="104" customWidth="1"/>
    <col min="15363" max="15364" width="15.140625" style="104" customWidth="1"/>
    <col min="15365" max="15616" width="9.140625" style="104"/>
    <col min="15617" max="15617" width="5" style="104" customWidth="1"/>
    <col min="15618" max="15618" width="47" style="104" customWidth="1"/>
    <col min="15619" max="15620" width="15.140625" style="104" customWidth="1"/>
    <col min="15621" max="15872" width="9.140625" style="104"/>
    <col min="15873" max="15873" width="5" style="104" customWidth="1"/>
    <col min="15874" max="15874" width="47" style="104" customWidth="1"/>
    <col min="15875" max="15876" width="15.140625" style="104" customWidth="1"/>
    <col min="15877" max="16128" width="9.140625" style="104"/>
    <col min="16129" max="16129" width="5" style="104" customWidth="1"/>
    <col min="16130" max="16130" width="47" style="104" customWidth="1"/>
    <col min="16131" max="16132" width="15.140625" style="104" customWidth="1"/>
    <col min="16133" max="16384" width="9.140625" style="104"/>
  </cols>
  <sheetData>
    <row r="2" spans="1:8" ht="15" customHeight="1" x14ac:dyDescent="0.2">
      <c r="A2" s="398" t="s">
        <v>348</v>
      </c>
      <c r="B2" s="398"/>
      <c r="C2" s="398"/>
      <c r="D2" s="398"/>
      <c r="E2" s="7"/>
      <c r="F2" s="7"/>
      <c r="G2" s="7"/>
      <c r="H2" s="7"/>
    </row>
    <row r="3" spans="1:8" ht="15" customHeight="1" x14ac:dyDescent="0.2">
      <c r="A3" s="494" t="s">
        <v>337</v>
      </c>
      <c r="B3" s="494"/>
      <c r="C3" s="494"/>
      <c r="D3" s="494"/>
      <c r="E3" s="94"/>
      <c r="F3" s="94"/>
      <c r="G3" s="94"/>
      <c r="H3" s="94"/>
    </row>
    <row r="4" spans="1:8" ht="31.5" customHeight="1" x14ac:dyDescent="0.25">
      <c r="B4" s="501" t="s">
        <v>201</v>
      </c>
      <c r="C4" s="501"/>
      <c r="D4" s="501"/>
    </row>
    <row r="5" spans="1:8" s="107" customFormat="1" ht="16.149999999999999" thickBot="1" x14ac:dyDescent="0.35">
      <c r="A5" s="105"/>
      <c r="B5" s="106"/>
      <c r="D5" s="108" t="str">
        <f>'[1]2. sz tájékoztató t'!I2</f>
        <v>Forintban!</v>
      </c>
    </row>
    <row r="6" spans="1:8" s="112" customFormat="1" ht="48" customHeight="1" thickBot="1" x14ac:dyDescent="0.3">
      <c r="A6" s="109" t="s">
        <v>183</v>
      </c>
      <c r="B6" s="110" t="s">
        <v>202</v>
      </c>
      <c r="C6" s="110" t="s">
        <v>203</v>
      </c>
      <c r="D6" s="111" t="s">
        <v>204</v>
      </c>
    </row>
    <row r="7" spans="1:8" s="112" customFormat="1" ht="14.1" customHeight="1" thickBot="1" x14ac:dyDescent="0.35">
      <c r="A7" s="113" t="s">
        <v>158</v>
      </c>
      <c r="B7" s="114" t="s">
        <v>159</v>
      </c>
      <c r="C7" s="114" t="s">
        <v>160</v>
      </c>
      <c r="D7" s="115" t="s">
        <v>161</v>
      </c>
    </row>
    <row r="8" spans="1:8" ht="18" customHeight="1" x14ac:dyDescent="0.25">
      <c r="A8" s="116" t="s">
        <v>7</v>
      </c>
      <c r="B8" s="117" t="s">
        <v>205</v>
      </c>
      <c r="C8" s="118"/>
      <c r="D8" s="119"/>
    </row>
    <row r="9" spans="1:8" ht="18" customHeight="1" x14ac:dyDescent="0.25">
      <c r="A9" s="120" t="s">
        <v>9</v>
      </c>
      <c r="B9" s="121" t="s">
        <v>206</v>
      </c>
      <c r="C9" s="122"/>
      <c r="D9" s="123"/>
    </row>
    <row r="10" spans="1:8" ht="18" customHeight="1" x14ac:dyDescent="0.25">
      <c r="A10" s="120" t="s">
        <v>17</v>
      </c>
      <c r="B10" s="121" t="s">
        <v>207</v>
      </c>
      <c r="C10" s="122"/>
      <c r="D10" s="123"/>
    </row>
    <row r="11" spans="1:8" ht="18" customHeight="1" x14ac:dyDescent="0.25">
      <c r="A11" s="120" t="s">
        <v>12</v>
      </c>
      <c r="B11" s="121" t="s">
        <v>208</v>
      </c>
      <c r="C11" s="122"/>
      <c r="D11" s="123"/>
    </row>
    <row r="12" spans="1:8" ht="18" customHeight="1" x14ac:dyDescent="0.25">
      <c r="A12" s="120" t="s">
        <v>34</v>
      </c>
      <c r="B12" s="121" t="s">
        <v>209</v>
      </c>
      <c r="C12" s="122"/>
      <c r="D12" s="123"/>
    </row>
    <row r="13" spans="1:8" ht="18" customHeight="1" x14ac:dyDescent="0.25">
      <c r="A13" s="120" t="s">
        <v>170</v>
      </c>
      <c r="B13" s="121" t="s">
        <v>210</v>
      </c>
      <c r="C13" s="122"/>
      <c r="D13" s="123"/>
    </row>
    <row r="14" spans="1:8" ht="18" customHeight="1" x14ac:dyDescent="0.25">
      <c r="A14" s="120" t="s">
        <v>171</v>
      </c>
      <c r="B14" s="124" t="s">
        <v>211</v>
      </c>
      <c r="C14" s="122"/>
      <c r="D14" s="123"/>
    </row>
    <row r="15" spans="1:8" ht="18" customHeight="1" x14ac:dyDescent="0.25">
      <c r="A15" s="120" t="s">
        <v>174</v>
      </c>
      <c r="B15" s="124" t="s">
        <v>212</v>
      </c>
      <c r="C15" s="122"/>
      <c r="D15" s="123"/>
    </row>
    <row r="16" spans="1:8" ht="18" customHeight="1" x14ac:dyDescent="0.25">
      <c r="A16" s="120" t="s">
        <v>176</v>
      </c>
      <c r="B16" s="124" t="s">
        <v>213</v>
      </c>
      <c r="C16" s="122"/>
      <c r="D16" s="123"/>
    </row>
    <row r="17" spans="1:4" ht="18" customHeight="1" x14ac:dyDescent="0.25">
      <c r="A17" s="120" t="s">
        <v>177</v>
      </c>
      <c r="B17" s="124" t="s">
        <v>214</v>
      </c>
      <c r="C17" s="122"/>
      <c r="D17" s="123"/>
    </row>
    <row r="18" spans="1:4" ht="22.5" customHeight="1" x14ac:dyDescent="0.25">
      <c r="A18" s="120" t="s">
        <v>179</v>
      </c>
      <c r="B18" s="124" t="s">
        <v>215</v>
      </c>
      <c r="C18" s="122">
        <v>171098000</v>
      </c>
      <c r="D18" s="123">
        <v>1098000</v>
      </c>
    </row>
    <row r="19" spans="1:4" ht="18" customHeight="1" x14ac:dyDescent="0.25">
      <c r="A19" s="120" t="s">
        <v>216</v>
      </c>
      <c r="B19" s="121" t="s">
        <v>217</v>
      </c>
      <c r="C19" s="122">
        <v>14000008</v>
      </c>
      <c r="D19" s="123">
        <v>8000</v>
      </c>
    </row>
    <row r="20" spans="1:4" ht="18" customHeight="1" x14ac:dyDescent="0.25">
      <c r="A20" s="120" t="s">
        <v>218</v>
      </c>
      <c r="B20" s="121" t="s">
        <v>219</v>
      </c>
      <c r="C20" s="122">
        <v>12000000</v>
      </c>
      <c r="D20" s="123">
        <v>1200000</v>
      </c>
    </row>
    <row r="21" spans="1:4" ht="18" customHeight="1" x14ac:dyDescent="0.25">
      <c r="A21" s="120" t="s">
        <v>220</v>
      </c>
      <c r="B21" s="121" t="s">
        <v>221</v>
      </c>
      <c r="C21" s="122"/>
      <c r="D21" s="123"/>
    </row>
    <row r="22" spans="1:4" ht="18" customHeight="1" x14ac:dyDescent="0.25">
      <c r="A22" s="120" t="s">
        <v>222</v>
      </c>
      <c r="B22" s="121" t="s">
        <v>223</v>
      </c>
      <c r="C22" s="122"/>
      <c r="D22" s="123"/>
    </row>
    <row r="23" spans="1:4" ht="18" customHeight="1" x14ac:dyDescent="0.25">
      <c r="A23" s="120" t="s">
        <v>224</v>
      </c>
      <c r="B23" s="121" t="s">
        <v>225</v>
      </c>
      <c r="C23" s="122"/>
      <c r="D23" s="123"/>
    </row>
    <row r="24" spans="1:4" ht="18" customHeight="1" x14ac:dyDescent="0.25">
      <c r="A24" s="120" t="s">
        <v>226</v>
      </c>
      <c r="B24" s="125"/>
      <c r="C24" s="126"/>
      <c r="D24" s="123"/>
    </row>
    <row r="25" spans="1:4" ht="18" customHeight="1" x14ac:dyDescent="0.25">
      <c r="A25" s="120" t="s">
        <v>227</v>
      </c>
      <c r="B25" s="127"/>
      <c r="C25" s="126"/>
      <c r="D25" s="123"/>
    </row>
    <row r="26" spans="1:4" ht="18" customHeight="1" x14ac:dyDescent="0.25">
      <c r="A26" s="120" t="s">
        <v>228</v>
      </c>
      <c r="B26" s="127"/>
      <c r="C26" s="126"/>
      <c r="D26" s="123"/>
    </row>
    <row r="27" spans="1:4" ht="18" customHeight="1" x14ac:dyDescent="0.25">
      <c r="A27" s="120" t="s">
        <v>229</v>
      </c>
      <c r="B27" s="127"/>
      <c r="C27" s="126"/>
      <c r="D27" s="123"/>
    </row>
    <row r="28" spans="1:4" ht="18" customHeight="1" x14ac:dyDescent="0.25">
      <c r="A28" s="120" t="s">
        <v>230</v>
      </c>
      <c r="B28" s="127"/>
      <c r="C28" s="126"/>
      <c r="D28" s="123"/>
    </row>
    <row r="29" spans="1:4" ht="18" customHeight="1" x14ac:dyDescent="0.25">
      <c r="A29" s="120" t="s">
        <v>231</v>
      </c>
      <c r="B29" s="127"/>
      <c r="C29" s="126"/>
      <c r="D29" s="123"/>
    </row>
    <row r="30" spans="1:4" ht="18" customHeight="1" x14ac:dyDescent="0.25">
      <c r="A30" s="120" t="s">
        <v>232</v>
      </c>
      <c r="B30" s="127"/>
      <c r="C30" s="126"/>
      <c r="D30" s="123"/>
    </row>
    <row r="31" spans="1:4" ht="18" customHeight="1" x14ac:dyDescent="0.25">
      <c r="A31" s="120" t="s">
        <v>233</v>
      </c>
      <c r="B31" s="127"/>
      <c r="C31" s="126"/>
      <c r="D31" s="123"/>
    </row>
    <row r="32" spans="1:4" ht="18" customHeight="1" thickBot="1" x14ac:dyDescent="0.3">
      <c r="A32" s="128" t="s">
        <v>234</v>
      </c>
      <c r="B32" s="129"/>
      <c r="C32" s="130"/>
      <c r="D32" s="131"/>
    </row>
    <row r="33" spans="1:4" ht="18" customHeight="1" thickBot="1" x14ac:dyDescent="0.3">
      <c r="A33" s="132" t="s">
        <v>235</v>
      </c>
      <c r="B33" s="133" t="s">
        <v>236</v>
      </c>
      <c r="C33" s="134">
        <f>+C8+C9+C10+C11+C12+C19+C20+C21+C22+C23+C24+C25+C26+C27+C28+C29+C30+C31+C32</f>
        <v>26000008</v>
      </c>
      <c r="D33" s="135">
        <f>SUM(D8:D23)</f>
        <v>2306000</v>
      </c>
    </row>
    <row r="34" spans="1:4" ht="8.25" customHeight="1" x14ac:dyDescent="0.25">
      <c r="A34" s="136"/>
      <c r="B34" s="502"/>
      <c r="C34" s="502"/>
      <c r="D34" s="502"/>
    </row>
  </sheetData>
  <mergeCells count="4">
    <mergeCell ref="A2:D2"/>
    <mergeCell ref="A3:D3"/>
    <mergeCell ref="B4:D4"/>
    <mergeCell ref="B34:D34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"/>
  <sheetViews>
    <sheetView topLeftCell="A4" workbookViewId="0">
      <selection activeCell="Q22" sqref="Q22"/>
    </sheetView>
  </sheetViews>
  <sheetFormatPr defaultRowHeight="15.75" x14ac:dyDescent="0.25"/>
  <cols>
    <col min="1" max="1" width="4.140625" style="138" customWidth="1"/>
    <col min="2" max="2" width="21.42578125" style="137" customWidth="1"/>
    <col min="3" max="4" width="7.7109375" style="137" customWidth="1"/>
    <col min="5" max="5" width="8.140625" style="137" customWidth="1"/>
    <col min="6" max="6" width="7.5703125" style="137" customWidth="1"/>
    <col min="7" max="7" width="7.42578125" style="137" customWidth="1"/>
    <col min="8" max="8" width="7.5703125" style="137" customWidth="1"/>
    <col min="9" max="9" width="7" style="137" customWidth="1"/>
    <col min="10" max="14" width="8.140625" style="137" customWidth="1"/>
    <col min="15" max="15" width="10.85546875" style="138" customWidth="1"/>
    <col min="16" max="16" width="12.140625" style="137" bestFit="1" customWidth="1"/>
    <col min="17" max="256" width="9.140625" style="137"/>
    <col min="257" max="257" width="4.140625" style="137" customWidth="1"/>
    <col min="258" max="258" width="26.7109375" style="137" customWidth="1"/>
    <col min="259" max="260" width="7.7109375" style="137" customWidth="1"/>
    <col min="261" max="261" width="8.140625" style="137" customWidth="1"/>
    <col min="262" max="262" width="7.5703125" style="137" customWidth="1"/>
    <col min="263" max="263" width="7.42578125" style="137" customWidth="1"/>
    <col min="264" max="264" width="7.5703125" style="137" customWidth="1"/>
    <col min="265" max="265" width="7" style="137" customWidth="1"/>
    <col min="266" max="270" width="8.140625" style="137" customWidth="1"/>
    <col min="271" max="271" width="10.85546875" style="137" customWidth="1"/>
    <col min="272" max="512" width="9.140625" style="137"/>
    <col min="513" max="513" width="4.140625" style="137" customWidth="1"/>
    <col min="514" max="514" width="26.7109375" style="137" customWidth="1"/>
    <col min="515" max="516" width="7.7109375" style="137" customWidth="1"/>
    <col min="517" max="517" width="8.140625" style="137" customWidth="1"/>
    <col min="518" max="518" width="7.5703125" style="137" customWidth="1"/>
    <col min="519" max="519" width="7.42578125" style="137" customWidth="1"/>
    <col min="520" max="520" width="7.5703125" style="137" customWidth="1"/>
    <col min="521" max="521" width="7" style="137" customWidth="1"/>
    <col min="522" max="526" width="8.140625" style="137" customWidth="1"/>
    <col min="527" max="527" width="10.85546875" style="137" customWidth="1"/>
    <col min="528" max="768" width="9.140625" style="137"/>
    <col min="769" max="769" width="4.140625" style="137" customWidth="1"/>
    <col min="770" max="770" width="26.7109375" style="137" customWidth="1"/>
    <col min="771" max="772" width="7.7109375" style="137" customWidth="1"/>
    <col min="773" max="773" width="8.140625" style="137" customWidth="1"/>
    <col min="774" max="774" width="7.5703125" style="137" customWidth="1"/>
    <col min="775" max="775" width="7.42578125" style="137" customWidth="1"/>
    <col min="776" max="776" width="7.5703125" style="137" customWidth="1"/>
    <col min="777" max="777" width="7" style="137" customWidth="1"/>
    <col min="778" max="782" width="8.140625" style="137" customWidth="1"/>
    <col min="783" max="783" width="10.85546875" style="137" customWidth="1"/>
    <col min="784" max="1024" width="9.140625" style="137"/>
    <col min="1025" max="1025" width="4.140625" style="137" customWidth="1"/>
    <col min="1026" max="1026" width="26.7109375" style="137" customWidth="1"/>
    <col min="1027" max="1028" width="7.7109375" style="137" customWidth="1"/>
    <col min="1029" max="1029" width="8.140625" style="137" customWidth="1"/>
    <col min="1030" max="1030" width="7.5703125" style="137" customWidth="1"/>
    <col min="1031" max="1031" width="7.42578125" style="137" customWidth="1"/>
    <col min="1032" max="1032" width="7.5703125" style="137" customWidth="1"/>
    <col min="1033" max="1033" width="7" style="137" customWidth="1"/>
    <col min="1034" max="1038" width="8.140625" style="137" customWidth="1"/>
    <col min="1039" max="1039" width="10.85546875" style="137" customWidth="1"/>
    <col min="1040" max="1280" width="9.140625" style="137"/>
    <col min="1281" max="1281" width="4.140625" style="137" customWidth="1"/>
    <col min="1282" max="1282" width="26.7109375" style="137" customWidth="1"/>
    <col min="1283" max="1284" width="7.7109375" style="137" customWidth="1"/>
    <col min="1285" max="1285" width="8.140625" style="137" customWidth="1"/>
    <col min="1286" max="1286" width="7.5703125" style="137" customWidth="1"/>
    <col min="1287" max="1287" width="7.42578125" style="137" customWidth="1"/>
    <col min="1288" max="1288" width="7.5703125" style="137" customWidth="1"/>
    <col min="1289" max="1289" width="7" style="137" customWidth="1"/>
    <col min="1290" max="1294" width="8.140625" style="137" customWidth="1"/>
    <col min="1295" max="1295" width="10.85546875" style="137" customWidth="1"/>
    <col min="1296" max="1536" width="9.140625" style="137"/>
    <col min="1537" max="1537" width="4.140625" style="137" customWidth="1"/>
    <col min="1538" max="1538" width="26.7109375" style="137" customWidth="1"/>
    <col min="1539" max="1540" width="7.7109375" style="137" customWidth="1"/>
    <col min="1541" max="1541" width="8.140625" style="137" customWidth="1"/>
    <col min="1542" max="1542" width="7.5703125" style="137" customWidth="1"/>
    <col min="1543" max="1543" width="7.42578125" style="137" customWidth="1"/>
    <col min="1544" max="1544" width="7.5703125" style="137" customWidth="1"/>
    <col min="1545" max="1545" width="7" style="137" customWidth="1"/>
    <col min="1546" max="1550" width="8.140625" style="137" customWidth="1"/>
    <col min="1551" max="1551" width="10.85546875" style="137" customWidth="1"/>
    <col min="1552" max="1792" width="9.140625" style="137"/>
    <col min="1793" max="1793" width="4.140625" style="137" customWidth="1"/>
    <col min="1794" max="1794" width="26.7109375" style="137" customWidth="1"/>
    <col min="1795" max="1796" width="7.7109375" style="137" customWidth="1"/>
    <col min="1797" max="1797" width="8.140625" style="137" customWidth="1"/>
    <col min="1798" max="1798" width="7.5703125" style="137" customWidth="1"/>
    <col min="1799" max="1799" width="7.42578125" style="137" customWidth="1"/>
    <col min="1800" max="1800" width="7.5703125" style="137" customWidth="1"/>
    <col min="1801" max="1801" width="7" style="137" customWidth="1"/>
    <col min="1802" max="1806" width="8.140625" style="137" customWidth="1"/>
    <col min="1807" max="1807" width="10.85546875" style="137" customWidth="1"/>
    <col min="1808" max="2048" width="9.140625" style="137"/>
    <col min="2049" max="2049" width="4.140625" style="137" customWidth="1"/>
    <col min="2050" max="2050" width="26.7109375" style="137" customWidth="1"/>
    <col min="2051" max="2052" width="7.7109375" style="137" customWidth="1"/>
    <col min="2053" max="2053" width="8.140625" style="137" customWidth="1"/>
    <col min="2054" max="2054" width="7.5703125" style="137" customWidth="1"/>
    <col min="2055" max="2055" width="7.42578125" style="137" customWidth="1"/>
    <col min="2056" max="2056" width="7.5703125" style="137" customWidth="1"/>
    <col min="2057" max="2057" width="7" style="137" customWidth="1"/>
    <col min="2058" max="2062" width="8.140625" style="137" customWidth="1"/>
    <col min="2063" max="2063" width="10.85546875" style="137" customWidth="1"/>
    <col min="2064" max="2304" width="9.140625" style="137"/>
    <col min="2305" max="2305" width="4.140625" style="137" customWidth="1"/>
    <col min="2306" max="2306" width="26.7109375" style="137" customWidth="1"/>
    <col min="2307" max="2308" width="7.7109375" style="137" customWidth="1"/>
    <col min="2309" max="2309" width="8.140625" style="137" customWidth="1"/>
    <col min="2310" max="2310" width="7.5703125" style="137" customWidth="1"/>
    <col min="2311" max="2311" width="7.42578125" style="137" customWidth="1"/>
    <col min="2312" max="2312" width="7.5703125" style="137" customWidth="1"/>
    <col min="2313" max="2313" width="7" style="137" customWidth="1"/>
    <col min="2314" max="2318" width="8.140625" style="137" customWidth="1"/>
    <col min="2319" max="2319" width="10.85546875" style="137" customWidth="1"/>
    <col min="2320" max="2560" width="9.140625" style="137"/>
    <col min="2561" max="2561" width="4.140625" style="137" customWidth="1"/>
    <col min="2562" max="2562" width="26.7109375" style="137" customWidth="1"/>
    <col min="2563" max="2564" width="7.7109375" style="137" customWidth="1"/>
    <col min="2565" max="2565" width="8.140625" style="137" customWidth="1"/>
    <col min="2566" max="2566" width="7.5703125" style="137" customWidth="1"/>
    <col min="2567" max="2567" width="7.42578125" style="137" customWidth="1"/>
    <col min="2568" max="2568" width="7.5703125" style="137" customWidth="1"/>
    <col min="2569" max="2569" width="7" style="137" customWidth="1"/>
    <col min="2570" max="2574" width="8.140625" style="137" customWidth="1"/>
    <col min="2575" max="2575" width="10.85546875" style="137" customWidth="1"/>
    <col min="2576" max="2816" width="9.140625" style="137"/>
    <col min="2817" max="2817" width="4.140625" style="137" customWidth="1"/>
    <col min="2818" max="2818" width="26.7109375" style="137" customWidth="1"/>
    <col min="2819" max="2820" width="7.7109375" style="137" customWidth="1"/>
    <col min="2821" max="2821" width="8.140625" style="137" customWidth="1"/>
    <col min="2822" max="2822" width="7.5703125" style="137" customWidth="1"/>
    <col min="2823" max="2823" width="7.42578125" style="137" customWidth="1"/>
    <col min="2824" max="2824" width="7.5703125" style="137" customWidth="1"/>
    <col min="2825" max="2825" width="7" style="137" customWidth="1"/>
    <col min="2826" max="2830" width="8.140625" style="137" customWidth="1"/>
    <col min="2831" max="2831" width="10.85546875" style="137" customWidth="1"/>
    <col min="2832" max="3072" width="9.140625" style="137"/>
    <col min="3073" max="3073" width="4.140625" style="137" customWidth="1"/>
    <col min="3074" max="3074" width="26.7109375" style="137" customWidth="1"/>
    <col min="3075" max="3076" width="7.7109375" style="137" customWidth="1"/>
    <col min="3077" max="3077" width="8.140625" style="137" customWidth="1"/>
    <col min="3078" max="3078" width="7.5703125" style="137" customWidth="1"/>
    <col min="3079" max="3079" width="7.42578125" style="137" customWidth="1"/>
    <col min="3080" max="3080" width="7.5703125" style="137" customWidth="1"/>
    <col min="3081" max="3081" width="7" style="137" customWidth="1"/>
    <col min="3082" max="3086" width="8.140625" style="137" customWidth="1"/>
    <col min="3087" max="3087" width="10.85546875" style="137" customWidth="1"/>
    <col min="3088" max="3328" width="9.140625" style="137"/>
    <col min="3329" max="3329" width="4.140625" style="137" customWidth="1"/>
    <col min="3330" max="3330" width="26.7109375" style="137" customWidth="1"/>
    <col min="3331" max="3332" width="7.7109375" style="137" customWidth="1"/>
    <col min="3333" max="3333" width="8.140625" style="137" customWidth="1"/>
    <col min="3334" max="3334" width="7.5703125" style="137" customWidth="1"/>
    <col min="3335" max="3335" width="7.42578125" style="137" customWidth="1"/>
    <col min="3336" max="3336" width="7.5703125" style="137" customWidth="1"/>
    <col min="3337" max="3337" width="7" style="137" customWidth="1"/>
    <col min="3338" max="3342" width="8.140625" style="137" customWidth="1"/>
    <col min="3343" max="3343" width="10.85546875" style="137" customWidth="1"/>
    <col min="3344" max="3584" width="9.140625" style="137"/>
    <col min="3585" max="3585" width="4.140625" style="137" customWidth="1"/>
    <col min="3586" max="3586" width="26.7109375" style="137" customWidth="1"/>
    <col min="3587" max="3588" width="7.7109375" style="137" customWidth="1"/>
    <col min="3589" max="3589" width="8.140625" style="137" customWidth="1"/>
    <col min="3590" max="3590" width="7.5703125" style="137" customWidth="1"/>
    <col min="3591" max="3591" width="7.42578125" style="137" customWidth="1"/>
    <col min="3592" max="3592" width="7.5703125" style="137" customWidth="1"/>
    <col min="3593" max="3593" width="7" style="137" customWidth="1"/>
    <col min="3594" max="3598" width="8.140625" style="137" customWidth="1"/>
    <col min="3599" max="3599" width="10.85546875" style="137" customWidth="1"/>
    <col min="3600" max="3840" width="9.140625" style="137"/>
    <col min="3841" max="3841" width="4.140625" style="137" customWidth="1"/>
    <col min="3842" max="3842" width="26.7109375" style="137" customWidth="1"/>
    <col min="3843" max="3844" width="7.7109375" style="137" customWidth="1"/>
    <col min="3845" max="3845" width="8.140625" style="137" customWidth="1"/>
    <col min="3846" max="3846" width="7.5703125" style="137" customWidth="1"/>
    <col min="3847" max="3847" width="7.42578125" style="137" customWidth="1"/>
    <col min="3848" max="3848" width="7.5703125" style="137" customWidth="1"/>
    <col min="3849" max="3849" width="7" style="137" customWidth="1"/>
    <col min="3850" max="3854" width="8.140625" style="137" customWidth="1"/>
    <col min="3855" max="3855" width="10.85546875" style="137" customWidth="1"/>
    <col min="3856" max="4096" width="9.140625" style="137"/>
    <col min="4097" max="4097" width="4.140625" style="137" customWidth="1"/>
    <col min="4098" max="4098" width="26.7109375" style="137" customWidth="1"/>
    <col min="4099" max="4100" width="7.7109375" style="137" customWidth="1"/>
    <col min="4101" max="4101" width="8.140625" style="137" customWidth="1"/>
    <col min="4102" max="4102" width="7.5703125" style="137" customWidth="1"/>
    <col min="4103" max="4103" width="7.42578125" style="137" customWidth="1"/>
    <col min="4104" max="4104" width="7.5703125" style="137" customWidth="1"/>
    <col min="4105" max="4105" width="7" style="137" customWidth="1"/>
    <col min="4106" max="4110" width="8.140625" style="137" customWidth="1"/>
    <col min="4111" max="4111" width="10.85546875" style="137" customWidth="1"/>
    <col min="4112" max="4352" width="9.140625" style="137"/>
    <col min="4353" max="4353" width="4.140625" style="137" customWidth="1"/>
    <col min="4354" max="4354" width="26.7109375" style="137" customWidth="1"/>
    <col min="4355" max="4356" width="7.7109375" style="137" customWidth="1"/>
    <col min="4357" max="4357" width="8.140625" style="137" customWidth="1"/>
    <col min="4358" max="4358" width="7.5703125" style="137" customWidth="1"/>
    <col min="4359" max="4359" width="7.42578125" style="137" customWidth="1"/>
    <col min="4360" max="4360" width="7.5703125" style="137" customWidth="1"/>
    <col min="4361" max="4361" width="7" style="137" customWidth="1"/>
    <col min="4362" max="4366" width="8.140625" style="137" customWidth="1"/>
    <col min="4367" max="4367" width="10.85546875" style="137" customWidth="1"/>
    <col min="4368" max="4608" width="9.140625" style="137"/>
    <col min="4609" max="4609" width="4.140625" style="137" customWidth="1"/>
    <col min="4610" max="4610" width="26.7109375" style="137" customWidth="1"/>
    <col min="4611" max="4612" width="7.7109375" style="137" customWidth="1"/>
    <col min="4613" max="4613" width="8.140625" style="137" customWidth="1"/>
    <col min="4614" max="4614" width="7.5703125" style="137" customWidth="1"/>
    <col min="4615" max="4615" width="7.42578125" style="137" customWidth="1"/>
    <col min="4616" max="4616" width="7.5703125" style="137" customWidth="1"/>
    <col min="4617" max="4617" width="7" style="137" customWidth="1"/>
    <col min="4618" max="4622" width="8.140625" style="137" customWidth="1"/>
    <col min="4623" max="4623" width="10.85546875" style="137" customWidth="1"/>
    <col min="4624" max="4864" width="9.140625" style="137"/>
    <col min="4865" max="4865" width="4.140625" style="137" customWidth="1"/>
    <col min="4866" max="4866" width="26.7109375" style="137" customWidth="1"/>
    <col min="4867" max="4868" width="7.7109375" style="137" customWidth="1"/>
    <col min="4869" max="4869" width="8.140625" style="137" customWidth="1"/>
    <col min="4870" max="4870" width="7.5703125" style="137" customWidth="1"/>
    <col min="4871" max="4871" width="7.42578125" style="137" customWidth="1"/>
    <col min="4872" max="4872" width="7.5703125" style="137" customWidth="1"/>
    <col min="4873" max="4873" width="7" style="137" customWidth="1"/>
    <col min="4874" max="4878" width="8.140625" style="137" customWidth="1"/>
    <col min="4879" max="4879" width="10.85546875" style="137" customWidth="1"/>
    <col min="4880" max="5120" width="9.140625" style="137"/>
    <col min="5121" max="5121" width="4.140625" style="137" customWidth="1"/>
    <col min="5122" max="5122" width="26.7109375" style="137" customWidth="1"/>
    <col min="5123" max="5124" width="7.7109375" style="137" customWidth="1"/>
    <col min="5125" max="5125" width="8.140625" style="137" customWidth="1"/>
    <col min="5126" max="5126" width="7.5703125" style="137" customWidth="1"/>
    <col min="5127" max="5127" width="7.42578125" style="137" customWidth="1"/>
    <col min="5128" max="5128" width="7.5703125" style="137" customWidth="1"/>
    <col min="5129" max="5129" width="7" style="137" customWidth="1"/>
    <col min="5130" max="5134" width="8.140625" style="137" customWidth="1"/>
    <col min="5135" max="5135" width="10.85546875" style="137" customWidth="1"/>
    <col min="5136" max="5376" width="9.140625" style="137"/>
    <col min="5377" max="5377" width="4.140625" style="137" customWidth="1"/>
    <col min="5378" max="5378" width="26.7109375" style="137" customWidth="1"/>
    <col min="5379" max="5380" width="7.7109375" style="137" customWidth="1"/>
    <col min="5381" max="5381" width="8.140625" style="137" customWidth="1"/>
    <col min="5382" max="5382" width="7.5703125" style="137" customWidth="1"/>
    <col min="5383" max="5383" width="7.42578125" style="137" customWidth="1"/>
    <col min="5384" max="5384" width="7.5703125" style="137" customWidth="1"/>
    <col min="5385" max="5385" width="7" style="137" customWidth="1"/>
    <col min="5386" max="5390" width="8.140625" style="137" customWidth="1"/>
    <col min="5391" max="5391" width="10.85546875" style="137" customWidth="1"/>
    <col min="5392" max="5632" width="9.140625" style="137"/>
    <col min="5633" max="5633" width="4.140625" style="137" customWidth="1"/>
    <col min="5634" max="5634" width="26.7109375" style="137" customWidth="1"/>
    <col min="5635" max="5636" width="7.7109375" style="137" customWidth="1"/>
    <col min="5637" max="5637" width="8.140625" style="137" customWidth="1"/>
    <col min="5638" max="5638" width="7.5703125" style="137" customWidth="1"/>
    <col min="5639" max="5639" width="7.42578125" style="137" customWidth="1"/>
    <col min="5640" max="5640" width="7.5703125" style="137" customWidth="1"/>
    <col min="5641" max="5641" width="7" style="137" customWidth="1"/>
    <col min="5642" max="5646" width="8.140625" style="137" customWidth="1"/>
    <col min="5647" max="5647" width="10.85546875" style="137" customWidth="1"/>
    <col min="5648" max="5888" width="9.140625" style="137"/>
    <col min="5889" max="5889" width="4.140625" style="137" customWidth="1"/>
    <col min="5890" max="5890" width="26.7109375" style="137" customWidth="1"/>
    <col min="5891" max="5892" width="7.7109375" style="137" customWidth="1"/>
    <col min="5893" max="5893" width="8.140625" style="137" customWidth="1"/>
    <col min="5894" max="5894" width="7.5703125" style="137" customWidth="1"/>
    <col min="5895" max="5895" width="7.42578125" style="137" customWidth="1"/>
    <col min="5896" max="5896" width="7.5703125" style="137" customWidth="1"/>
    <col min="5897" max="5897" width="7" style="137" customWidth="1"/>
    <col min="5898" max="5902" width="8.140625" style="137" customWidth="1"/>
    <col min="5903" max="5903" width="10.85546875" style="137" customWidth="1"/>
    <col min="5904" max="6144" width="9.140625" style="137"/>
    <col min="6145" max="6145" width="4.140625" style="137" customWidth="1"/>
    <col min="6146" max="6146" width="26.7109375" style="137" customWidth="1"/>
    <col min="6147" max="6148" width="7.7109375" style="137" customWidth="1"/>
    <col min="6149" max="6149" width="8.140625" style="137" customWidth="1"/>
    <col min="6150" max="6150" width="7.5703125" style="137" customWidth="1"/>
    <col min="6151" max="6151" width="7.42578125" style="137" customWidth="1"/>
    <col min="6152" max="6152" width="7.5703125" style="137" customWidth="1"/>
    <col min="6153" max="6153" width="7" style="137" customWidth="1"/>
    <col min="6154" max="6158" width="8.140625" style="137" customWidth="1"/>
    <col min="6159" max="6159" width="10.85546875" style="137" customWidth="1"/>
    <col min="6160" max="6400" width="9.140625" style="137"/>
    <col min="6401" max="6401" width="4.140625" style="137" customWidth="1"/>
    <col min="6402" max="6402" width="26.7109375" style="137" customWidth="1"/>
    <col min="6403" max="6404" width="7.7109375" style="137" customWidth="1"/>
    <col min="6405" max="6405" width="8.140625" style="137" customWidth="1"/>
    <col min="6406" max="6406" width="7.5703125" style="137" customWidth="1"/>
    <col min="6407" max="6407" width="7.42578125" style="137" customWidth="1"/>
    <col min="6408" max="6408" width="7.5703125" style="137" customWidth="1"/>
    <col min="6409" max="6409" width="7" style="137" customWidth="1"/>
    <col min="6410" max="6414" width="8.140625" style="137" customWidth="1"/>
    <col min="6415" max="6415" width="10.85546875" style="137" customWidth="1"/>
    <col min="6416" max="6656" width="9.140625" style="137"/>
    <col min="6657" max="6657" width="4.140625" style="137" customWidth="1"/>
    <col min="6658" max="6658" width="26.7109375" style="137" customWidth="1"/>
    <col min="6659" max="6660" width="7.7109375" style="137" customWidth="1"/>
    <col min="6661" max="6661" width="8.140625" style="137" customWidth="1"/>
    <col min="6662" max="6662" width="7.5703125" style="137" customWidth="1"/>
    <col min="6663" max="6663" width="7.42578125" style="137" customWidth="1"/>
    <col min="6664" max="6664" width="7.5703125" style="137" customWidth="1"/>
    <col min="6665" max="6665" width="7" style="137" customWidth="1"/>
    <col min="6666" max="6670" width="8.140625" style="137" customWidth="1"/>
    <col min="6671" max="6671" width="10.85546875" style="137" customWidth="1"/>
    <col min="6672" max="6912" width="9.140625" style="137"/>
    <col min="6913" max="6913" width="4.140625" style="137" customWidth="1"/>
    <col min="6914" max="6914" width="26.7109375" style="137" customWidth="1"/>
    <col min="6915" max="6916" width="7.7109375" style="137" customWidth="1"/>
    <col min="6917" max="6917" width="8.140625" style="137" customWidth="1"/>
    <col min="6918" max="6918" width="7.5703125" style="137" customWidth="1"/>
    <col min="6919" max="6919" width="7.42578125" style="137" customWidth="1"/>
    <col min="6920" max="6920" width="7.5703125" style="137" customWidth="1"/>
    <col min="6921" max="6921" width="7" style="137" customWidth="1"/>
    <col min="6922" max="6926" width="8.140625" style="137" customWidth="1"/>
    <col min="6927" max="6927" width="10.85546875" style="137" customWidth="1"/>
    <col min="6928" max="7168" width="9.140625" style="137"/>
    <col min="7169" max="7169" width="4.140625" style="137" customWidth="1"/>
    <col min="7170" max="7170" width="26.7109375" style="137" customWidth="1"/>
    <col min="7171" max="7172" width="7.7109375" style="137" customWidth="1"/>
    <col min="7173" max="7173" width="8.140625" style="137" customWidth="1"/>
    <col min="7174" max="7174" width="7.5703125" style="137" customWidth="1"/>
    <col min="7175" max="7175" width="7.42578125" style="137" customWidth="1"/>
    <col min="7176" max="7176" width="7.5703125" style="137" customWidth="1"/>
    <col min="7177" max="7177" width="7" style="137" customWidth="1"/>
    <col min="7178" max="7182" width="8.140625" style="137" customWidth="1"/>
    <col min="7183" max="7183" width="10.85546875" style="137" customWidth="1"/>
    <col min="7184" max="7424" width="9.140625" style="137"/>
    <col min="7425" max="7425" width="4.140625" style="137" customWidth="1"/>
    <col min="7426" max="7426" width="26.7109375" style="137" customWidth="1"/>
    <col min="7427" max="7428" width="7.7109375" style="137" customWidth="1"/>
    <col min="7429" max="7429" width="8.140625" style="137" customWidth="1"/>
    <col min="7430" max="7430" width="7.5703125" style="137" customWidth="1"/>
    <col min="7431" max="7431" width="7.42578125" style="137" customWidth="1"/>
    <col min="7432" max="7432" width="7.5703125" style="137" customWidth="1"/>
    <col min="7433" max="7433" width="7" style="137" customWidth="1"/>
    <col min="7434" max="7438" width="8.140625" style="137" customWidth="1"/>
    <col min="7439" max="7439" width="10.85546875" style="137" customWidth="1"/>
    <col min="7440" max="7680" width="9.140625" style="137"/>
    <col min="7681" max="7681" width="4.140625" style="137" customWidth="1"/>
    <col min="7682" max="7682" width="26.7109375" style="137" customWidth="1"/>
    <col min="7683" max="7684" width="7.7109375" style="137" customWidth="1"/>
    <col min="7685" max="7685" width="8.140625" style="137" customWidth="1"/>
    <col min="7686" max="7686" width="7.5703125" style="137" customWidth="1"/>
    <col min="7687" max="7687" width="7.42578125" style="137" customWidth="1"/>
    <col min="7688" max="7688" width="7.5703125" style="137" customWidth="1"/>
    <col min="7689" max="7689" width="7" style="137" customWidth="1"/>
    <col min="7690" max="7694" width="8.140625" style="137" customWidth="1"/>
    <col min="7695" max="7695" width="10.85546875" style="137" customWidth="1"/>
    <col min="7696" max="7936" width="9.140625" style="137"/>
    <col min="7937" max="7937" width="4.140625" style="137" customWidth="1"/>
    <col min="7938" max="7938" width="26.7109375" style="137" customWidth="1"/>
    <col min="7939" max="7940" width="7.7109375" style="137" customWidth="1"/>
    <col min="7941" max="7941" width="8.140625" style="137" customWidth="1"/>
    <col min="7942" max="7942" width="7.5703125" style="137" customWidth="1"/>
    <col min="7943" max="7943" width="7.42578125" style="137" customWidth="1"/>
    <col min="7944" max="7944" width="7.5703125" style="137" customWidth="1"/>
    <col min="7945" max="7945" width="7" style="137" customWidth="1"/>
    <col min="7946" max="7950" width="8.140625" style="137" customWidth="1"/>
    <col min="7951" max="7951" width="10.85546875" style="137" customWidth="1"/>
    <col min="7952" max="8192" width="9.140625" style="137"/>
    <col min="8193" max="8193" width="4.140625" style="137" customWidth="1"/>
    <col min="8194" max="8194" width="26.7109375" style="137" customWidth="1"/>
    <col min="8195" max="8196" width="7.7109375" style="137" customWidth="1"/>
    <col min="8197" max="8197" width="8.140625" style="137" customWidth="1"/>
    <col min="8198" max="8198" width="7.5703125" style="137" customWidth="1"/>
    <col min="8199" max="8199" width="7.42578125" style="137" customWidth="1"/>
    <col min="8200" max="8200" width="7.5703125" style="137" customWidth="1"/>
    <col min="8201" max="8201" width="7" style="137" customWidth="1"/>
    <col min="8202" max="8206" width="8.140625" style="137" customWidth="1"/>
    <col min="8207" max="8207" width="10.85546875" style="137" customWidth="1"/>
    <col min="8208" max="8448" width="9.140625" style="137"/>
    <col min="8449" max="8449" width="4.140625" style="137" customWidth="1"/>
    <col min="8450" max="8450" width="26.7109375" style="137" customWidth="1"/>
    <col min="8451" max="8452" width="7.7109375" style="137" customWidth="1"/>
    <col min="8453" max="8453" width="8.140625" style="137" customWidth="1"/>
    <col min="8454" max="8454" width="7.5703125" style="137" customWidth="1"/>
    <col min="8455" max="8455" width="7.42578125" style="137" customWidth="1"/>
    <col min="8456" max="8456" width="7.5703125" style="137" customWidth="1"/>
    <col min="8457" max="8457" width="7" style="137" customWidth="1"/>
    <col min="8458" max="8462" width="8.140625" style="137" customWidth="1"/>
    <col min="8463" max="8463" width="10.85546875" style="137" customWidth="1"/>
    <col min="8464" max="8704" width="9.140625" style="137"/>
    <col min="8705" max="8705" width="4.140625" style="137" customWidth="1"/>
    <col min="8706" max="8706" width="26.7109375" style="137" customWidth="1"/>
    <col min="8707" max="8708" width="7.7109375" style="137" customWidth="1"/>
    <col min="8709" max="8709" width="8.140625" style="137" customWidth="1"/>
    <col min="8710" max="8710" width="7.5703125" style="137" customWidth="1"/>
    <col min="8711" max="8711" width="7.42578125" style="137" customWidth="1"/>
    <col min="8712" max="8712" width="7.5703125" style="137" customWidth="1"/>
    <col min="8713" max="8713" width="7" style="137" customWidth="1"/>
    <col min="8714" max="8718" width="8.140625" style="137" customWidth="1"/>
    <col min="8719" max="8719" width="10.85546875" style="137" customWidth="1"/>
    <col min="8720" max="8960" width="9.140625" style="137"/>
    <col min="8961" max="8961" width="4.140625" style="137" customWidth="1"/>
    <col min="8962" max="8962" width="26.7109375" style="137" customWidth="1"/>
    <col min="8963" max="8964" width="7.7109375" style="137" customWidth="1"/>
    <col min="8965" max="8965" width="8.140625" style="137" customWidth="1"/>
    <col min="8966" max="8966" width="7.5703125" style="137" customWidth="1"/>
    <col min="8967" max="8967" width="7.42578125" style="137" customWidth="1"/>
    <col min="8968" max="8968" width="7.5703125" style="137" customWidth="1"/>
    <col min="8969" max="8969" width="7" style="137" customWidth="1"/>
    <col min="8970" max="8974" width="8.140625" style="137" customWidth="1"/>
    <col min="8975" max="8975" width="10.85546875" style="137" customWidth="1"/>
    <col min="8976" max="9216" width="9.140625" style="137"/>
    <col min="9217" max="9217" width="4.140625" style="137" customWidth="1"/>
    <col min="9218" max="9218" width="26.7109375" style="137" customWidth="1"/>
    <col min="9219" max="9220" width="7.7109375" style="137" customWidth="1"/>
    <col min="9221" max="9221" width="8.140625" style="137" customWidth="1"/>
    <col min="9222" max="9222" width="7.5703125" style="137" customWidth="1"/>
    <col min="9223" max="9223" width="7.42578125" style="137" customWidth="1"/>
    <col min="9224" max="9224" width="7.5703125" style="137" customWidth="1"/>
    <col min="9225" max="9225" width="7" style="137" customWidth="1"/>
    <col min="9226" max="9230" width="8.140625" style="137" customWidth="1"/>
    <col min="9231" max="9231" width="10.85546875" style="137" customWidth="1"/>
    <col min="9232" max="9472" width="9.140625" style="137"/>
    <col min="9473" max="9473" width="4.140625" style="137" customWidth="1"/>
    <col min="9474" max="9474" width="26.7109375" style="137" customWidth="1"/>
    <col min="9475" max="9476" width="7.7109375" style="137" customWidth="1"/>
    <col min="9477" max="9477" width="8.140625" style="137" customWidth="1"/>
    <col min="9478" max="9478" width="7.5703125" style="137" customWidth="1"/>
    <col min="9479" max="9479" width="7.42578125" style="137" customWidth="1"/>
    <col min="9480" max="9480" width="7.5703125" style="137" customWidth="1"/>
    <col min="9481" max="9481" width="7" style="137" customWidth="1"/>
    <col min="9482" max="9486" width="8.140625" style="137" customWidth="1"/>
    <col min="9487" max="9487" width="10.85546875" style="137" customWidth="1"/>
    <col min="9488" max="9728" width="9.140625" style="137"/>
    <col min="9729" max="9729" width="4.140625" style="137" customWidth="1"/>
    <col min="9730" max="9730" width="26.7109375" style="137" customWidth="1"/>
    <col min="9731" max="9732" width="7.7109375" style="137" customWidth="1"/>
    <col min="9733" max="9733" width="8.140625" style="137" customWidth="1"/>
    <col min="9734" max="9734" width="7.5703125" style="137" customWidth="1"/>
    <col min="9735" max="9735" width="7.42578125" style="137" customWidth="1"/>
    <col min="9736" max="9736" width="7.5703125" style="137" customWidth="1"/>
    <col min="9737" max="9737" width="7" style="137" customWidth="1"/>
    <col min="9738" max="9742" width="8.140625" style="137" customWidth="1"/>
    <col min="9743" max="9743" width="10.85546875" style="137" customWidth="1"/>
    <col min="9744" max="9984" width="9.140625" style="137"/>
    <col min="9985" max="9985" width="4.140625" style="137" customWidth="1"/>
    <col min="9986" max="9986" width="26.7109375" style="137" customWidth="1"/>
    <col min="9987" max="9988" width="7.7109375" style="137" customWidth="1"/>
    <col min="9989" max="9989" width="8.140625" style="137" customWidth="1"/>
    <col min="9990" max="9990" width="7.5703125" style="137" customWidth="1"/>
    <col min="9991" max="9991" width="7.42578125" style="137" customWidth="1"/>
    <col min="9992" max="9992" width="7.5703125" style="137" customWidth="1"/>
    <col min="9993" max="9993" width="7" style="137" customWidth="1"/>
    <col min="9994" max="9998" width="8.140625" style="137" customWidth="1"/>
    <col min="9999" max="9999" width="10.85546875" style="137" customWidth="1"/>
    <col min="10000" max="10240" width="9.140625" style="137"/>
    <col min="10241" max="10241" width="4.140625" style="137" customWidth="1"/>
    <col min="10242" max="10242" width="26.7109375" style="137" customWidth="1"/>
    <col min="10243" max="10244" width="7.7109375" style="137" customWidth="1"/>
    <col min="10245" max="10245" width="8.140625" style="137" customWidth="1"/>
    <col min="10246" max="10246" width="7.5703125" style="137" customWidth="1"/>
    <col min="10247" max="10247" width="7.42578125" style="137" customWidth="1"/>
    <col min="10248" max="10248" width="7.5703125" style="137" customWidth="1"/>
    <col min="10249" max="10249" width="7" style="137" customWidth="1"/>
    <col min="10250" max="10254" width="8.140625" style="137" customWidth="1"/>
    <col min="10255" max="10255" width="10.85546875" style="137" customWidth="1"/>
    <col min="10256" max="10496" width="9.140625" style="137"/>
    <col min="10497" max="10497" width="4.140625" style="137" customWidth="1"/>
    <col min="10498" max="10498" width="26.7109375" style="137" customWidth="1"/>
    <col min="10499" max="10500" width="7.7109375" style="137" customWidth="1"/>
    <col min="10501" max="10501" width="8.140625" style="137" customWidth="1"/>
    <col min="10502" max="10502" width="7.5703125" style="137" customWidth="1"/>
    <col min="10503" max="10503" width="7.42578125" style="137" customWidth="1"/>
    <col min="10504" max="10504" width="7.5703125" style="137" customWidth="1"/>
    <col min="10505" max="10505" width="7" style="137" customWidth="1"/>
    <col min="10506" max="10510" width="8.140625" style="137" customWidth="1"/>
    <col min="10511" max="10511" width="10.85546875" style="137" customWidth="1"/>
    <col min="10512" max="10752" width="9.140625" style="137"/>
    <col min="10753" max="10753" width="4.140625" style="137" customWidth="1"/>
    <col min="10754" max="10754" width="26.7109375" style="137" customWidth="1"/>
    <col min="10755" max="10756" width="7.7109375" style="137" customWidth="1"/>
    <col min="10757" max="10757" width="8.140625" style="137" customWidth="1"/>
    <col min="10758" max="10758" width="7.5703125" style="137" customWidth="1"/>
    <col min="10759" max="10759" width="7.42578125" style="137" customWidth="1"/>
    <col min="10760" max="10760" width="7.5703125" style="137" customWidth="1"/>
    <col min="10761" max="10761" width="7" style="137" customWidth="1"/>
    <col min="10762" max="10766" width="8.140625" style="137" customWidth="1"/>
    <col min="10767" max="10767" width="10.85546875" style="137" customWidth="1"/>
    <col min="10768" max="11008" width="9.140625" style="137"/>
    <col min="11009" max="11009" width="4.140625" style="137" customWidth="1"/>
    <col min="11010" max="11010" width="26.7109375" style="137" customWidth="1"/>
    <col min="11011" max="11012" width="7.7109375" style="137" customWidth="1"/>
    <col min="11013" max="11013" width="8.140625" style="137" customWidth="1"/>
    <col min="11014" max="11014" width="7.5703125" style="137" customWidth="1"/>
    <col min="11015" max="11015" width="7.42578125" style="137" customWidth="1"/>
    <col min="11016" max="11016" width="7.5703125" style="137" customWidth="1"/>
    <col min="11017" max="11017" width="7" style="137" customWidth="1"/>
    <col min="11018" max="11022" width="8.140625" style="137" customWidth="1"/>
    <col min="11023" max="11023" width="10.85546875" style="137" customWidth="1"/>
    <col min="11024" max="11264" width="9.140625" style="137"/>
    <col min="11265" max="11265" width="4.140625" style="137" customWidth="1"/>
    <col min="11266" max="11266" width="26.7109375" style="137" customWidth="1"/>
    <col min="11267" max="11268" width="7.7109375" style="137" customWidth="1"/>
    <col min="11269" max="11269" width="8.140625" style="137" customWidth="1"/>
    <col min="11270" max="11270" width="7.5703125" style="137" customWidth="1"/>
    <col min="11271" max="11271" width="7.42578125" style="137" customWidth="1"/>
    <col min="11272" max="11272" width="7.5703125" style="137" customWidth="1"/>
    <col min="11273" max="11273" width="7" style="137" customWidth="1"/>
    <col min="11274" max="11278" width="8.140625" style="137" customWidth="1"/>
    <col min="11279" max="11279" width="10.85546875" style="137" customWidth="1"/>
    <col min="11280" max="11520" width="9.140625" style="137"/>
    <col min="11521" max="11521" width="4.140625" style="137" customWidth="1"/>
    <col min="11522" max="11522" width="26.7109375" style="137" customWidth="1"/>
    <col min="11523" max="11524" width="7.7109375" style="137" customWidth="1"/>
    <col min="11525" max="11525" width="8.140625" style="137" customWidth="1"/>
    <col min="11526" max="11526" width="7.5703125" style="137" customWidth="1"/>
    <col min="11527" max="11527" width="7.42578125" style="137" customWidth="1"/>
    <col min="11528" max="11528" width="7.5703125" style="137" customWidth="1"/>
    <col min="11529" max="11529" width="7" style="137" customWidth="1"/>
    <col min="11530" max="11534" width="8.140625" style="137" customWidth="1"/>
    <col min="11535" max="11535" width="10.85546875" style="137" customWidth="1"/>
    <col min="11536" max="11776" width="9.140625" style="137"/>
    <col min="11777" max="11777" width="4.140625" style="137" customWidth="1"/>
    <col min="11778" max="11778" width="26.7109375" style="137" customWidth="1"/>
    <col min="11779" max="11780" width="7.7109375" style="137" customWidth="1"/>
    <col min="11781" max="11781" width="8.140625" style="137" customWidth="1"/>
    <col min="11782" max="11782" width="7.5703125" style="137" customWidth="1"/>
    <col min="11783" max="11783" width="7.42578125" style="137" customWidth="1"/>
    <col min="11784" max="11784" width="7.5703125" style="137" customWidth="1"/>
    <col min="11785" max="11785" width="7" style="137" customWidth="1"/>
    <col min="11786" max="11790" width="8.140625" style="137" customWidth="1"/>
    <col min="11791" max="11791" width="10.85546875" style="137" customWidth="1"/>
    <col min="11792" max="12032" width="9.140625" style="137"/>
    <col min="12033" max="12033" width="4.140625" style="137" customWidth="1"/>
    <col min="12034" max="12034" width="26.7109375" style="137" customWidth="1"/>
    <col min="12035" max="12036" width="7.7109375" style="137" customWidth="1"/>
    <col min="12037" max="12037" width="8.140625" style="137" customWidth="1"/>
    <col min="12038" max="12038" width="7.5703125" style="137" customWidth="1"/>
    <col min="12039" max="12039" width="7.42578125" style="137" customWidth="1"/>
    <col min="12040" max="12040" width="7.5703125" style="137" customWidth="1"/>
    <col min="12041" max="12041" width="7" style="137" customWidth="1"/>
    <col min="12042" max="12046" width="8.140625" style="137" customWidth="1"/>
    <col min="12047" max="12047" width="10.85546875" style="137" customWidth="1"/>
    <col min="12048" max="12288" width="9.140625" style="137"/>
    <col min="12289" max="12289" width="4.140625" style="137" customWidth="1"/>
    <col min="12290" max="12290" width="26.7109375" style="137" customWidth="1"/>
    <col min="12291" max="12292" width="7.7109375" style="137" customWidth="1"/>
    <col min="12293" max="12293" width="8.140625" style="137" customWidth="1"/>
    <col min="12294" max="12294" width="7.5703125" style="137" customWidth="1"/>
    <col min="12295" max="12295" width="7.42578125" style="137" customWidth="1"/>
    <col min="12296" max="12296" width="7.5703125" style="137" customWidth="1"/>
    <col min="12297" max="12297" width="7" style="137" customWidth="1"/>
    <col min="12298" max="12302" width="8.140625" style="137" customWidth="1"/>
    <col min="12303" max="12303" width="10.85546875" style="137" customWidth="1"/>
    <col min="12304" max="12544" width="9.140625" style="137"/>
    <col min="12545" max="12545" width="4.140625" style="137" customWidth="1"/>
    <col min="12546" max="12546" width="26.7109375" style="137" customWidth="1"/>
    <col min="12547" max="12548" width="7.7109375" style="137" customWidth="1"/>
    <col min="12549" max="12549" width="8.140625" style="137" customWidth="1"/>
    <col min="12550" max="12550" width="7.5703125" style="137" customWidth="1"/>
    <col min="12551" max="12551" width="7.42578125" style="137" customWidth="1"/>
    <col min="12552" max="12552" width="7.5703125" style="137" customWidth="1"/>
    <col min="12553" max="12553" width="7" style="137" customWidth="1"/>
    <col min="12554" max="12558" width="8.140625" style="137" customWidth="1"/>
    <col min="12559" max="12559" width="10.85546875" style="137" customWidth="1"/>
    <col min="12560" max="12800" width="9.140625" style="137"/>
    <col min="12801" max="12801" width="4.140625" style="137" customWidth="1"/>
    <col min="12802" max="12802" width="26.7109375" style="137" customWidth="1"/>
    <col min="12803" max="12804" width="7.7109375" style="137" customWidth="1"/>
    <col min="12805" max="12805" width="8.140625" style="137" customWidth="1"/>
    <col min="12806" max="12806" width="7.5703125" style="137" customWidth="1"/>
    <col min="12807" max="12807" width="7.42578125" style="137" customWidth="1"/>
    <col min="12808" max="12808" width="7.5703125" style="137" customWidth="1"/>
    <col min="12809" max="12809" width="7" style="137" customWidth="1"/>
    <col min="12810" max="12814" width="8.140625" style="137" customWidth="1"/>
    <col min="12815" max="12815" width="10.85546875" style="137" customWidth="1"/>
    <col min="12816" max="13056" width="9.140625" style="137"/>
    <col min="13057" max="13057" width="4.140625" style="137" customWidth="1"/>
    <col min="13058" max="13058" width="26.7109375" style="137" customWidth="1"/>
    <col min="13059" max="13060" width="7.7109375" style="137" customWidth="1"/>
    <col min="13061" max="13061" width="8.140625" style="137" customWidth="1"/>
    <col min="13062" max="13062" width="7.5703125" style="137" customWidth="1"/>
    <col min="13063" max="13063" width="7.42578125" style="137" customWidth="1"/>
    <col min="13064" max="13064" width="7.5703125" style="137" customWidth="1"/>
    <col min="13065" max="13065" width="7" style="137" customWidth="1"/>
    <col min="13066" max="13070" width="8.140625" style="137" customWidth="1"/>
    <col min="13071" max="13071" width="10.85546875" style="137" customWidth="1"/>
    <col min="13072" max="13312" width="9.140625" style="137"/>
    <col min="13313" max="13313" width="4.140625" style="137" customWidth="1"/>
    <col min="13314" max="13314" width="26.7109375" style="137" customWidth="1"/>
    <col min="13315" max="13316" width="7.7109375" style="137" customWidth="1"/>
    <col min="13317" max="13317" width="8.140625" style="137" customWidth="1"/>
    <col min="13318" max="13318" width="7.5703125" style="137" customWidth="1"/>
    <col min="13319" max="13319" width="7.42578125" style="137" customWidth="1"/>
    <col min="13320" max="13320" width="7.5703125" style="137" customWidth="1"/>
    <col min="13321" max="13321" width="7" style="137" customWidth="1"/>
    <col min="13322" max="13326" width="8.140625" style="137" customWidth="1"/>
    <col min="13327" max="13327" width="10.85546875" style="137" customWidth="1"/>
    <col min="13328" max="13568" width="9.140625" style="137"/>
    <col min="13569" max="13569" width="4.140625" style="137" customWidth="1"/>
    <col min="13570" max="13570" width="26.7109375" style="137" customWidth="1"/>
    <col min="13571" max="13572" width="7.7109375" style="137" customWidth="1"/>
    <col min="13573" max="13573" width="8.140625" style="137" customWidth="1"/>
    <col min="13574" max="13574" width="7.5703125" style="137" customWidth="1"/>
    <col min="13575" max="13575" width="7.42578125" style="137" customWidth="1"/>
    <col min="13576" max="13576" width="7.5703125" style="137" customWidth="1"/>
    <col min="13577" max="13577" width="7" style="137" customWidth="1"/>
    <col min="13578" max="13582" width="8.140625" style="137" customWidth="1"/>
    <col min="13583" max="13583" width="10.85546875" style="137" customWidth="1"/>
    <col min="13584" max="13824" width="9.140625" style="137"/>
    <col min="13825" max="13825" width="4.140625" style="137" customWidth="1"/>
    <col min="13826" max="13826" width="26.7109375" style="137" customWidth="1"/>
    <col min="13827" max="13828" width="7.7109375" style="137" customWidth="1"/>
    <col min="13829" max="13829" width="8.140625" style="137" customWidth="1"/>
    <col min="13830" max="13830" width="7.5703125" style="137" customWidth="1"/>
    <col min="13831" max="13831" width="7.42578125" style="137" customWidth="1"/>
    <col min="13832" max="13832" width="7.5703125" style="137" customWidth="1"/>
    <col min="13833" max="13833" width="7" style="137" customWidth="1"/>
    <col min="13834" max="13838" width="8.140625" style="137" customWidth="1"/>
    <col min="13839" max="13839" width="10.85546875" style="137" customWidth="1"/>
    <col min="13840" max="14080" width="9.140625" style="137"/>
    <col min="14081" max="14081" width="4.140625" style="137" customWidth="1"/>
    <col min="14082" max="14082" width="26.7109375" style="137" customWidth="1"/>
    <col min="14083" max="14084" width="7.7109375" style="137" customWidth="1"/>
    <col min="14085" max="14085" width="8.140625" style="137" customWidth="1"/>
    <col min="14086" max="14086" width="7.5703125" style="137" customWidth="1"/>
    <col min="14087" max="14087" width="7.42578125" style="137" customWidth="1"/>
    <col min="14088" max="14088" width="7.5703125" style="137" customWidth="1"/>
    <col min="14089" max="14089" width="7" style="137" customWidth="1"/>
    <col min="14090" max="14094" width="8.140625" style="137" customWidth="1"/>
    <col min="14095" max="14095" width="10.85546875" style="137" customWidth="1"/>
    <col min="14096" max="14336" width="9.140625" style="137"/>
    <col min="14337" max="14337" width="4.140625" style="137" customWidth="1"/>
    <col min="14338" max="14338" width="26.7109375" style="137" customWidth="1"/>
    <col min="14339" max="14340" width="7.7109375" style="137" customWidth="1"/>
    <col min="14341" max="14341" width="8.140625" style="137" customWidth="1"/>
    <col min="14342" max="14342" width="7.5703125" style="137" customWidth="1"/>
    <col min="14343" max="14343" width="7.42578125" style="137" customWidth="1"/>
    <col min="14344" max="14344" width="7.5703125" style="137" customWidth="1"/>
    <col min="14345" max="14345" width="7" style="137" customWidth="1"/>
    <col min="14346" max="14350" width="8.140625" style="137" customWidth="1"/>
    <col min="14351" max="14351" width="10.85546875" style="137" customWidth="1"/>
    <col min="14352" max="14592" width="9.140625" style="137"/>
    <col min="14593" max="14593" width="4.140625" style="137" customWidth="1"/>
    <col min="14594" max="14594" width="26.7109375" style="137" customWidth="1"/>
    <col min="14595" max="14596" width="7.7109375" style="137" customWidth="1"/>
    <col min="14597" max="14597" width="8.140625" style="137" customWidth="1"/>
    <col min="14598" max="14598" width="7.5703125" style="137" customWidth="1"/>
    <col min="14599" max="14599" width="7.42578125" style="137" customWidth="1"/>
    <col min="14600" max="14600" width="7.5703125" style="137" customWidth="1"/>
    <col min="14601" max="14601" width="7" style="137" customWidth="1"/>
    <col min="14602" max="14606" width="8.140625" style="137" customWidth="1"/>
    <col min="14607" max="14607" width="10.85546875" style="137" customWidth="1"/>
    <col min="14608" max="14848" width="9.140625" style="137"/>
    <col min="14849" max="14849" width="4.140625" style="137" customWidth="1"/>
    <col min="14850" max="14850" width="26.7109375" style="137" customWidth="1"/>
    <col min="14851" max="14852" width="7.7109375" style="137" customWidth="1"/>
    <col min="14853" max="14853" width="8.140625" style="137" customWidth="1"/>
    <col min="14854" max="14854" width="7.5703125" style="137" customWidth="1"/>
    <col min="14855" max="14855" width="7.42578125" style="137" customWidth="1"/>
    <col min="14856" max="14856" width="7.5703125" style="137" customWidth="1"/>
    <col min="14857" max="14857" width="7" style="137" customWidth="1"/>
    <col min="14858" max="14862" width="8.140625" style="137" customWidth="1"/>
    <col min="14863" max="14863" width="10.85546875" style="137" customWidth="1"/>
    <col min="14864" max="15104" width="9.140625" style="137"/>
    <col min="15105" max="15105" width="4.140625" style="137" customWidth="1"/>
    <col min="15106" max="15106" width="26.7109375" style="137" customWidth="1"/>
    <col min="15107" max="15108" width="7.7109375" style="137" customWidth="1"/>
    <col min="15109" max="15109" width="8.140625" style="137" customWidth="1"/>
    <col min="15110" max="15110" width="7.5703125" style="137" customWidth="1"/>
    <col min="15111" max="15111" width="7.42578125" style="137" customWidth="1"/>
    <col min="15112" max="15112" width="7.5703125" style="137" customWidth="1"/>
    <col min="15113" max="15113" width="7" style="137" customWidth="1"/>
    <col min="15114" max="15118" width="8.140625" style="137" customWidth="1"/>
    <col min="15119" max="15119" width="10.85546875" style="137" customWidth="1"/>
    <col min="15120" max="15360" width="9.140625" style="137"/>
    <col min="15361" max="15361" width="4.140625" style="137" customWidth="1"/>
    <col min="15362" max="15362" width="26.7109375" style="137" customWidth="1"/>
    <col min="15363" max="15364" width="7.7109375" style="137" customWidth="1"/>
    <col min="15365" max="15365" width="8.140625" style="137" customWidth="1"/>
    <col min="15366" max="15366" width="7.5703125" style="137" customWidth="1"/>
    <col min="15367" max="15367" width="7.42578125" style="137" customWidth="1"/>
    <col min="15368" max="15368" width="7.5703125" style="137" customWidth="1"/>
    <col min="15369" max="15369" width="7" style="137" customWidth="1"/>
    <col min="15370" max="15374" width="8.140625" style="137" customWidth="1"/>
    <col min="15375" max="15375" width="10.85546875" style="137" customWidth="1"/>
    <col min="15376" max="15616" width="9.140625" style="137"/>
    <col min="15617" max="15617" width="4.140625" style="137" customWidth="1"/>
    <col min="15618" max="15618" width="26.7109375" style="137" customWidth="1"/>
    <col min="15619" max="15620" width="7.7109375" style="137" customWidth="1"/>
    <col min="15621" max="15621" width="8.140625" style="137" customWidth="1"/>
    <col min="15622" max="15622" width="7.5703125" style="137" customWidth="1"/>
    <col min="15623" max="15623" width="7.42578125" style="137" customWidth="1"/>
    <col min="15624" max="15624" width="7.5703125" style="137" customWidth="1"/>
    <col min="15625" max="15625" width="7" style="137" customWidth="1"/>
    <col min="15626" max="15630" width="8.140625" style="137" customWidth="1"/>
    <col min="15631" max="15631" width="10.85546875" style="137" customWidth="1"/>
    <col min="15632" max="15872" width="9.140625" style="137"/>
    <col min="15873" max="15873" width="4.140625" style="137" customWidth="1"/>
    <col min="15874" max="15874" width="26.7109375" style="137" customWidth="1"/>
    <col min="15875" max="15876" width="7.7109375" style="137" customWidth="1"/>
    <col min="15877" max="15877" width="8.140625" style="137" customWidth="1"/>
    <col min="15878" max="15878" width="7.5703125" style="137" customWidth="1"/>
    <col min="15879" max="15879" width="7.42578125" style="137" customWidth="1"/>
    <col min="15880" max="15880" width="7.5703125" style="137" customWidth="1"/>
    <col min="15881" max="15881" width="7" style="137" customWidth="1"/>
    <col min="15882" max="15886" width="8.140625" style="137" customWidth="1"/>
    <col min="15887" max="15887" width="10.85546875" style="137" customWidth="1"/>
    <col min="15888" max="16128" width="9.140625" style="137"/>
    <col min="16129" max="16129" width="4.140625" style="137" customWidth="1"/>
    <col min="16130" max="16130" width="26.7109375" style="137" customWidth="1"/>
    <col min="16131" max="16132" width="7.7109375" style="137" customWidth="1"/>
    <col min="16133" max="16133" width="8.140625" style="137" customWidth="1"/>
    <col min="16134" max="16134" width="7.5703125" style="137" customWidth="1"/>
    <col min="16135" max="16135" width="7.42578125" style="137" customWidth="1"/>
    <col min="16136" max="16136" width="7.5703125" style="137" customWidth="1"/>
    <col min="16137" max="16137" width="7" style="137" customWidth="1"/>
    <col min="16138" max="16142" width="8.140625" style="137" customWidth="1"/>
    <col min="16143" max="16143" width="10.85546875" style="137" customWidth="1"/>
    <col min="16144" max="16384" width="9.140625" style="137"/>
  </cols>
  <sheetData>
    <row r="1" spans="1:15" ht="23.25" customHeight="1" x14ac:dyDescent="0.25">
      <c r="A1" s="398" t="s">
        <v>258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170"/>
    </row>
    <row r="2" spans="1:15" ht="20.25" customHeight="1" x14ac:dyDescent="0.25">
      <c r="A2" s="494" t="s">
        <v>337</v>
      </c>
      <c r="B2" s="494"/>
      <c r="C2" s="494"/>
      <c r="D2" s="494"/>
      <c r="E2" s="494"/>
      <c r="F2" s="494"/>
      <c r="G2" s="494"/>
      <c r="H2" s="494"/>
      <c r="I2" s="494"/>
      <c r="J2" s="494"/>
      <c r="K2" s="494"/>
      <c r="L2" s="494"/>
      <c r="M2" s="494"/>
      <c r="N2" s="494"/>
      <c r="O2" s="494"/>
    </row>
    <row r="3" spans="1:15" ht="20.25" customHeight="1" x14ac:dyDescent="0.25">
      <c r="A3" s="506" t="s">
        <v>257</v>
      </c>
      <c r="B3" s="506"/>
      <c r="C3" s="506"/>
      <c r="D3" s="506"/>
      <c r="E3" s="506"/>
      <c r="F3" s="506"/>
      <c r="G3" s="506"/>
      <c r="H3" s="506"/>
      <c r="I3" s="506"/>
      <c r="J3" s="506"/>
      <c r="K3" s="506"/>
      <c r="L3" s="506"/>
      <c r="M3" s="506"/>
      <c r="N3" s="506"/>
      <c r="O3" s="506"/>
    </row>
    <row r="4" spans="1:15" ht="16.149999999999999" thickBot="1" x14ac:dyDescent="0.35">
      <c r="O4" s="139" t="str">
        <f>'[1]3. sz tájékoztató t.'!D2</f>
        <v>Forintban!</v>
      </c>
    </row>
    <row r="5" spans="1:15" s="138" customFormat="1" ht="26.1" customHeight="1" thickBot="1" x14ac:dyDescent="0.3">
      <c r="A5" s="140" t="s">
        <v>183</v>
      </c>
      <c r="B5" s="141" t="s">
        <v>2</v>
      </c>
      <c r="C5" s="141" t="s">
        <v>237</v>
      </c>
      <c r="D5" s="141" t="s">
        <v>238</v>
      </c>
      <c r="E5" s="141" t="s">
        <v>239</v>
      </c>
      <c r="F5" s="141" t="s">
        <v>240</v>
      </c>
      <c r="G5" s="141" t="s">
        <v>241</v>
      </c>
      <c r="H5" s="141" t="s">
        <v>242</v>
      </c>
      <c r="I5" s="141" t="s">
        <v>243</v>
      </c>
      <c r="J5" s="141" t="s">
        <v>244</v>
      </c>
      <c r="K5" s="141" t="s">
        <v>245</v>
      </c>
      <c r="L5" s="141" t="s">
        <v>246</v>
      </c>
      <c r="M5" s="141" t="s">
        <v>247</v>
      </c>
      <c r="N5" s="141" t="s">
        <v>248</v>
      </c>
      <c r="O5" s="142" t="s">
        <v>236</v>
      </c>
    </row>
    <row r="6" spans="1:15" s="144" customFormat="1" ht="15" customHeight="1" thickBot="1" x14ac:dyDescent="0.3">
      <c r="A6" s="143" t="s">
        <v>7</v>
      </c>
      <c r="B6" s="503" t="s">
        <v>147</v>
      </c>
      <c r="C6" s="504"/>
      <c r="D6" s="504"/>
      <c r="E6" s="504"/>
      <c r="F6" s="504"/>
      <c r="G6" s="504"/>
      <c r="H6" s="504"/>
      <c r="I6" s="504"/>
      <c r="J6" s="504"/>
      <c r="K6" s="504"/>
      <c r="L6" s="504"/>
      <c r="M6" s="504"/>
      <c r="N6" s="504"/>
      <c r="O6" s="505"/>
    </row>
    <row r="7" spans="1:15" s="144" customFormat="1" ht="22.5" x14ac:dyDescent="0.25">
      <c r="A7" s="145" t="s">
        <v>9</v>
      </c>
      <c r="B7" s="146" t="s">
        <v>56</v>
      </c>
      <c r="C7" s="147">
        <v>17998000</v>
      </c>
      <c r="D7" s="147">
        <v>17998000</v>
      </c>
      <c r="E7" s="147">
        <v>17998000</v>
      </c>
      <c r="F7" s="147">
        <v>17998000</v>
      </c>
      <c r="G7" s="147">
        <v>17998000</v>
      </c>
      <c r="H7" s="147">
        <v>17998000</v>
      </c>
      <c r="I7" s="147">
        <v>17998000</v>
      </c>
      <c r="J7" s="147">
        <v>17997000</v>
      </c>
      <c r="K7" s="147">
        <v>17998000</v>
      </c>
      <c r="L7" s="147">
        <v>22597000</v>
      </c>
      <c r="M7" s="147">
        <v>29440360</v>
      </c>
      <c r="N7" s="147">
        <v>17988605</v>
      </c>
      <c r="O7" s="148">
        <f t="shared" ref="O7:O27" si="0">SUM(C7:N7)</f>
        <v>232006965</v>
      </c>
    </row>
    <row r="8" spans="1:15" s="153" customFormat="1" ht="22.5" x14ac:dyDescent="0.25">
      <c r="A8" s="149" t="s">
        <v>17</v>
      </c>
      <c r="B8" s="150" t="s">
        <v>249</v>
      </c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2">
        <f t="shared" si="0"/>
        <v>0</v>
      </c>
    </row>
    <row r="9" spans="1:15" s="153" customFormat="1" ht="22.5" x14ac:dyDescent="0.25">
      <c r="A9" s="149" t="s">
        <v>12</v>
      </c>
      <c r="B9" s="154" t="s">
        <v>250</v>
      </c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6">
        <f t="shared" si="0"/>
        <v>0</v>
      </c>
    </row>
    <row r="10" spans="1:15" s="153" customFormat="1" ht="14.1" customHeight="1" x14ac:dyDescent="0.25">
      <c r="A10" s="149" t="s">
        <v>34</v>
      </c>
      <c r="B10" s="157" t="s">
        <v>10</v>
      </c>
      <c r="C10" s="151"/>
      <c r="D10" s="151"/>
      <c r="E10" s="151">
        <v>82000000</v>
      </c>
      <c r="F10" s="151"/>
      <c r="G10" s="151">
        <v>23000000</v>
      </c>
      <c r="H10" s="151">
        <v>3000000</v>
      </c>
      <c r="I10" s="151"/>
      <c r="J10" s="151">
        <v>2400000</v>
      </c>
      <c r="K10" s="151">
        <v>90000000</v>
      </c>
      <c r="L10" s="151">
        <v>1700000</v>
      </c>
      <c r="M10" s="151">
        <v>1400000</v>
      </c>
      <c r="N10" s="151">
        <v>18000000</v>
      </c>
      <c r="O10" s="152">
        <f t="shared" si="0"/>
        <v>221500000</v>
      </c>
    </row>
    <row r="11" spans="1:15" s="153" customFormat="1" ht="14.1" customHeight="1" x14ac:dyDescent="0.25">
      <c r="A11" s="149" t="s">
        <v>170</v>
      </c>
      <c r="B11" s="157" t="s">
        <v>71</v>
      </c>
      <c r="C11" s="151">
        <v>4800000</v>
      </c>
      <c r="D11" s="151">
        <v>4900000</v>
      </c>
      <c r="E11" s="151">
        <v>4250710</v>
      </c>
      <c r="F11" s="151">
        <v>5757000</v>
      </c>
      <c r="G11" s="151">
        <v>4100000</v>
      </c>
      <c r="H11" s="151">
        <v>2900000</v>
      </c>
      <c r="I11" s="151">
        <v>2500000</v>
      </c>
      <c r="J11" s="151">
        <v>3000000</v>
      </c>
      <c r="K11" s="151">
        <v>6500000</v>
      </c>
      <c r="L11" s="151">
        <v>6500000</v>
      </c>
      <c r="M11" s="151">
        <v>7020160</v>
      </c>
      <c r="N11" s="151">
        <v>6350000</v>
      </c>
      <c r="O11" s="152">
        <f t="shared" si="0"/>
        <v>58577870</v>
      </c>
    </row>
    <row r="12" spans="1:15" s="153" customFormat="1" ht="14.1" customHeight="1" x14ac:dyDescent="0.25">
      <c r="A12" s="149" t="s">
        <v>171</v>
      </c>
      <c r="B12" s="157" t="s">
        <v>16</v>
      </c>
      <c r="C12" s="151"/>
      <c r="D12" s="151"/>
      <c r="E12" s="151"/>
      <c r="F12" s="151"/>
      <c r="G12" s="151"/>
      <c r="H12" s="151"/>
      <c r="I12" s="151"/>
      <c r="J12" s="151"/>
      <c r="K12" s="151">
        <v>18500000</v>
      </c>
      <c r="L12" s="151">
        <v>20301000</v>
      </c>
      <c r="M12" s="151">
        <v>12523079</v>
      </c>
      <c r="N12" s="151">
        <v>9884600</v>
      </c>
      <c r="O12" s="152">
        <f t="shared" si="0"/>
        <v>61208679</v>
      </c>
    </row>
    <row r="13" spans="1:15" s="153" customFormat="1" ht="14.1" customHeight="1" x14ac:dyDescent="0.25">
      <c r="A13" s="149" t="s">
        <v>173</v>
      </c>
      <c r="B13" s="157" t="s">
        <v>13</v>
      </c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>
        <v>1304099</v>
      </c>
      <c r="O13" s="152">
        <f t="shared" si="0"/>
        <v>1304099</v>
      </c>
    </row>
    <row r="14" spans="1:15" s="153" customFormat="1" ht="22.5" x14ac:dyDescent="0.25">
      <c r="A14" s="149" t="s">
        <v>174</v>
      </c>
      <c r="B14" s="150" t="s">
        <v>251</v>
      </c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2">
        <f t="shared" si="0"/>
        <v>0</v>
      </c>
    </row>
    <row r="15" spans="1:15" s="153" customFormat="1" ht="14.1" customHeight="1" thickBot="1" x14ac:dyDescent="0.3">
      <c r="A15" s="149" t="s">
        <v>176</v>
      </c>
      <c r="B15" s="157" t="s">
        <v>89</v>
      </c>
      <c r="C15" s="151">
        <v>61649786</v>
      </c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2">
        <f t="shared" si="0"/>
        <v>61649786</v>
      </c>
    </row>
    <row r="16" spans="1:15" s="144" customFormat="1" ht="15.95" customHeight="1" thickBot="1" x14ac:dyDescent="0.3">
      <c r="A16" s="143" t="s">
        <v>177</v>
      </c>
      <c r="B16" s="158" t="s">
        <v>252</v>
      </c>
      <c r="C16" s="159">
        <f t="shared" ref="C16:N16" si="1">SUM(C7:C15)</f>
        <v>84447786</v>
      </c>
      <c r="D16" s="159">
        <f t="shared" si="1"/>
        <v>22898000</v>
      </c>
      <c r="E16" s="159">
        <f t="shared" si="1"/>
        <v>104248710</v>
      </c>
      <c r="F16" s="159">
        <f t="shared" si="1"/>
        <v>23755000</v>
      </c>
      <c r="G16" s="159">
        <f t="shared" si="1"/>
        <v>45098000</v>
      </c>
      <c r="H16" s="159">
        <f t="shared" si="1"/>
        <v>23898000</v>
      </c>
      <c r="I16" s="159">
        <f t="shared" si="1"/>
        <v>20498000</v>
      </c>
      <c r="J16" s="159">
        <f t="shared" si="1"/>
        <v>23397000</v>
      </c>
      <c r="K16" s="159">
        <f t="shared" si="1"/>
        <v>132998000</v>
      </c>
      <c r="L16" s="159">
        <f t="shared" si="1"/>
        <v>51098000</v>
      </c>
      <c r="M16" s="159">
        <f t="shared" si="1"/>
        <v>50383599</v>
      </c>
      <c r="N16" s="159">
        <f t="shared" si="1"/>
        <v>53527304</v>
      </c>
      <c r="O16" s="160">
        <f>SUM(C16:N16)</f>
        <v>636247399</v>
      </c>
    </row>
    <row r="17" spans="1:16" s="144" customFormat="1" ht="15" customHeight="1" thickBot="1" x14ac:dyDescent="0.3">
      <c r="A17" s="143" t="s">
        <v>179</v>
      </c>
      <c r="B17" s="503" t="s">
        <v>148</v>
      </c>
      <c r="C17" s="504"/>
      <c r="D17" s="504"/>
      <c r="E17" s="504"/>
      <c r="F17" s="504"/>
      <c r="G17" s="504"/>
      <c r="H17" s="504"/>
      <c r="I17" s="504"/>
      <c r="J17" s="504"/>
      <c r="K17" s="504"/>
      <c r="L17" s="504"/>
      <c r="M17" s="504"/>
      <c r="N17" s="504"/>
      <c r="O17" s="505"/>
    </row>
    <row r="18" spans="1:16" s="153" customFormat="1" ht="14.1" customHeight="1" x14ac:dyDescent="0.25">
      <c r="A18" s="161" t="s">
        <v>216</v>
      </c>
      <c r="B18" s="162" t="s">
        <v>30</v>
      </c>
      <c r="C18" s="155">
        <v>18000000</v>
      </c>
      <c r="D18" s="155">
        <v>17750000</v>
      </c>
      <c r="E18" s="155">
        <v>18900000</v>
      </c>
      <c r="F18" s="155">
        <v>18000000</v>
      </c>
      <c r="G18" s="155">
        <v>19000000</v>
      </c>
      <c r="H18" s="155">
        <v>18000000</v>
      </c>
      <c r="I18" s="155">
        <v>17000000</v>
      </c>
      <c r="J18" s="155">
        <v>17000000</v>
      </c>
      <c r="K18" s="155">
        <v>20500000</v>
      </c>
      <c r="L18" s="155">
        <v>20375080</v>
      </c>
      <c r="M18" s="155">
        <v>20000000</v>
      </c>
      <c r="N18" s="155">
        <v>34272582</v>
      </c>
      <c r="O18" s="156">
        <f t="shared" si="0"/>
        <v>238797662</v>
      </c>
    </row>
    <row r="19" spans="1:16" s="153" customFormat="1" ht="27" customHeight="1" x14ac:dyDescent="0.25">
      <c r="A19" s="149" t="s">
        <v>218</v>
      </c>
      <c r="B19" s="150" t="s">
        <v>31</v>
      </c>
      <c r="C19" s="151">
        <v>3990000</v>
      </c>
      <c r="D19" s="151">
        <v>3990000</v>
      </c>
      <c r="E19" s="151">
        <v>3990000</v>
      </c>
      <c r="F19" s="151">
        <v>3999000</v>
      </c>
      <c r="G19" s="151">
        <v>3999000</v>
      </c>
      <c r="H19" s="151">
        <v>4021000</v>
      </c>
      <c r="I19" s="151">
        <v>4021000</v>
      </c>
      <c r="J19" s="151">
        <v>3997386</v>
      </c>
      <c r="K19" s="151">
        <v>3998000</v>
      </c>
      <c r="L19" s="151">
        <v>3679091</v>
      </c>
      <c r="M19" s="151">
        <v>4600000</v>
      </c>
      <c r="N19" s="151">
        <v>3809000</v>
      </c>
      <c r="O19" s="152">
        <f t="shared" si="0"/>
        <v>48093477</v>
      </c>
    </row>
    <row r="20" spans="1:16" s="153" customFormat="1" ht="14.1" customHeight="1" x14ac:dyDescent="0.25">
      <c r="A20" s="149" t="s">
        <v>220</v>
      </c>
      <c r="B20" s="157" t="s">
        <v>253</v>
      </c>
      <c r="C20" s="151">
        <v>15180000</v>
      </c>
      <c r="D20" s="151">
        <v>15180000</v>
      </c>
      <c r="E20" s="151">
        <v>15180000</v>
      </c>
      <c r="F20" s="151">
        <v>15181000</v>
      </c>
      <c r="G20" s="151">
        <v>15180000</v>
      </c>
      <c r="H20" s="151">
        <v>15180863</v>
      </c>
      <c r="I20" s="151">
        <v>15180000</v>
      </c>
      <c r="J20" s="151">
        <v>15180000</v>
      </c>
      <c r="K20" s="151">
        <v>15180000</v>
      </c>
      <c r="L20" s="151">
        <v>20180000</v>
      </c>
      <c r="M20" s="151">
        <v>17108000</v>
      </c>
      <c r="N20" s="151">
        <v>19063994</v>
      </c>
      <c r="O20" s="152">
        <f t="shared" si="0"/>
        <v>192973857</v>
      </c>
    </row>
    <row r="21" spans="1:16" s="153" customFormat="1" ht="14.1" customHeight="1" x14ac:dyDescent="0.25">
      <c r="A21" s="149" t="s">
        <v>222</v>
      </c>
      <c r="B21" s="157" t="s">
        <v>33</v>
      </c>
      <c r="C21" s="151">
        <v>458000</v>
      </c>
      <c r="D21" s="151">
        <v>457000</v>
      </c>
      <c r="E21" s="151">
        <v>457000</v>
      </c>
      <c r="F21" s="151">
        <v>457000</v>
      </c>
      <c r="G21" s="151">
        <v>457000</v>
      </c>
      <c r="H21" s="151">
        <v>457000</v>
      </c>
      <c r="I21" s="151">
        <v>457000</v>
      </c>
      <c r="J21" s="151">
        <v>457000</v>
      </c>
      <c r="K21" s="151">
        <v>457000</v>
      </c>
      <c r="L21" s="151">
        <v>457000</v>
      </c>
      <c r="M21" s="151">
        <v>457000</v>
      </c>
      <c r="N21" s="151">
        <v>166000</v>
      </c>
      <c r="O21" s="152">
        <f t="shared" si="0"/>
        <v>5194000</v>
      </c>
    </row>
    <row r="22" spans="1:16" s="153" customFormat="1" ht="14.1" customHeight="1" x14ac:dyDescent="0.25">
      <c r="A22" s="149" t="s">
        <v>224</v>
      </c>
      <c r="B22" s="157" t="s">
        <v>254</v>
      </c>
      <c r="C22" s="151"/>
      <c r="D22" s="151"/>
      <c r="E22" s="151">
        <v>16200000</v>
      </c>
      <c r="F22" s="151">
        <v>2800000</v>
      </c>
      <c r="G22" s="151">
        <v>1200000</v>
      </c>
      <c r="H22" s="151"/>
      <c r="I22" s="151"/>
      <c r="J22" s="151">
        <v>4742100</v>
      </c>
      <c r="K22" s="151">
        <v>4500000</v>
      </c>
      <c r="L22" s="151">
        <v>5000000</v>
      </c>
      <c r="M22" s="151">
        <v>4600000</v>
      </c>
      <c r="N22" s="151">
        <v>3555580</v>
      </c>
      <c r="O22" s="152">
        <f t="shared" si="0"/>
        <v>42597680</v>
      </c>
      <c r="P22" s="297"/>
    </row>
    <row r="23" spans="1:16" s="153" customFormat="1" ht="14.1" customHeight="1" x14ac:dyDescent="0.25">
      <c r="A23" s="149" t="s">
        <v>226</v>
      </c>
      <c r="B23" s="157" t="s">
        <v>37</v>
      </c>
      <c r="C23" s="151"/>
      <c r="D23" s="151"/>
      <c r="E23" s="151"/>
      <c r="F23" s="151">
        <v>891000</v>
      </c>
      <c r="G23" s="151"/>
      <c r="H23" s="151">
        <v>1000000</v>
      </c>
      <c r="I23" s="151"/>
      <c r="J23" s="151">
        <v>3000000</v>
      </c>
      <c r="K23" s="151">
        <v>39000000</v>
      </c>
      <c r="L23" s="151">
        <v>10181000</v>
      </c>
      <c r="M23" s="151">
        <v>5900000</v>
      </c>
      <c r="N23" s="151">
        <v>3573605</v>
      </c>
      <c r="O23" s="152">
        <f t="shared" si="0"/>
        <v>63545605</v>
      </c>
    </row>
    <row r="24" spans="1:16" s="153" customFormat="1" x14ac:dyDescent="0.25">
      <c r="A24" s="149" t="s">
        <v>227</v>
      </c>
      <c r="B24" s="150" t="s">
        <v>39</v>
      </c>
      <c r="C24" s="151"/>
      <c r="D24" s="151">
        <v>762000</v>
      </c>
      <c r="E24" s="151"/>
      <c r="F24" s="151"/>
      <c r="G24" s="151">
        <v>500000</v>
      </c>
      <c r="H24" s="151"/>
      <c r="I24" s="151">
        <v>1450431</v>
      </c>
      <c r="J24" s="151">
        <v>2000000</v>
      </c>
      <c r="K24" s="151">
        <v>23000000</v>
      </c>
      <c r="L24" s="151">
        <v>459700</v>
      </c>
      <c r="M24" s="151">
        <v>6541300</v>
      </c>
      <c r="N24" s="151">
        <v>3088903</v>
      </c>
      <c r="O24" s="152">
        <f t="shared" si="0"/>
        <v>37802334</v>
      </c>
    </row>
    <row r="25" spans="1:16" s="153" customFormat="1" ht="14.1" customHeight="1" x14ac:dyDescent="0.25">
      <c r="A25" s="149" t="s">
        <v>228</v>
      </c>
      <c r="B25" s="157" t="s">
        <v>40</v>
      </c>
      <c r="C25" s="151"/>
      <c r="D25" s="151"/>
      <c r="E25" s="151"/>
      <c r="F25" s="151">
        <v>200000</v>
      </c>
      <c r="G25" s="151"/>
      <c r="H25" s="151"/>
      <c r="I25" s="151"/>
      <c r="J25" s="151"/>
      <c r="K25" s="151">
        <v>0</v>
      </c>
      <c r="L25" s="151">
        <v>200000</v>
      </c>
      <c r="M25" s="151"/>
      <c r="N25" s="151"/>
      <c r="O25" s="152">
        <f t="shared" si="0"/>
        <v>400000</v>
      </c>
      <c r="P25" s="297"/>
    </row>
    <row r="26" spans="1:16" s="153" customFormat="1" ht="14.1" customHeight="1" thickBot="1" x14ac:dyDescent="0.3">
      <c r="A26" s="149" t="s">
        <v>229</v>
      </c>
      <c r="B26" s="157" t="s">
        <v>108</v>
      </c>
      <c r="C26" s="151">
        <v>6842784</v>
      </c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2">
        <f t="shared" si="0"/>
        <v>6842784</v>
      </c>
    </row>
    <row r="27" spans="1:16" s="144" customFormat="1" ht="15.95" customHeight="1" thickBot="1" x14ac:dyDescent="0.3">
      <c r="A27" s="163" t="s">
        <v>230</v>
      </c>
      <c r="B27" s="158" t="s">
        <v>255</v>
      </c>
      <c r="C27" s="159">
        <f t="shared" ref="C27:N27" si="2">SUM(C18:C26)</f>
        <v>44470784</v>
      </c>
      <c r="D27" s="159">
        <f t="shared" si="2"/>
        <v>38139000</v>
      </c>
      <c r="E27" s="159">
        <f t="shared" si="2"/>
        <v>54727000</v>
      </c>
      <c r="F27" s="159">
        <f t="shared" si="2"/>
        <v>41528000</v>
      </c>
      <c r="G27" s="159">
        <f t="shared" si="2"/>
        <v>40336000</v>
      </c>
      <c r="H27" s="159">
        <f t="shared" si="2"/>
        <v>38658863</v>
      </c>
      <c r="I27" s="159">
        <f t="shared" si="2"/>
        <v>38108431</v>
      </c>
      <c r="J27" s="159">
        <f t="shared" si="2"/>
        <v>46376486</v>
      </c>
      <c r="K27" s="159">
        <f t="shared" si="2"/>
        <v>106635000</v>
      </c>
      <c r="L27" s="159">
        <f t="shared" si="2"/>
        <v>60531871</v>
      </c>
      <c r="M27" s="159">
        <f t="shared" si="2"/>
        <v>59206300</v>
      </c>
      <c r="N27" s="159">
        <f t="shared" si="2"/>
        <v>67529664</v>
      </c>
      <c r="O27" s="160">
        <f t="shared" si="0"/>
        <v>636247399</v>
      </c>
    </row>
    <row r="28" spans="1:16" ht="16.5" thickBot="1" x14ac:dyDescent="0.3">
      <c r="A28" s="163" t="s">
        <v>231</v>
      </c>
      <c r="B28" s="164" t="s">
        <v>256</v>
      </c>
      <c r="C28" s="165">
        <f t="shared" ref="C28:O28" si="3">C16-C27</f>
        <v>39977002</v>
      </c>
      <c r="D28" s="165">
        <f t="shared" si="3"/>
        <v>-15241000</v>
      </c>
      <c r="E28" s="165">
        <f t="shared" si="3"/>
        <v>49521710</v>
      </c>
      <c r="F28" s="165">
        <f t="shared" si="3"/>
        <v>-17773000</v>
      </c>
      <c r="G28" s="165">
        <f t="shared" si="3"/>
        <v>4762000</v>
      </c>
      <c r="H28" s="165">
        <f t="shared" si="3"/>
        <v>-14760863</v>
      </c>
      <c r="I28" s="165">
        <f t="shared" si="3"/>
        <v>-17610431</v>
      </c>
      <c r="J28" s="165">
        <f t="shared" si="3"/>
        <v>-22979486</v>
      </c>
      <c r="K28" s="165">
        <f t="shared" si="3"/>
        <v>26363000</v>
      </c>
      <c r="L28" s="165">
        <f t="shared" si="3"/>
        <v>-9433871</v>
      </c>
      <c r="M28" s="165">
        <f t="shared" si="3"/>
        <v>-8822701</v>
      </c>
      <c r="N28" s="165">
        <f t="shared" si="3"/>
        <v>-14002360</v>
      </c>
      <c r="O28" s="166">
        <f t="shared" si="3"/>
        <v>0</v>
      </c>
    </row>
    <row r="29" spans="1:16" x14ac:dyDescent="0.25">
      <c r="A29" s="167"/>
    </row>
    <row r="30" spans="1:16" x14ac:dyDescent="0.25">
      <c r="B30" s="168"/>
      <c r="C30" s="169"/>
      <c r="D30" s="169"/>
      <c r="O30" s="137"/>
    </row>
    <row r="31" spans="1:16" x14ac:dyDescent="0.25">
      <c r="O31" s="137"/>
    </row>
    <row r="32" spans="1:16" x14ac:dyDescent="0.25">
      <c r="O32" s="137"/>
    </row>
    <row r="33" spans="15:15" x14ac:dyDescent="0.25">
      <c r="O33" s="137"/>
    </row>
    <row r="34" spans="15:15" x14ac:dyDescent="0.25">
      <c r="O34" s="137"/>
    </row>
    <row r="35" spans="15:15" x14ac:dyDescent="0.25">
      <c r="O35" s="137"/>
    </row>
    <row r="36" spans="15:15" x14ac:dyDescent="0.25">
      <c r="O36" s="137"/>
    </row>
    <row r="37" spans="15:15" x14ac:dyDescent="0.25">
      <c r="O37" s="137"/>
    </row>
    <row r="38" spans="15:15" x14ac:dyDescent="0.25">
      <c r="O38" s="137"/>
    </row>
    <row r="39" spans="15:15" x14ac:dyDescent="0.25">
      <c r="O39" s="137"/>
    </row>
    <row r="40" spans="15:15" x14ac:dyDescent="0.25">
      <c r="O40" s="137"/>
    </row>
    <row r="41" spans="15:15" x14ac:dyDescent="0.25">
      <c r="O41" s="137"/>
    </row>
    <row r="42" spans="15:15" x14ac:dyDescent="0.25">
      <c r="O42" s="137"/>
    </row>
    <row r="43" spans="15:15" x14ac:dyDescent="0.25">
      <c r="O43" s="137"/>
    </row>
    <row r="44" spans="15:15" x14ac:dyDescent="0.25">
      <c r="O44" s="137"/>
    </row>
    <row r="45" spans="15:15" x14ac:dyDescent="0.25">
      <c r="O45" s="137"/>
    </row>
    <row r="46" spans="15:15" x14ac:dyDescent="0.25">
      <c r="O46" s="137"/>
    </row>
    <row r="47" spans="15:15" x14ac:dyDescent="0.25">
      <c r="O47" s="137"/>
    </row>
    <row r="48" spans="15:15" x14ac:dyDescent="0.25">
      <c r="O48" s="137"/>
    </row>
    <row r="49" spans="15:15" x14ac:dyDescent="0.25">
      <c r="O49" s="137"/>
    </row>
    <row r="50" spans="15:15" x14ac:dyDescent="0.25">
      <c r="O50" s="137"/>
    </row>
    <row r="51" spans="15:15" x14ac:dyDescent="0.25">
      <c r="O51" s="137"/>
    </row>
    <row r="52" spans="15:15" x14ac:dyDescent="0.25">
      <c r="O52" s="137"/>
    </row>
    <row r="53" spans="15:15" x14ac:dyDescent="0.25">
      <c r="O53" s="137"/>
    </row>
    <row r="54" spans="15:15" x14ac:dyDescent="0.25">
      <c r="O54" s="137"/>
    </row>
    <row r="55" spans="15:15" x14ac:dyDescent="0.25">
      <c r="O55" s="137"/>
    </row>
    <row r="56" spans="15:15" x14ac:dyDescent="0.25">
      <c r="O56" s="137"/>
    </row>
    <row r="57" spans="15:15" x14ac:dyDescent="0.25">
      <c r="O57" s="137"/>
    </row>
    <row r="58" spans="15:15" x14ac:dyDescent="0.25">
      <c r="O58" s="137"/>
    </row>
    <row r="59" spans="15:15" x14ac:dyDescent="0.25">
      <c r="O59" s="137"/>
    </row>
    <row r="60" spans="15:15" x14ac:dyDescent="0.25">
      <c r="O60" s="137"/>
    </row>
    <row r="61" spans="15:15" x14ac:dyDescent="0.25">
      <c r="O61" s="137"/>
    </row>
    <row r="62" spans="15:15" x14ac:dyDescent="0.25">
      <c r="O62" s="137"/>
    </row>
    <row r="63" spans="15:15" x14ac:dyDescent="0.25">
      <c r="O63" s="137"/>
    </row>
    <row r="64" spans="15:15" x14ac:dyDescent="0.25">
      <c r="O64" s="137"/>
    </row>
    <row r="65" spans="15:15" x14ac:dyDescent="0.25">
      <c r="O65" s="137"/>
    </row>
    <row r="66" spans="15:15" x14ac:dyDescent="0.25">
      <c r="O66" s="137"/>
    </row>
    <row r="67" spans="15:15" x14ac:dyDescent="0.25">
      <c r="O67" s="137"/>
    </row>
    <row r="68" spans="15:15" x14ac:dyDescent="0.25">
      <c r="O68" s="137"/>
    </row>
    <row r="69" spans="15:15" x14ac:dyDescent="0.25">
      <c r="O69" s="137"/>
    </row>
    <row r="70" spans="15:15" x14ac:dyDescent="0.25">
      <c r="O70" s="137"/>
    </row>
    <row r="71" spans="15:15" x14ac:dyDescent="0.25">
      <c r="O71" s="137"/>
    </row>
    <row r="72" spans="15:15" x14ac:dyDescent="0.25">
      <c r="O72" s="137"/>
    </row>
    <row r="73" spans="15:15" x14ac:dyDescent="0.25">
      <c r="O73" s="137"/>
    </row>
    <row r="74" spans="15:15" x14ac:dyDescent="0.25">
      <c r="O74" s="137"/>
    </row>
    <row r="75" spans="15:15" x14ac:dyDescent="0.25">
      <c r="O75" s="137"/>
    </row>
    <row r="76" spans="15:15" x14ac:dyDescent="0.25">
      <c r="O76" s="137"/>
    </row>
    <row r="77" spans="15:15" x14ac:dyDescent="0.25">
      <c r="O77" s="137"/>
    </row>
    <row r="78" spans="15:15" x14ac:dyDescent="0.25">
      <c r="O78" s="137"/>
    </row>
    <row r="79" spans="15:15" x14ac:dyDescent="0.25">
      <c r="O79" s="137"/>
    </row>
    <row r="80" spans="15:15" x14ac:dyDescent="0.25">
      <c r="O80" s="137"/>
    </row>
    <row r="81" spans="15:15" x14ac:dyDescent="0.25">
      <c r="O81" s="137"/>
    </row>
    <row r="82" spans="15:15" x14ac:dyDescent="0.25">
      <c r="O82" s="137"/>
    </row>
    <row r="83" spans="15:15" x14ac:dyDescent="0.25">
      <c r="O83" s="137"/>
    </row>
  </sheetData>
  <mergeCells count="5">
    <mergeCell ref="B6:O6"/>
    <mergeCell ref="B17:O17"/>
    <mergeCell ref="A1:N1"/>
    <mergeCell ref="A2:O2"/>
    <mergeCell ref="A3:O3"/>
  </mergeCells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workbookViewId="0">
      <selection activeCell="M30" sqref="M30"/>
    </sheetView>
  </sheetViews>
  <sheetFormatPr defaultColWidth="9.140625" defaultRowHeight="12" x14ac:dyDescent="0.2"/>
  <cols>
    <col min="1" max="1" width="4.140625" style="184" customWidth="1"/>
    <col min="2" max="2" width="4.28515625" style="184" customWidth="1"/>
    <col min="3" max="3" width="40.42578125" style="184" customWidth="1"/>
    <col min="4" max="7" width="11.7109375" style="184" customWidth="1"/>
    <col min="8" max="16384" width="9.140625" style="184"/>
  </cols>
  <sheetData>
    <row r="1" spans="1:11" ht="32.25" customHeight="1" x14ac:dyDescent="0.2">
      <c r="A1" s="337" t="s">
        <v>349</v>
      </c>
      <c r="B1" s="337"/>
      <c r="C1" s="337"/>
      <c r="D1" s="337"/>
      <c r="E1" s="337"/>
      <c r="F1" s="337"/>
      <c r="G1" s="337"/>
    </row>
    <row r="2" spans="1:11" x14ac:dyDescent="0.25">
      <c r="A2" s="361" t="s">
        <v>1</v>
      </c>
      <c r="B2" s="361"/>
      <c r="C2" s="361"/>
      <c r="D2" s="361"/>
      <c r="E2" s="361"/>
      <c r="F2" s="361"/>
      <c r="G2" s="361"/>
    </row>
    <row r="3" spans="1:11" x14ac:dyDescent="0.2">
      <c r="A3" s="338" t="s">
        <v>337</v>
      </c>
      <c r="B3" s="338"/>
      <c r="C3" s="338"/>
      <c r="D3" s="338"/>
      <c r="E3" s="338"/>
      <c r="F3" s="338"/>
      <c r="G3" s="338"/>
    </row>
    <row r="4" spans="1:11" ht="12.75" thickBot="1" x14ac:dyDescent="0.25">
      <c r="A4" s="338" t="s">
        <v>259</v>
      </c>
      <c r="B4" s="338"/>
      <c r="C4" s="338"/>
      <c r="D4" s="338"/>
      <c r="E4" s="338"/>
      <c r="F4" s="338"/>
      <c r="G4" s="338"/>
    </row>
    <row r="5" spans="1:11" x14ac:dyDescent="0.2">
      <c r="A5" s="507" t="s">
        <v>148</v>
      </c>
      <c r="B5" s="468"/>
      <c r="C5" s="468"/>
      <c r="D5" s="468"/>
      <c r="E5" s="468"/>
      <c r="F5" s="468"/>
      <c r="G5" s="508"/>
    </row>
    <row r="6" spans="1:11" hidden="1" x14ac:dyDescent="0.25">
      <c r="A6" s="251" t="s">
        <v>49</v>
      </c>
      <c r="B6" s="252"/>
      <c r="C6" s="252" t="s">
        <v>50</v>
      </c>
      <c r="D6" s="252" t="s">
        <v>51</v>
      </c>
      <c r="E6" s="252"/>
      <c r="F6" s="252"/>
      <c r="G6" s="253"/>
      <c r="H6" s="190"/>
      <c r="I6" s="190"/>
      <c r="J6" s="190"/>
      <c r="K6" s="190"/>
    </row>
    <row r="7" spans="1:11" hidden="1" x14ac:dyDescent="0.25">
      <c r="A7" s="251"/>
      <c r="B7" s="252"/>
      <c r="C7" s="252"/>
      <c r="D7" s="252"/>
      <c r="E7" s="252"/>
      <c r="F7" s="252"/>
      <c r="G7" s="253"/>
    </row>
    <row r="8" spans="1:11" s="256" customFormat="1" ht="15.75" customHeight="1" x14ac:dyDescent="0.2">
      <c r="A8" s="514"/>
      <c r="B8" s="515"/>
      <c r="C8" s="515"/>
      <c r="D8" s="254" t="s">
        <v>260</v>
      </c>
      <c r="E8" s="254" t="s">
        <v>261</v>
      </c>
      <c r="F8" s="254" t="s">
        <v>262</v>
      </c>
      <c r="G8" s="255" t="s">
        <v>5</v>
      </c>
    </row>
    <row r="9" spans="1:11" ht="15" customHeight="1" x14ac:dyDescent="0.2">
      <c r="A9" s="383" t="s">
        <v>2</v>
      </c>
      <c r="B9" s="384"/>
      <c r="C9" s="384"/>
      <c r="D9" s="358" t="s">
        <v>284</v>
      </c>
      <c r="E9" s="358" t="s">
        <v>284</v>
      </c>
      <c r="F9" s="358" t="s">
        <v>284</v>
      </c>
      <c r="G9" s="360" t="s">
        <v>284</v>
      </c>
    </row>
    <row r="10" spans="1:11" ht="21.6" customHeight="1" x14ac:dyDescent="0.2">
      <c r="A10" s="383"/>
      <c r="B10" s="384"/>
      <c r="C10" s="384"/>
      <c r="D10" s="358"/>
      <c r="E10" s="358"/>
      <c r="F10" s="358"/>
      <c r="G10" s="360"/>
    </row>
    <row r="11" spans="1:11" x14ac:dyDescent="0.2">
      <c r="A11" s="224" t="s">
        <v>29</v>
      </c>
      <c r="B11" s="225"/>
      <c r="C11" s="225"/>
      <c r="D11" s="216">
        <f>SUM(D12+D24)</f>
        <v>497807876</v>
      </c>
      <c r="E11" s="216">
        <f t="shared" ref="E11:G11" si="0">SUM(E12+E24)</f>
        <v>29848800</v>
      </c>
      <c r="F11" s="216">
        <f t="shared" si="0"/>
        <v>0</v>
      </c>
      <c r="G11" s="217">
        <f t="shared" si="0"/>
        <v>527656676</v>
      </c>
    </row>
    <row r="12" spans="1:11" ht="15" customHeight="1" x14ac:dyDescent="0.2">
      <c r="A12" s="279"/>
      <c r="B12" s="280" t="s">
        <v>3</v>
      </c>
      <c r="C12" s="280"/>
      <c r="D12" s="218">
        <f>SUM(D13+D14+D15+D16+D17)</f>
        <v>238681135</v>
      </c>
      <c r="E12" s="218">
        <f>SUM(E13:E17)</f>
        <v>29848800</v>
      </c>
      <c r="F12" s="218">
        <f>SUM(F13:F17)</f>
        <v>0</v>
      </c>
      <c r="G12" s="219">
        <f>SUM(D12:F12)</f>
        <v>268529935</v>
      </c>
    </row>
    <row r="13" spans="1:11" s="193" customFormat="1" ht="15" customHeight="1" x14ac:dyDescent="0.2">
      <c r="A13" s="229" t="s">
        <v>263</v>
      </c>
      <c r="B13" s="346" t="s">
        <v>30</v>
      </c>
      <c r="C13" s="346"/>
      <c r="D13" s="171">
        <f>SUM('3. sz melléklet'!G11)</f>
        <v>69749945</v>
      </c>
      <c r="E13" s="171">
        <f>SUM('3. sz melléklet'!H11)</f>
        <v>0</v>
      </c>
      <c r="F13" s="171">
        <f>SUM('3. sz melléklet'!I11)</f>
        <v>0</v>
      </c>
      <c r="G13" s="220">
        <f t="shared" ref="G13:G46" si="1">SUM(D13:F13)</f>
        <v>69749945</v>
      </c>
    </row>
    <row r="14" spans="1:11" x14ac:dyDescent="0.2">
      <c r="A14" s="231" t="s">
        <v>9</v>
      </c>
      <c r="B14" s="346" t="s">
        <v>31</v>
      </c>
      <c r="C14" s="346"/>
      <c r="D14" s="171">
        <f>SUM('3. sz melléklet'!G14)</f>
        <v>14254927</v>
      </c>
      <c r="E14" s="171">
        <f>SUM('3. sz melléklet'!H14)</f>
        <v>0</v>
      </c>
      <c r="F14" s="171">
        <f>SUM('3. sz melléklet'!I14)</f>
        <v>0</v>
      </c>
      <c r="G14" s="220">
        <f t="shared" si="1"/>
        <v>14254927</v>
      </c>
    </row>
    <row r="15" spans="1:11" x14ac:dyDescent="0.2">
      <c r="A15" s="231" t="s">
        <v>17</v>
      </c>
      <c r="B15" s="346" t="s">
        <v>32</v>
      </c>
      <c r="C15" s="346"/>
      <c r="D15" s="171">
        <f>SUM('3. sz melléklet'!G15)</f>
        <v>136892263</v>
      </c>
      <c r="E15" s="171">
        <f>SUM('3. sz melléklet'!H15)</f>
        <v>0</v>
      </c>
      <c r="F15" s="171">
        <f>SUM('3. sz melléklet'!I15)</f>
        <v>0</v>
      </c>
      <c r="G15" s="220">
        <f t="shared" si="1"/>
        <v>136892263</v>
      </c>
    </row>
    <row r="16" spans="1:11" x14ac:dyDescent="0.2">
      <c r="A16" s="231" t="s">
        <v>12</v>
      </c>
      <c r="B16" s="346" t="s">
        <v>33</v>
      </c>
      <c r="C16" s="346"/>
      <c r="D16" s="171">
        <f>SUM('3. sz melléklet'!G16)</f>
        <v>5194000</v>
      </c>
      <c r="E16" s="171">
        <f>SUM('3. sz melléklet'!H16)</f>
        <v>0</v>
      </c>
      <c r="F16" s="171">
        <f>SUM('3. sz melléklet'!I16)</f>
        <v>0</v>
      </c>
      <c r="G16" s="220">
        <f t="shared" si="1"/>
        <v>5194000</v>
      </c>
    </row>
    <row r="17" spans="1:7" ht="15" customHeight="1" x14ac:dyDescent="0.2">
      <c r="A17" s="229" t="s">
        <v>34</v>
      </c>
      <c r="B17" s="346" t="s">
        <v>35</v>
      </c>
      <c r="C17" s="346"/>
      <c r="D17" s="171">
        <v>12590000</v>
      </c>
      <c r="E17" s="171">
        <f>SUM(E18:E23)</f>
        <v>29848800</v>
      </c>
      <c r="F17" s="171">
        <f>SUM(F18:F23)</f>
        <v>0</v>
      </c>
      <c r="G17" s="220">
        <v>42438800</v>
      </c>
    </row>
    <row r="18" spans="1:7" ht="15" customHeight="1" x14ac:dyDescent="0.2">
      <c r="A18" s="227"/>
      <c r="B18" s="230">
        <v>1</v>
      </c>
      <c r="C18" s="230" t="s">
        <v>96</v>
      </c>
      <c r="D18" s="171"/>
      <c r="E18" s="171"/>
      <c r="F18" s="171"/>
      <c r="G18" s="220">
        <f t="shared" si="1"/>
        <v>0</v>
      </c>
    </row>
    <row r="19" spans="1:7" x14ac:dyDescent="0.2">
      <c r="A19" s="227"/>
      <c r="B19" s="171">
        <v>2</v>
      </c>
      <c r="C19" s="171" t="s">
        <v>97</v>
      </c>
      <c r="D19" s="171">
        <f>SUM('3. sz melléklet'!G19)</f>
        <v>12590000</v>
      </c>
      <c r="E19" s="171"/>
      <c r="F19" s="171"/>
      <c r="G19" s="220">
        <f t="shared" si="1"/>
        <v>12590000</v>
      </c>
    </row>
    <row r="20" spans="1:7" x14ac:dyDescent="0.2">
      <c r="A20" s="227"/>
      <c r="B20" s="171">
        <v>3</v>
      </c>
      <c r="C20" s="171" t="s">
        <v>98</v>
      </c>
      <c r="D20" s="171"/>
      <c r="E20" s="171">
        <f>SUM('3. sz melléklet'!G20)</f>
        <v>28544701</v>
      </c>
      <c r="F20" s="258"/>
      <c r="G20" s="220">
        <f t="shared" si="1"/>
        <v>28544701</v>
      </c>
    </row>
    <row r="21" spans="1:7" x14ac:dyDescent="0.2">
      <c r="A21" s="227"/>
      <c r="B21" s="171">
        <v>4</v>
      </c>
      <c r="C21" s="171" t="s">
        <v>99</v>
      </c>
      <c r="D21" s="171"/>
      <c r="E21" s="171">
        <f>SUM('3. sz melléklet'!G21)</f>
        <v>1304099</v>
      </c>
      <c r="F21" s="171"/>
      <c r="G21" s="220">
        <f t="shared" si="1"/>
        <v>1304099</v>
      </c>
    </row>
    <row r="22" spans="1:7" x14ac:dyDescent="0.2">
      <c r="A22" s="227"/>
      <c r="B22" s="171">
        <v>5</v>
      </c>
      <c r="C22" s="171" t="s">
        <v>100</v>
      </c>
      <c r="D22" s="171">
        <f>SUM('3. sz melléklet'!G22)</f>
        <v>0</v>
      </c>
      <c r="E22" s="171">
        <v>0</v>
      </c>
      <c r="F22" s="171"/>
      <c r="G22" s="220">
        <f t="shared" si="1"/>
        <v>0</v>
      </c>
    </row>
    <row r="23" spans="1:7" x14ac:dyDescent="0.2">
      <c r="A23" s="227"/>
      <c r="B23" s="171">
        <v>6</v>
      </c>
      <c r="C23" s="171" t="s">
        <v>101</v>
      </c>
      <c r="D23" s="171"/>
      <c r="E23" s="171">
        <f>SUM('3. sz melléklet'!G23)</f>
        <v>0</v>
      </c>
      <c r="F23" s="171"/>
      <c r="G23" s="220">
        <f t="shared" si="1"/>
        <v>0</v>
      </c>
    </row>
    <row r="24" spans="1:7" x14ac:dyDescent="0.2">
      <c r="A24" s="227"/>
      <c r="B24" s="346" t="s">
        <v>264</v>
      </c>
      <c r="C24" s="346"/>
      <c r="D24" s="218">
        <v>259126741</v>
      </c>
      <c r="E24" s="218">
        <f>SUM(E25:E26)</f>
        <v>0</v>
      </c>
      <c r="F24" s="218">
        <f>SUM(F25:F26)</f>
        <v>0</v>
      </c>
      <c r="G24" s="219">
        <f t="shared" si="1"/>
        <v>259126741</v>
      </c>
    </row>
    <row r="25" spans="1:7" x14ac:dyDescent="0.2">
      <c r="A25" s="227"/>
      <c r="B25" s="171"/>
      <c r="C25" s="171" t="s">
        <v>128</v>
      </c>
      <c r="D25" s="171">
        <v>85382819</v>
      </c>
      <c r="E25" s="171"/>
      <c r="F25" s="171"/>
      <c r="G25" s="220">
        <f t="shared" si="1"/>
        <v>85382819</v>
      </c>
    </row>
    <row r="26" spans="1:7" x14ac:dyDescent="0.2">
      <c r="A26" s="227"/>
      <c r="B26" s="171"/>
      <c r="C26" s="171" t="s">
        <v>134</v>
      </c>
      <c r="D26" s="171">
        <v>173743922</v>
      </c>
      <c r="E26" s="171"/>
      <c r="F26" s="171"/>
      <c r="G26" s="220">
        <v>173743922</v>
      </c>
    </row>
    <row r="27" spans="1:7" s="193" customFormat="1" ht="15" customHeight="1" x14ac:dyDescent="0.2">
      <c r="A27" s="229" t="s">
        <v>80</v>
      </c>
      <c r="B27" s="346" t="s">
        <v>102</v>
      </c>
      <c r="C27" s="346"/>
      <c r="D27" s="218">
        <f>SUM(D28+D29+D30+D36)</f>
        <v>101747939</v>
      </c>
      <c r="E27" s="218">
        <f>SUM(E28+E29+E30+E36)</f>
        <v>0</v>
      </c>
      <c r="F27" s="218">
        <f>SUM(F28+F29+F30+F36)</f>
        <v>0</v>
      </c>
      <c r="G27" s="219">
        <f t="shared" si="1"/>
        <v>101747939</v>
      </c>
    </row>
    <row r="28" spans="1:7" s="193" customFormat="1" ht="15" customHeight="1" x14ac:dyDescent="0.2">
      <c r="A28" s="229"/>
      <c r="B28" s="183" t="s">
        <v>7</v>
      </c>
      <c r="C28" s="183" t="s">
        <v>37</v>
      </c>
      <c r="D28" s="171">
        <f>SUM('3. sz melléklet'!G25)</f>
        <v>61398605</v>
      </c>
      <c r="E28" s="218"/>
      <c r="F28" s="218"/>
      <c r="G28" s="220">
        <f t="shared" si="1"/>
        <v>61398605</v>
      </c>
    </row>
    <row r="29" spans="1:7" s="193" customFormat="1" ht="15" customHeight="1" x14ac:dyDescent="0.2">
      <c r="A29" s="229"/>
      <c r="B29" s="183" t="s">
        <v>9</v>
      </c>
      <c r="C29" s="183" t="s">
        <v>39</v>
      </c>
      <c r="D29" s="171">
        <f>SUM('3. sz melléklet'!G26)</f>
        <v>37802334</v>
      </c>
      <c r="E29" s="218"/>
      <c r="F29" s="218"/>
      <c r="G29" s="220">
        <f t="shared" si="1"/>
        <v>37802334</v>
      </c>
    </row>
    <row r="30" spans="1:7" s="193" customFormat="1" ht="15" customHeight="1" x14ac:dyDescent="0.2">
      <c r="A30" s="229"/>
      <c r="B30" s="218" t="s">
        <v>17</v>
      </c>
      <c r="C30" s="218" t="s">
        <v>40</v>
      </c>
      <c r="D30" s="218">
        <f>SUM(D31)</f>
        <v>400000</v>
      </c>
      <c r="E30" s="218">
        <v>0</v>
      </c>
      <c r="F30" s="218">
        <f>SUM(F32:F35)</f>
        <v>0</v>
      </c>
      <c r="G30" s="219">
        <f t="shared" si="1"/>
        <v>400000</v>
      </c>
    </row>
    <row r="31" spans="1:7" ht="15" customHeight="1" x14ac:dyDescent="0.2">
      <c r="A31" s="227"/>
      <c r="B31" s="171"/>
      <c r="C31" s="171" t="s">
        <v>103</v>
      </c>
      <c r="D31" s="171">
        <v>400000</v>
      </c>
      <c r="E31" s="171"/>
      <c r="F31" s="171"/>
      <c r="G31" s="220">
        <f t="shared" si="1"/>
        <v>400000</v>
      </c>
    </row>
    <row r="32" spans="1:7" ht="15" customHeight="1" x14ac:dyDescent="0.2">
      <c r="A32" s="227"/>
      <c r="B32" s="171"/>
      <c r="C32" s="171" t="s">
        <v>104</v>
      </c>
      <c r="D32" s="171"/>
      <c r="E32" s="171"/>
      <c r="F32" s="171"/>
      <c r="G32" s="220">
        <f t="shared" si="1"/>
        <v>0</v>
      </c>
    </row>
    <row r="33" spans="1:7" ht="15" customHeight="1" x14ac:dyDescent="0.2">
      <c r="A33" s="227"/>
      <c r="B33" s="171"/>
      <c r="C33" s="171" t="s">
        <v>105</v>
      </c>
      <c r="D33" s="171"/>
      <c r="E33" s="171"/>
      <c r="F33" s="171"/>
      <c r="G33" s="220">
        <f t="shared" si="1"/>
        <v>0</v>
      </c>
    </row>
    <row r="34" spans="1:7" ht="15" customHeight="1" x14ac:dyDescent="0.2">
      <c r="A34" s="227"/>
      <c r="B34" s="171"/>
      <c r="C34" s="171" t="s">
        <v>106</v>
      </c>
      <c r="D34" s="171"/>
      <c r="E34" s="171"/>
      <c r="F34" s="171"/>
      <c r="G34" s="220">
        <f t="shared" si="1"/>
        <v>0</v>
      </c>
    </row>
    <row r="35" spans="1:7" ht="15" customHeight="1" x14ac:dyDescent="0.2">
      <c r="A35" s="227"/>
      <c r="B35" s="171"/>
      <c r="C35" s="171" t="s">
        <v>107</v>
      </c>
      <c r="D35" s="171"/>
      <c r="E35" s="171"/>
      <c r="F35" s="171"/>
      <c r="G35" s="220">
        <f t="shared" si="1"/>
        <v>0</v>
      </c>
    </row>
    <row r="36" spans="1:7" ht="15" customHeight="1" x14ac:dyDescent="0.2">
      <c r="A36" s="227"/>
      <c r="B36" s="346" t="s">
        <v>264</v>
      </c>
      <c r="C36" s="346"/>
      <c r="D36" s="218">
        <f>SUM(D37:D38)</f>
        <v>2147000</v>
      </c>
      <c r="E36" s="218">
        <f>SUM(E37:E38)</f>
        <v>0</v>
      </c>
      <c r="F36" s="218">
        <f>SUM(F37:F38)</f>
        <v>0</v>
      </c>
      <c r="G36" s="219">
        <f t="shared" si="1"/>
        <v>2147000</v>
      </c>
    </row>
    <row r="37" spans="1:7" ht="15" customHeight="1" x14ac:dyDescent="0.2">
      <c r="A37" s="227"/>
      <c r="B37" s="171"/>
      <c r="C37" s="171" t="s">
        <v>128</v>
      </c>
      <c r="D37" s="171">
        <f>SUM('6. sz melléklet'!G61)</f>
        <v>903000</v>
      </c>
      <c r="E37" s="171"/>
      <c r="F37" s="171"/>
      <c r="G37" s="220">
        <f t="shared" si="1"/>
        <v>903000</v>
      </c>
    </row>
    <row r="38" spans="1:7" ht="15" customHeight="1" x14ac:dyDescent="0.2">
      <c r="A38" s="227"/>
      <c r="B38" s="171"/>
      <c r="C38" s="171" t="s">
        <v>134</v>
      </c>
      <c r="D38" s="171">
        <f>SUM('7. sz melléklet'!G62)</f>
        <v>1244000</v>
      </c>
      <c r="E38" s="171"/>
      <c r="F38" s="171"/>
      <c r="G38" s="220">
        <f t="shared" si="1"/>
        <v>1244000</v>
      </c>
    </row>
    <row r="39" spans="1:7" s="193" customFormat="1" ht="15" customHeight="1" x14ac:dyDescent="0.2">
      <c r="A39" s="345" t="s">
        <v>41</v>
      </c>
      <c r="B39" s="346"/>
      <c r="C39" s="346"/>
      <c r="D39" s="218">
        <f>SUM(D27+D11)</f>
        <v>599555815</v>
      </c>
      <c r="E39" s="218">
        <f t="shared" ref="E39:F39" si="2">SUM(E27+E11)</f>
        <v>29848800</v>
      </c>
      <c r="F39" s="218">
        <f t="shared" si="2"/>
        <v>0</v>
      </c>
      <c r="G39" s="219">
        <f t="shared" si="1"/>
        <v>629404615</v>
      </c>
    </row>
    <row r="40" spans="1:7" s="193" customFormat="1" ht="15" customHeight="1" x14ac:dyDescent="0.2">
      <c r="A40" s="231" t="s">
        <v>88</v>
      </c>
      <c r="B40" s="346" t="s">
        <v>108</v>
      </c>
      <c r="C40" s="346"/>
      <c r="D40" s="218">
        <f>SUM(D42:D44)</f>
        <v>6842784</v>
      </c>
      <c r="E40" s="218">
        <f>SUM(E42:E44)</f>
        <v>0</v>
      </c>
      <c r="F40" s="218">
        <f>SUM(F42:F44)</f>
        <v>0</v>
      </c>
      <c r="G40" s="219">
        <f t="shared" si="1"/>
        <v>6842784</v>
      </c>
    </row>
    <row r="41" spans="1:7" s="193" customFormat="1" ht="15" customHeight="1" x14ac:dyDescent="0.2">
      <c r="A41" s="231"/>
      <c r="B41" s="182" t="s">
        <v>7</v>
      </c>
      <c r="C41" s="182" t="s">
        <v>43</v>
      </c>
      <c r="D41" s="171"/>
      <c r="E41" s="171"/>
      <c r="F41" s="171"/>
      <c r="G41" s="220">
        <f t="shared" si="1"/>
        <v>0</v>
      </c>
    </row>
    <row r="42" spans="1:7" s="193" customFormat="1" ht="15" customHeight="1" x14ac:dyDescent="0.2">
      <c r="A42" s="231"/>
      <c r="B42" s="182" t="s">
        <v>9</v>
      </c>
      <c r="C42" s="182" t="s">
        <v>44</v>
      </c>
      <c r="D42" s="171"/>
      <c r="E42" s="171"/>
      <c r="F42" s="171"/>
      <c r="G42" s="220">
        <f t="shared" si="1"/>
        <v>0</v>
      </c>
    </row>
    <row r="43" spans="1:7" s="193" customFormat="1" ht="15" customHeight="1" x14ac:dyDescent="0.2">
      <c r="A43" s="231"/>
      <c r="B43" s="182" t="s">
        <v>17</v>
      </c>
      <c r="C43" s="182" t="s">
        <v>109</v>
      </c>
      <c r="D43" s="171"/>
      <c r="E43" s="171"/>
      <c r="F43" s="171"/>
      <c r="G43" s="220">
        <f t="shared" si="1"/>
        <v>0</v>
      </c>
    </row>
    <row r="44" spans="1:7" s="193" customFormat="1" ht="15" customHeight="1" x14ac:dyDescent="0.2">
      <c r="A44" s="231"/>
      <c r="B44" s="182" t="s">
        <v>12</v>
      </c>
      <c r="C44" s="182" t="s">
        <v>46</v>
      </c>
      <c r="D44" s="171">
        <f>SUM('3. sz melléklet'!G38)</f>
        <v>6842784</v>
      </c>
      <c r="E44" s="171"/>
      <c r="F44" s="171"/>
      <c r="G44" s="220">
        <f t="shared" si="1"/>
        <v>6842784</v>
      </c>
    </row>
    <row r="45" spans="1:7" s="193" customFormat="1" ht="15" customHeight="1" x14ac:dyDescent="0.2">
      <c r="A45" s="345" t="s">
        <v>110</v>
      </c>
      <c r="B45" s="346"/>
      <c r="C45" s="346"/>
      <c r="D45" s="171">
        <f>SUM(D39+D40)</f>
        <v>606398599</v>
      </c>
      <c r="E45" s="171">
        <f>SUM(E39+E40)</f>
        <v>29848800</v>
      </c>
      <c r="F45" s="171">
        <f>SUM(F39+F40)</f>
        <v>0</v>
      </c>
      <c r="G45" s="220">
        <f>SUM(G11+G27+G44)</f>
        <v>636247399</v>
      </c>
    </row>
    <row r="46" spans="1:7" s="193" customFormat="1" ht="23.45" customHeight="1" thickBot="1" x14ac:dyDescent="0.25">
      <c r="A46" s="472" t="s">
        <v>287</v>
      </c>
      <c r="B46" s="473"/>
      <c r="C46" s="473"/>
      <c r="D46" s="221">
        <f>SUM(D45-D41)</f>
        <v>606398599</v>
      </c>
      <c r="E46" s="221">
        <f>SUM(E45-E41)</f>
        <v>29848800</v>
      </c>
      <c r="F46" s="221">
        <f>SUM(F45-F41)</f>
        <v>0</v>
      </c>
      <c r="G46" s="208">
        <f t="shared" si="1"/>
        <v>636247399</v>
      </c>
    </row>
    <row r="47" spans="1:7" x14ac:dyDescent="0.2">
      <c r="A47" s="209"/>
      <c r="B47" s="209"/>
      <c r="C47" s="209"/>
      <c r="D47" s="210"/>
      <c r="E47" s="210"/>
      <c r="F47" s="210"/>
      <c r="G47" s="210"/>
    </row>
    <row r="48" spans="1:7" ht="15" customHeight="1" thickBot="1" x14ac:dyDescent="0.25">
      <c r="A48" s="370"/>
      <c r="B48" s="370"/>
      <c r="C48" s="370"/>
      <c r="D48" s="210"/>
      <c r="E48" s="210"/>
      <c r="F48" s="210"/>
      <c r="G48" s="210"/>
    </row>
    <row r="49" spans="1:7" ht="15" customHeight="1" x14ac:dyDescent="0.2">
      <c r="A49" s="509" t="s">
        <v>147</v>
      </c>
      <c r="B49" s="510"/>
      <c r="C49" s="510"/>
      <c r="D49" s="510"/>
      <c r="E49" s="510"/>
      <c r="F49" s="510"/>
      <c r="G49" s="511"/>
    </row>
    <row r="50" spans="1:7" ht="15" customHeight="1" x14ac:dyDescent="0.2">
      <c r="A50" s="512"/>
      <c r="B50" s="513"/>
      <c r="C50" s="513"/>
      <c r="D50" s="259" t="s">
        <v>260</v>
      </c>
      <c r="E50" s="259" t="s">
        <v>261</v>
      </c>
      <c r="F50" s="259" t="s">
        <v>262</v>
      </c>
      <c r="G50" s="260" t="s">
        <v>5</v>
      </c>
    </row>
    <row r="51" spans="1:7" ht="12.75" customHeight="1" x14ac:dyDescent="0.2">
      <c r="A51" s="383" t="s">
        <v>2</v>
      </c>
      <c r="B51" s="384"/>
      <c r="C51" s="384"/>
      <c r="D51" s="358" t="s">
        <v>284</v>
      </c>
      <c r="E51" s="358" t="s">
        <v>284</v>
      </c>
      <c r="F51" s="358" t="s">
        <v>284</v>
      </c>
      <c r="G51" s="360" t="s">
        <v>284</v>
      </c>
    </row>
    <row r="52" spans="1:7" ht="21.6" customHeight="1" x14ac:dyDescent="0.2">
      <c r="A52" s="383"/>
      <c r="B52" s="384"/>
      <c r="C52" s="384"/>
      <c r="D52" s="358"/>
      <c r="E52" s="358"/>
      <c r="F52" s="358"/>
      <c r="G52" s="360"/>
    </row>
    <row r="53" spans="1:7" x14ac:dyDescent="0.2">
      <c r="A53" s="224" t="s">
        <v>265</v>
      </c>
      <c r="B53" s="225"/>
      <c r="C53" s="225"/>
      <c r="D53" s="216">
        <f>SUM(D54:D58)</f>
        <v>445384835</v>
      </c>
      <c r="E53" s="216">
        <f>SUM(E54:E58)</f>
        <v>1304099</v>
      </c>
      <c r="F53" s="216">
        <f>SUM(F54:F58)</f>
        <v>14000000</v>
      </c>
      <c r="G53" s="217">
        <f>SUM(G54:G58)</f>
        <v>513388934</v>
      </c>
    </row>
    <row r="54" spans="1:7" ht="12" customHeight="1" x14ac:dyDescent="0.2">
      <c r="A54" s="236" t="s">
        <v>7</v>
      </c>
      <c r="B54" s="445" t="s">
        <v>8</v>
      </c>
      <c r="C54" s="445"/>
      <c r="D54" s="171">
        <v>232006965</v>
      </c>
      <c r="E54" s="171"/>
      <c r="F54" s="171"/>
      <c r="G54" s="235">
        <f t="shared" ref="G54:G70" si="3">SUM(D54:F54)</f>
        <v>232006965</v>
      </c>
    </row>
    <row r="55" spans="1:7" ht="12.75" hidden="1" customHeight="1" x14ac:dyDescent="0.25">
      <c r="A55" s="227"/>
      <c r="B55" s="171">
        <v>1</v>
      </c>
      <c r="C55" s="171" t="s">
        <v>58</v>
      </c>
      <c r="D55" s="171"/>
      <c r="E55" s="171"/>
      <c r="F55" s="171"/>
      <c r="G55" s="235">
        <f t="shared" si="3"/>
        <v>0</v>
      </c>
    </row>
    <row r="56" spans="1:7" ht="15" customHeight="1" x14ac:dyDescent="0.2">
      <c r="A56" s="227" t="s">
        <v>9</v>
      </c>
      <c r="B56" s="445" t="s">
        <v>10</v>
      </c>
      <c r="C56" s="445"/>
      <c r="D56" s="171">
        <f>SUM('2. sz melléklet'!G19-'2. sz melléklet'!G25)</f>
        <v>207500000</v>
      </c>
      <c r="E56" s="171"/>
      <c r="F56" s="171">
        <v>14000000</v>
      </c>
      <c r="G56" s="235">
        <f>SUM('2. sz melléklet'!G19)</f>
        <v>221500000</v>
      </c>
    </row>
    <row r="57" spans="1:7" ht="12.75" customHeight="1" x14ac:dyDescent="0.2">
      <c r="A57" s="227" t="s">
        <v>17</v>
      </c>
      <c r="B57" s="470" t="s">
        <v>71</v>
      </c>
      <c r="C57" s="470"/>
      <c r="D57" s="171">
        <v>5877870</v>
      </c>
      <c r="E57" s="171"/>
      <c r="F57" s="171"/>
      <c r="G57" s="235">
        <v>58577870</v>
      </c>
    </row>
    <row r="58" spans="1:7" ht="12.75" customHeight="1" x14ac:dyDescent="0.2">
      <c r="A58" s="227" t="s">
        <v>12</v>
      </c>
      <c r="B58" s="445" t="s">
        <v>13</v>
      </c>
      <c r="C58" s="445"/>
      <c r="D58" s="171"/>
      <c r="E58" s="171">
        <f>SUM('2. sz melléklet'!G36)</f>
        <v>1304099</v>
      </c>
      <c r="F58" s="171"/>
      <c r="G58" s="235">
        <f t="shared" si="3"/>
        <v>1304099</v>
      </c>
    </row>
    <row r="59" spans="1:7" x14ac:dyDescent="0.2">
      <c r="A59" s="229" t="s">
        <v>80</v>
      </c>
      <c r="B59" s="346" t="s">
        <v>81</v>
      </c>
      <c r="C59" s="346"/>
      <c r="D59" s="218">
        <v>61208679</v>
      </c>
      <c r="E59" s="218">
        <f>SUM(E60:E62)</f>
        <v>0</v>
      </c>
      <c r="F59" s="218">
        <f>SUM(F60:F62)</f>
        <v>0</v>
      </c>
      <c r="G59" s="217">
        <f>SUM(G60:G62)</f>
        <v>61208679</v>
      </c>
    </row>
    <row r="60" spans="1:7" x14ac:dyDescent="0.2">
      <c r="A60" s="227" t="s">
        <v>7</v>
      </c>
      <c r="B60" s="445" t="s">
        <v>82</v>
      </c>
      <c r="C60" s="445"/>
      <c r="D60" s="171">
        <f>SUM('2. sz melléklet'!G38)</f>
        <v>53208679</v>
      </c>
      <c r="E60" s="171"/>
      <c r="F60" s="171"/>
      <c r="G60" s="235">
        <f t="shared" si="3"/>
        <v>53208679</v>
      </c>
    </row>
    <row r="61" spans="1:7" x14ac:dyDescent="0.2">
      <c r="A61" s="227" t="s">
        <v>9</v>
      </c>
      <c r="B61" s="445" t="s">
        <v>16</v>
      </c>
      <c r="C61" s="445"/>
      <c r="D61" s="171">
        <f>SUM('2. sz melléklet'!G42)</f>
        <v>7000000</v>
      </c>
      <c r="E61" s="171"/>
      <c r="F61" s="171"/>
      <c r="G61" s="235">
        <f t="shared" si="3"/>
        <v>7000000</v>
      </c>
    </row>
    <row r="62" spans="1:7" x14ac:dyDescent="0.2">
      <c r="A62" s="227" t="s">
        <v>17</v>
      </c>
      <c r="B62" s="445" t="s">
        <v>251</v>
      </c>
      <c r="C62" s="445"/>
      <c r="D62" s="171">
        <v>1000000</v>
      </c>
      <c r="E62" s="171"/>
      <c r="F62" s="171"/>
      <c r="G62" s="235">
        <f t="shared" si="3"/>
        <v>1000000</v>
      </c>
    </row>
    <row r="63" spans="1:7" x14ac:dyDescent="0.2">
      <c r="A63" s="345" t="s">
        <v>28</v>
      </c>
      <c r="B63" s="346"/>
      <c r="C63" s="346"/>
      <c r="D63" s="218">
        <f>SUM(D53+D59)</f>
        <v>506593514</v>
      </c>
      <c r="E63" s="218">
        <f>SUM(E53+E59)</f>
        <v>1304099</v>
      </c>
      <c r="F63" s="218">
        <f>SUM(F53+F59)</f>
        <v>14000000</v>
      </c>
      <c r="G63" s="217">
        <f>SUM(G53+G59)</f>
        <v>574597613</v>
      </c>
    </row>
    <row r="64" spans="1:7" x14ac:dyDescent="0.2">
      <c r="A64" s="231" t="s">
        <v>88</v>
      </c>
      <c r="B64" s="346" t="s">
        <v>89</v>
      </c>
      <c r="C64" s="346"/>
      <c r="D64" s="218">
        <f>SUM(D65+D68+D70)</f>
        <v>61649786</v>
      </c>
      <c r="E64" s="218">
        <f>SUM(E65+E68+E70)</f>
        <v>0</v>
      </c>
      <c r="F64" s="218">
        <f>SUM(F65+F68+F70)</f>
        <v>0</v>
      </c>
      <c r="G64" s="217">
        <f t="shared" si="3"/>
        <v>61649786</v>
      </c>
    </row>
    <row r="65" spans="1:7" x14ac:dyDescent="0.2">
      <c r="A65" s="231" t="s">
        <v>7</v>
      </c>
      <c r="B65" s="346" t="s">
        <v>20</v>
      </c>
      <c r="C65" s="346"/>
      <c r="D65" s="218">
        <f>SUM(D66:D67)</f>
        <v>61649786</v>
      </c>
      <c r="E65" s="218">
        <f>SUM(E66:E67)</f>
        <v>0</v>
      </c>
      <c r="F65" s="218">
        <f>SUM(F66:F67)</f>
        <v>0</v>
      </c>
      <c r="G65" s="235">
        <f t="shared" si="3"/>
        <v>61649786</v>
      </c>
    </row>
    <row r="66" spans="1:7" x14ac:dyDescent="0.2">
      <c r="A66" s="231"/>
      <c r="B66" s="182" t="s">
        <v>7</v>
      </c>
      <c r="C66" s="182" t="s">
        <v>90</v>
      </c>
      <c r="D66" s="171">
        <v>61649786</v>
      </c>
      <c r="E66" s="171"/>
      <c r="F66" s="171"/>
      <c r="G66" s="235">
        <f t="shared" si="3"/>
        <v>61649786</v>
      </c>
    </row>
    <row r="67" spans="1:7" x14ac:dyDescent="0.2">
      <c r="A67" s="231"/>
      <c r="B67" s="182" t="s">
        <v>9</v>
      </c>
      <c r="C67" s="182" t="s">
        <v>91</v>
      </c>
      <c r="D67" s="171"/>
      <c r="E67" s="171"/>
      <c r="F67" s="171"/>
      <c r="G67" s="235">
        <f t="shared" si="3"/>
        <v>0</v>
      </c>
    </row>
    <row r="68" spans="1:7" x14ac:dyDescent="0.2">
      <c r="A68" s="231" t="s">
        <v>9</v>
      </c>
      <c r="B68" s="346" t="s">
        <v>23</v>
      </c>
      <c r="C68" s="346"/>
      <c r="D68" s="218">
        <f>SUM(D69)</f>
        <v>0</v>
      </c>
      <c r="E68" s="218">
        <f>SUM(E69)</f>
        <v>0</v>
      </c>
      <c r="F68" s="218">
        <f>SUM(F69)</f>
        <v>0</v>
      </c>
      <c r="G68" s="235">
        <f t="shared" si="3"/>
        <v>0</v>
      </c>
    </row>
    <row r="69" spans="1:7" x14ac:dyDescent="0.2">
      <c r="A69" s="283"/>
      <c r="B69" s="182" t="s">
        <v>7</v>
      </c>
      <c r="C69" s="182" t="s">
        <v>92</v>
      </c>
      <c r="D69" s="171"/>
      <c r="E69" s="171"/>
      <c r="F69" s="171"/>
      <c r="G69" s="235">
        <f t="shared" si="3"/>
        <v>0</v>
      </c>
    </row>
    <row r="70" spans="1:7" x14ac:dyDescent="0.2">
      <c r="A70" s="231" t="s">
        <v>17</v>
      </c>
      <c r="B70" s="346" t="s">
        <v>25</v>
      </c>
      <c r="C70" s="346"/>
      <c r="D70" s="218"/>
      <c r="E70" s="218"/>
      <c r="F70" s="218"/>
      <c r="G70" s="235">
        <f t="shared" si="3"/>
        <v>0</v>
      </c>
    </row>
    <row r="71" spans="1:7" ht="12.75" thickBot="1" x14ac:dyDescent="0.25">
      <c r="A71" s="355" t="s">
        <v>26</v>
      </c>
      <c r="B71" s="356"/>
      <c r="C71" s="356"/>
      <c r="D71" s="296">
        <f t="shared" ref="D71:F71" si="4">SUM(D53+D59+D64)</f>
        <v>568243300</v>
      </c>
      <c r="E71" s="296">
        <f t="shared" si="4"/>
        <v>1304099</v>
      </c>
      <c r="F71" s="296">
        <f t="shared" si="4"/>
        <v>14000000</v>
      </c>
      <c r="G71" s="296">
        <f>SUM(G53+G59+G64)</f>
        <v>636247399</v>
      </c>
    </row>
  </sheetData>
  <mergeCells count="45">
    <mergeCell ref="E51:E52"/>
    <mergeCell ref="F51:F52"/>
    <mergeCell ref="G51:G52"/>
    <mergeCell ref="A5:G5"/>
    <mergeCell ref="B24:C24"/>
    <mergeCell ref="B36:C36"/>
    <mergeCell ref="A49:G49"/>
    <mergeCell ref="A50:C50"/>
    <mergeCell ref="A8:C8"/>
    <mergeCell ref="B27:C27"/>
    <mergeCell ref="A9:C10"/>
    <mergeCell ref="D9:D10"/>
    <mergeCell ref="B16:C16"/>
    <mergeCell ref="B17:C17"/>
    <mergeCell ref="A1:G1"/>
    <mergeCell ref="A2:G2"/>
    <mergeCell ref="A3:G3"/>
    <mergeCell ref="B14:C14"/>
    <mergeCell ref="B15:C15"/>
    <mergeCell ref="B59:C59"/>
    <mergeCell ref="A39:C39"/>
    <mergeCell ref="B40:C40"/>
    <mergeCell ref="A45:C45"/>
    <mergeCell ref="A46:C46"/>
    <mergeCell ref="A48:C48"/>
    <mergeCell ref="A51:C52"/>
    <mergeCell ref="B56:C56"/>
    <mergeCell ref="B57:C57"/>
    <mergeCell ref="B58:C58"/>
    <mergeCell ref="B62:C62"/>
    <mergeCell ref="A4:G4"/>
    <mergeCell ref="B68:C68"/>
    <mergeCell ref="B70:C70"/>
    <mergeCell ref="A71:C71"/>
    <mergeCell ref="E9:E10"/>
    <mergeCell ref="F9:F10"/>
    <mergeCell ref="G9:G10"/>
    <mergeCell ref="B13:C13"/>
    <mergeCell ref="B60:C60"/>
    <mergeCell ref="A63:C63"/>
    <mergeCell ref="B64:C64"/>
    <mergeCell ref="B65:C65"/>
    <mergeCell ref="D51:D52"/>
    <mergeCell ref="B54:C54"/>
    <mergeCell ref="B61:C61"/>
  </mergeCells>
  <pageMargins left="0.25" right="0.25" top="0.75" bottom="0.75" header="0.3" footer="0.3"/>
  <pageSetup paperSize="9" orientation="portrait" r:id="rId1"/>
  <rowBreaks count="1" manualBreakCount="1">
    <brk id="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4"/>
  <sheetViews>
    <sheetView topLeftCell="A26" workbookViewId="0">
      <selection activeCell="I36" sqref="I36"/>
    </sheetView>
  </sheetViews>
  <sheetFormatPr defaultColWidth="9.140625" defaultRowHeight="12" x14ac:dyDescent="0.2"/>
  <cols>
    <col min="1" max="1" width="4.140625" style="184" customWidth="1"/>
    <col min="2" max="2" width="4.28515625" style="184" customWidth="1"/>
    <col min="3" max="3" width="41.7109375" style="184" customWidth="1"/>
    <col min="4" max="7" width="13.7109375" style="184" customWidth="1"/>
    <col min="8" max="16384" width="9.140625" style="184"/>
  </cols>
  <sheetData>
    <row r="1" spans="1:11" ht="32.25" customHeight="1" x14ac:dyDescent="0.2">
      <c r="A1" s="337"/>
      <c r="B1" s="337"/>
      <c r="C1" s="337"/>
      <c r="D1" s="337"/>
      <c r="E1" s="337" t="s">
        <v>327</v>
      </c>
      <c r="F1" s="337"/>
      <c r="G1" s="337"/>
    </row>
    <row r="2" spans="1:11" x14ac:dyDescent="0.25">
      <c r="A2" s="361"/>
      <c r="B2" s="361"/>
      <c r="C2" s="361"/>
      <c r="D2" s="361"/>
      <c r="E2" s="361" t="s">
        <v>286</v>
      </c>
      <c r="F2" s="361"/>
      <c r="G2" s="361"/>
    </row>
    <row r="3" spans="1:11" x14ac:dyDescent="0.2">
      <c r="A3" s="338" t="s">
        <v>330</v>
      </c>
      <c r="B3" s="338"/>
      <c r="C3" s="338"/>
      <c r="D3" s="338"/>
      <c r="E3" s="338"/>
      <c r="F3" s="338"/>
      <c r="G3" s="338"/>
    </row>
    <row r="4" spans="1:11" x14ac:dyDescent="0.2">
      <c r="A4" s="338"/>
      <c r="B4" s="338"/>
      <c r="C4" s="338"/>
      <c r="D4" s="338"/>
      <c r="E4" s="338"/>
      <c r="F4" s="338"/>
      <c r="G4" s="338"/>
    </row>
    <row r="5" spans="1:11" ht="12.6" thickBot="1" x14ac:dyDescent="0.3">
      <c r="A5" s="339"/>
      <c r="B5" s="339"/>
      <c r="C5" s="339"/>
      <c r="D5" s="339"/>
      <c r="E5" s="185"/>
      <c r="F5" s="311"/>
      <c r="G5" s="185"/>
    </row>
    <row r="6" spans="1:11" hidden="1" x14ac:dyDescent="0.25">
      <c r="A6" s="186" t="s">
        <v>49</v>
      </c>
      <c r="B6" s="187"/>
      <c r="C6" s="188" t="s">
        <v>50</v>
      </c>
      <c r="D6" s="188" t="s">
        <v>51</v>
      </c>
      <c r="E6" s="189"/>
      <c r="F6" s="189"/>
      <c r="G6" s="189"/>
      <c r="H6" s="190"/>
      <c r="I6" s="190"/>
      <c r="J6" s="190"/>
      <c r="K6" s="190"/>
    </row>
    <row r="7" spans="1:11" hidden="1" x14ac:dyDescent="0.25">
      <c r="A7" s="186"/>
      <c r="B7" s="187"/>
      <c r="C7" s="188"/>
      <c r="D7" s="188"/>
      <c r="E7" s="189"/>
      <c r="F7" s="189"/>
      <c r="G7" s="189"/>
    </row>
    <row r="8" spans="1:11" ht="15" customHeight="1" x14ac:dyDescent="0.2">
      <c r="A8" s="372" t="s">
        <v>2</v>
      </c>
      <c r="B8" s="373"/>
      <c r="C8" s="374"/>
      <c r="D8" s="357" t="s">
        <v>111</v>
      </c>
      <c r="E8" s="357" t="s">
        <v>285</v>
      </c>
      <c r="F8" s="362" t="s">
        <v>326</v>
      </c>
      <c r="G8" s="359" t="s">
        <v>284</v>
      </c>
    </row>
    <row r="9" spans="1:11" ht="20.45" customHeight="1" x14ac:dyDescent="0.2">
      <c r="A9" s="375"/>
      <c r="B9" s="376"/>
      <c r="C9" s="377"/>
      <c r="D9" s="358"/>
      <c r="E9" s="358"/>
      <c r="F9" s="363"/>
      <c r="G9" s="360"/>
    </row>
    <row r="10" spans="1:11" s="193" customFormat="1" x14ac:dyDescent="0.2">
      <c r="A10" s="191" t="s">
        <v>55</v>
      </c>
      <c r="B10" s="192"/>
      <c r="C10" s="192"/>
      <c r="D10" s="216">
        <f>SUM(D11+D19+D27+D36)</f>
        <v>481920565</v>
      </c>
      <c r="E10" s="216">
        <f t="shared" ref="E10:G10" si="0">SUM(E11+E19+E27+E36)</f>
        <v>4470847</v>
      </c>
      <c r="F10" s="216">
        <f t="shared" si="0"/>
        <v>15723915</v>
      </c>
      <c r="G10" s="217">
        <f t="shared" si="0"/>
        <v>504428327</v>
      </c>
    </row>
    <row r="11" spans="1:11" s="193" customFormat="1" ht="15" customHeight="1" x14ac:dyDescent="0.2">
      <c r="A11" s="314" t="s">
        <v>7</v>
      </c>
      <c r="B11" s="364" t="s">
        <v>56</v>
      </c>
      <c r="C11" s="365"/>
      <c r="D11" s="218">
        <f>SUM(D12:D18)</f>
        <v>214347855</v>
      </c>
      <c r="E11" s="218">
        <f t="shared" ref="E11:G11" si="1">SUM(E12:E18)</f>
        <v>310748</v>
      </c>
      <c r="F11" s="218">
        <f t="shared" si="1"/>
        <v>14077755</v>
      </c>
      <c r="G11" s="219">
        <f t="shared" si="1"/>
        <v>228736358</v>
      </c>
    </row>
    <row r="12" spans="1:11" x14ac:dyDescent="0.2">
      <c r="A12" s="196"/>
      <c r="B12" s="197">
        <v>1</v>
      </c>
      <c r="C12" s="8" t="s">
        <v>58</v>
      </c>
      <c r="D12" s="171">
        <v>65105137</v>
      </c>
      <c r="E12" s="171"/>
      <c r="F12" s="320">
        <v>2144000</v>
      </c>
      <c r="G12" s="220">
        <f>SUM(D12:F12)</f>
        <v>67249137</v>
      </c>
    </row>
    <row r="13" spans="1:11" ht="22.5" x14ac:dyDescent="0.2">
      <c r="A13" s="196"/>
      <c r="B13" s="197"/>
      <c r="C13" s="215" t="s">
        <v>59</v>
      </c>
      <c r="D13" s="171">
        <v>99642817</v>
      </c>
      <c r="E13" s="171"/>
      <c r="F13" s="320">
        <v>1755000</v>
      </c>
      <c r="G13" s="220">
        <f t="shared" ref="G13:G18" si="2">SUM(D13:F13)</f>
        <v>101397817</v>
      </c>
    </row>
    <row r="14" spans="1:11" ht="22.5" x14ac:dyDescent="0.2">
      <c r="A14" s="196"/>
      <c r="B14" s="197"/>
      <c r="C14" s="215" t="s">
        <v>60</v>
      </c>
      <c r="D14" s="171">
        <v>36386001</v>
      </c>
      <c r="E14" s="171">
        <v>131406</v>
      </c>
      <c r="F14" s="320">
        <v>1715707</v>
      </c>
      <c r="G14" s="220">
        <f t="shared" si="2"/>
        <v>38233114</v>
      </c>
    </row>
    <row r="15" spans="1:11" x14ac:dyDescent="0.2">
      <c r="A15" s="196"/>
      <c r="B15" s="197"/>
      <c r="C15" s="8" t="s">
        <v>61</v>
      </c>
      <c r="D15" s="171">
        <v>3980900</v>
      </c>
      <c r="E15" s="171"/>
      <c r="F15" s="320">
        <v>135000</v>
      </c>
      <c r="G15" s="220">
        <f t="shared" si="2"/>
        <v>4115900</v>
      </c>
    </row>
    <row r="16" spans="1:11" ht="22.5" x14ac:dyDescent="0.2">
      <c r="A16" s="196"/>
      <c r="B16" s="197"/>
      <c r="C16" s="215" t="s">
        <v>62</v>
      </c>
      <c r="D16" s="171"/>
      <c r="E16" s="171"/>
      <c r="F16" s="320">
        <v>350000</v>
      </c>
      <c r="G16" s="220">
        <f t="shared" si="2"/>
        <v>350000</v>
      </c>
    </row>
    <row r="17" spans="1:7" x14ac:dyDescent="0.2">
      <c r="A17" s="196"/>
      <c r="B17" s="197"/>
      <c r="C17" s="8" t="s">
        <v>63</v>
      </c>
      <c r="D17" s="171"/>
      <c r="E17" s="171">
        <v>179342</v>
      </c>
      <c r="F17" s="320">
        <v>839533</v>
      </c>
      <c r="G17" s="220">
        <f t="shared" si="2"/>
        <v>1018875</v>
      </c>
    </row>
    <row r="18" spans="1:7" ht="24" x14ac:dyDescent="0.2">
      <c r="A18" s="199"/>
      <c r="B18" s="200">
        <v>2</v>
      </c>
      <c r="C18" s="14" t="s">
        <v>57</v>
      </c>
      <c r="D18" s="171">
        <v>9233000</v>
      </c>
      <c r="E18" s="171"/>
      <c r="F18" s="320">
        <v>7138515</v>
      </c>
      <c r="G18" s="220">
        <f t="shared" si="2"/>
        <v>16371515</v>
      </c>
    </row>
    <row r="19" spans="1:7" s="193" customFormat="1" x14ac:dyDescent="0.2">
      <c r="A19" s="201" t="s">
        <v>9</v>
      </c>
      <c r="B19" s="364" t="s">
        <v>10</v>
      </c>
      <c r="C19" s="365"/>
      <c r="D19" s="218">
        <f>SUM(D20+D23+D26)</f>
        <v>220100000</v>
      </c>
      <c r="E19" s="218">
        <f t="shared" ref="E19:F19" si="3">SUM(E20+E23+E26)</f>
        <v>0</v>
      </c>
      <c r="F19" s="218">
        <f t="shared" si="3"/>
        <v>1400000</v>
      </c>
      <c r="G19" s="219">
        <f t="shared" ref="G19" si="4">SUM(G20+G23+G26)</f>
        <v>221500000</v>
      </c>
    </row>
    <row r="20" spans="1:7" s="193" customFormat="1" x14ac:dyDescent="0.2">
      <c r="A20" s="202"/>
      <c r="B20" s="203" t="s">
        <v>7</v>
      </c>
      <c r="C20" s="204" t="s">
        <v>64</v>
      </c>
      <c r="D20" s="218">
        <f>SUM(D21:D22)</f>
        <v>35500000</v>
      </c>
      <c r="E20" s="218">
        <f t="shared" ref="E20:G20" si="5">SUM(E21:E22)</f>
        <v>0</v>
      </c>
      <c r="F20" s="218">
        <f t="shared" si="5"/>
        <v>0</v>
      </c>
      <c r="G20" s="219">
        <f t="shared" si="5"/>
        <v>35500000</v>
      </c>
    </row>
    <row r="21" spans="1:7" x14ac:dyDescent="0.2">
      <c r="A21" s="196"/>
      <c r="B21" s="197"/>
      <c r="C21" s="8" t="s">
        <v>65</v>
      </c>
      <c r="D21" s="171">
        <v>28000000</v>
      </c>
      <c r="E21" s="171"/>
      <c r="F21" s="320"/>
      <c r="G21" s="220">
        <f>SUM(D21:F21)</f>
        <v>28000000</v>
      </c>
    </row>
    <row r="22" spans="1:7" x14ac:dyDescent="0.2">
      <c r="A22" s="196"/>
      <c r="B22" s="197"/>
      <c r="C22" s="8" t="s">
        <v>66</v>
      </c>
      <c r="D22" s="171">
        <v>7500000</v>
      </c>
      <c r="E22" s="171"/>
      <c r="F22" s="320"/>
      <c r="G22" s="220">
        <f>SUM(D22:F22)</f>
        <v>7500000</v>
      </c>
    </row>
    <row r="23" spans="1:7" s="193" customFormat="1" x14ac:dyDescent="0.2">
      <c r="A23" s="202"/>
      <c r="B23" s="203" t="s">
        <v>9</v>
      </c>
      <c r="C23" s="204" t="s">
        <v>67</v>
      </c>
      <c r="D23" s="218">
        <f>SUM(D24:D25)</f>
        <v>184000000</v>
      </c>
      <c r="E23" s="218">
        <f t="shared" ref="E23:G23" si="6">SUM(E24:E25)</f>
        <v>0</v>
      </c>
      <c r="F23" s="218">
        <f t="shared" si="6"/>
        <v>1400000</v>
      </c>
      <c r="G23" s="219">
        <f t="shared" si="6"/>
        <v>185400000</v>
      </c>
    </row>
    <row r="24" spans="1:7" x14ac:dyDescent="0.2">
      <c r="A24" s="196"/>
      <c r="B24" s="197"/>
      <c r="C24" s="8" t="s">
        <v>68</v>
      </c>
      <c r="D24" s="171">
        <v>170000000</v>
      </c>
      <c r="E24" s="171"/>
      <c r="F24" s="320">
        <v>1400000</v>
      </c>
      <c r="G24" s="220">
        <f>SUM(D24:F24)</f>
        <v>171400000</v>
      </c>
    </row>
    <row r="25" spans="1:7" x14ac:dyDescent="0.2">
      <c r="A25" s="196"/>
      <c r="B25" s="197"/>
      <c r="C25" s="8" t="s">
        <v>69</v>
      </c>
      <c r="D25" s="171">
        <v>14000000</v>
      </c>
      <c r="E25" s="171"/>
      <c r="F25" s="320"/>
      <c r="G25" s="220">
        <f t="shared" ref="G25:G26" si="7">SUM(D25:F25)</f>
        <v>14000000</v>
      </c>
    </row>
    <row r="26" spans="1:7" s="193" customFormat="1" x14ac:dyDescent="0.2">
      <c r="A26" s="202"/>
      <c r="B26" s="203" t="s">
        <v>17</v>
      </c>
      <c r="C26" s="204" t="s">
        <v>70</v>
      </c>
      <c r="D26" s="218">
        <v>600000</v>
      </c>
      <c r="E26" s="218"/>
      <c r="F26" s="319"/>
      <c r="G26" s="220">
        <f t="shared" si="7"/>
        <v>600000</v>
      </c>
    </row>
    <row r="27" spans="1:7" s="193" customFormat="1" x14ac:dyDescent="0.2">
      <c r="A27" s="201" t="s">
        <v>17</v>
      </c>
      <c r="B27" s="364" t="s">
        <v>71</v>
      </c>
      <c r="C27" s="365"/>
      <c r="D27" s="218">
        <f>SUM(D28:D34)</f>
        <v>47472710</v>
      </c>
      <c r="E27" s="218">
        <f t="shared" ref="E27" si="8">SUM(E28:E34)</f>
        <v>2856000</v>
      </c>
      <c r="F27" s="218">
        <f>SUM(F28:F35)</f>
        <v>246160</v>
      </c>
      <c r="G27" s="219">
        <f>SUM(G28:G35)</f>
        <v>52887870</v>
      </c>
    </row>
    <row r="28" spans="1:7" x14ac:dyDescent="0.2">
      <c r="A28" s="201"/>
      <c r="B28" s="205"/>
      <c r="C28" s="206" t="s">
        <v>72</v>
      </c>
      <c r="D28" s="171">
        <v>340000</v>
      </c>
      <c r="E28" s="171"/>
      <c r="F28" s="320"/>
      <c r="G28" s="220">
        <f>SUM(D28:F28)</f>
        <v>340000</v>
      </c>
    </row>
    <row r="29" spans="1:7" x14ac:dyDescent="0.2">
      <c r="A29" s="201"/>
      <c r="B29" s="205"/>
      <c r="C29" s="206" t="s">
        <v>73</v>
      </c>
      <c r="D29" s="171">
        <v>29607750</v>
      </c>
      <c r="E29" s="171">
        <v>300000</v>
      </c>
      <c r="F29" s="320"/>
      <c r="G29" s="220">
        <f t="shared" ref="G29:G35" si="9">SUM(D29:F29)</f>
        <v>29907750</v>
      </c>
    </row>
    <row r="30" spans="1:7" x14ac:dyDescent="0.2">
      <c r="A30" s="201"/>
      <c r="B30" s="205"/>
      <c r="C30" s="206" t="s">
        <v>74</v>
      </c>
      <c r="D30" s="171"/>
      <c r="E30" s="171"/>
      <c r="F30" s="320"/>
      <c r="G30" s="220">
        <f t="shared" si="9"/>
        <v>0</v>
      </c>
    </row>
    <row r="31" spans="1:7" x14ac:dyDescent="0.2">
      <c r="A31" s="201"/>
      <c r="B31" s="205"/>
      <c r="C31" s="206" t="s">
        <v>75</v>
      </c>
      <c r="D31" s="171"/>
      <c r="E31" s="171">
        <v>2556000</v>
      </c>
      <c r="F31" s="320"/>
      <c r="G31" s="220">
        <f t="shared" si="9"/>
        <v>2556000</v>
      </c>
    </row>
    <row r="32" spans="1:7" x14ac:dyDescent="0.2">
      <c r="A32" s="201"/>
      <c r="B32" s="205"/>
      <c r="C32" s="206" t="s">
        <v>76</v>
      </c>
      <c r="D32" s="171">
        <v>6690000</v>
      </c>
      <c r="E32" s="171"/>
      <c r="F32" s="320"/>
      <c r="G32" s="220">
        <f t="shared" si="9"/>
        <v>6690000</v>
      </c>
    </row>
    <row r="33" spans="1:7" x14ac:dyDescent="0.2">
      <c r="A33" s="201"/>
      <c r="B33" s="205"/>
      <c r="C33" s="206" t="s">
        <v>77</v>
      </c>
      <c r="D33" s="171">
        <v>10834960</v>
      </c>
      <c r="E33" s="171"/>
      <c r="F33" s="320"/>
      <c r="G33" s="220">
        <f t="shared" si="9"/>
        <v>10834960</v>
      </c>
    </row>
    <row r="34" spans="1:7" x14ac:dyDescent="0.2">
      <c r="A34" s="201"/>
      <c r="B34" s="205"/>
      <c r="C34" s="206" t="s">
        <v>78</v>
      </c>
      <c r="D34" s="171"/>
      <c r="E34" s="171"/>
      <c r="F34" s="320"/>
      <c r="G34" s="220">
        <f t="shared" si="9"/>
        <v>0</v>
      </c>
    </row>
    <row r="35" spans="1:7" x14ac:dyDescent="0.2">
      <c r="A35" s="201"/>
      <c r="B35" s="205"/>
      <c r="C35" s="206" t="s">
        <v>79</v>
      </c>
      <c r="D35" s="171"/>
      <c r="E35" s="171">
        <v>2313000</v>
      </c>
      <c r="F35" s="320">
        <v>246160</v>
      </c>
      <c r="G35" s="220">
        <f t="shared" si="9"/>
        <v>2559160</v>
      </c>
    </row>
    <row r="36" spans="1:7" s="193" customFormat="1" x14ac:dyDescent="0.2">
      <c r="A36" s="201" t="s">
        <v>12</v>
      </c>
      <c r="B36" s="364" t="s">
        <v>13</v>
      </c>
      <c r="C36" s="365"/>
      <c r="D36" s="218"/>
      <c r="E36" s="218">
        <v>1304099</v>
      </c>
      <c r="F36" s="319"/>
      <c r="G36" s="219">
        <f t="shared" ref="G36" si="10">SUM(D36:E36)</f>
        <v>1304099</v>
      </c>
    </row>
    <row r="37" spans="1:7" s="193" customFormat="1" ht="15" customHeight="1" x14ac:dyDescent="0.2">
      <c r="A37" s="202" t="s">
        <v>80</v>
      </c>
      <c r="B37" s="364" t="s">
        <v>81</v>
      </c>
      <c r="C37" s="365"/>
      <c r="D37" s="218">
        <f>SUM(D38+D41+D44)</f>
        <v>80391000</v>
      </c>
      <c r="E37" s="218">
        <f t="shared" ref="E37:G37" si="11">SUM(E38+E41+E44)</f>
        <v>-38705400</v>
      </c>
      <c r="F37" s="218">
        <f t="shared" si="11"/>
        <v>19523079</v>
      </c>
      <c r="G37" s="219">
        <f t="shared" si="11"/>
        <v>61208679</v>
      </c>
    </row>
    <row r="38" spans="1:7" ht="15" customHeight="1" x14ac:dyDescent="0.2">
      <c r="A38" s="196" t="s">
        <v>7</v>
      </c>
      <c r="B38" s="366" t="s">
        <v>82</v>
      </c>
      <c r="C38" s="367"/>
      <c r="D38" s="171">
        <f>SUM(D39:D40)</f>
        <v>69163000</v>
      </c>
      <c r="E38" s="171">
        <f t="shared" ref="E38" si="12">SUM(E39:E40)</f>
        <v>-38705400</v>
      </c>
      <c r="F38" s="171">
        <v>22751079</v>
      </c>
      <c r="G38" s="220">
        <f>SUM(D38:F38)</f>
        <v>53208679</v>
      </c>
    </row>
    <row r="39" spans="1:7" x14ac:dyDescent="0.2">
      <c r="A39" s="196"/>
      <c r="B39" s="197" t="s">
        <v>7</v>
      </c>
      <c r="C39" s="8" t="s">
        <v>83</v>
      </c>
      <c r="D39" s="171"/>
      <c r="E39" s="171"/>
      <c r="F39" s="320"/>
      <c r="G39" s="220">
        <f t="shared" ref="G39" si="13">SUM(D39:E39)</f>
        <v>0</v>
      </c>
    </row>
    <row r="40" spans="1:7" x14ac:dyDescent="0.2">
      <c r="A40" s="196"/>
      <c r="B40" s="197" t="s">
        <v>9</v>
      </c>
      <c r="C40" s="8" t="s">
        <v>84</v>
      </c>
      <c r="D40" s="171">
        <v>69163000</v>
      </c>
      <c r="E40" s="171">
        <v>-38705400</v>
      </c>
      <c r="F40" s="320">
        <v>22751079</v>
      </c>
      <c r="G40" s="220">
        <f>SUM(D40:F40)</f>
        <v>53208679</v>
      </c>
    </row>
    <row r="41" spans="1:7" s="193" customFormat="1" ht="15" customHeight="1" x14ac:dyDescent="0.2">
      <c r="A41" s="202" t="s">
        <v>9</v>
      </c>
      <c r="B41" s="364" t="s">
        <v>16</v>
      </c>
      <c r="C41" s="365"/>
      <c r="D41" s="218">
        <f>SUM(D42:D43)</f>
        <v>11228000</v>
      </c>
      <c r="E41" s="218">
        <f t="shared" ref="E41:G41" si="14">SUM(E42:E43)</f>
        <v>0</v>
      </c>
      <c r="F41" s="218">
        <f t="shared" si="14"/>
        <v>-4228000</v>
      </c>
      <c r="G41" s="219">
        <f t="shared" si="14"/>
        <v>7000000</v>
      </c>
    </row>
    <row r="42" spans="1:7" ht="15" customHeight="1" x14ac:dyDescent="0.2">
      <c r="A42" s="196"/>
      <c r="B42" s="206" t="s">
        <v>7</v>
      </c>
      <c r="C42" s="206" t="s">
        <v>85</v>
      </c>
      <c r="D42" s="171">
        <v>11228000</v>
      </c>
      <c r="E42" s="171"/>
      <c r="F42" s="320">
        <v>-4228000</v>
      </c>
      <c r="G42" s="220">
        <f>SUM(D42:F42)</f>
        <v>7000000</v>
      </c>
    </row>
    <row r="43" spans="1:7" ht="15" customHeight="1" x14ac:dyDescent="0.2">
      <c r="A43" s="196"/>
      <c r="B43" s="206" t="s">
        <v>9</v>
      </c>
      <c r="C43" s="206" t="s">
        <v>86</v>
      </c>
      <c r="D43" s="171"/>
      <c r="E43" s="171"/>
      <c r="F43" s="320"/>
      <c r="G43" s="220">
        <f t="shared" ref="G43:G44" si="15">SUM(D43:F43)</f>
        <v>0</v>
      </c>
    </row>
    <row r="44" spans="1:7" s="193" customFormat="1" ht="15" customHeight="1" x14ac:dyDescent="0.2">
      <c r="A44" s="202" t="s">
        <v>17</v>
      </c>
      <c r="B44" s="364" t="s">
        <v>87</v>
      </c>
      <c r="C44" s="365"/>
      <c r="D44" s="218"/>
      <c r="E44" s="218"/>
      <c r="F44" s="319">
        <v>1000000</v>
      </c>
      <c r="G44" s="220">
        <f t="shared" si="15"/>
        <v>1000000</v>
      </c>
    </row>
    <row r="45" spans="1:7" s="193" customFormat="1" ht="15" customHeight="1" x14ac:dyDescent="0.2">
      <c r="A45" s="368" t="s">
        <v>28</v>
      </c>
      <c r="B45" s="364"/>
      <c r="C45" s="365"/>
      <c r="D45" s="218">
        <f>SUM(D37+D10)</f>
        <v>562311565</v>
      </c>
      <c r="E45" s="218">
        <f t="shared" ref="E45:G45" si="16">SUM(E37+E10)</f>
        <v>-34234553</v>
      </c>
      <c r="F45" s="218">
        <f t="shared" si="16"/>
        <v>35246994</v>
      </c>
      <c r="G45" s="219">
        <f t="shared" si="16"/>
        <v>565637006</v>
      </c>
    </row>
    <row r="46" spans="1:7" s="193" customFormat="1" ht="15" customHeight="1" x14ac:dyDescent="0.2">
      <c r="A46" s="201" t="s">
        <v>88</v>
      </c>
      <c r="B46" s="364" t="s">
        <v>89</v>
      </c>
      <c r="C46" s="365"/>
      <c r="D46" s="218">
        <f>SUM(D47+D50+D52)</f>
        <v>61000000</v>
      </c>
      <c r="E46" s="218">
        <f t="shared" ref="E46:G46" si="17">SUM(E47+E50+E52)</f>
        <v>363278</v>
      </c>
      <c r="F46" s="218">
        <f t="shared" si="17"/>
        <v>0</v>
      </c>
      <c r="G46" s="219">
        <f t="shared" si="17"/>
        <v>61363278</v>
      </c>
    </row>
    <row r="47" spans="1:7" s="193" customFormat="1" ht="15" customHeight="1" x14ac:dyDescent="0.2">
      <c r="A47" s="201" t="s">
        <v>7</v>
      </c>
      <c r="B47" s="364" t="s">
        <v>20</v>
      </c>
      <c r="C47" s="365"/>
      <c r="D47" s="218">
        <f>SUM(D48:D49)</f>
        <v>61000000</v>
      </c>
      <c r="E47" s="218">
        <f t="shared" ref="E47:G47" si="18">SUM(E48:E49)</f>
        <v>363278</v>
      </c>
      <c r="F47" s="218">
        <f t="shared" si="18"/>
        <v>0</v>
      </c>
      <c r="G47" s="219">
        <f t="shared" si="18"/>
        <v>61363278</v>
      </c>
    </row>
    <row r="48" spans="1:7" s="193" customFormat="1" ht="15" customHeight="1" x14ac:dyDescent="0.2">
      <c r="A48" s="201"/>
      <c r="B48" s="206" t="s">
        <v>7</v>
      </c>
      <c r="C48" s="206" t="s">
        <v>90</v>
      </c>
      <c r="D48" s="171">
        <v>61000000</v>
      </c>
      <c r="E48" s="171">
        <v>363278</v>
      </c>
      <c r="F48" s="320"/>
      <c r="G48" s="220">
        <f>SUM(D48:F48)</f>
        <v>61363278</v>
      </c>
    </row>
    <row r="49" spans="1:7" s="193" customFormat="1" ht="15" customHeight="1" x14ac:dyDescent="0.2">
      <c r="A49" s="201"/>
      <c r="B49" s="206" t="s">
        <v>9</v>
      </c>
      <c r="C49" s="206" t="s">
        <v>91</v>
      </c>
      <c r="D49" s="171"/>
      <c r="E49" s="171"/>
      <c r="F49" s="320"/>
      <c r="G49" s="220"/>
    </row>
    <row r="50" spans="1:7" s="193" customFormat="1" ht="15" customHeight="1" x14ac:dyDescent="0.2">
      <c r="A50" s="201" t="s">
        <v>9</v>
      </c>
      <c r="B50" s="364" t="s">
        <v>23</v>
      </c>
      <c r="C50" s="365"/>
      <c r="D50" s="218">
        <f>SUM(D51)</f>
        <v>0</v>
      </c>
      <c r="E50" s="218">
        <f t="shared" ref="E50:G50" si="19">SUM(E51)</f>
        <v>0</v>
      </c>
      <c r="F50" s="319"/>
      <c r="G50" s="219">
        <f t="shared" si="19"/>
        <v>0</v>
      </c>
    </row>
    <row r="51" spans="1:7" ht="15" customHeight="1" x14ac:dyDescent="0.2">
      <c r="A51" s="207"/>
      <c r="B51" s="206" t="s">
        <v>7</v>
      </c>
      <c r="C51" s="206" t="s">
        <v>92</v>
      </c>
      <c r="D51" s="171"/>
      <c r="E51" s="171"/>
      <c r="F51" s="320"/>
      <c r="G51" s="220"/>
    </row>
    <row r="52" spans="1:7" s="193" customFormat="1" ht="15" customHeight="1" x14ac:dyDescent="0.2">
      <c r="A52" s="201" t="s">
        <v>17</v>
      </c>
      <c r="B52" s="364" t="s">
        <v>25</v>
      </c>
      <c r="C52" s="365"/>
      <c r="D52" s="218"/>
      <c r="E52" s="218"/>
      <c r="F52" s="319"/>
      <c r="G52" s="219"/>
    </row>
    <row r="53" spans="1:7" s="193" customFormat="1" ht="15" customHeight="1" thickBot="1" x14ac:dyDescent="0.25">
      <c r="A53" s="378" t="s">
        <v>26</v>
      </c>
      <c r="B53" s="379"/>
      <c r="C53" s="380"/>
      <c r="D53" s="221">
        <f>SUM(D45+D46)</f>
        <v>623311565</v>
      </c>
      <c r="E53" s="221">
        <f t="shared" ref="E53:G53" si="20">SUM(E45+E46)</f>
        <v>-33871275</v>
      </c>
      <c r="F53" s="221">
        <f t="shared" si="20"/>
        <v>35246994</v>
      </c>
      <c r="G53" s="208">
        <f t="shared" si="20"/>
        <v>627000284</v>
      </c>
    </row>
    <row r="54" spans="1:7" x14ac:dyDescent="0.2">
      <c r="A54" s="209"/>
      <c r="B54" s="209"/>
      <c r="C54" s="209"/>
      <c r="D54" s="210"/>
      <c r="E54" s="210"/>
      <c r="F54" s="210"/>
      <c r="G54" s="210"/>
    </row>
    <row r="55" spans="1:7" ht="15" customHeight="1" x14ac:dyDescent="0.2">
      <c r="A55" s="370"/>
      <c r="B55" s="370"/>
      <c r="C55" s="370"/>
      <c r="D55" s="210"/>
      <c r="E55" s="210"/>
      <c r="F55" s="210"/>
      <c r="G55" s="210"/>
    </row>
    <row r="59" spans="1:7" ht="12" customHeight="1" x14ac:dyDescent="0.2"/>
    <row r="60" spans="1:7" hidden="1" x14ac:dyDescent="0.25">
      <c r="A60" s="211"/>
      <c r="B60" s="211"/>
      <c r="C60" s="211"/>
      <c r="D60" s="211"/>
      <c r="E60" s="211"/>
      <c r="F60" s="313"/>
      <c r="G60" s="211"/>
    </row>
    <row r="61" spans="1:7" x14ac:dyDescent="0.2">
      <c r="A61" s="211"/>
      <c r="B61" s="211"/>
      <c r="C61" s="211"/>
      <c r="D61" s="211"/>
      <c r="E61" s="211"/>
      <c r="F61" s="313"/>
      <c r="G61" s="211"/>
    </row>
    <row r="62" spans="1:7" x14ac:dyDescent="0.2">
      <c r="A62" s="371"/>
      <c r="B62" s="371"/>
      <c r="C62" s="371"/>
      <c r="D62" s="212"/>
      <c r="E62" s="212"/>
      <c r="F62" s="212"/>
      <c r="G62" s="212"/>
    </row>
    <row r="63" spans="1:7" x14ac:dyDescent="0.2">
      <c r="A63" s="371"/>
      <c r="B63" s="371"/>
      <c r="C63" s="371"/>
      <c r="D63" s="212"/>
      <c r="E63" s="212"/>
      <c r="F63" s="212"/>
      <c r="G63" s="212"/>
    </row>
    <row r="64" spans="1:7" x14ac:dyDescent="0.2">
      <c r="A64" s="369"/>
      <c r="B64" s="369"/>
      <c r="C64" s="369"/>
      <c r="D64" s="210"/>
      <c r="E64" s="210"/>
      <c r="F64" s="210"/>
      <c r="G64" s="210"/>
    </row>
    <row r="65" spans="1:7" x14ac:dyDescent="0.2">
      <c r="A65" s="210"/>
      <c r="B65" s="210"/>
      <c r="C65" s="210"/>
      <c r="D65" s="210"/>
      <c r="E65" s="210"/>
      <c r="F65" s="210"/>
      <c r="G65" s="210"/>
    </row>
    <row r="66" spans="1:7" x14ac:dyDescent="0.2">
      <c r="A66" s="210"/>
      <c r="B66" s="210"/>
      <c r="C66" s="210"/>
      <c r="D66" s="210"/>
      <c r="E66" s="210"/>
      <c r="F66" s="210"/>
      <c r="G66" s="210"/>
    </row>
    <row r="67" spans="1:7" x14ac:dyDescent="0.2">
      <c r="A67" s="210"/>
      <c r="B67" s="210"/>
      <c r="C67" s="210"/>
      <c r="D67" s="210"/>
      <c r="E67" s="210"/>
      <c r="F67" s="210"/>
      <c r="G67" s="210"/>
    </row>
    <row r="68" spans="1:7" x14ac:dyDescent="0.2">
      <c r="A68" s="210"/>
      <c r="B68" s="210"/>
      <c r="C68" s="210"/>
      <c r="D68" s="210"/>
      <c r="E68" s="210"/>
      <c r="F68" s="210"/>
      <c r="G68" s="210"/>
    </row>
    <row r="69" spans="1:7" x14ac:dyDescent="0.2">
      <c r="A69" s="210"/>
      <c r="B69" s="210"/>
      <c r="C69" s="210"/>
      <c r="D69" s="210"/>
      <c r="E69" s="210"/>
      <c r="F69" s="210"/>
      <c r="G69" s="210"/>
    </row>
    <row r="70" spans="1:7" x14ac:dyDescent="0.2">
      <c r="A70" s="369"/>
      <c r="B70" s="369"/>
      <c r="C70" s="369"/>
      <c r="D70" s="210"/>
      <c r="E70" s="210"/>
      <c r="F70" s="210"/>
      <c r="G70" s="210"/>
    </row>
    <row r="71" spans="1:7" x14ac:dyDescent="0.2">
      <c r="A71" s="210"/>
      <c r="B71" s="210"/>
      <c r="C71" s="210"/>
      <c r="D71" s="210"/>
      <c r="E71" s="210"/>
      <c r="F71" s="210"/>
      <c r="G71" s="210"/>
    </row>
    <row r="72" spans="1:7" x14ac:dyDescent="0.2">
      <c r="A72" s="210"/>
      <c r="B72" s="210"/>
      <c r="C72" s="210"/>
      <c r="D72" s="210"/>
      <c r="E72" s="210"/>
      <c r="F72" s="210"/>
      <c r="G72" s="210"/>
    </row>
    <row r="73" spans="1:7" s="213" customFormat="1" x14ac:dyDescent="0.2">
      <c r="A73" s="210"/>
      <c r="B73" s="210"/>
      <c r="C73" s="210"/>
      <c r="D73" s="210"/>
      <c r="E73" s="210"/>
      <c r="F73" s="210"/>
      <c r="G73" s="210"/>
    </row>
    <row r="74" spans="1:7" x14ac:dyDescent="0.2">
      <c r="A74" s="369"/>
      <c r="B74" s="369"/>
      <c r="C74" s="369"/>
      <c r="D74" s="214"/>
      <c r="E74" s="214"/>
      <c r="F74" s="312"/>
      <c r="G74" s="214"/>
    </row>
    <row r="75" spans="1:7" x14ac:dyDescent="0.2">
      <c r="A75" s="369"/>
      <c r="B75" s="369"/>
      <c r="C75" s="369"/>
      <c r="D75" s="210"/>
      <c r="E75" s="210"/>
      <c r="F75" s="210"/>
      <c r="G75" s="210"/>
    </row>
    <row r="76" spans="1:7" x14ac:dyDescent="0.2">
      <c r="A76" s="210"/>
      <c r="B76" s="210"/>
      <c r="C76" s="210"/>
      <c r="D76" s="210"/>
      <c r="E76" s="210"/>
      <c r="F76" s="210"/>
      <c r="G76" s="210"/>
    </row>
    <row r="77" spans="1:7" x14ac:dyDescent="0.2">
      <c r="A77" s="210"/>
      <c r="B77" s="210"/>
      <c r="C77" s="210"/>
      <c r="D77" s="210"/>
      <c r="E77" s="210"/>
      <c r="F77" s="210"/>
      <c r="G77" s="210"/>
    </row>
    <row r="78" spans="1:7" x14ac:dyDescent="0.2">
      <c r="A78" s="210"/>
      <c r="B78" s="210"/>
      <c r="C78" s="210"/>
      <c r="D78" s="210"/>
      <c r="E78" s="210"/>
      <c r="F78" s="210"/>
      <c r="G78" s="210"/>
    </row>
    <row r="79" spans="1:7" s="213" customFormat="1" x14ac:dyDescent="0.2">
      <c r="A79" s="210"/>
      <c r="B79" s="210"/>
      <c r="C79" s="210"/>
      <c r="D79" s="210"/>
      <c r="E79" s="210"/>
      <c r="F79" s="210"/>
      <c r="G79" s="210"/>
    </row>
    <row r="80" spans="1:7" s="213" customFormat="1" x14ac:dyDescent="0.2">
      <c r="A80" s="369"/>
      <c r="B80" s="369"/>
      <c r="C80" s="369"/>
      <c r="D80" s="214"/>
      <c r="E80" s="214"/>
      <c r="F80" s="312"/>
      <c r="G80" s="214"/>
    </row>
    <row r="81" spans="1:7" x14ac:dyDescent="0.2">
      <c r="A81" s="369"/>
      <c r="B81" s="369"/>
      <c r="C81" s="369"/>
      <c r="D81" s="214"/>
      <c r="E81" s="214"/>
      <c r="F81" s="312"/>
      <c r="G81" s="214"/>
    </row>
    <row r="82" spans="1:7" x14ac:dyDescent="0.2">
      <c r="A82" s="210"/>
      <c r="B82" s="210"/>
      <c r="C82" s="210"/>
      <c r="D82" s="210"/>
      <c r="E82" s="210"/>
      <c r="F82" s="210"/>
      <c r="G82" s="210"/>
    </row>
    <row r="83" spans="1:7" x14ac:dyDescent="0.2">
      <c r="A83" s="210"/>
      <c r="B83" s="210"/>
      <c r="C83" s="210"/>
      <c r="D83" s="210"/>
      <c r="E83" s="210"/>
      <c r="F83" s="210"/>
      <c r="G83" s="210"/>
    </row>
    <row r="84" spans="1:7" x14ac:dyDescent="0.2">
      <c r="A84" s="210"/>
      <c r="B84" s="210"/>
      <c r="C84" s="210"/>
      <c r="D84" s="210"/>
      <c r="E84" s="210"/>
      <c r="F84" s="210"/>
      <c r="G84" s="210"/>
    </row>
  </sheetData>
  <mergeCells count="33">
    <mergeCell ref="A81:C81"/>
    <mergeCell ref="A1:D1"/>
    <mergeCell ref="A2:D2"/>
    <mergeCell ref="A5:D5"/>
    <mergeCell ref="A55:C55"/>
    <mergeCell ref="A62:C63"/>
    <mergeCell ref="A8:C9"/>
    <mergeCell ref="D8:D9"/>
    <mergeCell ref="A64:C64"/>
    <mergeCell ref="A70:C70"/>
    <mergeCell ref="A74:C74"/>
    <mergeCell ref="A75:C75"/>
    <mergeCell ref="A80:C80"/>
    <mergeCell ref="B52:C52"/>
    <mergeCell ref="A53:C53"/>
    <mergeCell ref="B47:C47"/>
    <mergeCell ref="B50:C50"/>
    <mergeCell ref="B11:C11"/>
    <mergeCell ref="B19:C19"/>
    <mergeCell ref="B27:C27"/>
    <mergeCell ref="B36:C36"/>
    <mergeCell ref="B37:C37"/>
    <mergeCell ref="B38:C38"/>
    <mergeCell ref="B41:C41"/>
    <mergeCell ref="B44:C44"/>
    <mergeCell ref="A45:C45"/>
    <mergeCell ref="B46:C46"/>
    <mergeCell ref="E8:E9"/>
    <mergeCell ref="G8:G9"/>
    <mergeCell ref="A3:G4"/>
    <mergeCell ref="E1:G1"/>
    <mergeCell ref="E2:G2"/>
    <mergeCell ref="F8:F9"/>
  </mergeCells>
  <pageMargins left="0.7" right="0.7" top="0.75" bottom="0.75" header="0.3" footer="0.3"/>
  <pageSetup paperSize="9" scale="6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1"/>
  <sheetViews>
    <sheetView workbookViewId="0">
      <selection activeCell="G19" sqref="G19"/>
    </sheetView>
  </sheetViews>
  <sheetFormatPr defaultColWidth="9.140625" defaultRowHeight="12" x14ac:dyDescent="0.2"/>
  <cols>
    <col min="1" max="2" width="3.7109375" style="184" customWidth="1"/>
    <col min="3" max="3" width="43.7109375" style="184" customWidth="1"/>
    <col min="4" max="7" width="13.7109375" style="184" customWidth="1"/>
    <col min="8" max="16384" width="9.140625" style="184"/>
  </cols>
  <sheetData>
    <row r="1" spans="1:11" ht="32.25" customHeight="1" x14ac:dyDescent="0.2">
      <c r="E1" s="185" t="s">
        <v>331</v>
      </c>
      <c r="F1" s="311"/>
      <c r="G1" s="190"/>
      <c r="H1" s="190"/>
      <c r="I1" s="190"/>
    </row>
    <row r="2" spans="1:11" x14ac:dyDescent="0.25">
      <c r="A2" s="361"/>
      <c r="B2" s="361"/>
      <c r="C2" s="361"/>
      <c r="D2" s="361"/>
      <c r="E2" s="361" t="s">
        <v>286</v>
      </c>
      <c r="F2" s="361"/>
      <c r="G2" s="361"/>
    </row>
    <row r="3" spans="1:11" x14ac:dyDescent="0.2">
      <c r="A3" s="338" t="s">
        <v>332</v>
      </c>
      <c r="B3" s="338"/>
      <c r="C3" s="338"/>
      <c r="D3" s="338"/>
      <c r="E3" s="338"/>
      <c r="F3" s="338"/>
      <c r="G3" s="338"/>
    </row>
    <row r="4" spans="1:11" x14ac:dyDescent="0.2">
      <c r="A4" s="338" t="s">
        <v>94</v>
      </c>
      <c r="B4" s="338"/>
      <c r="C4" s="338"/>
      <c r="D4" s="338"/>
      <c r="E4" s="338"/>
      <c r="F4" s="338"/>
      <c r="G4" s="338"/>
    </row>
    <row r="5" spans="1:11" ht="12.6" thickBot="1" x14ac:dyDescent="0.3">
      <c r="A5" s="339"/>
      <c r="B5" s="339"/>
      <c r="C5" s="339"/>
      <c r="D5" s="339"/>
      <c r="E5" s="185"/>
      <c r="F5" s="311"/>
      <c r="G5" s="185"/>
    </row>
    <row r="6" spans="1:11" hidden="1" x14ac:dyDescent="0.25">
      <c r="A6" s="186" t="s">
        <v>49</v>
      </c>
      <c r="B6" s="187"/>
      <c r="C6" s="188" t="s">
        <v>50</v>
      </c>
      <c r="D6" s="188" t="s">
        <v>51</v>
      </c>
      <c r="E6" s="189"/>
      <c r="F6" s="189"/>
      <c r="G6" s="189"/>
      <c r="H6" s="190"/>
      <c r="I6" s="190"/>
      <c r="J6" s="190"/>
      <c r="K6" s="190"/>
    </row>
    <row r="7" spans="1:11" hidden="1" x14ac:dyDescent="0.25">
      <c r="A7" s="186"/>
      <c r="B7" s="187"/>
      <c r="C7" s="188"/>
      <c r="D7" s="188"/>
      <c r="E7" s="189"/>
      <c r="F7" s="189"/>
      <c r="G7" s="189"/>
    </row>
    <row r="8" spans="1:11" ht="15" customHeight="1" x14ac:dyDescent="0.2">
      <c r="A8" s="381" t="s">
        <v>2</v>
      </c>
      <c r="B8" s="382"/>
      <c r="C8" s="382"/>
      <c r="D8" s="357" t="s">
        <v>111</v>
      </c>
      <c r="E8" s="357" t="s">
        <v>285</v>
      </c>
      <c r="F8" s="362" t="s">
        <v>326</v>
      </c>
      <c r="G8" s="359" t="s">
        <v>284</v>
      </c>
    </row>
    <row r="9" spans="1:11" ht="19.149999999999999" customHeight="1" x14ac:dyDescent="0.2">
      <c r="A9" s="383"/>
      <c r="B9" s="384"/>
      <c r="C9" s="384"/>
      <c r="D9" s="358"/>
      <c r="E9" s="358"/>
      <c r="F9" s="363"/>
      <c r="G9" s="360"/>
    </row>
    <row r="10" spans="1:11" x14ac:dyDescent="0.2">
      <c r="A10" s="224" t="s">
        <v>29</v>
      </c>
      <c r="B10" s="225"/>
      <c r="C10" s="225"/>
      <c r="D10" s="216">
        <f>SUM(D11+D14+D15+D16+D17)</f>
        <v>258919972</v>
      </c>
      <c r="E10" s="216">
        <f t="shared" ref="E10:G10" si="0">SUM(E11+E14+E15+E16+E17)</f>
        <v>-5362697</v>
      </c>
      <c r="F10" s="216">
        <f t="shared" si="0"/>
        <v>14972660</v>
      </c>
      <c r="G10" s="216">
        <f t="shared" si="0"/>
        <v>268529935</v>
      </c>
    </row>
    <row r="11" spans="1:11" s="193" customFormat="1" ht="15" customHeight="1" x14ac:dyDescent="0.2">
      <c r="A11" s="226" t="s">
        <v>7</v>
      </c>
      <c r="B11" s="346" t="s">
        <v>30</v>
      </c>
      <c r="C11" s="346"/>
      <c r="D11" s="218">
        <f>SUM(D12:D13)</f>
        <v>69542945</v>
      </c>
      <c r="E11" s="218">
        <f t="shared" ref="E11:G11" si="1">SUM(E12:E13)</f>
        <v>-300000</v>
      </c>
      <c r="F11" s="218">
        <f t="shared" si="1"/>
        <v>507000</v>
      </c>
      <c r="G11" s="218">
        <f t="shared" si="1"/>
        <v>69749945</v>
      </c>
    </row>
    <row r="12" spans="1:11" x14ac:dyDescent="0.2">
      <c r="A12" s="227"/>
      <c r="B12" s="171">
        <v>1</v>
      </c>
      <c r="C12" s="171" t="s">
        <v>112</v>
      </c>
      <c r="D12" s="171">
        <v>48349990</v>
      </c>
      <c r="E12" s="171">
        <v>-150000</v>
      </c>
      <c r="F12" s="320">
        <v>525000</v>
      </c>
      <c r="G12" s="220">
        <f>SUM(D12:F12)</f>
        <v>48724990</v>
      </c>
    </row>
    <row r="13" spans="1:11" x14ac:dyDescent="0.2">
      <c r="A13" s="227"/>
      <c r="B13" s="171">
        <v>2</v>
      </c>
      <c r="C13" s="171" t="s">
        <v>95</v>
      </c>
      <c r="D13" s="171">
        <v>21192955</v>
      </c>
      <c r="E13" s="171">
        <v>-150000</v>
      </c>
      <c r="F13" s="320">
        <v>-18000</v>
      </c>
      <c r="G13" s="220">
        <f>SUM(D13:F13)</f>
        <v>21024955</v>
      </c>
    </row>
    <row r="14" spans="1:11" x14ac:dyDescent="0.2">
      <c r="A14" s="228" t="s">
        <v>9</v>
      </c>
      <c r="B14" s="346" t="s">
        <v>31</v>
      </c>
      <c r="C14" s="346"/>
      <c r="D14" s="218">
        <v>14346927</v>
      </c>
      <c r="E14" s="218">
        <v>-60000</v>
      </c>
      <c r="F14" s="319">
        <v>-32000</v>
      </c>
      <c r="G14" s="219">
        <f>SUM(D14:F14)</f>
        <v>14254927</v>
      </c>
    </row>
    <row r="15" spans="1:11" x14ac:dyDescent="0.2">
      <c r="A15" s="228" t="s">
        <v>17</v>
      </c>
      <c r="B15" s="346" t="s">
        <v>32</v>
      </c>
      <c r="C15" s="346"/>
      <c r="D15" s="218">
        <v>134796100</v>
      </c>
      <c r="E15" s="218">
        <v>-7741497</v>
      </c>
      <c r="F15" s="319">
        <v>9837660</v>
      </c>
      <c r="G15" s="219">
        <f>SUM(D15:F15)</f>
        <v>136892263</v>
      </c>
    </row>
    <row r="16" spans="1:11" x14ac:dyDescent="0.2">
      <c r="A16" s="228" t="s">
        <v>12</v>
      </c>
      <c r="B16" s="346" t="s">
        <v>33</v>
      </c>
      <c r="C16" s="346"/>
      <c r="D16" s="218">
        <v>4894000</v>
      </c>
      <c r="E16" s="218">
        <v>300000</v>
      </c>
      <c r="F16" s="319"/>
      <c r="G16" s="219">
        <f>SUM(D16:F16)</f>
        <v>5194000</v>
      </c>
    </row>
    <row r="17" spans="1:7" ht="15" customHeight="1" x14ac:dyDescent="0.2">
      <c r="A17" s="229" t="s">
        <v>34</v>
      </c>
      <c r="B17" s="346" t="s">
        <v>35</v>
      </c>
      <c r="C17" s="346"/>
      <c r="D17" s="218">
        <f>SUM(D18:D23)</f>
        <v>35340000</v>
      </c>
      <c r="E17" s="218">
        <f t="shared" ref="E17:G17" si="2">SUM(E18:E23)</f>
        <v>2438800</v>
      </c>
      <c r="F17" s="218">
        <f t="shared" si="2"/>
        <v>4660000</v>
      </c>
      <c r="G17" s="218">
        <f t="shared" si="2"/>
        <v>42438800</v>
      </c>
    </row>
    <row r="18" spans="1:7" ht="15" customHeight="1" x14ac:dyDescent="0.2">
      <c r="A18" s="227"/>
      <c r="B18" s="230">
        <v>1</v>
      </c>
      <c r="C18" s="230" t="s">
        <v>96</v>
      </c>
      <c r="D18" s="171"/>
      <c r="E18" s="171"/>
      <c r="F18" s="320"/>
      <c r="G18" s="220"/>
    </row>
    <row r="19" spans="1:7" x14ac:dyDescent="0.2">
      <c r="A19" s="227"/>
      <c r="B19" s="171">
        <v>2</v>
      </c>
      <c r="C19" s="171" t="s">
        <v>97</v>
      </c>
      <c r="D19" s="171">
        <v>12390000</v>
      </c>
      <c r="E19" s="171"/>
      <c r="F19" s="320">
        <v>200000</v>
      </c>
      <c r="G19" s="220">
        <f>SUM(D19:F19)</f>
        <v>12590000</v>
      </c>
    </row>
    <row r="20" spans="1:7" x14ac:dyDescent="0.2">
      <c r="A20" s="227"/>
      <c r="B20" s="171">
        <v>3</v>
      </c>
      <c r="C20" s="171" t="s">
        <v>98</v>
      </c>
      <c r="D20" s="171">
        <v>18150000</v>
      </c>
      <c r="E20" s="171">
        <v>5134701</v>
      </c>
      <c r="F20" s="320">
        <v>5260000</v>
      </c>
      <c r="G20" s="220">
        <f t="shared" ref="G20:G23" si="3">SUM(D20:F20)</f>
        <v>28544701</v>
      </c>
    </row>
    <row r="21" spans="1:7" x14ac:dyDescent="0.2">
      <c r="A21" s="227"/>
      <c r="B21" s="171">
        <v>4</v>
      </c>
      <c r="C21" s="171" t="s">
        <v>99</v>
      </c>
      <c r="D21" s="171"/>
      <c r="E21" s="171">
        <v>1304099</v>
      </c>
      <c r="F21" s="320"/>
      <c r="G21" s="220">
        <f t="shared" si="3"/>
        <v>1304099</v>
      </c>
    </row>
    <row r="22" spans="1:7" x14ac:dyDescent="0.2">
      <c r="A22" s="227"/>
      <c r="B22" s="171">
        <v>5</v>
      </c>
      <c r="C22" s="171" t="s">
        <v>100</v>
      </c>
      <c r="D22" s="171">
        <v>2000000</v>
      </c>
      <c r="E22" s="171">
        <v>-2000000</v>
      </c>
      <c r="F22" s="320"/>
      <c r="G22" s="220">
        <f t="shared" si="3"/>
        <v>0</v>
      </c>
    </row>
    <row r="23" spans="1:7" x14ac:dyDescent="0.2">
      <c r="A23" s="227"/>
      <c r="B23" s="171">
        <v>6</v>
      </c>
      <c r="C23" s="171" t="s">
        <v>101</v>
      </c>
      <c r="D23" s="171">
        <v>2800000</v>
      </c>
      <c r="E23" s="171">
        <v>-2000000</v>
      </c>
      <c r="F23" s="320">
        <v>-800000</v>
      </c>
      <c r="G23" s="220">
        <f t="shared" si="3"/>
        <v>0</v>
      </c>
    </row>
    <row r="24" spans="1:7" s="193" customFormat="1" ht="15" customHeight="1" x14ac:dyDescent="0.2">
      <c r="A24" s="229" t="s">
        <v>80</v>
      </c>
      <c r="B24" s="346" t="s">
        <v>102</v>
      </c>
      <c r="C24" s="346"/>
      <c r="D24" s="218">
        <f>SUM(D25+D26+D27)</f>
        <v>105872183</v>
      </c>
      <c r="E24" s="218">
        <f t="shared" ref="E24:G24" si="4">SUM(E25+E26+E27)</f>
        <v>-26195578</v>
      </c>
      <c r="F24" s="218">
        <f t="shared" si="4"/>
        <v>19924334</v>
      </c>
      <c r="G24" s="218">
        <f t="shared" si="4"/>
        <v>99600939</v>
      </c>
    </row>
    <row r="25" spans="1:7" s="193" customFormat="1" ht="15" customHeight="1" x14ac:dyDescent="0.2">
      <c r="A25" s="229"/>
      <c r="B25" s="179" t="s">
        <v>7</v>
      </c>
      <c r="C25" s="179" t="s">
        <v>37</v>
      </c>
      <c r="D25" s="218">
        <f>SUM('5. sz melléklet'!C10)</f>
        <v>72644280</v>
      </c>
      <c r="E25" s="218">
        <v>-31236578</v>
      </c>
      <c r="F25" s="319">
        <v>19990903</v>
      </c>
      <c r="G25" s="219">
        <f>SUM(D25:F25)</f>
        <v>61398605</v>
      </c>
    </row>
    <row r="26" spans="1:7" s="193" customFormat="1" ht="15" customHeight="1" x14ac:dyDescent="0.2">
      <c r="A26" s="229"/>
      <c r="B26" s="179" t="s">
        <v>9</v>
      </c>
      <c r="C26" s="179" t="s">
        <v>39</v>
      </c>
      <c r="D26" s="218">
        <f>SUM('5. sz melléklet'!C37)</f>
        <v>20762000</v>
      </c>
      <c r="E26" s="218">
        <v>5041000</v>
      </c>
      <c r="F26" s="319">
        <v>11999334</v>
      </c>
      <c r="G26" s="219">
        <f t="shared" ref="G26" si="5">SUM(D26:F26)</f>
        <v>37802334</v>
      </c>
    </row>
    <row r="27" spans="1:7" s="193" customFormat="1" ht="15" customHeight="1" x14ac:dyDescent="0.2">
      <c r="A27" s="229"/>
      <c r="B27" s="218" t="s">
        <v>17</v>
      </c>
      <c r="C27" s="218" t="s">
        <v>40</v>
      </c>
      <c r="D27" s="218">
        <f>SUM(D28:D32)</f>
        <v>12465903</v>
      </c>
      <c r="E27" s="218">
        <f t="shared" ref="E27:G27" si="6">SUM(E28:E32)</f>
        <v>0</v>
      </c>
      <c r="F27" s="218">
        <f t="shared" si="6"/>
        <v>-12065903</v>
      </c>
      <c r="G27" s="218">
        <f t="shared" si="6"/>
        <v>400000</v>
      </c>
    </row>
    <row r="28" spans="1:7" ht="15" customHeight="1" x14ac:dyDescent="0.2">
      <c r="A28" s="227"/>
      <c r="B28" s="171"/>
      <c r="C28" s="171" t="s">
        <v>103</v>
      </c>
      <c r="D28" s="171">
        <f>SUM('5. sz melléklet'!C51)</f>
        <v>400000</v>
      </c>
      <c r="E28" s="171"/>
      <c r="F28" s="320"/>
      <c r="G28" s="219">
        <f>SUM(D28:F28)</f>
        <v>400000</v>
      </c>
    </row>
    <row r="29" spans="1:7" ht="15" customHeight="1" x14ac:dyDescent="0.2">
      <c r="A29" s="227"/>
      <c r="B29" s="171"/>
      <c r="C29" s="171" t="s">
        <v>104</v>
      </c>
      <c r="D29" s="171"/>
      <c r="E29" s="171"/>
      <c r="F29" s="320"/>
      <c r="G29" s="219">
        <f t="shared" ref="G29:G31" si="7">SUM(D29:E29)</f>
        <v>0</v>
      </c>
    </row>
    <row r="30" spans="1:7" ht="15" customHeight="1" x14ac:dyDescent="0.2">
      <c r="A30" s="227"/>
      <c r="B30" s="171"/>
      <c r="C30" s="171" t="s">
        <v>105</v>
      </c>
      <c r="D30" s="171"/>
      <c r="E30" s="171"/>
      <c r="F30" s="320"/>
      <c r="G30" s="219">
        <f t="shared" si="7"/>
        <v>0</v>
      </c>
    </row>
    <row r="31" spans="1:7" ht="15" customHeight="1" x14ac:dyDescent="0.2">
      <c r="A31" s="227"/>
      <c r="B31" s="171"/>
      <c r="C31" s="171" t="s">
        <v>106</v>
      </c>
      <c r="D31" s="171"/>
      <c r="E31" s="171"/>
      <c r="F31" s="320"/>
      <c r="G31" s="219">
        <f t="shared" si="7"/>
        <v>0</v>
      </c>
    </row>
    <row r="32" spans="1:7" ht="15" customHeight="1" x14ac:dyDescent="0.2">
      <c r="A32" s="227"/>
      <c r="B32" s="171"/>
      <c r="C32" s="171" t="s">
        <v>107</v>
      </c>
      <c r="D32" s="171">
        <f>SUM('5. sz melléklet'!C56)</f>
        <v>12065903</v>
      </c>
      <c r="E32" s="171"/>
      <c r="F32" s="320">
        <v>-12065903</v>
      </c>
      <c r="G32" s="219">
        <f>SUM(D32:F32)</f>
        <v>0</v>
      </c>
    </row>
    <row r="33" spans="1:8" s="193" customFormat="1" ht="15" customHeight="1" x14ac:dyDescent="0.2">
      <c r="A33" s="345" t="s">
        <v>41</v>
      </c>
      <c r="B33" s="346"/>
      <c r="C33" s="346"/>
      <c r="D33" s="218">
        <f>SUM(D24+D10)</f>
        <v>364792155</v>
      </c>
      <c r="E33" s="218">
        <f t="shared" ref="E33:G33" si="8">SUM(E24+E10)</f>
        <v>-31558275</v>
      </c>
      <c r="F33" s="218">
        <f t="shared" si="8"/>
        <v>34896994</v>
      </c>
      <c r="G33" s="218">
        <f t="shared" si="8"/>
        <v>368130874</v>
      </c>
    </row>
    <row r="34" spans="1:8" s="193" customFormat="1" ht="15" customHeight="1" x14ac:dyDescent="0.2">
      <c r="A34" s="228" t="s">
        <v>88</v>
      </c>
      <c r="B34" s="346" t="s">
        <v>108</v>
      </c>
      <c r="C34" s="346"/>
      <c r="D34" s="218">
        <f>SUM(D35:D38)</f>
        <v>258519410</v>
      </c>
      <c r="E34" s="218">
        <f t="shared" ref="E34:G34" si="9">SUM(E35:E38)</f>
        <v>0</v>
      </c>
      <c r="F34" s="218">
        <f t="shared" si="9"/>
        <v>350000</v>
      </c>
      <c r="G34" s="219">
        <f t="shared" si="9"/>
        <v>258869410</v>
      </c>
    </row>
    <row r="35" spans="1:8" s="193" customFormat="1" ht="15" customHeight="1" x14ac:dyDescent="0.2">
      <c r="A35" s="228"/>
      <c r="B35" s="180" t="s">
        <v>7</v>
      </c>
      <c r="C35" s="180" t="s">
        <v>43</v>
      </c>
      <c r="D35" s="171">
        <v>251676626</v>
      </c>
      <c r="E35" s="171"/>
      <c r="F35" s="320">
        <v>350000</v>
      </c>
      <c r="G35" s="220">
        <f>SUM(D35:F35)</f>
        <v>252026626</v>
      </c>
    </row>
    <row r="36" spans="1:8" s="193" customFormat="1" ht="15" customHeight="1" x14ac:dyDescent="0.2">
      <c r="A36" s="228"/>
      <c r="B36" s="180" t="s">
        <v>9</v>
      </c>
      <c r="C36" s="180" t="s">
        <v>44</v>
      </c>
      <c r="D36" s="171"/>
      <c r="E36" s="171"/>
      <c r="F36" s="320"/>
      <c r="G36" s="220">
        <f t="shared" ref="G36:G38" si="10">SUM(D36:E36)</f>
        <v>0</v>
      </c>
    </row>
    <row r="37" spans="1:8" s="193" customFormat="1" ht="15" customHeight="1" x14ac:dyDescent="0.2">
      <c r="A37" s="228"/>
      <c r="B37" s="180" t="s">
        <v>17</v>
      </c>
      <c r="C37" s="180" t="s">
        <v>109</v>
      </c>
      <c r="D37" s="171"/>
      <c r="E37" s="171"/>
      <c r="F37" s="320"/>
      <c r="G37" s="220">
        <f t="shared" si="10"/>
        <v>0</v>
      </c>
    </row>
    <row r="38" spans="1:8" s="193" customFormat="1" ht="15" customHeight="1" x14ac:dyDescent="0.2">
      <c r="A38" s="228"/>
      <c r="B38" s="180" t="s">
        <v>12</v>
      </c>
      <c r="C38" s="180" t="s">
        <v>46</v>
      </c>
      <c r="D38" s="171">
        <v>6842784</v>
      </c>
      <c r="E38" s="171"/>
      <c r="F38" s="320"/>
      <c r="G38" s="220">
        <f t="shared" si="10"/>
        <v>6842784</v>
      </c>
    </row>
    <row r="39" spans="1:8" s="193" customFormat="1" ht="15" customHeight="1" x14ac:dyDescent="0.2">
      <c r="A39" s="345" t="s">
        <v>110</v>
      </c>
      <c r="B39" s="346"/>
      <c r="C39" s="346"/>
      <c r="D39" s="218">
        <f>SUM(D33+D34)</f>
        <v>623311565</v>
      </c>
      <c r="E39" s="218">
        <f t="shared" ref="E39:G39" si="11">SUM(E33+E34)</f>
        <v>-31558275</v>
      </c>
      <c r="F39" s="218">
        <f t="shared" si="11"/>
        <v>35246994</v>
      </c>
      <c r="G39" s="218">
        <f t="shared" si="11"/>
        <v>627000284</v>
      </c>
    </row>
    <row r="40" spans="1:8" s="193" customFormat="1" ht="15" customHeight="1" thickBot="1" x14ac:dyDescent="0.25">
      <c r="A40" s="355" t="s">
        <v>287</v>
      </c>
      <c r="B40" s="356"/>
      <c r="C40" s="356"/>
      <c r="D40" s="221">
        <f>SUM(D39-D35)</f>
        <v>371634939</v>
      </c>
      <c r="E40" s="221">
        <f t="shared" ref="E40:G40" si="12">SUM(E39-E35)</f>
        <v>-31558275</v>
      </c>
      <c r="F40" s="221">
        <f t="shared" si="12"/>
        <v>34896994</v>
      </c>
      <c r="G40" s="221">
        <f t="shared" si="12"/>
        <v>374973658</v>
      </c>
      <c r="H40" s="327"/>
    </row>
    <row r="41" spans="1:8" x14ac:dyDescent="0.2">
      <c r="A41" s="209"/>
      <c r="B41" s="209"/>
      <c r="C41" s="209"/>
      <c r="D41" s="210"/>
      <c r="E41" s="210"/>
      <c r="F41" s="210"/>
      <c r="G41" s="210"/>
    </row>
    <row r="42" spans="1:8" ht="15" customHeight="1" x14ac:dyDescent="0.2">
      <c r="A42" s="370"/>
      <c r="B42" s="370"/>
      <c r="C42" s="370"/>
      <c r="D42" s="210"/>
      <c r="E42" s="210"/>
      <c r="F42" s="210"/>
      <c r="G42" s="210"/>
    </row>
    <row r="46" spans="1:8" ht="12" customHeight="1" x14ac:dyDescent="0.2"/>
    <row r="47" spans="1:8" hidden="1" x14ac:dyDescent="0.25">
      <c r="A47" s="211"/>
      <c r="B47" s="211"/>
      <c r="C47" s="211"/>
      <c r="D47" s="211"/>
      <c r="E47" s="211"/>
      <c r="F47" s="313"/>
      <c r="G47" s="211"/>
    </row>
    <row r="48" spans="1:8" x14ac:dyDescent="0.2">
      <c r="A48" s="211"/>
      <c r="B48" s="211"/>
      <c r="C48" s="211"/>
      <c r="D48" s="211"/>
      <c r="E48" s="211"/>
      <c r="F48" s="313"/>
      <c r="G48" s="211"/>
    </row>
    <row r="49" spans="1:7" x14ac:dyDescent="0.2">
      <c r="A49" s="371"/>
      <c r="B49" s="371"/>
      <c r="C49" s="371"/>
      <c r="D49" s="212"/>
      <c r="E49" s="212"/>
      <c r="F49" s="212"/>
      <c r="G49" s="212"/>
    </row>
    <row r="50" spans="1:7" x14ac:dyDescent="0.2">
      <c r="A50" s="371"/>
      <c r="B50" s="371"/>
      <c r="C50" s="371"/>
      <c r="D50" s="212"/>
      <c r="E50" s="212"/>
      <c r="F50" s="212"/>
      <c r="G50" s="212"/>
    </row>
    <row r="51" spans="1:7" x14ac:dyDescent="0.2">
      <c r="A51" s="369"/>
      <c r="B51" s="369"/>
      <c r="C51" s="369"/>
      <c r="D51" s="210"/>
      <c r="E51" s="210"/>
      <c r="F51" s="210"/>
      <c r="G51" s="210"/>
    </row>
    <row r="52" spans="1:7" x14ac:dyDescent="0.2">
      <c r="A52" s="210"/>
      <c r="B52" s="210"/>
      <c r="C52" s="210"/>
      <c r="D52" s="210"/>
      <c r="E52" s="210"/>
      <c r="F52" s="210"/>
      <c r="G52" s="210"/>
    </row>
    <row r="53" spans="1:7" x14ac:dyDescent="0.2">
      <c r="A53" s="210"/>
      <c r="B53" s="210"/>
      <c r="C53" s="210"/>
      <c r="D53" s="210"/>
      <c r="E53" s="210"/>
      <c r="F53" s="210"/>
      <c r="G53" s="210"/>
    </row>
    <row r="54" spans="1:7" x14ac:dyDescent="0.2">
      <c r="A54" s="210"/>
      <c r="B54" s="210"/>
      <c r="C54" s="210"/>
      <c r="D54" s="210"/>
      <c r="E54" s="210"/>
      <c r="F54" s="210"/>
      <c r="G54" s="210"/>
    </row>
    <row r="55" spans="1:7" x14ac:dyDescent="0.2">
      <c r="A55" s="210"/>
      <c r="B55" s="210"/>
      <c r="C55" s="210"/>
      <c r="D55" s="210"/>
      <c r="E55" s="210"/>
      <c r="F55" s="210"/>
      <c r="G55" s="210"/>
    </row>
    <row r="56" spans="1:7" x14ac:dyDescent="0.2">
      <c r="A56" s="210"/>
      <c r="B56" s="210"/>
      <c r="C56" s="210"/>
      <c r="D56" s="210"/>
      <c r="E56" s="210"/>
      <c r="F56" s="210"/>
      <c r="G56" s="210"/>
    </row>
    <row r="57" spans="1:7" x14ac:dyDescent="0.2">
      <c r="A57" s="369"/>
      <c r="B57" s="369"/>
      <c r="C57" s="369"/>
      <c r="D57" s="210"/>
      <c r="E57" s="210"/>
      <c r="F57" s="210"/>
      <c r="G57" s="210"/>
    </row>
    <row r="58" spans="1:7" x14ac:dyDescent="0.2">
      <c r="A58" s="210"/>
      <c r="B58" s="210"/>
      <c r="C58" s="210"/>
      <c r="D58" s="210"/>
      <c r="E58" s="210"/>
      <c r="F58" s="210"/>
      <c r="G58" s="210"/>
    </row>
    <row r="59" spans="1:7" x14ac:dyDescent="0.2">
      <c r="A59" s="210"/>
      <c r="B59" s="210"/>
      <c r="C59" s="210"/>
      <c r="D59" s="210"/>
      <c r="E59" s="210"/>
      <c r="F59" s="210"/>
      <c r="G59" s="210"/>
    </row>
    <row r="60" spans="1:7" s="213" customFormat="1" x14ac:dyDescent="0.2">
      <c r="A60" s="210"/>
      <c r="B60" s="210"/>
      <c r="C60" s="210"/>
      <c r="D60" s="210"/>
      <c r="E60" s="210"/>
      <c r="F60" s="210"/>
      <c r="G60" s="210"/>
    </row>
    <row r="61" spans="1:7" x14ac:dyDescent="0.2">
      <c r="A61" s="369"/>
      <c r="B61" s="369"/>
      <c r="C61" s="369"/>
      <c r="D61" s="214"/>
      <c r="E61" s="214"/>
      <c r="F61" s="312"/>
      <c r="G61" s="214"/>
    </row>
    <row r="62" spans="1:7" x14ac:dyDescent="0.2">
      <c r="A62" s="369"/>
      <c r="B62" s="369"/>
      <c r="C62" s="369"/>
      <c r="D62" s="210"/>
      <c r="E62" s="210"/>
      <c r="F62" s="210"/>
      <c r="G62" s="210"/>
    </row>
    <row r="63" spans="1:7" x14ac:dyDescent="0.2">
      <c r="A63" s="210"/>
      <c r="B63" s="210"/>
      <c r="C63" s="210"/>
      <c r="D63" s="210"/>
      <c r="E63" s="210"/>
      <c r="F63" s="210"/>
      <c r="G63" s="210"/>
    </row>
    <row r="64" spans="1:7" x14ac:dyDescent="0.2">
      <c r="A64" s="210"/>
      <c r="B64" s="210"/>
      <c r="C64" s="210"/>
      <c r="D64" s="210"/>
      <c r="E64" s="210"/>
      <c r="F64" s="210"/>
      <c r="G64" s="210"/>
    </row>
    <row r="65" spans="1:7" x14ac:dyDescent="0.2">
      <c r="A65" s="210"/>
      <c r="B65" s="210"/>
      <c r="C65" s="210"/>
      <c r="D65" s="210"/>
      <c r="E65" s="210"/>
      <c r="F65" s="210"/>
      <c r="G65" s="210"/>
    </row>
    <row r="66" spans="1:7" s="213" customFormat="1" x14ac:dyDescent="0.2">
      <c r="A66" s="210"/>
      <c r="B66" s="210"/>
      <c r="C66" s="210"/>
      <c r="D66" s="210"/>
      <c r="E66" s="210"/>
      <c r="F66" s="210"/>
      <c r="G66" s="210"/>
    </row>
    <row r="67" spans="1:7" s="213" customFormat="1" x14ac:dyDescent="0.2">
      <c r="A67" s="369"/>
      <c r="B67" s="369"/>
      <c r="C67" s="369"/>
      <c r="D67" s="214"/>
      <c r="E67" s="214"/>
      <c r="F67" s="312"/>
      <c r="G67" s="214"/>
    </row>
    <row r="68" spans="1:7" x14ac:dyDescent="0.2">
      <c r="A68" s="369"/>
      <c r="B68" s="369"/>
      <c r="C68" s="369"/>
      <c r="D68" s="214"/>
      <c r="E68" s="214"/>
      <c r="F68" s="312"/>
      <c r="G68" s="214"/>
    </row>
    <row r="69" spans="1:7" x14ac:dyDescent="0.2">
      <c r="A69" s="210"/>
      <c r="B69" s="210"/>
      <c r="C69" s="210"/>
      <c r="D69" s="210"/>
      <c r="E69" s="210"/>
      <c r="F69" s="210"/>
      <c r="G69" s="210"/>
    </row>
    <row r="70" spans="1:7" x14ac:dyDescent="0.2">
      <c r="A70" s="210"/>
      <c r="B70" s="210"/>
      <c r="C70" s="210"/>
      <c r="D70" s="210"/>
      <c r="E70" s="210"/>
      <c r="F70" s="210"/>
      <c r="G70" s="210"/>
    </row>
    <row r="71" spans="1:7" x14ac:dyDescent="0.2">
      <c r="A71" s="210"/>
      <c r="B71" s="210"/>
      <c r="C71" s="210"/>
      <c r="D71" s="210"/>
      <c r="E71" s="210"/>
      <c r="F71" s="210"/>
      <c r="G71" s="210"/>
    </row>
  </sheetData>
  <mergeCells count="28">
    <mergeCell ref="B24:C24"/>
    <mergeCell ref="A33:C33"/>
    <mergeCell ref="B34:C34"/>
    <mergeCell ref="B11:C11"/>
    <mergeCell ref="B14:C14"/>
    <mergeCell ref="B15:C15"/>
    <mergeCell ref="B16:C16"/>
    <mergeCell ref="B17:C17"/>
    <mergeCell ref="A61:C61"/>
    <mergeCell ref="A62:C62"/>
    <mergeCell ref="A67:C67"/>
    <mergeCell ref="A68:C68"/>
    <mergeCell ref="A39:C39"/>
    <mergeCell ref="A40:C40"/>
    <mergeCell ref="A42:C42"/>
    <mergeCell ref="A49:C50"/>
    <mergeCell ref="A51:C51"/>
    <mergeCell ref="A57:C57"/>
    <mergeCell ref="E8:E9"/>
    <mergeCell ref="G8:G9"/>
    <mergeCell ref="E2:G2"/>
    <mergeCell ref="A3:G3"/>
    <mergeCell ref="A4:G4"/>
    <mergeCell ref="A8:C9"/>
    <mergeCell ref="D8:D9"/>
    <mergeCell ref="A2:D2"/>
    <mergeCell ref="A5:D5"/>
    <mergeCell ref="F8:F9"/>
  </mergeCells>
  <pageMargins left="0.7" right="0.7" top="0.75" bottom="0.75" header="0.3" footer="0.3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4"/>
  <sheetViews>
    <sheetView topLeftCell="A29" workbookViewId="0">
      <selection activeCell="I47" sqref="I47"/>
    </sheetView>
  </sheetViews>
  <sheetFormatPr defaultColWidth="9.140625" defaultRowHeight="12.75" x14ac:dyDescent="0.2"/>
  <cols>
    <col min="1" max="1" width="41.42578125" style="1" customWidth="1"/>
    <col min="2" max="4" width="18.7109375" style="1" customWidth="1"/>
    <col min="5" max="16384" width="9.140625" style="1"/>
  </cols>
  <sheetData>
    <row r="1" spans="1:7" ht="32.25" customHeight="1" x14ac:dyDescent="0.2">
      <c r="A1" s="398" t="s">
        <v>333</v>
      </c>
      <c r="B1" s="398"/>
      <c r="C1" s="398"/>
      <c r="D1" s="398"/>
    </row>
    <row r="2" spans="1:7" ht="13.15" x14ac:dyDescent="0.25">
      <c r="A2" s="401"/>
      <c r="B2" s="401"/>
      <c r="C2" s="401"/>
      <c r="D2" s="1" t="s">
        <v>286</v>
      </c>
    </row>
    <row r="3" spans="1:7" x14ac:dyDescent="0.2">
      <c r="A3" s="385" t="s">
        <v>334</v>
      </c>
      <c r="B3" s="385"/>
      <c r="C3" s="385"/>
      <c r="D3" s="385"/>
    </row>
    <row r="4" spans="1:7" x14ac:dyDescent="0.2">
      <c r="A4" s="385" t="s">
        <v>126</v>
      </c>
      <c r="B4" s="385"/>
      <c r="C4" s="385"/>
      <c r="D4" s="385"/>
    </row>
    <row r="5" spans="1:7" ht="13.9" thickBot="1" x14ac:dyDescent="0.3">
      <c r="A5" s="402"/>
      <c r="B5" s="402"/>
      <c r="C5" s="402"/>
    </row>
    <row r="6" spans="1:7" ht="13.9" hidden="1" thickBot="1" x14ac:dyDescent="0.3">
      <c r="A6" s="5" t="s">
        <v>49</v>
      </c>
      <c r="B6" s="6" t="s">
        <v>50</v>
      </c>
      <c r="C6" s="6" t="s">
        <v>51</v>
      </c>
      <c r="D6" s="2"/>
      <c r="E6" s="2"/>
      <c r="F6" s="2"/>
      <c r="G6" s="2"/>
    </row>
    <row r="7" spans="1:7" ht="13.9" hidden="1" thickBot="1" x14ac:dyDescent="0.3">
      <c r="A7" s="5"/>
      <c r="B7" s="6"/>
      <c r="C7" s="6"/>
    </row>
    <row r="8" spans="1:7" ht="15" customHeight="1" x14ac:dyDescent="0.2">
      <c r="A8" s="403" t="s">
        <v>266</v>
      </c>
      <c r="B8" s="405"/>
      <c r="C8" s="407" t="s">
        <v>111</v>
      </c>
      <c r="D8" s="399" t="s">
        <v>284</v>
      </c>
    </row>
    <row r="9" spans="1:7" x14ac:dyDescent="0.2">
      <c r="A9" s="404"/>
      <c r="B9" s="406"/>
      <c r="C9" s="408"/>
      <c r="D9" s="400"/>
    </row>
    <row r="10" spans="1:7" x14ac:dyDescent="0.2">
      <c r="A10" s="394" t="s">
        <v>268</v>
      </c>
      <c r="B10" s="172" t="s">
        <v>30</v>
      </c>
      <c r="C10" s="232">
        <v>18322955</v>
      </c>
      <c r="D10" s="175">
        <v>17629755</v>
      </c>
    </row>
    <row r="11" spans="1:7" x14ac:dyDescent="0.2">
      <c r="A11" s="394"/>
      <c r="B11" s="172" t="s">
        <v>267</v>
      </c>
      <c r="C11" s="232">
        <v>3775000</v>
      </c>
      <c r="D11" s="175">
        <v>3775000</v>
      </c>
    </row>
    <row r="12" spans="1:7" ht="15" customHeight="1" x14ac:dyDescent="0.2">
      <c r="A12" s="394"/>
      <c r="B12" s="178" t="s">
        <v>32</v>
      </c>
      <c r="C12" s="233">
        <v>19615000</v>
      </c>
      <c r="D12" s="175">
        <v>23861600</v>
      </c>
    </row>
    <row r="13" spans="1:7" s="9" customFormat="1" x14ac:dyDescent="0.2">
      <c r="A13" s="392" t="s">
        <v>5</v>
      </c>
      <c r="B13" s="393"/>
      <c r="C13" s="234">
        <f>SUM(C10:C12)</f>
        <v>41712955</v>
      </c>
      <c r="D13" s="174">
        <f>SUM(D10:D12)</f>
        <v>45266355</v>
      </c>
    </row>
    <row r="14" spans="1:7" x14ac:dyDescent="0.2">
      <c r="A14" s="394" t="s">
        <v>288</v>
      </c>
      <c r="B14" s="172" t="s">
        <v>30</v>
      </c>
      <c r="C14" s="233"/>
      <c r="D14" s="175"/>
    </row>
    <row r="15" spans="1:7" x14ac:dyDescent="0.2">
      <c r="A15" s="394"/>
      <c r="B15" s="172" t="s">
        <v>267</v>
      </c>
      <c r="C15" s="233"/>
      <c r="D15" s="175"/>
    </row>
    <row r="16" spans="1:7" x14ac:dyDescent="0.2">
      <c r="A16" s="394"/>
      <c r="B16" s="178" t="s">
        <v>32</v>
      </c>
      <c r="C16" s="233">
        <v>863600</v>
      </c>
      <c r="D16" s="175">
        <v>863600</v>
      </c>
    </row>
    <row r="17" spans="1:4" s="9" customFormat="1" x14ac:dyDescent="0.2">
      <c r="A17" s="177" t="s">
        <v>5</v>
      </c>
      <c r="B17" s="178"/>
      <c r="C17" s="234">
        <f>SUM(C14:C16)</f>
        <v>863600</v>
      </c>
      <c r="D17" s="174">
        <f>SUM(D14:D16)</f>
        <v>863600</v>
      </c>
    </row>
    <row r="18" spans="1:4" ht="15" customHeight="1" x14ac:dyDescent="0.2">
      <c r="A18" s="395" t="s">
        <v>289</v>
      </c>
      <c r="B18" s="172" t="s">
        <v>30</v>
      </c>
      <c r="C18" s="233"/>
      <c r="D18" s="175"/>
    </row>
    <row r="19" spans="1:4" ht="15" customHeight="1" x14ac:dyDescent="0.2">
      <c r="A19" s="395"/>
      <c r="B19" s="172" t="s">
        <v>267</v>
      </c>
      <c r="C19" s="233"/>
      <c r="D19" s="175"/>
    </row>
    <row r="20" spans="1:4" x14ac:dyDescent="0.2">
      <c r="A20" s="395"/>
      <c r="B20" s="178" t="s">
        <v>32</v>
      </c>
      <c r="C20" s="233">
        <v>266700</v>
      </c>
      <c r="D20" s="175">
        <v>266700</v>
      </c>
    </row>
    <row r="21" spans="1:4" s="15" customFormat="1" x14ac:dyDescent="0.2">
      <c r="A21" s="177" t="s">
        <v>5</v>
      </c>
      <c r="B21" s="178"/>
      <c r="C21" s="234">
        <f>SUM(C18:C20)</f>
        <v>266700</v>
      </c>
      <c r="D21" s="174">
        <f>SUM(D18:D20)</f>
        <v>266700</v>
      </c>
    </row>
    <row r="22" spans="1:4" x14ac:dyDescent="0.2">
      <c r="A22" s="394" t="s">
        <v>290</v>
      </c>
      <c r="B22" s="172" t="s">
        <v>30</v>
      </c>
      <c r="C22" s="233">
        <v>733770</v>
      </c>
      <c r="D22" s="175">
        <v>728770</v>
      </c>
    </row>
    <row r="23" spans="1:4" x14ac:dyDescent="0.2">
      <c r="A23" s="394"/>
      <c r="B23" s="172" t="s">
        <v>267</v>
      </c>
      <c r="C23" s="233">
        <v>73377</v>
      </c>
      <c r="D23" s="175">
        <v>73377</v>
      </c>
    </row>
    <row r="24" spans="1:4" s="9" customFormat="1" ht="15" customHeight="1" x14ac:dyDescent="0.2">
      <c r="A24" s="394"/>
      <c r="B24" s="178" t="s">
        <v>32</v>
      </c>
      <c r="C24" s="234"/>
      <c r="D24" s="175">
        <v>5000</v>
      </c>
    </row>
    <row r="25" spans="1:4" s="9" customFormat="1" ht="15" customHeight="1" x14ac:dyDescent="0.2">
      <c r="A25" s="392" t="s">
        <v>5</v>
      </c>
      <c r="B25" s="393"/>
      <c r="C25" s="234">
        <f>SUM(C22:C24)</f>
        <v>807147</v>
      </c>
      <c r="D25" s="174">
        <f>SUM(D22:D24)</f>
        <v>807147</v>
      </c>
    </row>
    <row r="26" spans="1:4" ht="15" customHeight="1" x14ac:dyDescent="0.2">
      <c r="A26" s="389" t="s">
        <v>291</v>
      </c>
      <c r="B26" s="172" t="s">
        <v>30</v>
      </c>
      <c r="C26" s="233"/>
      <c r="D26" s="175"/>
    </row>
    <row r="27" spans="1:4" ht="15" customHeight="1" x14ac:dyDescent="0.2">
      <c r="A27" s="390"/>
      <c r="B27" s="172" t="s">
        <v>267</v>
      </c>
      <c r="C27" s="233"/>
      <c r="D27" s="175"/>
    </row>
    <row r="28" spans="1:4" ht="15" customHeight="1" x14ac:dyDescent="0.2">
      <c r="A28" s="391"/>
      <c r="B28" s="178" t="s">
        <v>32</v>
      </c>
      <c r="C28" s="233">
        <v>20000</v>
      </c>
      <c r="D28" s="175">
        <v>20000</v>
      </c>
    </row>
    <row r="29" spans="1:4" s="15" customFormat="1" ht="15" customHeight="1" x14ac:dyDescent="0.2">
      <c r="A29" s="392" t="s">
        <v>5</v>
      </c>
      <c r="B29" s="393"/>
      <c r="C29" s="234">
        <f>SUM(C26:C28)</f>
        <v>20000</v>
      </c>
      <c r="D29" s="174">
        <f>SUM(D26:D28)</f>
        <v>20000</v>
      </c>
    </row>
    <row r="30" spans="1:4" s="9" customFormat="1" ht="15" customHeight="1" x14ac:dyDescent="0.2">
      <c r="A30" s="389" t="s">
        <v>292</v>
      </c>
      <c r="B30" s="172" t="s">
        <v>30</v>
      </c>
      <c r="C30" s="233">
        <v>4964000</v>
      </c>
      <c r="D30" s="175">
        <v>4964000</v>
      </c>
    </row>
    <row r="31" spans="1:4" s="9" customFormat="1" ht="15" customHeight="1" x14ac:dyDescent="0.2">
      <c r="A31" s="390"/>
      <c r="B31" s="172" t="s">
        <v>267</v>
      </c>
      <c r="C31" s="233">
        <v>1034560</v>
      </c>
      <c r="D31" s="175">
        <v>1134560</v>
      </c>
    </row>
    <row r="32" spans="1:4" s="9" customFormat="1" ht="15" customHeight="1" x14ac:dyDescent="0.2">
      <c r="A32" s="391"/>
      <c r="B32" s="178" t="s">
        <v>32</v>
      </c>
      <c r="C32" s="233">
        <v>5023000</v>
      </c>
      <c r="D32" s="175">
        <v>5781000</v>
      </c>
    </row>
    <row r="33" spans="1:4" s="9" customFormat="1" ht="15" customHeight="1" x14ac:dyDescent="0.2">
      <c r="A33" s="392" t="s">
        <v>5</v>
      </c>
      <c r="B33" s="393"/>
      <c r="C33" s="234">
        <f>SUM(C30:C32)</f>
        <v>11021560</v>
      </c>
      <c r="D33" s="174">
        <f>SUM(D30:D32)</f>
        <v>11879560</v>
      </c>
    </row>
    <row r="34" spans="1:4" s="9" customFormat="1" ht="15" customHeight="1" x14ac:dyDescent="0.2">
      <c r="A34" s="389" t="s">
        <v>293</v>
      </c>
      <c r="B34" s="172" t="s">
        <v>30</v>
      </c>
      <c r="C34" s="233"/>
      <c r="D34" s="174"/>
    </row>
    <row r="35" spans="1:4" s="9" customFormat="1" ht="15" customHeight="1" x14ac:dyDescent="0.2">
      <c r="A35" s="390"/>
      <c r="B35" s="172" t="s">
        <v>267</v>
      </c>
      <c r="C35" s="233"/>
      <c r="D35" s="174"/>
    </row>
    <row r="36" spans="1:4" s="15" customFormat="1" ht="15" customHeight="1" x14ac:dyDescent="0.2">
      <c r="A36" s="391"/>
      <c r="B36" s="178" t="s">
        <v>32</v>
      </c>
      <c r="C36" s="233">
        <v>2032000</v>
      </c>
      <c r="D36" s="175">
        <v>2032000</v>
      </c>
    </row>
    <row r="37" spans="1:4" s="9" customFormat="1" ht="15" customHeight="1" x14ac:dyDescent="0.2">
      <c r="A37" s="396" t="s">
        <v>5</v>
      </c>
      <c r="B37" s="397"/>
      <c r="C37" s="234">
        <f>SUM(C34:C36)</f>
        <v>2032000</v>
      </c>
      <c r="D37" s="174">
        <f>SUM(D34:D36)</f>
        <v>2032000</v>
      </c>
    </row>
    <row r="38" spans="1:4" s="9" customFormat="1" ht="15" customHeight="1" x14ac:dyDescent="0.2">
      <c r="A38" s="389" t="s">
        <v>294</v>
      </c>
      <c r="B38" s="172" t="s">
        <v>30</v>
      </c>
      <c r="C38" s="233"/>
      <c r="D38" s="174"/>
    </row>
    <row r="39" spans="1:4" s="9" customFormat="1" ht="15" customHeight="1" x14ac:dyDescent="0.2">
      <c r="A39" s="390"/>
      <c r="B39" s="172" t="s">
        <v>267</v>
      </c>
      <c r="C39" s="233"/>
      <c r="D39" s="174"/>
    </row>
    <row r="40" spans="1:4" s="9" customFormat="1" ht="15" customHeight="1" x14ac:dyDescent="0.2">
      <c r="A40" s="391"/>
      <c r="B40" s="178" t="s">
        <v>32</v>
      </c>
      <c r="C40" s="233">
        <v>5461000</v>
      </c>
      <c r="D40" s="175">
        <v>5461000</v>
      </c>
    </row>
    <row r="41" spans="1:4" s="9" customFormat="1" ht="15" customHeight="1" x14ac:dyDescent="0.2">
      <c r="A41" s="396" t="s">
        <v>5</v>
      </c>
      <c r="B41" s="397"/>
      <c r="C41" s="234">
        <f>SUM(C38:C40)</f>
        <v>5461000</v>
      </c>
      <c r="D41" s="174">
        <f>SUM(D38:D40)</f>
        <v>5461000</v>
      </c>
    </row>
    <row r="42" spans="1:4" s="9" customFormat="1" ht="15" customHeight="1" x14ac:dyDescent="0.2">
      <c r="A42" s="389" t="s">
        <v>295</v>
      </c>
      <c r="B42" s="172" t="s">
        <v>30</v>
      </c>
      <c r="C42" s="233">
        <v>9953000</v>
      </c>
      <c r="D42" s="175">
        <v>10353000</v>
      </c>
    </row>
    <row r="43" spans="1:4" ht="15" customHeight="1" x14ac:dyDescent="0.2">
      <c r="A43" s="390"/>
      <c r="B43" s="172" t="s">
        <v>267</v>
      </c>
      <c r="C43" s="233">
        <v>2074120</v>
      </c>
      <c r="D43" s="175">
        <v>2074120</v>
      </c>
    </row>
    <row r="44" spans="1:4" ht="15" customHeight="1" x14ac:dyDescent="0.2">
      <c r="A44" s="391"/>
      <c r="B44" s="178" t="s">
        <v>32</v>
      </c>
      <c r="C44" s="233">
        <v>5989000</v>
      </c>
      <c r="D44" s="175">
        <v>5989000</v>
      </c>
    </row>
    <row r="45" spans="1:4" s="9" customFormat="1" ht="15" customHeight="1" x14ac:dyDescent="0.2">
      <c r="A45" s="396" t="s">
        <v>5</v>
      </c>
      <c r="B45" s="397"/>
      <c r="C45" s="234">
        <f>SUM(C42:C44)</f>
        <v>18016120</v>
      </c>
      <c r="D45" s="174">
        <f>SUM(D42:D44)</f>
        <v>18416120</v>
      </c>
    </row>
    <row r="46" spans="1:4" s="9" customFormat="1" ht="15" customHeight="1" x14ac:dyDescent="0.2">
      <c r="A46" s="389" t="s">
        <v>296</v>
      </c>
      <c r="B46" s="172" t="s">
        <v>30</v>
      </c>
      <c r="C46" s="233">
        <v>10894250</v>
      </c>
      <c r="D46" s="175">
        <v>11261250</v>
      </c>
    </row>
    <row r="47" spans="1:4" s="9" customFormat="1" ht="15" customHeight="1" x14ac:dyDescent="0.2">
      <c r="A47" s="390"/>
      <c r="B47" s="172" t="s">
        <v>267</v>
      </c>
      <c r="C47" s="233">
        <v>2272810</v>
      </c>
      <c r="D47" s="175">
        <v>2272810</v>
      </c>
    </row>
    <row r="48" spans="1:4" s="9" customFormat="1" ht="15" customHeight="1" x14ac:dyDescent="0.2">
      <c r="A48" s="391"/>
      <c r="B48" s="178" t="s">
        <v>32</v>
      </c>
      <c r="C48" s="233">
        <v>14008000</v>
      </c>
      <c r="D48" s="175">
        <v>14508000</v>
      </c>
    </row>
    <row r="49" spans="1:4" s="9" customFormat="1" ht="15" customHeight="1" x14ac:dyDescent="0.2">
      <c r="A49" s="396" t="s">
        <v>5</v>
      </c>
      <c r="B49" s="397"/>
      <c r="C49" s="234">
        <f>SUM(C46:C48)</f>
        <v>27175060</v>
      </c>
      <c r="D49" s="174">
        <f>SUM(D46:D48)</f>
        <v>28042060</v>
      </c>
    </row>
    <row r="50" spans="1:4" s="9" customFormat="1" ht="15" customHeight="1" x14ac:dyDescent="0.2">
      <c r="A50" s="386" t="s">
        <v>297</v>
      </c>
      <c r="B50" s="172" t="s">
        <v>30</v>
      </c>
      <c r="C50" s="233"/>
      <c r="D50" s="174"/>
    </row>
    <row r="51" spans="1:4" s="9" customFormat="1" ht="15" customHeight="1" x14ac:dyDescent="0.2">
      <c r="A51" s="387"/>
      <c r="B51" s="172" t="s">
        <v>267</v>
      </c>
      <c r="C51" s="233"/>
      <c r="D51" s="174"/>
    </row>
    <row r="52" spans="1:4" s="9" customFormat="1" ht="15" customHeight="1" x14ac:dyDescent="0.2">
      <c r="A52" s="388"/>
      <c r="B52" s="178" t="s">
        <v>32</v>
      </c>
      <c r="C52" s="233">
        <v>19927000</v>
      </c>
      <c r="D52" s="175">
        <v>11433719</v>
      </c>
    </row>
    <row r="53" spans="1:4" s="9" customFormat="1" ht="15" customHeight="1" thickBot="1" x14ac:dyDescent="0.25">
      <c r="A53" s="410" t="s">
        <v>5</v>
      </c>
      <c r="B53" s="411"/>
      <c r="C53" s="181">
        <f>SUM(C50:C52)</f>
        <v>19927000</v>
      </c>
      <c r="D53" s="20">
        <f>SUM(D50:D52)</f>
        <v>11433719</v>
      </c>
    </row>
    <row r="54" spans="1:4" x14ac:dyDescent="0.2">
      <c r="A54" s="15"/>
      <c r="B54" s="15"/>
      <c r="C54" s="10"/>
    </row>
    <row r="55" spans="1:4" ht="15" customHeight="1" x14ac:dyDescent="0.2">
      <c r="A55" s="412"/>
      <c r="B55" s="412"/>
      <c r="C55" s="10"/>
    </row>
    <row r="59" spans="1:4" ht="12" customHeight="1" x14ac:dyDescent="0.2"/>
    <row r="60" spans="1:4" ht="13.15" hidden="1" x14ac:dyDescent="0.25">
      <c r="A60" s="11"/>
      <c r="B60" s="11"/>
      <c r="C60" s="11"/>
    </row>
    <row r="61" spans="1:4" x14ac:dyDescent="0.2">
      <c r="A61" s="11"/>
      <c r="B61" s="11"/>
      <c r="C61" s="11"/>
    </row>
    <row r="62" spans="1:4" x14ac:dyDescent="0.2">
      <c r="A62" s="413"/>
      <c r="B62" s="413"/>
      <c r="C62" s="12"/>
    </row>
    <row r="63" spans="1:4" x14ac:dyDescent="0.2">
      <c r="A63" s="413"/>
      <c r="B63" s="413"/>
      <c r="C63" s="12"/>
    </row>
    <row r="64" spans="1:4" x14ac:dyDescent="0.2">
      <c r="A64" s="409"/>
      <c r="B64" s="409"/>
      <c r="C64" s="10"/>
    </row>
    <row r="65" spans="1:3" x14ac:dyDescent="0.2">
      <c r="A65" s="10"/>
      <c r="B65" s="10"/>
      <c r="C65" s="10"/>
    </row>
    <row r="66" spans="1:3" x14ac:dyDescent="0.2">
      <c r="A66" s="10"/>
      <c r="B66" s="10"/>
      <c r="C66" s="10"/>
    </row>
    <row r="67" spans="1:3" x14ac:dyDescent="0.2">
      <c r="A67" s="10"/>
      <c r="B67" s="10"/>
      <c r="C67" s="10"/>
    </row>
    <row r="68" spans="1:3" x14ac:dyDescent="0.2">
      <c r="A68" s="10"/>
      <c r="B68" s="10"/>
      <c r="C68" s="10"/>
    </row>
    <row r="69" spans="1:3" x14ac:dyDescent="0.2">
      <c r="A69" s="10"/>
      <c r="B69" s="10"/>
      <c r="C69" s="10"/>
    </row>
    <row r="70" spans="1:3" x14ac:dyDescent="0.2">
      <c r="A70" s="409"/>
      <c r="B70" s="409"/>
      <c r="C70" s="10"/>
    </row>
    <row r="71" spans="1:3" x14ac:dyDescent="0.2">
      <c r="A71" s="10"/>
      <c r="B71" s="10"/>
      <c r="C71" s="10"/>
    </row>
    <row r="72" spans="1:3" x14ac:dyDescent="0.2">
      <c r="A72" s="10"/>
      <c r="B72" s="10"/>
      <c r="C72" s="10"/>
    </row>
    <row r="73" spans="1:3" s="3" customFormat="1" x14ac:dyDescent="0.2">
      <c r="A73" s="10"/>
      <c r="B73" s="10"/>
      <c r="C73" s="10"/>
    </row>
    <row r="74" spans="1:3" x14ac:dyDescent="0.2">
      <c r="A74" s="409"/>
      <c r="B74" s="409"/>
      <c r="C74" s="13"/>
    </row>
    <row r="75" spans="1:3" x14ac:dyDescent="0.2">
      <c r="A75" s="409"/>
      <c r="B75" s="409"/>
      <c r="C75" s="10"/>
    </row>
    <row r="76" spans="1:3" x14ac:dyDescent="0.2">
      <c r="A76" s="10"/>
      <c r="B76" s="10"/>
      <c r="C76" s="10"/>
    </row>
    <row r="77" spans="1:3" x14ac:dyDescent="0.2">
      <c r="A77" s="10"/>
      <c r="B77" s="10"/>
      <c r="C77" s="10"/>
    </row>
    <row r="78" spans="1:3" x14ac:dyDescent="0.2">
      <c r="A78" s="10"/>
      <c r="B78" s="10"/>
      <c r="C78" s="10"/>
    </row>
    <row r="79" spans="1:3" s="3" customFormat="1" x14ac:dyDescent="0.2">
      <c r="A79" s="10"/>
      <c r="B79" s="10"/>
      <c r="C79" s="10"/>
    </row>
    <row r="80" spans="1:3" s="3" customFormat="1" x14ac:dyDescent="0.2">
      <c r="A80" s="409"/>
      <c r="B80" s="409"/>
      <c r="C80" s="13"/>
    </row>
    <row r="81" spans="1:3" x14ac:dyDescent="0.2">
      <c r="A81" s="409"/>
      <c r="B81" s="409"/>
      <c r="C81" s="13"/>
    </row>
    <row r="82" spans="1:3" x14ac:dyDescent="0.2">
      <c r="A82" s="10"/>
      <c r="B82" s="10"/>
      <c r="C82" s="10"/>
    </row>
    <row r="83" spans="1:3" x14ac:dyDescent="0.2">
      <c r="A83" s="10"/>
      <c r="B83" s="10"/>
      <c r="C83" s="10"/>
    </row>
    <row r="84" spans="1:3" x14ac:dyDescent="0.2">
      <c r="A84" s="10"/>
      <c r="B84" s="10"/>
      <c r="C84" s="10"/>
    </row>
  </sheetData>
  <mergeCells count="37">
    <mergeCell ref="A75:B75"/>
    <mergeCell ref="A80:B80"/>
    <mergeCell ref="A81:B81"/>
    <mergeCell ref="A53:B53"/>
    <mergeCell ref="A55:B55"/>
    <mergeCell ref="A62:B63"/>
    <mergeCell ref="A64:B64"/>
    <mergeCell ref="A70:B70"/>
    <mergeCell ref="A74:B74"/>
    <mergeCell ref="A1:D1"/>
    <mergeCell ref="A37:B37"/>
    <mergeCell ref="A38:A40"/>
    <mergeCell ref="A41:B41"/>
    <mergeCell ref="A42:A44"/>
    <mergeCell ref="D8:D9"/>
    <mergeCell ref="A26:A28"/>
    <mergeCell ref="A29:B29"/>
    <mergeCell ref="A30:A32"/>
    <mergeCell ref="A33:B33"/>
    <mergeCell ref="A34:A36"/>
    <mergeCell ref="A2:C2"/>
    <mergeCell ref="A5:C5"/>
    <mergeCell ref="A8:A9"/>
    <mergeCell ref="B8:B9"/>
    <mergeCell ref="C8:C9"/>
    <mergeCell ref="A3:D3"/>
    <mergeCell ref="A4:D4"/>
    <mergeCell ref="A50:A52"/>
    <mergeCell ref="A46:A48"/>
    <mergeCell ref="A25:B25"/>
    <mergeCell ref="A10:A12"/>
    <mergeCell ref="A13:B13"/>
    <mergeCell ref="A14:A16"/>
    <mergeCell ref="A18:A20"/>
    <mergeCell ref="A22:A24"/>
    <mergeCell ref="A45:B45"/>
    <mergeCell ref="A49:B49"/>
  </mergeCells>
  <pageMargins left="0.7" right="0.7" top="0.75" bottom="0.75" header="0.3" footer="0.3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3"/>
  <sheetViews>
    <sheetView topLeftCell="A28" workbookViewId="0">
      <selection activeCell="G49" sqref="G49"/>
    </sheetView>
  </sheetViews>
  <sheetFormatPr defaultColWidth="9.140625" defaultRowHeight="12" x14ac:dyDescent="0.2"/>
  <cols>
    <col min="1" max="1" width="41.42578125" style="184" customWidth="1"/>
    <col min="2" max="4" width="18.7109375" style="184" customWidth="1"/>
    <col min="5" max="16384" width="9.140625" style="184"/>
  </cols>
  <sheetData>
    <row r="1" spans="1:7" ht="32.25" customHeight="1" x14ac:dyDescent="0.2">
      <c r="A1" s="337" t="s">
        <v>335</v>
      </c>
      <c r="B1" s="337"/>
      <c r="C1" s="337"/>
      <c r="D1" s="337"/>
    </row>
    <row r="2" spans="1:7" x14ac:dyDescent="0.25">
      <c r="A2" s="361"/>
      <c r="B2" s="361"/>
      <c r="C2" s="361"/>
      <c r="D2" s="223" t="s">
        <v>286</v>
      </c>
    </row>
    <row r="3" spans="1:7" x14ac:dyDescent="0.2">
      <c r="A3" s="338" t="s">
        <v>334</v>
      </c>
      <c r="B3" s="338"/>
      <c r="C3" s="338"/>
      <c r="D3" s="338"/>
    </row>
    <row r="4" spans="1:7" ht="12.75" thickBot="1" x14ac:dyDescent="0.25">
      <c r="A4" s="338" t="s">
        <v>126</v>
      </c>
      <c r="B4" s="338"/>
      <c r="C4" s="338"/>
      <c r="D4" s="338"/>
    </row>
    <row r="5" spans="1:7" ht="12.6" hidden="1" thickBot="1" x14ac:dyDescent="0.3">
      <c r="A5" s="186" t="s">
        <v>49</v>
      </c>
      <c r="B5" s="188" t="s">
        <v>50</v>
      </c>
      <c r="C5" s="188" t="s">
        <v>51</v>
      </c>
      <c r="D5" s="190"/>
      <c r="E5" s="190"/>
      <c r="F5" s="190"/>
      <c r="G5" s="190"/>
    </row>
    <row r="6" spans="1:7" ht="12.6" hidden="1" thickBot="1" x14ac:dyDescent="0.3">
      <c r="A6" s="186"/>
      <c r="B6" s="188"/>
      <c r="C6" s="188"/>
    </row>
    <row r="7" spans="1:7" ht="15" customHeight="1" x14ac:dyDescent="0.2">
      <c r="A7" s="381" t="s">
        <v>266</v>
      </c>
      <c r="B7" s="382"/>
      <c r="C7" s="432" t="s">
        <v>111</v>
      </c>
      <c r="D7" s="434" t="s">
        <v>284</v>
      </c>
    </row>
    <row r="8" spans="1:7" x14ac:dyDescent="0.2">
      <c r="A8" s="383"/>
      <c r="B8" s="384"/>
      <c r="C8" s="433"/>
      <c r="D8" s="435"/>
    </row>
    <row r="9" spans="1:7" x14ac:dyDescent="0.2">
      <c r="A9" s="431" t="s">
        <v>298</v>
      </c>
      <c r="B9" s="276" t="s">
        <v>30</v>
      </c>
      <c r="C9" s="277"/>
      <c r="D9" s="268"/>
    </row>
    <row r="10" spans="1:7" x14ac:dyDescent="0.2">
      <c r="A10" s="431"/>
      <c r="B10" s="276" t="s">
        <v>267</v>
      </c>
      <c r="C10" s="277"/>
      <c r="D10" s="268"/>
    </row>
    <row r="11" spans="1:7" ht="15" customHeight="1" x14ac:dyDescent="0.2">
      <c r="A11" s="431"/>
      <c r="B11" s="257" t="s">
        <v>32</v>
      </c>
      <c r="C11" s="278">
        <v>1587500</v>
      </c>
      <c r="D11" s="268">
        <v>1587500</v>
      </c>
    </row>
    <row r="12" spans="1:7" s="193" customFormat="1" x14ac:dyDescent="0.2">
      <c r="A12" s="426" t="s">
        <v>5</v>
      </c>
      <c r="B12" s="427"/>
      <c r="C12" s="270">
        <f>SUM(C9:C11)</f>
        <v>1587500</v>
      </c>
      <c r="D12" s="267">
        <f>SUM(D9:D11)</f>
        <v>1587500</v>
      </c>
    </row>
    <row r="13" spans="1:7" x14ac:dyDescent="0.2">
      <c r="A13" s="431" t="s">
        <v>299</v>
      </c>
      <c r="B13" s="276" t="s">
        <v>30</v>
      </c>
      <c r="C13" s="278"/>
      <c r="D13" s="268"/>
    </row>
    <row r="14" spans="1:7" x14ac:dyDescent="0.2">
      <c r="A14" s="431"/>
      <c r="B14" s="276" t="s">
        <v>267</v>
      </c>
      <c r="C14" s="278"/>
      <c r="D14" s="268"/>
    </row>
    <row r="15" spans="1:7" x14ac:dyDescent="0.2">
      <c r="A15" s="431"/>
      <c r="B15" s="257" t="s">
        <v>32</v>
      </c>
      <c r="C15" s="278">
        <v>838000</v>
      </c>
      <c r="D15" s="268">
        <v>838000</v>
      </c>
    </row>
    <row r="16" spans="1:7" s="193" customFormat="1" x14ac:dyDescent="0.2">
      <c r="A16" s="226" t="s">
        <v>5</v>
      </c>
      <c r="B16" s="257"/>
      <c r="C16" s="270">
        <f>SUM(C13:C15)</f>
        <v>838000</v>
      </c>
      <c r="D16" s="267">
        <f>SUM(D13:D15)</f>
        <v>838000</v>
      </c>
    </row>
    <row r="17" spans="1:4" ht="15" customHeight="1" x14ac:dyDescent="0.2">
      <c r="A17" s="417" t="s">
        <v>300</v>
      </c>
      <c r="B17" s="276" t="s">
        <v>30</v>
      </c>
      <c r="C17" s="278">
        <v>3263000</v>
      </c>
      <c r="D17" s="268">
        <v>3345000</v>
      </c>
    </row>
    <row r="18" spans="1:4" ht="15" customHeight="1" x14ac:dyDescent="0.2">
      <c r="A18" s="417"/>
      <c r="B18" s="276" t="s">
        <v>267</v>
      </c>
      <c r="C18" s="278">
        <v>652700</v>
      </c>
      <c r="D18" s="268">
        <v>570700</v>
      </c>
    </row>
    <row r="19" spans="1:4" x14ac:dyDescent="0.2">
      <c r="A19" s="417"/>
      <c r="B19" s="257" t="s">
        <v>32</v>
      </c>
      <c r="C19" s="278">
        <v>1816000</v>
      </c>
      <c r="D19" s="268">
        <v>1816000</v>
      </c>
    </row>
    <row r="20" spans="1:4" s="209" customFormat="1" x14ac:dyDescent="0.2">
      <c r="A20" s="226" t="s">
        <v>5</v>
      </c>
      <c r="B20" s="257"/>
      <c r="C20" s="270">
        <f>SUM(C17:C19)</f>
        <v>5731700</v>
      </c>
      <c r="D20" s="267">
        <f>SUM(D17:D19)</f>
        <v>5731700</v>
      </c>
    </row>
    <row r="21" spans="1:4" x14ac:dyDescent="0.2">
      <c r="A21" s="430" t="s">
        <v>301</v>
      </c>
      <c r="B21" s="276" t="s">
        <v>30</v>
      </c>
      <c r="C21" s="278"/>
      <c r="D21" s="268"/>
    </row>
    <row r="22" spans="1:4" x14ac:dyDescent="0.2">
      <c r="A22" s="430"/>
      <c r="B22" s="276" t="s">
        <v>267</v>
      </c>
      <c r="C22" s="278"/>
      <c r="D22" s="268"/>
    </row>
    <row r="23" spans="1:4" s="193" customFormat="1" ht="15" customHeight="1" x14ac:dyDescent="0.2">
      <c r="A23" s="430"/>
      <c r="B23" s="257" t="s">
        <v>32</v>
      </c>
      <c r="C23" s="278">
        <v>356000</v>
      </c>
      <c r="D23" s="268">
        <v>356000</v>
      </c>
    </row>
    <row r="24" spans="1:4" s="193" customFormat="1" ht="15" customHeight="1" x14ac:dyDescent="0.2">
      <c r="A24" s="426" t="s">
        <v>5</v>
      </c>
      <c r="B24" s="427"/>
      <c r="C24" s="270">
        <f>SUM(C21:C23)</f>
        <v>356000</v>
      </c>
      <c r="D24" s="267">
        <f>SUM(D21:D23)</f>
        <v>356000</v>
      </c>
    </row>
    <row r="25" spans="1:4" ht="15" customHeight="1" x14ac:dyDescent="0.2">
      <c r="A25" s="423" t="s">
        <v>302</v>
      </c>
      <c r="B25" s="276" t="s">
        <v>30</v>
      </c>
      <c r="C25" s="278"/>
      <c r="D25" s="268"/>
    </row>
    <row r="26" spans="1:4" ht="15" customHeight="1" x14ac:dyDescent="0.2">
      <c r="A26" s="424"/>
      <c r="B26" s="276" t="s">
        <v>267</v>
      </c>
      <c r="C26" s="278"/>
      <c r="D26" s="268"/>
    </row>
    <row r="27" spans="1:4" ht="15" customHeight="1" x14ac:dyDescent="0.2">
      <c r="A27" s="425"/>
      <c r="B27" s="257" t="s">
        <v>32</v>
      </c>
      <c r="C27" s="278">
        <v>120000</v>
      </c>
      <c r="D27" s="268">
        <v>60000</v>
      </c>
    </row>
    <row r="28" spans="1:4" s="209" customFormat="1" ht="15" customHeight="1" x14ac:dyDescent="0.2">
      <c r="A28" s="426" t="s">
        <v>5</v>
      </c>
      <c r="B28" s="427"/>
      <c r="C28" s="270">
        <f>SUM(C25:C27)</f>
        <v>120000</v>
      </c>
      <c r="D28" s="267">
        <f>SUM(D25:D27)</f>
        <v>60000</v>
      </c>
    </row>
    <row r="29" spans="1:4" s="193" customFormat="1" ht="15" customHeight="1" x14ac:dyDescent="0.2">
      <c r="A29" s="423" t="s">
        <v>303</v>
      </c>
      <c r="B29" s="276" t="s">
        <v>30</v>
      </c>
      <c r="C29" s="278">
        <v>3122000</v>
      </c>
      <c r="D29" s="268">
        <v>3122200</v>
      </c>
    </row>
    <row r="30" spans="1:4" s="193" customFormat="1" ht="15" customHeight="1" x14ac:dyDescent="0.2">
      <c r="A30" s="424"/>
      <c r="B30" s="276" t="s">
        <v>267</v>
      </c>
      <c r="C30" s="278">
        <v>645000</v>
      </c>
      <c r="D30" s="268">
        <v>645000</v>
      </c>
    </row>
    <row r="31" spans="1:4" s="193" customFormat="1" ht="15" customHeight="1" x14ac:dyDescent="0.2">
      <c r="A31" s="425"/>
      <c r="B31" s="257" t="s">
        <v>32</v>
      </c>
      <c r="C31" s="278">
        <v>108000</v>
      </c>
      <c r="D31" s="268">
        <v>168000</v>
      </c>
    </row>
    <row r="32" spans="1:4" s="193" customFormat="1" ht="15" customHeight="1" x14ac:dyDescent="0.2">
      <c r="A32" s="426" t="s">
        <v>5</v>
      </c>
      <c r="B32" s="427"/>
      <c r="C32" s="270">
        <f>SUM(C29:C31)</f>
        <v>3875000</v>
      </c>
      <c r="D32" s="267">
        <f>SUM(D29:D31)</f>
        <v>3935200</v>
      </c>
    </row>
    <row r="33" spans="1:4" s="193" customFormat="1" ht="15" customHeight="1" x14ac:dyDescent="0.2">
      <c r="A33" s="423" t="s">
        <v>304</v>
      </c>
      <c r="B33" s="276" t="s">
        <v>30</v>
      </c>
      <c r="C33" s="278">
        <v>7310770</v>
      </c>
      <c r="D33" s="268">
        <v>7536970</v>
      </c>
    </row>
    <row r="34" spans="1:4" s="193" customFormat="1" ht="15" customHeight="1" x14ac:dyDescent="0.2">
      <c r="A34" s="424"/>
      <c r="B34" s="276" t="s">
        <v>267</v>
      </c>
      <c r="C34" s="278">
        <v>1540000</v>
      </c>
      <c r="D34" s="268">
        <v>1540000</v>
      </c>
    </row>
    <row r="35" spans="1:4" s="209" customFormat="1" ht="15" customHeight="1" x14ac:dyDescent="0.2">
      <c r="A35" s="425"/>
      <c r="B35" s="257" t="s">
        <v>32</v>
      </c>
      <c r="C35" s="278">
        <v>21120000</v>
      </c>
      <c r="D35" s="268">
        <v>25819844</v>
      </c>
    </row>
    <row r="36" spans="1:4" s="193" customFormat="1" ht="15" customHeight="1" x14ac:dyDescent="0.2">
      <c r="A36" s="421" t="s">
        <v>5</v>
      </c>
      <c r="B36" s="422"/>
      <c r="C36" s="270">
        <f>SUM(C33:C35)</f>
        <v>29970770</v>
      </c>
      <c r="D36" s="267">
        <f>SUM(D33:D35)</f>
        <v>34896814</v>
      </c>
    </row>
    <row r="37" spans="1:4" s="193" customFormat="1" ht="15" customHeight="1" x14ac:dyDescent="0.2">
      <c r="A37" s="423" t="s">
        <v>305</v>
      </c>
      <c r="B37" s="276" t="s">
        <v>30</v>
      </c>
      <c r="C37" s="278">
        <v>4366000</v>
      </c>
      <c r="D37" s="268">
        <v>4366000</v>
      </c>
    </row>
    <row r="38" spans="1:4" s="193" customFormat="1" ht="15" customHeight="1" x14ac:dyDescent="0.2">
      <c r="A38" s="424"/>
      <c r="B38" s="276" t="s">
        <v>267</v>
      </c>
      <c r="C38" s="278">
        <v>915000</v>
      </c>
      <c r="D38" s="268">
        <v>915000</v>
      </c>
    </row>
    <row r="39" spans="1:4" s="193" customFormat="1" ht="15" customHeight="1" x14ac:dyDescent="0.2">
      <c r="A39" s="425"/>
      <c r="B39" s="257" t="s">
        <v>32</v>
      </c>
      <c r="C39" s="278">
        <v>1130000</v>
      </c>
      <c r="D39" s="268">
        <v>1330000</v>
      </c>
    </row>
    <row r="40" spans="1:4" s="193" customFormat="1" ht="15" customHeight="1" x14ac:dyDescent="0.2">
      <c r="A40" s="421" t="s">
        <v>5</v>
      </c>
      <c r="B40" s="422"/>
      <c r="C40" s="270">
        <f>SUM(C37:C39)</f>
        <v>6411000</v>
      </c>
      <c r="D40" s="267">
        <f>SUM(D37:D39)</f>
        <v>6611000</v>
      </c>
    </row>
    <row r="41" spans="1:4" s="193" customFormat="1" ht="15" customHeight="1" x14ac:dyDescent="0.2">
      <c r="A41" s="423" t="s">
        <v>306</v>
      </c>
      <c r="B41" s="276" t="s">
        <v>30</v>
      </c>
      <c r="C41" s="278">
        <v>4513000</v>
      </c>
      <c r="D41" s="268">
        <v>4643000</v>
      </c>
    </row>
    <row r="42" spans="1:4" ht="15" customHeight="1" x14ac:dyDescent="0.2">
      <c r="A42" s="424"/>
      <c r="B42" s="276" t="s">
        <v>267</v>
      </c>
      <c r="C42" s="278">
        <v>944360</v>
      </c>
      <c r="D42" s="268">
        <v>944360</v>
      </c>
    </row>
    <row r="43" spans="1:4" ht="15" customHeight="1" x14ac:dyDescent="0.2">
      <c r="A43" s="425"/>
      <c r="B43" s="257" t="s">
        <v>32</v>
      </c>
      <c r="C43" s="278">
        <v>5879000</v>
      </c>
      <c r="D43" s="268">
        <v>5749000</v>
      </c>
    </row>
    <row r="44" spans="1:4" s="193" customFormat="1" ht="15" customHeight="1" x14ac:dyDescent="0.2">
      <c r="A44" s="421" t="s">
        <v>5</v>
      </c>
      <c r="B44" s="422"/>
      <c r="C44" s="270">
        <f>SUM(C41:C43)</f>
        <v>11336360</v>
      </c>
      <c r="D44" s="267">
        <f>SUM(D41:D43)</f>
        <v>11336360</v>
      </c>
    </row>
    <row r="45" spans="1:4" s="193" customFormat="1" ht="15" customHeight="1" x14ac:dyDescent="0.2">
      <c r="A45" s="418" t="s">
        <v>316</v>
      </c>
      <c r="B45" s="276" t="s">
        <v>30</v>
      </c>
      <c r="C45" s="278">
        <v>300000</v>
      </c>
      <c r="D45" s="268">
        <v>300000</v>
      </c>
    </row>
    <row r="46" spans="1:4" s="193" customFormat="1" ht="15" customHeight="1" x14ac:dyDescent="0.2">
      <c r="A46" s="419"/>
      <c r="B46" s="276" t="s">
        <v>267</v>
      </c>
      <c r="C46" s="278">
        <v>60000</v>
      </c>
      <c r="D46" s="268">
        <v>10000</v>
      </c>
    </row>
    <row r="47" spans="1:4" s="193" customFormat="1" ht="15" customHeight="1" x14ac:dyDescent="0.2">
      <c r="A47" s="420"/>
      <c r="B47" s="257" t="s">
        <v>32</v>
      </c>
      <c r="C47" s="278">
        <v>2413000</v>
      </c>
      <c r="D47" s="268">
        <v>2463000</v>
      </c>
    </row>
    <row r="48" spans="1:4" s="193" customFormat="1" ht="15" customHeight="1" x14ac:dyDescent="0.2">
      <c r="A48" s="421" t="s">
        <v>5</v>
      </c>
      <c r="B48" s="422"/>
      <c r="C48" s="270">
        <f>SUM(C45:C47)</f>
        <v>2773000</v>
      </c>
      <c r="D48" s="267">
        <f>SUM(D45:D47)</f>
        <v>2773000</v>
      </c>
    </row>
    <row r="49" spans="1:4" s="193" customFormat="1" ht="15" customHeight="1" x14ac:dyDescent="0.2">
      <c r="A49" s="414" t="s">
        <v>307</v>
      </c>
      <c r="B49" s="276" t="s">
        <v>30</v>
      </c>
      <c r="C49" s="278"/>
      <c r="D49" s="267"/>
    </row>
    <row r="50" spans="1:4" s="193" customFormat="1" ht="15" customHeight="1" x14ac:dyDescent="0.2">
      <c r="A50" s="415"/>
      <c r="B50" s="276" t="s">
        <v>267</v>
      </c>
      <c r="C50" s="278"/>
      <c r="D50" s="267"/>
    </row>
    <row r="51" spans="1:4" s="193" customFormat="1" ht="15" customHeight="1" x14ac:dyDescent="0.2">
      <c r="A51" s="416"/>
      <c r="B51" s="257" t="s">
        <v>32</v>
      </c>
      <c r="C51" s="278">
        <v>24204000</v>
      </c>
      <c r="D51" s="268">
        <v>24604000</v>
      </c>
    </row>
    <row r="52" spans="1:4" s="193" customFormat="1" ht="15" customHeight="1" thickBot="1" x14ac:dyDescent="0.25">
      <c r="A52" s="428" t="s">
        <v>5</v>
      </c>
      <c r="B52" s="429"/>
      <c r="C52" s="266">
        <f>SUM(C49:C51)</f>
        <v>24204000</v>
      </c>
      <c r="D52" s="208">
        <f>SUM(D49:D51)</f>
        <v>24604000</v>
      </c>
    </row>
    <row r="53" spans="1:4" x14ac:dyDescent="0.2">
      <c r="A53" s="209"/>
      <c r="B53" s="209"/>
      <c r="C53" s="210"/>
    </row>
    <row r="54" spans="1:4" ht="15" customHeight="1" x14ac:dyDescent="0.2">
      <c r="A54" s="370"/>
      <c r="B54" s="370"/>
      <c r="C54" s="210"/>
    </row>
    <row r="58" spans="1:4" ht="12" customHeight="1" x14ac:dyDescent="0.2"/>
    <row r="59" spans="1:4" hidden="1" x14ac:dyDescent="0.25">
      <c r="A59" s="211"/>
      <c r="B59" s="211"/>
      <c r="C59" s="211"/>
    </row>
    <row r="60" spans="1:4" x14ac:dyDescent="0.2">
      <c r="A60" s="211"/>
      <c r="B60" s="211"/>
      <c r="C60" s="211"/>
    </row>
    <row r="61" spans="1:4" x14ac:dyDescent="0.2">
      <c r="A61" s="371"/>
      <c r="B61" s="371"/>
      <c r="C61" s="212"/>
    </row>
    <row r="62" spans="1:4" x14ac:dyDescent="0.2">
      <c r="A62" s="371"/>
      <c r="B62" s="371"/>
      <c r="C62" s="212"/>
    </row>
    <row r="63" spans="1:4" x14ac:dyDescent="0.2">
      <c r="A63" s="369"/>
      <c r="B63" s="369"/>
      <c r="C63" s="210"/>
    </row>
    <row r="64" spans="1:4" x14ac:dyDescent="0.2">
      <c r="A64" s="210"/>
      <c r="B64" s="210"/>
      <c r="C64" s="210"/>
    </row>
    <row r="65" spans="1:3" x14ac:dyDescent="0.2">
      <c r="A65" s="210"/>
      <c r="B65" s="210"/>
      <c r="C65" s="210"/>
    </row>
    <row r="66" spans="1:3" x14ac:dyDescent="0.2">
      <c r="A66" s="210"/>
      <c r="B66" s="210"/>
      <c r="C66" s="210"/>
    </row>
    <row r="67" spans="1:3" x14ac:dyDescent="0.2">
      <c r="A67" s="210"/>
      <c r="B67" s="210"/>
      <c r="C67" s="210"/>
    </row>
    <row r="68" spans="1:3" x14ac:dyDescent="0.2">
      <c r="A68" s="210"/>
      <c r="B68" s="210"/>
      <c r="C68" s="210"/>
    </row>
    <row r="69" spans="1:3" x14ac:dyDescent="0.2">
      <c r="A69" s="369"/>
      <c r="B69" s="369"/>
      <c r="C69" s="210"/>
    </row>
    <row r="70" spans="1:3" x14ac:dyDescent="0.2">
      <c r="A70" s="210"/>
      <c r="B70" s="210"/>
      <c r="C70" s="210"/>
    </row>
    <row r="71" spans="1:3" x14ac:dyDescent="0.2">
      <c r="A71" s="210"/>
      <c r="B71" s="210"/>
      <c r="C71" s="210"/>
    </row>
    <row r="72" spans="1:3" s="213" customFormat="1" x14ac:dyDescent="0.2">
      <c r="A72" s="210"/>
      <c r="B72" s="210"/>
      <c r="C72" s="210"/>
    </row>
    <row r="73" spans="1:3" x14ac:dyDescent="0.2">
      <c r="A73" s="369"/>
      <c r="B73" s="369"/>
      <c r="C73" s="214"/>
    </row>
    <row r="74" spans="1:3" x14ac:dyDescent="0.2">
      <c r="A74" s="369"/>
      <c r="B74" s="369"/>
      <c r="C74" s="210"/>
    </row>
    <row r="75" spans="1:3" x14ac:dyDescent="0.2">
      <c r="A75" s="210"/>
      <c r="B75" s="210"/>
      <c r="C75" s="210"/>
    </row>
    <row r="76" spans="1:3" x14ac:dyDescent="0.2">
      <c r="A76" s="210"/>
      <c r="B76" s="210"/>
      <c r="C76" s="210"/>
    </row>
    <row r="77" spans="1:3" x14ac:dyDescent="0.2">
      <c r="A77" s="210"/>
      <c r="B77" s="210"/>
      <c r="C77" s="210"/>
    </row>
    <row r="78" spans="1:3" s="213" customFormat="1" x14ac:dyDescent="0.2">
      <c r="A78" s="210"/>
      <c r="B78" s="210"/>
      <c r="C78" s="210"/>
    </row>
    <row r="79" spans="1:3" s="213" customFormat="1" x14ac:dyDescent="0.2">
      <c r="A79" s="369"/>
      <c r="B79" s="369"/>
      <c r="C79" s="214"/>
    </row>
    <row r="80" spans="1:3" x14ac:dyDescent="0.2">
      <c r="A80" s="369"/>
      <c r="B80" s="369"/>
      <c r="C80" s="214"/>
    </row>
    <row r="81" spans="1:3" x14ac:dyDescent="0.2">
      <c r="A81" s="210"/>
      <c r="B81" s="210"/>
      <c r="C81" s="210"/>
    </row>
    <row r="82" spans="1:3" x14ac:dyDescent="0.2">
      <c r="A82" s="210"/>
      <c r="B82" s="210"/>
      <c r="C82" s="210"/>
    </row>
    <row r="83" spans="1:3" x14ac:dyDescent="0.2">
      <c r="A83" s="210"/>
      <c r="B83" s="210"/>
      <c r="C83" s="210"/>
    </row>
  </sheetData>
  <mergeCells count="36">
    <mergeCell ref="A2:C2"/>
    <mergeCell ref="A1:D1"/>
    <mergeCell ref="A3:D3"/>
    <mergeCell ref="A4:D4"/>
    <mergeCell ref="C7:C8"/>
    <mergeCell ref="D7:D8"/>
    <mergeCell ref="A80:B80"/>
    <mergeCell ref="B7:B8"/>
    <mergeCell ref="A7:A8"/>
    <mergeCell ref="A28:B28"/>
    <mergeCell ref="A52:B52"/>
    <mergeCell ref="A54:B54"/>
    <mergeCell ref="A61:B62"/>
    <mergeCell ref="A63:B63"/>
    <mergeCell ref="A69:B69"/>
    <mergeCell ref="A21:A23"/>
    <mergeCell ref="A24:B24"/>
    <mergeCell ref="A32:B32"/>
    <mergeCell ref="A36:B36"/>
    <mergeCell ref="A12:B12"/>
    <mergeCell ref="A9:A11"/>
    <mergeCell ref="A13:A15"/>
    <mergeCell ref="A49:A51"/>
    <mergeCell ref="A73:B73"/>
    <mergeCell ref="A74:B74"/>
    <mergeCell ref="A79:B79"/>
    <mergeCell ref="A17:A19"/>
    <mergeCell ref="A45:A47"/>
    <mergeCell ref="A48:B48"/>
    <mergeCell ref="A40:B40"/>
    <mergeCell ref="A44:B44"/>
    <mergeCell ref="A25:A27"/>
    <mergeCell ref="A29:A31"/>
    <mergeCell ref="A33:A35"/>
    <mergeCell ref="A37:A39"/>
    <mergeCell ref="A41:A43"/>
  </mergeCells>
  <pageMargins left="0.7" right="0.7" top="0.75" bottom="0.75" header="0.3" footer="0.3"/>
  <pageSetup paperSize="9" scale="6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0"/>
  <sheetViews>
    <sheetView topLeftCell="A8" workbookViewId="0">
      <selection activeCell="H19" sqref="H19"/>
    </sheetView>
  </sheetViews>
  <sheetFormatPr defaultColWidth="9.140625" defaultRowHeight="12.75" x14ac:dyDescent="0.2"/>
  <cols>
    <col min="1" max="1" width="41.42578125" style="1" customWidth="1"/>
    <col min="2" max="4" width="14.7109375" style="1" customWidth="1"/>
    <col min="5" max="16384" width="9.140625" style="1"/>
  </cols>
  <sheetData>
    <row r="1" spans="1:7" ht="32.25" customHeight="1" x14ac:dyDescent="0.2">
      <c r="A1" s="398" t="s">
        <v>336</v>
      </c>
      <c r="B1" s="398"/>
      <c r="C1" s="398"/>
      <c r="D1" s="398"/>
    </row>
    <row r="2" spans="1:7" ht="13.15" x14ac:dyDescent="0.25">
      <c r="A2" s="401"/>
      <c r="B2" s="401"/>
      <c r="C2" s="401"/>
      <c r="D2" s="1" t="s">
        <v>286</v>
      </c>
    </row>
    <row r="3" spans="1:7" x14ac:dyDescent="0.2">
      <c r="A3" s="385" t="s">
        <v>334</v>
      </c>
      <c r="B3" s="385"/>
      <c r="C3" s="385"/>
      <c r="D3" s="385"/>
    </row>
    <row r="4" spans="1:7" x14ac:dyDescent="0.2">
      <c r="A4" s="385" t="s">
        <v>126</v>
      </c>
      <c r="B4" s="385"/>
      <c r="C4" s="385"/>
      <c r="D4" s="385"/>
    </row>
    <row r="5" spans="1:7" ht="13.9" thickBot="1" x14ac:dyDescent="0.3">
      <c r="A5" s="402"/>
      <c r="B5" s="402"/>
      <c r="C5" s="402"/>
    </row>
    <row r="6" spans="1:7" ht="13.9" hidden="1" thickBot="1" x14ac:dyDescent="0.3">
      <c r="A6" s="5" t="s">
        <v>49</v>
      </c>
      <c r="B6" s="6" t="s">
        <v>50</v>
      </c>
      <c r="C6" s="6" t="s">
        <v>51</v>
      </c>
      <c r="D6" s="2"/>
      <c r="E6" s="2"/>
      <c r="F6" s="2"/>
      <c r="G6" s="2"/>
    </row>
    <row r="7" spans="1:7" ht="13.9" hidden="1" thickBot="1" x14ac:dyDescent="0.3">
      <c r="A7" s="5"/>
      <c r="B7" s="6"/>
      <c r="C7" s="6"/>
    </row>
    <row r="8" spans="1:7" ht="15" customHeight="1" x14ac:dyDescent="0.2">
      <c r="A8" s="403" t="s">
        <v>266</v>
      </c>
      <c r="B8" s="405"/>
      <c r="C8" s="407" t="s">
        <v>111</v>
      </c>
      <c r="D8" s="399" t="s">
        <v>284</v>
      </c>
    </row>
    <row r="9" spans="1:7" ht="23.45" customHeight="1" x14ac:dyDescent="0.2">
      <c r="A9" s="404"/>
      <c r="B9" s="406"/>
      <c r="C9" s="408"/>
      <c r="D9" s="400"/>
    </row>
    <row r="10" spans="1:7" x14ac:dyDescent="0.2">
      <c r="A10" s="394" t="s">
        <v>308</v>
      </c>
      <c r="B10" s="172" t="s">
        <v>30</v>
      </c>
      <c r="C10" s="232"/>
      <c r="D10" s="175"/>
    </row>
    <row r="11" spans="1:7" x14ac:dyDescent="0.2">
      <c r="A11" s="394"/>
      <c r="B11" s="172" t="s">
        <v>267</v>
      </c>
      <c r="C11" s="232"/>
      <c r="D11" s="175"/>
    </row>
    <row r="12" spans="1:7" ht="15" customHeight="1" x14ac:dyDescent="0.2">
      <c r="A12" s="394"/>
      <c r="B12" s="178" t="s">
        <v>32</v>
      </c>
      <c r="C12" s="233">
        <v>1384300</v>
      </c>
      <c r="D12" s="175">
        <v>1384300</v>
      </c>
    </row>
    <row r="13" spans="1:7" s="9" customFormat="1" x14ac:dyDescent="0.2">
      <c r="A13" s="392" t="s">
        <v>5</v>
      </c>
      <c r="B13" s="393"/>
      <c r="C13" s="234">
        <f>SUM(C10:C12)</f>
        <v>1384300</v>
      </c>
      <c r="D13" s="174">
        <f>SUM(D10:D12)</f>
        <v>1384300</v>
      </c>
    </row>
    <row r="14" spans="1:7" x14ac:dyDescent="0.2">
      <c r="A14" s="394" t="s">
        <v>317</v>
      </c>
      <c r="B14" s="172" t="s">
        <v>30</v>
      </c>
      <c r="C14" s="233"/>
      <c r="D14" s="175"/>
    </row>
    <row r="15" spans="1:7" x14ac:dyDescent="0.2">
      <c r="A15" s="394"/>
      <c r="B15" s="172" t="s">
        <v>267</v>
      </c>
      <c r="C15" s="233"/>
      <c r="D15" s="175"/>
    </row>
    <row r="16" spans="1:7" x14ac:dyDescent="0.2">
      <c r="A16" s="394"/>
      <c r="B16" s="178" t="s">
        <v>32</v>
      </c>
      <c r="C16" s="233">
        <v>635000</v>
      </c>
      <c r="D16" s="175">
        <v>635000</v>
      </c>
    </row>
    <row r="17" spans="1:4" s="9" customFormat="1" x14ac:dyDescent="0.2">
      <c r="A17" s="177" t="s">
        <v>5</v>
      </c>
      <c r="B17" s="178"/>
      <c r="C17" s="234">
        <f>SUM(C14:C16)</f>
        <v>635000</v>
      </c>
      <c r="D17" s="174">
        <f>SUM(D14:D16)</f>
        <v>635000</v>
      </c>
    </row>
    <row r="18" spans="1:4" ht="15" customHeight="1" x14ac:dyDescent="0.2">
      <c r="A18" s="395" t="s">
        <v>309</v>
      </c>
      <c r="B18" s="172" t="s">
        <v>30</v>
      </c>
      <c r="C18" s="233">
        <v>1800000</v>
      </c>
      <c r="D18" s="175">
        <v>1800000</v>
      </c>
    </row>
    <row r="19" spans="1:4" ht="15" customHeight="1" x14ac:dyDescent="0.2">
      <c r="A19" s="395"/>
      <c r="B19" s="172" t="s">
        <v>267</v>
      </c>
      <c r="C19" s="233">
        <v>360000</v>
      </c>
      <c r="D19" s="175">
        <v>360000</v>
      </c>
    </row>
    <row r="20" spans="1:4" x14ac:dyDescent="0.2">
      <c r="A20" s="395"/>
      <c r="B20" s="178" t="s">
        <v>32</v>
      </c>
      <c r="C20" s="233"/>
      <c r="D20" s="175"/>
    </row>
    <row r="21" spans="1:4" s="15" customFormat="1" x14ac:dyDescent="0.2">
      <c r="A21" s="177" t="s">
        <v>5</v>
      </c>
      <c r="B21" s="178"/>
      <c r="C21" s="234">
        <f>SUM(C18:C20)</f>
        <v>2160000</v>
      </c>
      <c r="D21" s="174">
        <f>SUM(D18:D20)</f>
        <v>2160000</v>
      </c>
    </row>
    <row r="22" spans="1:4" x14ac:dyDescent="0.2">
      <c r="A22" s="436"/>
      <c r="B22" s="172" t="s">
        <v>30</v>
      </c>
      <c r="C22" s="233"/>
      <c r="D22" s="175"/>
    </row>
    <row r="23" spans="1:4" x14ac:dyDescent="0.2">
      <c r="A23" s="436"/>
      <c r="B23" s="172" t="s">
        <v>267</v>
      </c>
      <c r="C23" s="233"/>
      <c r="D23" s="175"/>
    </row>
    <row r="24" spans="1:4" s="9" customFormat="1" ht="15" customHeight="1" x14ac:dyDescent="0.2">
      <c r="A24" s="436"/>
      <c r="B24" s="178" t="s">
        <v>32</v>
      </c>
      <c r="C24" s="233"/>
      <c r="D24" s="175"/>
    </row>
    <row r="25" spans="1:4" s="9" customFormat="1" ht="15" customHeight="1" x14ac:dyDescent="0.2">
      <c r="A25" s="392" t="s">
        <v>5</v>
      </c>
      <c r="B25" s="393"/>
      <c r="C25" s="234">
        <f>SUM(C22:C24)</f>
        <v>0</v>
      </c>
      <c r="D25" s="174">
        <f>SUM(D22:D24)</f>
        <v>0</v>
      </c>
    </row>
    <row r="26" spans="1:4" ht="15" customHeight="1" x14ac:dyDescent="0.2">
      <c r="A26" s="389"/>
      <c r="B26" s="172" t="s">
        <v>30</v>
      </c>
      <c r="C26" s="233"/>
      <c r="D26" s="175"/>
    </row>
    <row r="27" spans="1:4" ht="15" customHeight="1" x14ac:dyDescent="0.2">
      <c r="A27" s="390"/>
      <c r="B27" s="172" t="s">
        <v>267</v>
      </c>
      <c r="C27" s="233"/>
      <c r="D27" s="175"/>
    </row>
    <row r="28" spans="1:4" ht="15" customHeight="1" x14ac:dyDescent="0.2">
      <c r="A28" s="391"/>
      <c r="B28" s="178" t="s">
        <v>32</v>
      </c>
      <c r="C28" s="233"/>
      <c r="D28" s="175"/>
    </row>
    <row r="29" spans="1:4" s="15" customFormat="1" ht="15" customHeight="1" x14ac:dyDescent="0.2">
      <c r="A29" s="392" t="s">
        <v>5</v>
      </c>
      <c r="B29" s="393"/>
      <c r="C29" s="234">
        <f>SUM(C26:C28)</f>
        <v>0</v>
      </c>
      <c r="D29" s="174">
        <f>SUM(D26:D28)</f>
        <v>0</v>
      </c>
    </row>
    <row r="30" spans="1:4" s="9" customFormat="1" ht="15" customHeight="1" x14ac:dyDescent="0.2">
      <c r="A30" s="389"/>
      <c r="B30" s="172" t="s">
        <v>30</v>
      </c>
      <c r="C30" s="233"/>
      <c r="D30" s="174"/>
    </row>
    <row r="31" spans="1:4" s="9" customFormat="1" ht="15" customHeight="1" x14ac:dyDescent="0.2">
      <c r="A31" s="390"/>
      <c r="B31" s="172" t="s">
        <v>267</v>
      </c>
      <c r="C31" s="233"/>
      <c r="D31" s="174"/>
    </row>
    <row r="32" spans="1:4" s="9" customFormat="1" ht="15" customHeight="1" x14ac:dyDescent="0.2">
      <c r="A32" s="391"/>
      <c r="B32" s="178" t="s">
        <v>32</v>
      </c>
      <c r="C32" s="233"/>
      <c r="D32" s="174"/>
    </row>
    <row r="33" spans="1:4" s="9" customFormat="1" ht="15" customHeight="1" x14ac:dyDescent="0.2">
      <c r="A33" s="392" t="s">
        <v>5</v>
      </c>
      <c r="B33" s="393"/>
      <c r="C33" s="234">
        <f>SUM(C30:C32)</f>
        <v>0</v>
      </c>
      <c r="D33" s="174">
        <f>SUM(D30:D32)</f>
        <v>0</v>
      </c>
    </row>
    <row r="34" spans="1:4" s="9" customFormat="1" ht="15" customHeight="1" x14ac:dyDescent="0.2">
      <c r="A34" s="389"/>
      <c r="B34" s="172" t="s">
        <v>30</v>
      </c>
      <c r="C34" s="233"/>
      <c r="D34" s="174"/>
    </row>
    <row r="35" spans="1:4" s="9" customFormat="1" ht="15" customHeight="1" x14ac:dyDescent="0.2">
      <c r="A35" s="390"/>
      <c r="B35" s="172" t="s">
        <v>267</v>
      </c>
      <c r="C35" s="233"/>
      <c r="D35" s="174"/>
    </row>
    <row r="36" spans="1:4" s="15" customFormat="1" ht="15" customHeight="1" x14ac:dyDescent="0.2">
      <c r="A36" s="391"/>
      <c r="B36" s="178" t="s">
        <v>32</v>
      </c>
      <c r="C36" s="233"/>
      <c r="D36" s="174"/>
    </row>
    <row r="37" spans="1:4" s="9" customFormat="1" ht="15" customHeight="1" x14ac:dyDescent="0.2">
      <c r="A37" s="396" t="s">
        <v>5</v>
      </c>
      <c r="B37" s="397"/>
      <c r="C37" s="234">
        <f>SUM(C34:C36)</f>
        <v>0</v>
      </c>
      <c r="D37" s="174">
        <f>SUM(D34:D36)</f>
        <v>0</v>
      </c>
    </row>
    <row r="38" spans="1:4" s="9" customFormat="1" ht="15" customHeight="1" x14ac:dyDescent="0.2">
      <c r="A38" s="389"/>
      <c r="B38" s="172" t="s">
        <v>30</v>
      </c>
      <c r="C38" s="233"/>
      <c r="D38" s="174"/>
    </row>
    <row r="39" spans="1:4" s="9" customFormat="1" ht="15" customHeight="1" x14ac:dyDescent="0.2">
      <c r="A39" s="390"/>
      <c r="B39" s="172" t="s">
        <v>267</v>
      </c>
      <c r="C39" s="233"/>
      <c r="D39" s="174"/>
    </row>
    <row r="40" spans="1:4" s="9" customFormat="1" ht="15" customHeight="1" x14ac:dyDescent="0.2">
      <c r="A40" s="391"/>
      <c r="B40" s="178" t="s">
        <v>32</v>
      </c>
      <c r="C40" s="233"/>
      <c r="D40" s="174"/>
    </row>
    <row r="41" spans="1:4" s="9" customFormat="1" ht="15" customHeight="1" x14ac:dyDescent="0.2">
      <c r="A41" s="396" t="s">
        <v>5</v>
      </c>
      <c r="B41" s="397"/>
      <c r="C41" s="234">
        <f>SUM(C38:C40)</f>
        <v>0</v>
      </c>
      <c r="D41" s="174">
        <f>SUM(D38:D40)</f>
        <v>0</v>
      </c>
    </row>
    <row r="42" spans="1:4" s="9" customFormat="1" ht="15" customHeight="1" x14ac:dyDescent="0.2">
      <c r="A42" s="389"/>
      <c r="B42" s="172" t="s">
        <v>30</v>
      </c>
      <c r="C42" s="233"/>
      <c r="D42" s="174"/>
    </row>
    <row r="43" spans="1:4" ht="15" customHeight="1" x14ac:dyDescent="0.2">
      <c r="A43" s="390"/>
      <c r="B43" s="172" t="s">
        <v>267</v>
      </c>
      <c r="C43" s="233"/>
      <c r="D43" s="175"/>
    </row>
    <row r="44" spans="1:4" ht="15" customHeight="1" x14ac:dyDescent="0.2">
      <c r="A44" s="391"/>
      <c r="B44" s="178" t="s">
        <v>32</v>
      </c>
      <c r="C44" s="233"/>
      <c r="D44" s="175"/>
    </row>
    <row r="45" spans="1:4" s="9" customFormat="1" ht="15" customHeight="1" x14ac:dyDescent="0.2">
      <c r="A45" s="396" t="s">
        <v>5</v>
      </c>
      <c r="B45" s="397"/>
      <c r="C45" s="234">
        <f>SUM(C42:C44)</f>
        <v>0</v>
      </c>
      <c r="D45" s="174">
        <f>SUM(D42:D44)</f>
        <v>0</v>
      </c>
    </row>
    <row r="46" spans="1:4" s="9" customFormat="1" ht="15" customHeight="1" x14ac:dyDescent="0.2">
      <c r="A46" s="389"/>
      <c r="B46" s="172" t="s">
        <v>30</v>
      </c>
      <c r="C46" s="233"/>
      <c r="D46" s="174"/>
    </row>
    <row r="47" spans="1:4" s="9" customFormat="1" ht="15" customHeight="1" x14ac:dyDescent="0.2">
      <c r="A47" s="390"/>
      <c r="B47" s="172" t="s">
        <v>267</v>
      </c>
      <c r="C47" s="233"/>
      <c r="D47" s="174"/>
    </row>
    <row r="48" spans="1:4" s="9" customFormat="1" ht="15" customHeight="1" x14ac:dyDescent="0.2">
      <c r="A48" s="391"/>
      <c r="B48" s="178" t="s">
        <v>32</v>
      </c>
      <c r="C48" s="233"/>
      <c r="D48" s="174"/>
    </row>
    <row r="49" spans="1:4" s="9" customFormat="1" ht="15" customHeight="1" x14ac:dyDescent="0.2">
      <c r="A49" s="396" t="s">
        <v>5</v>
      </c>
      <c r="B49" s="397"/>
      <c r="C49" s="234">
        <f>SUM(C46:C48)</f>
        <v>0</v>
      </c>
      <c r="D49" s="174">
        <f>SUM(D46:D48)</f>
        <v>0</v>
      </c>
    </row>
    <row r="50" spans="1:4" x14ac:dyDescent="0.2">
      <c r="A50" s="15"/>
      <c r="B50" s="15"/>
      <c r="C50" s="10"/>
    </row>
    <row r="51" spans="1:4" ht="15" customHeight="1" x14ac:dyDescent="0.2">
      <c r="A51" s="412"/>
      <c r="B51" s="412"/>
      <c r="C51" s="10"/>
    </row>
    <row r="55" spans="1:4" ht="12" customHeight="1" x14ac:dyDescent="0.2"/>
    <row r="56" spans="1:4" ht="13.15" hidden="1" x14ac:dyDescent="0.25">
      <c r="A56" s="11"/>
      <c r="B56" s="11"/>
      <c r="C56" s="11"/>
    </row>
    <row r="57" spans="1:4" x14ac:dyDescent="0.2">
      <c r="A57" s="11"/>
      <c r="B57" s="11"/>
      <c r="C57" s="11"/>
    </row>
    <row r="58" spans="1:4" x14ac:dyDescent="0.2">
      <c r="A58" s="413"/>
      <c r="B58" s="413"/>
      <c r="C58" s="12"/>
    </row>
    <row r="59" spans="1:4" x14ac:dyDescent="0.2">
      <c r="A59" s="413"/>
      <c r="B59" s="413"/>
      <c r="C59" s="12"/>
    </row>
    <row r="60" spans="1:4" x14ac:dyDescent="0.2">
      <c r="A60" s="409"/>
      <c r="B60" s="409"/>
      <c r="C60" s="10"/>
    </row>
    <row r="61" spans="1:4" x14ac:dyDescent="0.2">
      <c r="A61" s="10"/>
      <c r="B61" s="10"/>
      <c r="C61" s="10"/>
    </row>
    <row r="62" spans="1:4" x14ac:dyDescent="0.2">
      <c r="A62" s="10"/>
      <c r="B62" s="10"/>
      <c r="C62" s="10"/>
    </row>
    <row r="63" spans="1:4" x14ac:dyDescent="0.2">
      <c r="A63" s="10"/>
      <c r="B63" s="10"/>
      <c r="C63" s="10"/>
    </row>
    <row r="64" spans="1:4" x14ac:dyDescent="0.2">
      <c r="A64" s="10"/>
      <c r="B64" s="10"/>
      <c r="C64" s="10"/>
    </row>
    <row r="65" spans="1:3" x14ac:dyDescent="0.2">
      <c r="A65" s="10"/>
      <c r="B65" s="10"/>
      <c r="C65" s="10"/>
    </row>
    <row r="66" spans="1:3" x14ac:dyDescent="0.2">
      <c r="A66" s="409"/>
      <c r="B66" s="409"/>
      <c r="C66" s="10"/>
    </row>
    <row r="67" spans="1:3" x14ac:dyDescent="0.2">
      <c r="A67" s="10"/>
      <c r="B67" s="10"/>
      <c r="C67" s="10"/>
    </row>
    <row r="68" spans="1:3" x14ac:dyDescent="0.2">
      <c r="A68" s="10"/>
      <c r="B68" s="10"/>
      <c r="C68" s="10"/>
    </row>
    <row r="69" spans="1:3" s="3" customFormat="1" x14ac:dyDescent="0.2">
      <c r="A69" s="10"/>
      <c r="B69" s="10"/>
      <c r="C69" s="10"/>
    </row>
    <row r="70" spans="1:3" x14ac:dyDescent="0.2">
      <c r="A70" s="409"/>
      <c r="B70" s="409"/>
      <c r="C70" s="176"/>
    </row>
    <row r="71" spans="1:3" x14ac:dyDescent="0.2">
      <c r="A71" s="409"/>
      <c r="B71" s="409"/>
      <c r="C71" s="10"/>
    </row>
    <row r="72" spans="1:3" x14ac:dyDescent="0.2">
      <c r="A72" s="10"/>
      <c r="B72" s="10"/>
      <c r="C72" s="10"/>
    </row>
    <row r="73" spans="1:3" x14ac:dyDescent="0.2">
      <c r="A73" s="10"/>
      <c r="B73" s="10"/>
      <c r="C73" s="10"/>
    </row>
    <row r="74" spans="1:3" x14ac:dyDescent="0.2">
      <c r="A74" s="10"/>
      <c r="B74" s="10"/>
      <c r="C74" s="10"/>
    </row>
    <row r="75" spans="1:3" s="3" customFormat="1" x14ac:dyDescent="0.2">
      <c r="A75" s="10"/>
      <c r="B75" s="10"/>
      <c r="C75" s="10"/>
    </row>
    <row r="76" spans="1:3" s="3" customFormat="1" x14ac:dyDescent="0.2">
      <c r="A76" s="409"/>
      <c r="B76" s="409"/>
      <c r="C76" s="176"/>
    </row>
    <row r="77" spans="1:3" x14ac:dyDescent="0.2">
      <c r="A77" s="409"/>
      <c r="B77" s="409"/>
      <c r="C77" s="176"/>
    </row>
    <row r="78" spans="1:3" x14ac:dyDescent="0.2">
      <c r="A78" s="10"/>
      <c r="B78" s="10"/>
      <c r="C78" s="10"/>
    </row>
    <row r="79" spans="1:3" x14ac:dyDescent="0.2">
      <c r="A79" s="10"/>
      <c r="B79" s="10"/>
      <c r="C79" s="10"/>
    </row>
    <row r="80" spans="1:3" x14ac:dyDescent="0.2">
      <c r="A80" s="10"/>
      <c r="B80" s="10"/>
      <c r="C80" s="10"/>
    </row>
  </sheetData>
  <mergeCells count="35">
    <mergeCell ref="A25:B25"/>
    <mergeCell ref="A1:D1"/>
    <mergeCell ref="A2:C2"/>
    <mergeCell ref="A3:D3"/>
    <mergeCell ref="A4:D4"/>
    <mergeCell ref="A5:C5"/>
    <mergeCell ref="A8:A9"/>
    <mergeCell ref="B8:B9"/>
    <mergeCell ref="C8:C9"/>
    <mergeCell ref="D8:D9"/>
    <mergeCell ref="A10:A12"/>
    <mergeCell ref="A13:B13"/>
    <mergeCell ref="A14:A16"/>
    <mergeCell ref="A18:A20"/>
    <mergeCell ref="A22:A24"/>
    <mergeCell ref="A49:B49"/>
    <mergeCell ref="A26:A28"/>
    <mergeCell ref="A29:B29"/>
    <mergeCell ref="A30:A32"/>
    <mergeCell ref="A33:B33"/>
    <mergeCell ref="A34:A36"/>
    <mergeCell ref="A37:B37"/>
    <mergeCell ref="A38:A40"/>
    <mergeCell ref="A41:B41"/>
    <mergeCell ref="A42:A44"/>
    <mergeCell ref="A45:B45"/>
    <mergeCell ref="A46:A48"/>
    <mergeCell ref="A70:B70"/>
    <mergeCell ref="A71:B71"/>
    <mergeCell ref="A76:B76"/>
    <mergeCell ref="A77:B77"/>
    <mergeCell ref="A51:B51"/>
    <mergeCell ref="A58:B59"/>
    <mergeCell ref="A60:B60"/>
    <mergeCell ref="A66:B66"/>
  </mergeCells>
  <pageMargins left="0.7" right="0.7" top="0.75" bottom="0.75" header="0.3" footer="0.3"/>
  <pageSetup paperSize="9" scale="68"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9"/>
  <sheetViews>
    <sheetView zoomScaleNormal="100" workbookViewId="0">
      <selection activeCell="K22" sqref="K22"/>
    </sheetView>
  </sheetViews>
  <sheetFormatPr defaultColWidth="9.140625" defaultRowHeight="12" x14ac:dyDescent="0.2"/>
  <cols>
    <col min="1" max="1" width="5.7109375" style="184" customWidth="1"/>
    <col min="2" max="2" width="42.28515625" style="184" customWidth="1"/>
    <col min="3" max="6" width="13.7109375" style="184" customWidth="1"/>
    <col min="7" max="16384" width="9.140625" style="184"/>
  </cols>
  <sheetData>
    <row r="1" spans="1:10" ht="32.25" customHeight="1" x14ac:dyDescent="0.2">
      <c r="A1" s="337" t="s">
        <v>113</v>
      </c>
      <c r="B1" s="337"/>
      <c r="C1" s="337"/>
      <c r="D1" s="337"/>
      <c r="E1" s="337"/>
      <c r="F1" s="337"/>
    </row>
    <row r="2" spans="1:10" x14ac:dyDescent="0.25">
      <c r="A2" s="361"/>
      <c r="B2" s="361"/>
      <c r="C2" s="361"/>
      <c r="D2" s="361" t="s">
        <v>286</v>
      </c>
      <c r="E2" s="361"/>
      <c r="F2" s="361"/>
    </row>
    <row r="3" spans="1:10" x14ac:dyDescent="0.2">
      <c r="A3" s="338" t="s">
        <v>337</v>
      </c>
      <c r="B3" s="338"/>
      <c r="C3" s="338"/>
      <c r="D3" s="338"/>
      <c r="E3" s="338"/>
      <c r="F3" s="338"/>
    </row>
    <row r="4" spans="1:10" x14ac:dyDescent="0.2">
      <c r="A4" s="338" t="s">
        <v>127</v>
      </c>
      <c r="B4" s="338"/>
      <c r="C4" s="338"/>
      <c r="D4" s="338"/>
      <c r="E4" s="338"/>
      <c r="F4" s="338"/>
    </row>
    <row r="5" spans="1:10" ht="12.6" thickBot="1" x14ac:dyDescent="0.3">
      <c r="A5" s="339"/>
      <c r="B5" s="339"/>
      <c r="C5" s="339"/>
      <c r="D5" s="185"/>
      <c r="E5" s="311"/>
      <c r="F5" s="185"/>
    </row>
    <row r="6" spans="1:10" hidden="1" x14ac:dyDescent="0.25">
      <c r="A6" s="186" t="s">
        <v>49</v>
      </c>
      <c r="B6" s="188" t="s">
        <v>50</v>
      </c>
      <c r="C6" s="188" t="s">
        <v>51</v>
      </c>
      <c r="D6" s="189"/>
      <c r="E6" s="189"/>
      <c r="F6" s="189"/>
      <c r="G6" s="190"/>
      <c r="H6" s="190"/>
      <c r="I6" s="190"/>
      <c r="J6" s="190"/>
    </row>
    <row r="7" spans="1:10" hidden="1" x14ac:dyDescent="0.25">
      <c r="A7" s="186"/>
      <c r="B7" s="188"/>
      <c r="C7" s="188"/>
      <c r="D7" s="189"/>
      <c r="E7" s="189"/>
      <c r="F7" s="189"/>
    </row>
    <row r="8" spans="1:10" ht="15" customHeight="1" x14ac:dyDescent="0.2">
      <c r="A8" s="381" t="s">
        <v>2</v>
      </c>
      <c r="B8" s="382"/>
      <c r="C8" s="357" t="s">
        <v>111</v>
      </c>
      <c r="D8" s="357" t="s">
        <v>285</v>
      </c>
      <c r="E8" s="362" t="s">
        <v>326</v>
      </c>
      <c r="F8" s="359" t="s">
        <v>284</v>
      </c>
    </row>
    <row r="9" spans="1:10" ht="24" customHeight="1" x14ac:dyDescent="0.2">
      <c r="A9" s="383"/>
      <c r="B9" s="384"/>
      <c r="C9" s="358"/>
      <c r="D9" s="358"/>
      <c r="E9" s="363"/>
      <c r="F9" s="360"/>
    </row>
    <row r="10" spans="1:10" x14ac:dyDescent="0.2">
      <c r="A10" s="227" t="s">
        <v>54</v>
      </c>
      <c r="B10" s="276" t="s">
        <v>37</v>
      </c>
      <c r="C10" s="216">
        <f>SUM(C24+C35)</f>
        <v>72644280</v>
      </c>
      <c r="D10" s="216">
        <f t="shared" ref="D10:F10" si="0">SUM(D24+D35)</f>
        <v>-19170675</v>
      </c>
      <c r="E10" s="216">
        <f t="shared" si="0"/>
        <v>7925000</v>
      </c>
      <c r="F10" s="217">
        <f t="shared" si="0"/>
        <v>61398605</v>
      </c>
    </row>
    <row r="11" spans="1:10" x14ac:dyDescent="0.2">
      <c r="A11" s="224">
        <v>1</v>
      </c>
      <c r="B11" s="225" t="s">
        <v>114</v>
      </c>
      <c r="C11" s="243"/>
      <c r="D11" s="243"/>
      <c r="E11" s="321"/>
      <c r="F11" s="220"/>
    </row>
    <row r="12" spans="1:10" ht="15" customHeight="1" x14ac:dyDescent="0.2">
      <c r="A12" s="236"/>
      <c r="B12" s="180" t="s">
        <v>276</v>
      </c>
      <c r="C12" s="171">
        <v>16031000</v>
      </c>
      <c r="D12" s="171"/>
      <c r="E12" s="320">
        <v>-916730</v>
      </c>
      <c r="F12" s="220">
        <f>SUM(C12:E12)</f>
        <v>15114270</v>
      </c>
    </row>
    <row r="13" spans="1:10" x14ac:dyDescent="0.2">
      <c r="A13" s="227"/>
      <c r="B13" s="171" t="s">
        <v>277</v>
      </c>
      <c r="C13" s="171">
        <v>1031000</v>
      </c>
      <c r="D13" s="171">
        <v>346408</v>
      </c>
      <c r="E13" s="320">
        <v>608044</v>
      </c>
      <c r="F13" s="220">
        <f t="shared" ref="F13:F16" si="1">SUM(C13:E13)</f>
        <v>1985452</v>
      </c>
    </row>
    <row r="14" spans="1:10" x14ac:dyDescent="0.2">
      <c r="A14" s="227"/>
      <c r="B14" s="171" t="s">
        <v>282</v>
      </c>
      <c r="C14" s="171">
        <v>2108200</v>
      </c>
      <c r="D14" s="171"/>
      <c r="E14" s="320">
        <v>-400000</v>
      </c>
      <c r="F14" s="220">
        <f t="shared" si="1"/>
        <v>1708200</v>
      </c>
    </row>
    <row r="15" spans="1:10" x14ac:dyDescent="0.2">
      <c r="A15" s="228"/>
      <c r="B15" s="180" t="s">
        <v>278</v>
      </c>
      <c r="C15" s="171">
        <v>635000</v>
      </c>
      <c r="D15" s="171">
        <v>941174</v>
      </c>
      <c r="E15" s="320">
        <v>-250000</v>
      </c>
      <c r="F15" s="220">
        <f t="shared" si="1"/>
        <v>1326174</v>
      </c>
    </row>
    <row r="16" spans="1:10" x14ac:dyDescent="0.2">
      <c r="A16" s="228"/>
      <c r="B16" s="180" t="s">
        <v>281</v>
      </c>
      <c r="C16" s="171">
        <v>11764680</v>
      </c>
      <c r="D16" s="171">
        <v>-500900</v>
      </c>
      <c r="E16" s="320"/>
      <c r="F16" s="220">
        <f t="shared" si="1"/>
        <v>11263780</v>
      </c>
    </row>
    <row r="17" spans="1:12" ht="15" customHeight="1" x14ac:dyDescent="0.2">
      <c r="A17" s="227"/>
      <c r="B17" s="245" t="s">
        <v>353</v>
      </c>
      <c r="C17" s="171"/>
      <c r="D17" s="171">
        <v>4799413</v>
      </c>
      <c r="E17" s="320">
        <v>2643382</v>
      </c>
      <c r="F17" s="220">
        <f t="shared" ref="F17:F23" si="2">SUM(C17:E17)</f>
        <v>7442795</v>
      </c>
    </row>
    <row r="18" spans="1:12" ht="15" customHeight="1" x14ac:dyDescent="0.2">
      <c r="A18" s="227"/>
      <c r="B18" s="230" t="s">
        <v>354</v>
      </c>
      <c r="C18" s="171"/>
      <c r="D18" s="171"/>
      <c r="E18" s="320">
        <v>237000</v>
      </c>
      <c r="F18" s="220">
        <f t="shared" si="2"/>
        <v>237000</v>
      </c>
    </row>
    <row r="19" spans="1:12" ht="15" customHeight="1" x14ac:dyDescent="0.2">
      <c r="A19" s="227"/>
      <c r="B19" s="230" t="s">
        <v>355</v>
      </c>
      <c r="C19" s="171"/>
      <c r="D19" s="171"/>
      <c r="E19" s="320">
        <v>96700</v>
      </c>
      <c r="F19" s="220">
        <f t="shared" si="2"/>
        <v>96700</v>
      </c>
    </row>
    <row r="20" spans="1:12" ht="15" customHeight="1" x14ac:dyDescent="0.2">
      <c r="A20" s="227"/>
      <c r="B20" s="332" t="s">
        <v>357</v>
      </c>
      <c r="C20" s="171"/>
      <c r="D20" s="171"/>
      <c r="E20" s="320">
        <v>150000</v>
      </c>
      <c r="F20" s="220">
        <f t="shared" si="2"/>
        <v>150000</v>
      </c>
      <c r="L20" s="328"/>
    </row>
    <row r="21" spans="1:12" ht="15" customHeight="1" x14ac:dyDescent="0.2">
      <c r="A21" s="227"/>
      <c r="B21" s="332" t="s">
        <v>356</v>
      </c>
      <c r="C21" s="171"/>
      <c r="D21" s="171"/>
      <c r="E21" s="320">
        <v>80700</v>
      </c>
      <c r="F21" s="220">
        <f t="shared" si="2"/>
        <v>80700</v>
      </c>
      <c r="L21" s="328"/>
    </row>
    <row r="22" spans="1:12" ht="15" customHeight="1" x14ac:dyDescent="0.2">
      <c r="A22" s="227"/>
      <c r="B22" s="332" t="s">
        <v>358</v>
      </c>
      <c r="C22" s="171"/>
      <c r="D22" s="171"/>
      <c r="E22" s="320">
        <v>275300</v>
      </c>
      <c r="F22" s="220">
        <f t="shared" si="2"/>
        <v>275300</v>
      </c>
      <c r="L22" s="328"/>
    </row>
    <row r="23" spans="1:12" ht="15" customHeight="1" x14ac:dyDescent="0.2">
      <c r="A23" s="227"/>
      <c r="B23" s="332" t="s">
        <v>361</v>
      </c>
      <c r="C23" s="171"/>
      <c r="D23" s="171"/>
      <c r="E23" s="320">
        <v>4655947</v>
      </c>
      <c r="F23" s="220">
        <f t="shared" si="2"/>
        <v>4655947</v>
      </c>
      <c r="L23" s="328"/>
    </row>
    <row r="24" spans="1:12" s="193" customFormat="1" x14ac:dyDescent="0.2">
      <c r="A24" s="229"/>
      <c r="B24" s="218" t="s">
        <v>115</v>
      </c>
      <c r="C24" s="218">
        <f>SUM(C11:C18)</f>
        <v>31569880</v>
      </c>
      <c r="D24" s="218">
        <f>SUM(D11:D18)</f>
        <v>5586095</v>
      </c>
      <c r="E24" s="218">
        <f>SUM(E11:E23)</f>
        <v>7180343</v>
      </c>
      <c r="F24" s="219">
        <f>SUM(F11:F23)</f>
        <v>44336318</v>
      </c>
    </row>
    <row r="25" spans="1:12" s="210" customFormat="1" x14ac:dyDescent="0.25">
      <c r="A25" s="437"/>
      <c r="B25" s="438"/>
      <c r="C25" s="438"/>
      <c r="D25" s="281"/>
      <c r="E25" s="322"/>
      <c r="F25" s="240"/>
    </row>
    <row r="26" spans="1:12" x14ac:dyDescent="0.2">
      <c r="A26" s="227" t="s">
        <v>9</v>
      </c>
      <c r="B26" s="171" t="s">
        <v>116</v>
      </c>
      <c r="C26" s="171"/>
      <c r="D26" s="171"/>
      <c r="E26" s="320"/>
      <c r="F26" s="220"/>
    </row>
    <row r="27" spans="1:12" x14ac:dyDescent="0.2">
      <c r="A27" s="227"/>
      <c r="B27" s="171" t="s">
        <v>362</v>
      </c>
      <c r="C27" s="171">
        <v>34724400</v>
      </c>
      <c r="D27" s="171">
        <v>-34000000</v>
      </c>
      <c r="E27" s="320"/>
      <c r="F27" s="220">
        <f>SUM(C27:E27)</f>
        <v>724400</v>
      </c>
    </row>
    <row r="28" spans="1:12" s="193" customFormat="1" ht="15" customHeight="1" x14ac:dyDescent="0.2">
      <c r="A28" s="229"/>
      <c r="B28" s="180" t="s">
        <v>280</v>
      </c>
      <c r="C28" s="171">
        <v>6350000</v>
      </c>
      <c r="D28" s="171"/>
      <c r="E28" s="320"/>
      <c r="F28" s="220">
        <f t="shared" ref="F28:F34" si="3">SUM(C28:E28)</f>
        <v>6350000</v>
      </c>
    </row>
    <row r="29" spans="1:12" ht="15" customHeight="1" x14ac:dyDescent="0.2">
      <c r="A29" s="227"/>
      <c r="B29" s="171" t="s">
        <v>321</v>
      </c>
      <c r="C29" s="171"/>
      <c r="D29" s="171">
        <v>4644600</v>
      </c>
      <c r="E29" s="320">
        <v>489657</v>
      </c>
      <c r="F29" s="220">
        <f t="shared" si="3"/>
        <v>5134257</v>
      </c>
    </row>
    <row r="30" spans="1:12" ht="15" customHeight="1" x14ac:dyDescent="0.2">
      <c r="A30" s="227"/>
      <c r="B30" s="171" t="s">
        <v>322</v>
      </c>
      <c r="C30" s="171"/>
      <c r="D30" s="171">
        <v>700000</v>
      </c>
      <c r="E30" s="320"/>
      <c r="F30" s="220">
        <f t="shared" si="3"/>
        <v>700000</v>
      </c>
    </row>
    <row r="31" spans="1:12" ht="15" customHeight="1" x14ac:dyDescent="0.2">
      <c r="A31" s="227"/>
      <c r="B31" s="171" t="s">
        <v>323</v>
      </c>
      <c r="C31" s="171"/>
      <c r="D31" s="171">
        <v>970280</v>
      </c>
      <c r="E31" s="320"/>
      <c r="F31" s="220">
        <f t="shared" si="3"/>
        <v>970280</v>
      </c>
    </row>
    <row r="32" spans="1:12" ht="15" customHeight="1" x14ac:dyDescent="0.2">
      <c r="A32" s="227"/>
      <c r="B32" s="171" t="s">
        <v>352</v>
      </c>
      <c r="C32" s="171"/>
      <c r="D32" s="171"/>
      <c r="E32" s="320">
        <v>255000</v>
      </c>
      <c r="F32" s="220">
        <f t="shared" si="3"/>
        <v>255000</v>
      </c>
    </row>
    <row r="33" spans="1:6" ht="15" customHeight="1" x14ac:dyDescent="0.2">
      <c r="A33" s="227"/>
      <c r="B33" s="171" t="s">
        <v>324</v>
      </c>
      <c r="C33" s="171"/>
      <c r="D33" s="171">
        <v>2928350</v>
      </c>
      <c r="E33" s="320"/>
      <c r="F33" s="220">
        <f t="shared" si="3"/>
        <v>2928350</v>
      </c>
    </row>
    <row r="34" spans="1:6" x14ac:dyDescent="0.2">
      <c r="B34" s="184" t="s">
        <v>360</v>
      </c>
      <c r="E34" s="184">
        <v>4655947</v>
      </c>
      <c r="F34" s="220">
        <f t="shared" si="3"/>
        <v>4655947</v>
      </c>
    </row>
    <row r="35" spans="1:6" s="193" customFormat="1" ht="15" customHeight="1" x14ac:dyDescent="0.2">
      <c r="A35" s="229"/>
      <c r="B35" s="218" t="s">
        <v>117</v>
      </c>
      <c r="C35" s="218">
        <f>SUM(C26:C33)</f>
        <v>41074400</v>
      </c>
      <c r="D35" s="218">
        <f t="shared" ref="D35:F35" si="4">SUM(D26:D33)</f>
        <v>-24756770</v>
      </c>
      <c r="E35" s="218">
        <f t="shared" si="4"/>
        <v>744657</v>
      </c>
      <c r="F35" s="219">
        <f t="shared" si="4"/>
        <v>17062287</v>
      </c>
    </row>
    <row r="36" spans="1:6" s="210" customFormat="1" ht="15" customHeight="1" x14ac:dyDescent="0.2">
      <c r="A36" s="437"/>
      <c r="B36" s="438"/>
      <c r="C36" s="438"/>
      <c r="D36" s="281"/>
      <c r="E36" s="322"/>
      <c r="F36" s="240"/>
    </row>
    <row r="37" spans="1:6" s="193" customFormat="1" ht="15" customHeight="1" x14ac:dyDescent="0.2">
      <c r="A37" s="229" t="s">
        <v>80</v>
      </c>
      <c r="B37" s="218" t="s">
        <v>39</v>
      </c>
      <c r="C37" s="218">
        <f>SUM(C43+C49)</f>
        <v>20762000</v>
      </c>
      <c r="D37" s="218">
        <f t="shared" ref="D37:F37" si="5">SUM(D43+D49)</f>
        <v>2528060</v>
      </c>
      <c r="E37" s="218">
        <f t="shared" si="5"/>
        <v>8999334</v>
      </c>
      <c r="F37" s="219">
        <f t="shared" si="5"/>
        <v>37802334</v>
      </c>
    </row>
    <row r="38" spans="1:6" s="193" customFormat="1" ht="15" customHeight="1" x14ac:dyDescent="0.2">
      <c r="A38" s="226" t="s">
        <v>7</v>
      </c>
      <c r="B38" s="257" t="s">
        <v>118</v>
      </c>
      <c r="C38" s="218"/>
      <c r="D38" s="218"/>
      <c r="E38" s="319"/>
      <c r="F38" s="219"/>
    </row>
    <row r="39" spans="1:6" s="193" customFormat="1" ht="15" customHeight="1" x14ac:dyDescent="0.2">
      <c r="A39" s="228"/>
      <c r="B39" s="180" t="s">
        <v>279</v>
      </c>
      <c r="C39" s="171">
        <v>762000</v>
      </c>
      <c r="D39" s="171">
        <v>353060</v>
      </c>
      <c r="E39" s="320"/>
      <c r="F39" s="220">
        <f>SUM(C39:E39)</f>
        <v>1115060</v>
      </c>
    </row>
    <row r="40" spans="1:6" s="193" customFormat="1" ht="15" customHeight="1" x14ac:dyDescent="0.2">
      <c r="A40" s="228"/>
      <c r="B40" s="180" t="s">
        <v>320</v>
      </c>
      <c r="C40" s="171"/>
      <c r="D40" s="171">
        <v>2175000</v>
      </c>
      <c r="E40" s="320"/>
      <c r="F40" s="220">
        <f t="shared" ref="F40:F42" si="6">SUM(C40:E40)</f>
        <v>2175000</v>
      </c>
    </row>
    <row r="41" spans="1:6" s="193" customFormat="1" ht="15" customHeight="1" x14ac:dyDescent="0.2">
      <c r="A41" s="290"/>
      <c r="B41" s="291" t="s">
        <v>325</v>
      </c>
      <c r="C41" s="171"/>
      <c r="D41" s="171">
        <v>2512940</v>
      </c>
      <c r="E41" s="320"/>
      <c r="F41" s="220">
        <f t="shared" si="6"/>
        <v>2512940</v>
      </c>
    </row>
    <row r="42" spans="1:6" s="193" customFormat="1" ht="15" customHeight="1" x14ac:dyDescent="0.2">
      <c r="A42" s="329"/>
      <c r="B42" s="332" t="s">
        <v>363</v>
      </c>
      <c r="C42" s="171"/>
      <c r="D42" s="171"/>
      <c r="E42" s="320">
        <v>3000000</v>
      </c>
      <c r="F42" s="220">
        <f t="shared" si="6"/>
        <v>3000000</v>
      </c>
    </row>
    <row r="43" spans="1:6" s="193" customFormat="1" ht="15" customHeight="1" x14ac:dyDescent="0.2">
      <c r="A43" s="228"/>
      <c r="B43" s="179" t="s">
        <v>119</v>
      </c>
      <c r="C43" s="218">
        <f>SUM(C38:C40)</f>
        <v>762000</v>
      </c>
      <c r="D43" s="218">
        <f t="shared" ref="D43:E43" si="7">SUM(D38:D40)</f>
        <v>2528060</v>
      </c>
      <c r="E43" s="218">
        <f t="shared" si="7"/>
        <v>0</v>
      </c>
      <c r="F43" s="219">
        <f>SUM(F38:F42)</f>
        <v>8803000</v>
      </c>
    </row>
    <row r="44" spans="1:6" s="209" customFormat="1" ht="15" customHeight="1" x14ac:dyDescent="0.2">
      <c r="A44" s="439"/>
      <c r="B44" s="440"/>
      <c r="C44" s="440"/>
      <c r="D44" s="275"/>
      <c r="E44" s="323"/>
      <c r="F44" s="282"/>
    </row>
    <row r="45" spans="1:6" s="193" customFormat="1" ht="15" customHeight="1" x14ac:dyDescent="0.2">
      <c r="A45" s="228" t="s">
        <v>9</v>
      </c>
      <c r="B45" s="179" t="s">
        <v>120</v>
      </c>
      <c r="C45" s="171"/>
      <c r="D45" s="171"/>
      <c r="E45" s="320"/>
      <c r="F45" s="220"/>
    </row>
    <row r="46" spans="1:6" s="193" customFormat="1" ht="15" customHeight="1" x14ac:dyDescent="0.2">
      <c r="A46" s="228"/>
      <c r="B46" s="180" t="s">
        <v>359</v>
      </c>
      <c r="C46" s="171">
        <v>20000000</v>
      </c>
      <c r="D46" s="171"/>
      <c r="E46" s="320">
        <v>8999334</v>
      </c>
      <c r="F46" s="220">
        <f>SUM(C46:E46)</f>
        <v>28999334</v>
      </c>
    </row>
    <row r="47" spans="1:6" s="193" customFormat="1" ht="15" customHeight="1" x14ac:dyDescent="0.2">
      <c r="A47" s="228"/>
      <c r="B47" s="180"/>
      <c r="C47" s="171"/>
      <c r="D47" s="171"/>
      <c r="E47" s="320"/>
      <c r="F47" s="220"/>
    </row>
    <row r="48" spans="1:6" s="193" customFormat="1" ht="15" customHeight="1" x14ac:dyDescent="0.2">
      <c r="A48" s="228"/>
      <c r="B48" s="180"/>
      <c r="C48" s="171"/>
      <c r="D48" s="171"/>
      <c r="E48" s="320"/>
      <c r="F48" s="220"/>
    </row>
    <row r="49" spans="1:6" s="193" customFormat="1" ht="15" customHeight="1" x14ac:dyDescent="0.2">
      <c r="A49" s="226"/>
      <c r="B49" s="257" t="s">
        <v>121</v>
      </c>
      <c r="C49" s="218">
        <f>SUM(C45:C48)</f>
        <v>20000000</v>
      </c>
      <c r="D49" s="218">
        <f t="shared" ref="D49:F49" si="8">SUM(D45:D48)</f>
        <v>0</v>
      </c>
      <c r="E49" s="218">
        <f t="shared" si="8"/>
        <v>8999334</v>
      </c>
      <c r="F49" s="219">
        <f t="shared" si="8"/>
        <v>28999334</v>
      </c>
    </row>
    <row r="50" spans="1:6" s="193" customFormat="1" ht="15" customHeight="1" x14ac:dyDescent="0.2">
      <c r="A50" s="226" t="s">
        <v>88</v>
      </c>
      <c r="B50" s="257" t="s">
        <v>122</v>
      </c>
      <c r="C50" s="218">
        <f>SUM(C51+C53)</f>
        <v>400000</v>
      </c>
      <c r="D50" s="218">
        <f t="shared" ref="D50:E50" si="9">SUM(D51+D53)</f>
        <v>0</v>
      </c>
      <c r="E50" s="218">
        <f t="shared" si="9"/>
        <v>0</v>
      </c>
      <c r="F50" s="219">
        <f>SUM(F51+F53)</f>
        <v>400000</v>
      </c>
    </row>
    <row r="51" spans="1:6" ht="15" customHeight="1" x14ac:dyDescent="0.2">
      <c r="A51" s="236" t="s">
        <v>7</v>
      </c>
      <c r="B51" s="230" t="s">
        <v>123</v>
      </c>
      <c r="C51" s="171">
        <v>400000</v>
      </c>
      <c r="D51" s="171"/>
      <c r="E51" s="320"/>
      <c r="F51" s="220">
        <f>SUM(C51:E51)</f>
        <v>400000</v>
      </c>
    </row>
    <row r="52" spans="1:6" ht="15" customHeight="1" x14ac:dyDescent="0.2">
      <c r="A52" s="236"/>
      <c r="B52" s="230"/>
      <c r="C52" s="171"/>
      <c r="D52" s="171"/>
      <c r="E52" s="320"/>
      <c r="F52" s="220"/>
    </row>
    <row r="53" spans="1:6" s="193" customFormat="1" ht="15" customHeight="1" x14ac:dyDescent="0.2">
      <c r="A53" s="226" t="s">
        <v>9</v>
      </c>
      <c r="B53" s="257" t="s">
        <v>124</v>
      </c>
      <c r="C53" s="218"/>
      <c r="D53" s="218"/>
      <c r="E53" s="319"/>
      <c r="F53" s="219"/>
    </row>
    <row r="54" spans="1:6" ht="15" customHeight="1" x14ac:dyDescent="0.2">
      <c r="A54" s="236"/>
      <c r="B54" s="230"/>
      <c r="C54" s="171"/>
      <c r="D54" s="171"/>
      <c r="E54" s="320"/>
      <c r="F54" s="220"/>
    </row>
    <row r="55" spans="1:6" s="193" customFormat="1" ht="18.75" customHeight="1" x14ac:dyDescent="0.2">
      <c r="A55" s="226"/>
      <c r="B55" s="257" t="s">
        <v>122</v>
      </c>
      <c r="C55" s="218">
        <f>SUM(C51+C53)</f>
        <v>400000</v>
      </c>
      <c r="D55" s="218">
        <f t="shared" ref="D55:E55" si="10">SUM(D51+D53)</f>
        <v>0</v>
      </c>
      <c r="E55" s="218">
        <f t="shared" si="10"/>
        <v>0</v>
      </c>
      <c r="F55" s="219">
        <v>400000</v>
      </c>
    </row>
    <row r="56" spans="1:6" s="193" customFormat="1" ht="24" customHeight="1" x14ac:dyDescent="0.2">
      <c r="A56" s="226" t="s">
        <v>17</v>
      </c>
      <c r="B56" s="274" t="s">
        <v>283</v>
      </c>
      <c r="C56" s="218">
        <v>12065903</v>
      </c>
      <c r="D56" s="218">
        <v>0</v>
      </c>
      <c r="E56" s="218">
        <v>-12065903</v>
      </c>
      <c r="F56" s="219">
        <f>SUM(C56:E56)</f>
        <v>0</v>
      </c>
    </row>
    <row r="57" spans="1:6" s="193" customFormat="1" ht="15" customHeight="1" x14ac:dyDescent="0.2">
      <c r="A57" s="226"/>
      <c r="B57" s="257"/>
      <c r="C57" s="171"/>
      <c r="D57" s="171"/>
      <c r="E57" s="320"/>
      <c r="F57" s="220"/>
    </row>
    <row r="58" spans="1:6" s="193" customFormat="1" ht="15" customHeight="1" thickBot="1" x14ac:dyDescent="0.25">
      <c r="A58" s="355" t="s">
        <v>125</v>
      </c>
      <c r="B58" s="356"/>
      <c r="C58" s="221">
        <f>SUM(+C37+C10+C55+C56)</f>
        <v>105872183</v>
      </c>
      <c r="D58" s="221">
        <f>SUM(+D37+D10+D55+D56)</f>
        <v>-16642615</v>
      </c>
      <c r="E58" s="221">
        <f>SUM(+E37+E10+E55+E56)</f>
        <v>4858431</v>
      </c>
      <c r="F58" s="208">
        <f>SUM(+F37+F10+F55+F56)</f>
        <v>99600939</v>
      </c>
    </row>
    <row r="59" spans="1:6" x14ac:dyDescent="0.2">
      <c r="A59" s="209"/>
      <c r="B59" s="209"/>
      <c r="C59" s="210"/>
      <c r="D59" s="210"/>
      <c r="E59" s="210"/>
      <c r="F59" s="210"/>
    </row>
    <row r="60" spans="1:6" ht="15" customHeight="1" x14ac:dyDescent="0.2">
      <c r="A60" s="370"/>
      <c r="B60" s="370"/>
      <c r="C60" s="210"/>
      <c r="D60" s="210"/>
      <c r="E60" s="210"/>
      <c r="F60" s="210"/>
    </row>
    <row r="64" spans="1:6" ht="12" customHeight="1" x14ac:dyDescent="0.2"/>
    <row r="65" spans="1:6" hidden="1" x14ac:dyDescent="0.25">
      <c r="A65" s="211"/>
      <c r="B65" s="211"/>
      <c r="C65" s="211"/>
      <c r="D65" s="211"/>
      <c r="E65" s="313"/>
      <c r="F65" s="211"/>
    </row>
    <row r="66" spans="1:6" x14ac:dyDescent="0.2">
      <c r="A66" s="211"/>
      <c r="B66" s="211"/>
      <c r="C66" s="211"/>
      <c r="D66" s="211"/>
      <c r="E66" s="313"/>
      <c r="F66" s="211"/>
    </row>
    <row r="67" spans="1:6" x14ac:dyDescent="0.2">
      <c r="A67" s="371"/>
      <c r="B67" s="371"/>
      <c r="C67" s="212"/>
      <c r="D67" s="212"/>
      <c r="E67" s="212"/>
      <c r="F67" s="212"/>
    </row>
    <row r="68" spans="1:6" x14ac:dyDescent="0.2">
      <c r="A68" s="371"/>
      <c r="B68" s="371"/>
      <c r="C68" s="212"/>
      <c r="D68" s="212"/>
      <c r="E68" s="212"/>
      <c r="F68" s="212"/>
    </row>
    <row r="69" spans="1:6" x14ac:dyDescent="0.2">
      <c r="A69" s="369"/>
      <c r="B69" s="369"/>
      <c r="C69" s="210"/>
      <c r="D69" s="210"/>
      <c r="E69" s="210"/>
      <c r="F69" s="210"/>
    </row>
    <row r="70" spans="1:6" x14ac:dyDescent="0.2">
      <c r="A70" s="210"/>
      <c r="B70" s="210"/>
      <c r="C70" s="210"/>
      <c r="D70" s="210"/>
      <c r="E70" s="210"/>
      <c r="F70" s="210"/>
    </row>
    <row r="71" spans="1:6" x14ac:dyDescent="0.2">
      <c r="A71" s="210"/>
      <c r="B71" s="210"/>
      <c r="C71" s="210"/>
      <c r="D71" s="210"/>
      <c r="E71" s="210"/>
      <c r="F71" s="210"/>
    </row>
    <row r="72" spans="1:6" x14ac:dyDescent="0.2">
      <c r="A72" s="210"/>
      <c r="B72" s="210"/>
      <c r="C72" s="210"/>
      <c r="D72" s="210"/>
      <c r="E72" s="210"/>
      <c r="F72" s="210"/>
    </row>
    <row r="73" spans="1:6" x14ac:dyDescent="0.2">
      <c r="A73" s="210"/>
      <c r="B73" s="210"/>
      <c r="C73" s="210"/>
      <c r="D73" s="210"/>
      <c r="E73" s="210"/>
      <c r="F73" s="210"/>
    </row>
    <row r="74" spans="1:6" x14ac:dyDescent="0.2">
      <c r="A74" s="210"/>
      <c r="B74" s="210"/>
      <c r="C74" s="210"/>
      <c r="D74" s="210"/>
      <c r="E74" s="210"/>
      <c r="F74" s="210"/>
    </row>
    <row r="75" spans="1:6" x14ac:dyDescent="0.2">
      <c r="A75" s="369"/>
      <c r="B75" s="369"/>
      <c r="C75" s="210"/>
      <c r="D75" s="210"/>
      <c r="E75" s="210"/>
      <c r="F75" s="210"/>
    </row>
    <row r="76" spans="1:6" x14ac:dyDescent="0.2">
      <c r="A76" s="210"/>
      <c r="B76" s="210"/>
      <c r="C76" s="210"/>
      <c r="D76" s="210"/>
      <c r="E76" s="210"/>
      <c r="F76" s="210"/>
    </row>
    <row r="77" spans="1:6" x14ac:dyDescent="0.2">
      <c r="A77" s="210"/>
      <c r="B77" s="210"/>
      <c r="C77" s="210"/>
      <c r="D77" s="210"/>
      <c r="E77" s="210"/>
      <c r="F77" s="210"/>
    </row>
    <row r="78" spans="1:6" s="213" customFormat="1" x14ac:dyDescent="0.2">
      <c r="A78" s="210"/>
      <c r="B78" s="210"/>
      <c r="C78" s="210"/>
      <c r="D78" s="210"/>
      <c r="E78" s="210"/>
      <c r="F78" s="210"/>
    </row>
    <row r="79" spans="1:6" x14ac:dyDescent="0.2">
      <c r="A79" s="369"/>
      <c r="B79" s="369"/>
      <c r="C79" s="214"/>
      <c r="D79" s="214"/>
      <c r="E79" s="312"/>
      <c r="F79" s="214"/>
    </row>
    <row r="80" spans="1:6" x14ac:dyDescent="0.2">
      <c r="A80" s="369"/>
      <c r="B80" s="369"/>
      <c r="C80" s="210"/>
      <c r="D80" s="210"/>
      <c r="E80" s="210"/>
      <c r="F80" s="210"/>
    </row>
    <row r="81" spans="1:6" x14ac:dyDescent="0.2">
      <c r="A81" s="210"/>
      <c r="B81" s="210"/>
      <c r="C81" s="210"/>
      <c r="D81" s="210"/>
      <c r="E81" s="210"/>
      <c r="F81" s="210"/>
    </row>
    <row r="82" spans="1:6" x14ac:dyDescent="0.2">
      <c r="A82" s="210"/>
      <c r="B82" s="210"/>
      <c r="C82" s="210"/>
      <c r="D82" s="210"/>
      <c r="E82" s="210"/>
      <c r="F82" s="210"/>
    </row>
    <row r="83" spans="1:6" x14ac:dyDescent="0.2">
      <c r="A83" s="210"/>
      <c r="B83" s="210"/>
      <c r="C83" s="210"/>
      <c r="D83" s="210"/>
      <c r="E83" s="210"/>
      <c r="F83" s="210"/>
    </row>
    <row r="84" spans="1:6" s="213" customFormat="1" x14ac:dyDescent="0.2">
      <c r="A84" s="210"/>
      <c r="B84" s="210"/>
      <c r="C84" s="210"/>
      <c r="D84" s="210"/>
      <c r="E84" s="210"/>
      <c r="F84" s="210"/>
    </row>
    <row r="85" spans="1:6" s="213" customFormat="1" x14ac:dyDescent="0.2">
      <c r="A85" s="369"/>
      <c r="B85" s="369"/>
      <c r="C85" s="214"/>
      <c r="D85" s="214"/>
      <c r="E85" s="312"/>
      <c r="F85" s="214"/>
    </row>
    <row r="86" spans="1:6" x14ac:dyDescent="0.2">
      <c r="A86" s="369"/>
      <c r="B86" s="369"/>
      <c r="C86" s="214"/>
      <c r="D86" s="214"/>
      <c r="E86" s="312"/>
      <c r="F86" s="214"/>
    </row>
    <row r="87" spans="1:6" x14ac:dyDescent="0.2">
      <c r="A87" s="210"/>
      <c r="B87" s="210"/>
      <c r="C87" s="210"/>
      <c r="D87" s="210"/>
      <c r="E87" s="210"/>
      <c r="F87" s="210"/>
    </row>
    <row r="88" spans="1:6" x14ac:dyDescent="0.2">
      <c r="A88" s="210"/>
      <c r="B88" s="210"/>
      <c r="C88" s="210"/>
      <c r="D88" s="210"/>
      <c r="E88" s="210"/>
      <c r="F88" s="210"/>
    </row>
    <row r="89" spans="1:6" x14ac:dyDescent="0.2">
      <c r="A89" s="210"/>
      <c r="B89" s="210"/>
      <c r="C89" s="210"/>
      <c r="D89" s="210"/>
      <c r="E89" s="210"/>
      <c r="F89" s="210"/>
    </row>
  </sheetData>
  <mergeCells count="23">
    <mergeCell ref="A25:C25"/>
    <mergeCell ref="A36:C36"/>
    <mergeCell ref="A44:C44"/>
    <mergeCell ref="A85:B85"/>
    <mergeCell ref="A86:B86"/>
    <mergeCell ref="A58:B58"/>
    <mergeCell ref="A60:B60"/>
    <mergeCell ref="A67:B68"/>
    <mergeCell ref="A69:B69"/>
    <mergeCell ref="A75:B75"/>
    <mergeCell ref="A79:B79"/>
    <mergeCell ref="A80:B80"/>
    <mergeCell ref="D8:D9"/>
    <mergeCell ref="F8:F9"/>
    <mergeCell ref="A1:F1"/>
    <mergeCell ref="D2:F2"/>
    <mergeCell ref="A3:F3"/>
    <mergeCell ref="A4:F4"/>
    <mergeCell ref="A2:C2"/>
    <mergeCell ref="A5:C5"/>
    <mergeCell ref="A8:B9"/>
    <mergeCell ref="C8:C9"/>
    <mergeCell ref="E8:E9"/>
  </mergeCells>
  <pageMargins left="0.7" right="0.7" top="0.75" bottom="0.75" header="0.3" footer="0.3"/>
  <pageSetup paperSize="9" scale="6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workbookViewId="0">
      <selection activeCell="G39" sqref="G39"/>
    </sheetView>
  </sheetViews>
  <sheetFormatPr defaultColWidth="9.140625" defaultRowHeight="12" x14ac:dyDescent="0.2"/>
  <cols>
    <col min="1" max="1" width="4.140625" style="184" customWidth="1"/>
    <col min="2" max="2" width="4.28515625" style="184" customWidth="1"/>
    <col min="3" max="3" width="41.28515625" style="184" customWidth="1"/>
    <col min="4" max="7" width="11.7109375" style="184" customWidth="1"/>
    <col min="8" max="16384" width="9.140625" style="184"/>
  </cols>
  <sheetData>
    <row r="1" spans="1:11" ht="32.25" customHeight="1" x14ac:dyDescent="0.2">
      <c r="A1" s="337" t="s">
        <v>338</v>
      </c>
      <c r="B1" s="337"/>
      <c r="C1" s="337"/>
      <c r="D1" s="337"/>
      <c r="E1" s="337"/>
      <c r="F1" s="337"/>
      <c r="G1" s="337"/>
    </row>
    <row r="2" spans="1:11" x14ac:dyDescent="0.25">
      <c r="A2" s="361"/>
      <c r="B2" s="361"/>
      <c r="C2" s="361"/>
      <c r="D2" s="361"/>
      <c r="G2" s="223" t="s">
        <v>286</v>
      </c>
    </row>
    <row r="3" spans="1:11" x14ac:dyDescent="0.2">
      <c r="A3" s="338" t="s">
        <v>337</v>
      </c>
      <c r="B3" s="338"/>
      <c r="C3" s="338"/>
      <c r="D3" s="338"/>
      <c r="E3" s="338"/>
      <c r="F3" s="338"/>
      <c r="G3" s="338"/>
    </row>
    <row r="4" spans="1:11" x14ac:dyDescent="0.2">
      <c r="A4" s="338" t="s">
        <v>129</v>
      </c>
      <c r="B4" s="338"/>
      <c r="C4" s="338"/>
      <c r="D4" s="338"/>
      <c r="E4" s="338"/>
      <c r="F4" s="338"/>
      <c r="G4" s="338"/>
    </row>
    <row r="5" spans="1:11" ht="12.6" thickBot="1" x14ac:dyDescent="0.3">
      <c r="A5" s="339"/>
      <c r="B5" s="339"/>
      <c r="C5" s="339"/>
      <c r="D5" s="339"/>
    </row>
    <row r="6" spans="1:11" hidden="1" x14ac:dyDescent="0.25">
      <c r="A6" s="186" t="s">
        <v>49</v>
      </c>
      <c r="B6" s="187"/>
      <c r="C6" s="188" t="s">
        <v>50</v>
      </c>
      <c r="D6" s="188" t="s">
        <v>51</v>
      </c>
      <c r="E6" s="190"/>
      <c r="F6" s="190"/>
      <c r="G6" s="190"/>
      <c r="H6" s="190"/>
      <c r="I6" s="190"/>
    </row>
    <row r="7" spans="1:11" hidden="1" x14ac:dyDescent="0.25">
      <c r="A7" s="186"/>
      <c r="B7" s="187"/>
      <c r="C7" s="188"/>
      <c r="D7" s="188"/>
    </row>
    <row r="8" spans="1:11" ht="15" customHeight="1" x14ac:dyDescent="0.2">
      <c r="A8" s="381" t="s">
        <v>2</v>
      </c>
      <c r="B8" s="382"/>
      <c r="C8" s="382"/>
      <c r="D8" s="357" t="s">
        <v>111</v>
      </c>
      <c r="E8" s="441" t="s">
        <v>285</v>
      </c>
      <c r="F8" s="362" t="s">
        <v>285</v>
      </c>
      <c r="G8" s="359" t="s">
        <v>284</v>
      </c>
    </row>
    <row r="9" spans="1:11" ht="22.9" customHeight="1" x14ac:dyDescent="0.2">
      <c r="A9" s="383"/>
      <c r="B9" s="384"/>
      <c r="C9" s="384"/>
      <c r="D9" s="358"/>
      <c r="E9" s="442"/>
      <c r="F9" s="363"/>
      <c r="G9" s="360"/>
    </row>
    <row r="10" spans="1:11" x14ac:dyDescent="0.2">
      <c r="A10" s="224" t="s">
        <v>55</v>
      </c>
      <c r="B10" s="225"/>
      <c r="C10" s="225"/>
      <c r="D10" s="216">
        <f>SUM(D11+D14+D19+D28)</f>
        <v>120000</v>
      </c>
      <c r="E10" s="216">
        <f t="shared" ref="E10:G10" si="0">SUM(E11+E14+E19+E28)</f>
        <v>1306002</v>
      </c>
      <c r="F10" s="216">
        <f t="shared" si="0"/>
        <v>1964605</v>
      </c>
      <c r="G10" s="216">
        <f t="shared" si="0"/>
        <v>3390607</v>
      </c>
    </row>
    <row r="11" spans="1:11" ht="15" customHeight="1" x14ac:dyDescent="0.2">
      <c r="A11" s="236" t="s">
        <v>7</v>
      </c>
      <c r="B11" s="445" t="s">
        <v>8</v>
      </c>
      <c r="C11" s="445"/>
      <c r="D11" s="171">
        <f>SUM(D12:D13)</f>
        <v>0</v>
      </c>
      <c r="E11" s="171">
        <f t="shared" ref="E11" si="1">SUM(E12:E13)</f>
        <v>1306002</v>
      </c>
      <c r="F11" s="171">
        <v>1964605</v>
      </c>
      <c r="G11" s="171">
        <f>SUM(D11:F11)</f>
        <v>3270607</v>
      </c>
    </row>
    <row r="12" spans="1:11" x14ac:dyDescent="0.2">
      <c r="A12" s="227"/>
      <c r="B12" s="171" t="s">
        <v>7</v>
      </c>
      <c r="C12" s="171" t="s">
        <v>56</v>
      </c>
      <c r="D12" s="171"/>
      <c r="E12" s="239"/>
      <c r="F12" s="324"/>
      <c r="G12" s="220"/>
    </row>
    <row r="13" spans="1:11" x14ac:dyDescent="0.2">
      <c r="A13" s="227"/>
      <c r="B13" s="171" t="s">
        <v>9</v>
      </c>
      <c r="C13" s="171" t="s">
        <v>57</v>
      </c>
      <c r="D13" s="171"/>
      <c r="E13" s="239">
        <v>1306002</v>
      </c>
      <c r="F13" s="324"/>
      <c r="G13" s="220">
        <f>SUM(D13:E13)</f>
        <v>1306002</v>
      </c>
    </row>
    <row r="14" spans="1:11" x14ac:dyDescent="0.2">
      <c r="A14" s="228" t="s">
        <v>9</v>
      </c>
      <c r="B14" s="346" t="s">
        <v>10</v>
      </c>
      <c r="C14" s="346"/>
      <c r="D14" s="171">
        <f>SUM(D15:D18)</f>
        <v>0</v>
      </c>
      <c r="E14" s="171">
        <f t="shared" ref="E14:G14" si="2">SUM(E15:E18)</f>
        <v>0</v>
      </c>
      <c r="F14" s="171">
        <f t="shared" si="2"/>
        <v>0</v>
      </c>
      <c r="G14" s="171">
        <f t="shared" si="2"/>
        <v>0</v>
      </c>
    </row>
    <row r="15" spans="1:11" x14ac:dyDescent="0.2">
      <c r="A15" s="227"/>
      <c r="B15" s="171" t="s">
        <v>7</v>
      </c>
      <c r="C15" s="171" t="s">
        <v>130</v>
      </c>
      <c r="D15" s="171"/>
      <c r="E15" s="239"/>
      <c r="F15" s="324"/>
      <c r="G15" s="220"/>
      <c r="K15" s="237"/>
    </row>
    <row r="16" spans="1:11" x14ac:dyDescent="0.2">
      <c r="A16" s="227"/>
      <c r="B16" s="171" t="s">
        <v>9</v>
      </c>
      <c r="C16" s="171" t="s">
        <v>131</v>
      </c>
      <c r="D16" s="171"/>
      <c r="E16" s="239"/>
      <c r="F16" s="324"/>
      <c r="G16" s="220"/>
    </row>
    <row r="17" spans="1:7" x14ac:dyDescent="0.2">
      <c r="A17" s="227"/>
      <c r="B17" s="171" t="s">
        <v>17</v>
      </c>
      <c r="C17" s="171" t="s">
        <v>132</v>
      </c>
      <c r="D17" s="171"/>
      <c r="E17" s="239"/>
      <c r="F17" s="324"/>
      <c r="G17" s="220"/>
    </row>
    <row r="18" spans="1:7" x14ac:dyDescent="0.2">
      <c r="A18" s="227"/>
      <c r="B18" s="171" t="s">
        <v>12</v>
      </c>
      <c r="C18" s="171" t="s">
        <v>70</v>
      </c>
      <c r="D18" s="171"/>
      <c r="E18" s="239"/>
      <c r="F18" s="324"/>
      <c r="G18" s="220"/>
    </row>
    <row r="19" spans="1:7" x14ac:dyDescent="0.2">
      <c r="A19" s="228" t="s">
        <v>17</v>
      </c>
      <c r="B19" s="346" t="s">
        <v>71</v>
      </c>
      <c r="C19" s="346"/>
      <c r="D19" s="171">
        <f>SUM(D20:D27)</f>
        <v>120000</v>
      </c>
      <c r="E19" s="171">
        <f t="shared" ref="E19:G19" si="3">SUM(E20:E27)</f>
        <v>0</v>
      </c>
      <c r="F19" s="171">
        <f t="shared" si="3"/>
        <v>0</v>
      </c>
      <c r="G19" s="171">
        <f t="shared" si="3"/>
        <v>120000</v>
      </c>
    </row>
    <row r="20" spans="1:7" x14ac:dyDescent="0.2">
      <c r="A20" s="228"/>
      <c r="B20" s="179"/>
      <c r="C20" s="180" t="s">
        <v>72</v>
      </c>
      <c r="D20" s="171"/>
      <c r="E20" s="239"/>
      <c r="F20" s="324"/>
      <c r="G20" s="220"/>
    </row>
    <row r="21" spans="1:7" x14ac:dyDescent="0.2">
      <c r="A21" s="228"/>
      <c r="B21" s="179"/>
      <c r="C21" s="180" t="s">
        <v>73</v>
      </c>
      <c r="D21" s="171">
        <v>120000</v>
      </c>
      <c r="E21" s="239"/>
      <c r="F21" s="324"/>
      <c r="G21" s="220">
        <f>SUM(D21:E21)</f>
        <v>120000</v>
      </c>
    </row>
    <row r="22" spans="1:7" x14ac:dyDescent="0.2">
      <c r="A22" s="228"/>
      <c r="B22" s="179"/>
      <c r="C22" s="180" t="s">
        <v>74</v>
      </c>
      <c r="D22" s="171"/>
      <c r="E22" s="239"/>
      <c r="F22" s="324"/>
      <c r="G22" s="220"/>
    </row>
    <row r="23" spans="1:7" x14ac:dyDescent="0.2">
      <c r="A23" s="228"/>
      <c r="B23" s="179"/>
      <c r="C23" s="180" t="s">
        <v>75</v>
      </c>
      <c r="D23" s="171"/>
      <c r="E23" s="239"/>
      <c r="F23" s="324"/>
      <c r="G23" s="220"/>
    </row>
    <row r="24" spans="1:7" x14ac:dyDescent="0.2">
      <c r="A24" s="228"/>
      <c r="B24" s="179"/>
      <c r="C24" s="180" t="s">
        <v>76</v>
      </c>
      <c r="D24" s="171"/>
      <c r="E24" s="239"/>
      <c r="F24" s="324"/>
      <c r="G24" s="220"/>
    </row>
    <row r="25" spans="1:7" x14ac:dyDescent="0.2">
      <c r="A25" s="228"/>
      <c r="B25" s="179"/>
      <c r="C25" s="180" t="s">
        <v>77</v>
      </c>
      <c r="D25" s="171"/>
      <c r="E25" s="239"/>
      <c r="F25" s="324"/>
      <c r="G25" s="220"/>
    </row>
    <row r="26" spans="1:7" x14ac:dyDescent="0.2">
      <c r="A26" s="228"/>
      <c r="B26" s="179"/>
      <c r="C26" s="180" t="s">
        <v>78</v>
      </c>
      <c r="D26" s="171"/>
      <c r="E26" s="239"/>
      <c r="F26" s="324"/>
      <c r="G26" s="220"/>
    </row>
    <row r="27" spans="1:7" x14ac:dyDescent="0.2">
      <c r="A27" s="228"/>
      <c r="B27" s="179"/>
      <c r="C27" s="180" t="s">
        <v>79</v>
      </c>
      <c r="D27" s="171"/>
      <c r="E27" s="239"/>
      <c r="F27" s="324"/>
      <c r="G27" s="220"/>
    </row>
    <row r="28" spans="1:7" x14ac:dyDescent="0.2">
      <c r="A28" s="228" t="s">
        <v>12</v>
      </c>
      <c r="B28" s="346" t="s">
        <v>13</v>
      </c>
      <c r="C28" s="346"/>
      <c r="D28" s="171"/>
      <c r="E28" s="239"/>
      <c r="F28" s="324"/>
      <c r="G28" s="220"/>
    </row>
    <row r="29" spans="1:7" ht="15" customHeight="1" x14ac:dyDescent="0.2">
      <c r="A29" s="229" t="s">
        <v>80</v>
      </c>
      <c r="B29" s="346" t="s">
        <v>81</v>
      </c>
      <c r="C29" s="346"/>
      <c r="D29" s="171">
        <f>SUM(D30+D33+D36)</f>
        <v>0</v>
      </c>
      <c r="E29" s="171">
        <f t="shared" ref="E29:G29" si="4">SUM(E30+E33+E36)</f>
        <v>0</v>
      </c>
      <c r="F29" s="171">
        <f t="shared" si="4"/>
        <v>0</v>
      </c>
      <c r="G29" s="171">
        <f t="shared" si="4"/>
        <v>0</v>
      </c>
    </row>
    <row r="30" spans="1:7" ht="15" customHeight="1" x14ac:dyDescent="0.2">
      <c r="A30" s="227" t="s">
        <v>7</v>
      </c>
      <c r="B30" s="445" t="s">
        <v>82</v>
      </c>
      <c r="C30" s="445"/>
      <c r="D30" s="171">
        <f>SUM(D31:D32)</f>
        <v>0</v>
      </c>
      <c r="E30" s="171">
        <f t="shared" ref="E30:G30" si="5">SUM(E31:E32)</f>
        <v>0</v>
      </c>
      <c r="F30" s="171">
        <f t="shared" si="5"/>
        <v>0</v>
      </c>
      <c r="G30" s="171">
        <f t="shared" si="5"/>
        <v>0</v>
      </c>
    </row>
    <row r="31" spans="1:7" x14ac:dyDescent="0.2">
      <c r="A31" s="227"/>
      <c r="B31" s="171" t="s">
        <v>7</v>
      </c>
      <c r="C31" s="171" t="s">
        <v>83</v>
      </c>
      <c r="D31" s="171"/>
      <c r="E31" s="239"/>
      <c r="F31" s="324"/>
      <c r="G31" s="220"/>
    </row>
    <row r="32" spans="1:7" x14ac:dyDescent="0.2">
      <c r="A32" s="227"/>
      <c r="B32" s="171" t="s">
        <v>9</v>
      </c>
      <c r="C32" s="171" t="s">
        <v>84</v>
      </c>
      <c r="D32" s="171"/>
      <c r="E32" s="239"/>
      <c r="F32" s="324"/>
      <c r="G32" s="220"/>
    </row>
    <row r="33" spans="1:7" s="193" customFormat="1" ht="15" customHeight="1" x14ac:dyDescent="0.2">
      <c r="A33" s="229" t="s">
        <v>9</v>
      </c>
      <c r="B33" s="346" t="s">
        <v>16</v>
      </c>
      <c r="C33" s="346"/>
      <c r="D33" s="218">
        <f>SUM(D34:D35)</f>
        <v>0</v>
      </c>
      <c r="E33" s="222"/>
      <c r="F33" s="325"/>
      <c r="G33" s="219">
        <f>SUM(D33:E33)</f>
        <v>0</v>
      </c>
    </row>
    <row r="34" spans="1:7" ht="15" customHeight="1" x14ac:dyDescent="0.2">
      <c r="A34" s="227"/>
      <c r="B34" s="180" t="s">
        <v>7</v>
      </c>
      <c r="C34" s="180" t="s">
        <v>85</v>
      </c>
      <c r="D34" s="171"/>
      <c r="E34" s="239"/>
      <c r="F34" s="324"/>
      <c r="G34" s="220"/>
    </row>
    <row r="35" spans="1:7" ht="15" customHeight="1" x14ac:dyDescent="0.2">
      <c r="A35" s="227"/>
      <c r="B35" s="180" t="s">
        <v>9</v>
      </c>
      <c r="C35" s="180" t="s">
        <v>86</v>
      </c>
      <c r="D35" s="171"/>
      <c r="E35" s="239"/>
      <c r="F35" s="324"/>
      <c r="G35" s="220"/>
    </row>
    <row r="36" spans="1:7" s="193" customFormat="1" ht="15" customHeight="1" x14ac:dyDescent="0.2">
      <c r="A36" s="229" t="s">
        <v>17</v>
      </c>
      <c r="B36" s="346" t="s">
        <v>87</v>
      </c>
      <c r="C36" s="346"/>
      <c r="D36" s="218"/>
      <c r="E36" s="222"/>
      <c r="F36" s="325"/>
      <c r="G36" s="219"/>
    </row>
    <row r="37" spans="1:7" s="193" customFormat="1" ht="15" customHeight="1" x14ac:dyDescent="0.2">
      <c r="A37" s="345" t="s">
        <v>28</v>
      </c>
      <c r="B37" s="346"/>
      <c r="C37" s="346"/>
      <c r="D37" s="218"/>
      <c r="E37" s="222"/>
      <c r="F37" s="325"/>
      <c r="G37" s="219"/>
    </row>
    <row r="38" spans="1:7" s="193" customFormat="1" ht="15" customHeight="1" x14ac:dyDescent="0.2">
      <c r="A38" s="228" t="s">
        <v>88</v>
      </c>
      <c r="B38" s="346" t="s">
        <v>89</v>
      </c>
      <c r="C38" s="346"/>
      <c r="D38" s="218">
        <f>SUM(D39+D41)</f>
        <v>82460266</v>
      </c>
      <c r="E38" s="218">
        <f t="shared" ref="E38" si="6">SUM(E39+E41)</f>
        <v>84946</v>
      </c>
      <c r="F38" s="218">
        <v>350000</v>
      </c>
      <c r="G38" s="218">
        <f>SUM(D38:F38)</f>
        <v>82895212</v>
      </c>
    </row>
    <row r="39" spans="1:7" s="193" customFormat="1" ht="15" customHeight="1" x14ac:dyDescent="0.2">
      <c r="A39" s="228" t="s">
        <v>7</v>
      </c>
      <c r="B39" s="346" t="s">
        <v>20</v>
      </c>
      <c r="C39" s="346"/>
      <c r="D39" s="218">
        <f>SUM(D40)</f>
        <v>0</v>
      </c>
      <c r="E39" s="218">
        <f t="shared" ref="E39:G39" si="7">SUM(E40)</f>
        <v>84946</v>
      </c>
      <c r="F39" s="218">
        <f t="shared" si="7"/>
        <v>0</v>
      </c>
      <c r="G39" s="218">
        <f t="shared" si="7"/>
        <v>84946</v>
      </c>
    </row>
    <row r="40" spans="1:7" s="193" customFormat="1" ht="15" customHeight="1" x14ac:dyDescent="0.2">
      <c r="A40" s="228"/>
      <c r="B40" s="180" t="s">
        <v>7</v>
      </c>
      <c r="C40" s="180" t="s">
        <v>90</v>
      </c>
      <c r="D40" s="171"/>
      <c r="E40" s="222">
        <v>84946</v>
      </c>
      <c r="F40" s="325"/>
      <c r="G40" s="219">
        <f>SUM(D40:E40)</f>
        <v>84946</v>
      </c>
    </row>
    <row r="41" spans="1:7" s="193" customFormat="1" ht="15" customHeight="1" x14ac:dyDescent="0.2">
      <c r="A41" s="228" t="s">
        <v>9</v>
      </c>
      <c r="B41" s="346" t="s">
        <v>25</v>
      </c>
      <c r="C41" s="346"/>
      <c r="D41" s="218">
        <v>82460266</v>
      </c>
      <c r="E41" s="222"/>
      <c r="F41" s="325">
        <v>350000</v>
      </c>
      <c r="G41" s="219">
        <f>SUM(D41:F41)</f>
        <v>82810266</v>
      </c>
    </row>
    <row r="42" spans="1:7" s="193" customFormat="1" ht="15" customHeight="1" thickBot="1" x14ac:dyDescent="0.25">
      <c r="A42" s="355" t="s">
        <v>26</v>
      </c>
      <c r="B42" s="356"/>
      <c r="C42" s="356"/>
      <c r="D42" s="221">
        <f>SUM(D10+D29+D38)</f>
        <v>82580266</v>
      </c>
      <c r="E42" s="221">
        <f t="shared" ref="E42:G42" si="8">SUM(E10+E29+E38)</f>
        <v>1390948</v>
      </c>
      <c r="F42" s="221">
        <f t="shared" si="8"/>
        <v>2314605</v>
      </c>
      <c r="G42" s="221">
        <f t="shared" si="8"/>
        <v>86285819</v>
      </c>
    </row>
    <row r="43" spans="1:7" x14ac:dyDescent="0.2">
      <c r="A43" s="209"/>
      <c r="B43" s="209"/>
      <c r="C43" s="209"/>
      <c r="D43" s="210"/>
    </row>
    <row r="44" spans="1:7" ht="15" customHeight="1" thickBot="1" x14ac:dyDescent="0.25">
      <c r="A44" s="370"/>
      <c r="B44" s="370"/>
      <c r="C44" s="370"/>
      <c r="D44" s="210"/>
    </row>
    <row r="45" spans="1:7" ht="13.15" customHeight="1" x14ac:dyDescent="0.2">
      <c r="A45" s="381" t="s">
        <v>2</v>
      </c>
      <c r="B45" s="382"/>
      <c r="C45" s="382"/>
      <c r="D45" s="359" t="s">
        <v>111</v>
      </c>
      <c r="E45" s="441" t="s">
        <v>285</v>
      </c>
      <c r="F45" s="362" t="s">
        <v>326</v>
      </c>
      <c r="G45" s="443" t="s">
        <v>284</v>
      </c>
    </row>
    <row r="46" spans="1:7" x14ac:dyDescent="0.2">
      <c r="A46" s="383"/>
      <c r="B46" s="384"/>
      <c r="C46" s="384"/>
      <c r="D46" s="360"/>
      <c r="E46" s="442"/>
      <c r="F46" s="363"/>
      <c r="G46" s="444"/>
    </row>
    <row r="47" spans="1:7" x14ac:dyDescent="0.2">
      <c r="A47" s="224" t="s">
        <v>29</v>
      </c>
      <c r="B47" s="225"/>
      <c r="C47" s="225"/>
      <c r="D47" s="217">
        <f>SUM(D48+D52+D53+D54+D55)</f>
        <v>82199266</v>
      </c>
      <c r="E47" s="217">
        <f t="shared" ref="E47:G47" si="9">SUM(E48+E52+E53+E54+E55)</f>
        <v>880948</v>
      </c>
      <c r="F47" s="217">
        <f t="shared" si="9"/>
        <v>2302605</v>
      </c>
      <c r="G47" s="217">
        <f t="shared" si="9"/>
        <v>85382819</v>
      </c>
    </row>
    <row r="48" spans="1:7" ht="12" customHeight="1" x14ac:dyDescent="0.2">
      <c r="A48" s="236" t="s">
        <v>7</v>
      </c>
      <c r="B48" s="445" t="s">
        <v>30</v>
      </c>
      <c r="C48" s="445"/>
      <c r="D48" s="220">
        <f>SUM(D50:D51)</f>
        <v>56539000</v>
      </c>
      <c r="E48" s="220">
        <f t="shared" ref="E48:G48" si="10">SUM(E50:E51)</f>
        <v>989637</v>
      </c>
      <c r="F48" s="220">
        <f t="shared" si="10"/>
        <v>1868080</v>
      </c>
      <c r="G48" s="220">
        <f t="shared" si="10"/>
        <v>59396717</v>
      </c>
    </row>
    <row r="49" spans="1:7" ht="12.75" hidden="1" customHeight="1" x14ac:dyDescent="0.25">
      <c r="A49" s="227"/>
      <c r="B49" s="171">
        <v>1</v>
      </c>
      <c r="C49" s="171" t="s">
        <v>112</v>
      </c>
      <c r="D49" s="220"/>
      <c r="E49" s="227"/>
      <c r="F49" s="324"/>
      <c r="G49" s="220"/>
    </row>
    <row r="50" spans="1:7" ht="12.75" customHeight="1" x14ac:dyDescent="0.2">
      <c r="A50" s="227"/>
      <c r="B50" s="171">
        <v>1</v>
      </c>
      <c r="C50" s="171" t="s">
        <v>112</v>
      </c>
      <c r="D50" s="220">
        <v>56274000</v>
      </c>
      <c r="E50" s="227">
        <v>140000</v>
      </c>
      <c r="F50" s="324">
        <v>1175280</v>
      </c>
      <c r="G50" s="220">
        <f>SUM(D50:F50)</f>
        <v>57589280</v>
      </c>
    </row>
    <row r="51" spans="1:7" x14ac:dyDescent="0.2">
      <c r="A51" s="227"/>
      <c r="B51" s="171">
        <v>2</v>
      </c>
      <c r="C51" s="171" t="s">
        <v>95</v>
      </c>
      <c r="D51" s="220">
        <v>265000</v>
      </c>
      <c r="E51" s="227">
        <v>849637</v>
      </c>
      <c r="F51" s="324">
        <v>692800</v>
      </c>
      <c r="G51" s="220">
        <f t="shared" ref="G51:G55" si="11">SUM(D51:F51)</f>
        <v>1807437</v>
      </c>
    </row>
    <row r="52" spans="1:7" ht="12.75" customHeight="1" x14ac:dyDescent="0.2">
      <c r="A52" s="228" t="s">
        <v>9</v>
      </c>
      <c r="B52" s="346" t="s">
        <v>31</v>
      </c>
      <c r="C52" s="346"/>
      <c r="D52" s="220">
        <v>11469266</v>
      </c>
      <c r="E52" s="227">
        <v>196193</v>
      </c>
      <c r="F52" s="324">
        <v>211091</v>
      </c>
      <c r="G52" s="220">
        <f t="shared" si="11"/>
        <v>11876550</v>
      </c>
    </row>
    <row r="53" spans="1:7" ht="12.75" customHeight="1" x14ac:dyDescent="0.2">
      <c r="A53" s="228" t="s">
        <v>17</v>
      </c>
      <c r="B53" s="346" t="s">
        <v>32</v>
      </c>
      <c r="C53" s="346"/>
      <c r="D53" s="220">
        <v>13891000</v>
      </c>
      <c r="E53" s="227">
        <v>-381662</v>
      </c>
      <c r="F53" s="324">
        <v>441334</v>
      </c>
      <c r="G53" s="220">
        <f t="shared" si="11"/>
        <v>13950672</v>
      </c>
    </row>
    <row r="54" spans="1:7" x14ac:dyDescent="0.2">
      <c r="A54" s="228" t="s">
        <v>12</v>
      </c>
      <c r="B54" s="346" t="s">
        <v>33</v>
      </c>
      <c r="C54" s="346"/>
      <c r="D54" s="220">
        <v>300000</v>
      </c>
      <c r="E54" s="227"/>
      <c r="F54" s="324">
        <v>-300000</v>
      </c>
      <c r="G54" s="220">
        <f t="shared" si="11"/>
        <v>0</v>
      </c>
    </row>
    <row r="55" spans="1:7" x14ac:dyDescent="0.2">
      <c r="A55" s="229" t="s">
        <v>34</v>
      </c>
      <c r="B55" s="346" t="s">
        <v>35</v>
      </c>
      <c r="C55" s="346"/>
      <c r="D55" s="220">
        <f>SUM(D56:D59)</f>
        <v>0</v>
      </c>
      <c r="E55" s="220">
        <f t="shared" ref="E55" si="12">SUM(E56:E59)</f>
        <v>76780</v>
      </c>
      <c r="F55" s="220">
        <v>82100</v>
      </c>
      <c r="G55" s="220">
        <f t="shared" si="11"/>
        <v>158880</v>
      </c>
    </row>
    <row r="56" spans="1:7" x14ac:dyDescent="0.2">
      <c r="A56" s="227"/>
      <c r="B56" s="230">
        <v>1</v>
      </c>
      <c r="C56" s="230" t="s">
        <v>96</v>
      </c>
      <c r="D56" s="220"/>
      <c r="E56" s="227"/>
      <c r="F56" s="324"/>
      <c r="G56" s="220"/>
    </row>
    <row r="57" spans="1:7" x14ac:dyDescent="0.2">
      <c r="A57" s="227"/>
      <c r="B57" s="171">
        <v>2</v>
      </c>
      <c r="C57" s="171" t="s">
        <v>97</v>
      </c>
      <c r="D57" s="220"/>
      <c r="E57" s="227">
        <v>45766</v>
      </c>
      <c r="F57" s="324">
        <v>57100</v>
      </c>
      <c r="G57" s="220">
        <f>SUM(D57:F57)</f>
        <v>102866</v>
      </c>
    </row>
    <row r="58" spans="1:7" x14ac:dyDescent="0.2">
      <c r="A58" s="227"/>
      <c r="B58" s="171">
        <v>3</v>
      </c>
      <c r="C58" s="171" t="s">
        <v>98</v>
      </c>
      <c r="D58" s="220"/>
      <c r="E58" s="227">
        <v>31014</v>
      </c>
      <c r="F58" s="324">
        <v>25000</v>
      </c>
      <c r="G58" s="220">
        <f>SUM(D58:F58)</f>
        <v>56014</v>
      </c>
    </row>
    <row r="59" spans="1:7" x14ac:dyDescent="0.2">
      <c r="A59" s="227"/>
      <c r="B59" s="171">
        <v>4</v>
      </c>
      <c r="C59" s="171" t="s">
        <v>99</v>
      </c>
      <c r="D59" s="220"/>
      <c r="E59" s="227"/>
      <c r="F59" s="324"/>
      <c r="G59" s="220">
        <f t="shared" ref="G59" si="13">SUM(D59:E59)</f>
        <v>0</v>
      </c>
    </row>
    <row r="60" spans="1:7" x14ac:dyDescent="0.2">
      <c r="A60" s="229" t="s">
        <v>80</v>
      </c>
      <c r="B60" s="346" t="s">
        <v>102</v>
      </c>
      <c r="C60" s="346"/>
      <c r="D60" s="219">
        <f>SUM(D61:D63)</f>
        <v>381000</v>
      </c>
      <c r="E60" s="219">
        <f t="shared" ref="E60:F60" si="14">SUM(E61:E63)</f>
        <v>510000</v>
      </c>
      <c r="F60" s="219">
        <f t="shared" si="14"/>
        <v>12000</v>
      </c>
      <c r="G60" s="219">
        <f t="shared" ref="G60" si="15">SUM(G61:G63)</f>
        <v>903000</v>
      </c>
    </row>
    <row r="61" spans="1:7" s="213" customFormat="1" x14ac:dyDescent="0.2">
      <c r="A61" s="229"/>
      <c r="B61" s="179" t="s">
        <v>7</v>
      </c>
      <c r="C61" s="179" t="s">
        <v>37</v>
      </c>
      <c r="D61" s="219">
        <v>381000</v>
      </c>
      <c r="E61" s="293">
        <v>510000</v>
      </c>
      <c r="F61" s="326">
        <v>12000</v>
      </c>
      <c r="G61" s="267">
        <f>SUM(D61:F61)</f>
        <v>903000</v>
      </c>
    </row>
    <row r="62" spans="1:7" x14ac:dyDescent="0.2">
      <c r="A62" s="229"/>
      <c r="B62" s="179" t="s">
        <v>9</v>
      </c>
      <c r="C62" s="179" t="s">
        <v>39</v>
      </c>
      <c r="D62" s="219"/>
      <c r="E62" s="227"/>
      <c r="F62" s="324"/>
      <c r="G62" s="220"/>
    </row>
    <row r="63" spans="1:7" x14ac:dyDescent="0.2">
      <c r="A63" s="229"/>
      <c r="B63" s="218" t="s">
        <v>17</v>
      </c>
      <c r="C63" s="218" t="s">
        <v>40</v>
      </c>
      <c r="D63" s="219"/>
      <c r="E63" s="227"/>
      <c r="F63" s="324"/>
      <c r="G63" s="220"/>
    </row>
    <row r="64" spans="1:7" x14ac:dyDescent="0.2">
      <c r="A64" s="345" t="s">
        <v>41</v>
      </c>
      <c r="B64" s="346"/>
      <c r="C64" s="346"/>
      <c r="D64" s="219">
        <f>SUM(D47+D60)</f>
        <v>82580266</v>
      </c>
      <c r="E64" s="219">
        <f t="shared" ref="E64:G64" si="16">SUM(E47+E60)</f>
        <v>1390948</v>
      </c>
      <c r="F64" s="219">
        <f t="shared" si="16"/>
        <v>2314605</v>
      </c>
      <c r="G64" s="219">
        <f t="shared" si="16"/>
        <v>86285819</v>
      </c>
    </row>
    <row r="65" spans="1:7" x14ac:dyDescent="0.2">
      <c r="A65" s="228" t="s">
        <v>88</v>
      </c>
      <c r="B65" s="346" t="s">
        <v>108</v>
      </c>
      <c r="C65" s="346"/>
      <c r="D65" s="219"/>
      <c r="E65" s="227"/>
      <c r="F65" s="324"/>
      <c r="G65" s="220"/>
    </row>
    <row r="66" spans="1:7" ht="12.75" thickBot="1" x14ac:dyDescent="0.25">
      <c r="A66" s="355" t="s">
        <v>133</v>
      </c>
      <c r="B66" s="356"/>
      <c r="C66" s="356"/>
      <c r="D66" s="208">
        <f>SUM(D65+D64)</f>
        <v>82580266</v>
      </c>
      <c r="E66" s="208">
        <f t="shared" ref="E66:G66" si="17">SUM(E65+E64)</f>
        <v>1390948</v>
      </c>
      <c r="F66" s="208">
        <f t="shared" si="17"/>
        <v>2314605</v>
      </c>
      <c r="G66" s="208">
        <f t="shared" si="17"/>
        <v>86285819</v>
      </c>
    </row>
  </sheetData>
  <mergeCells count="38">
    <mergeCell ref="F45:F46"/>
    <mergeCell ref="A2:D2"/>
    <mergeCell ref="A5:D5"/>
    <mergeCell ref="A37:C37"/>
    <mergeCell ref="B38:C38"/>
    <mergeCell ref="B30:C30"/>
    <mergeCell ref="A8:C9"/>
    <mergeCell ref="D8:D9"/>
    <mergeCell ref="B11:C11"/>
    <mergeCell ref="B14:C14"/>
    <mergeCell ref="B19:C19"/>
    <mergeCell ref="E8:E9"/>
    <mergeCell ref="B65:C65"/>
    <mergeCell ref="A66:C66"/>
    <mergeCell ref="D45:D46"/>
    <mergeCell ref="B48:C48"/>
    <mergeCell ref="B52:C52"/>
    <mergeCell ref="B53:C53"/>
    <mergeCell ref="B54:C54"/>
    <mergeCell ref="B55:C55"/>
    <mergeCell ref="A64:C64"/>
    <mergeCell ref="B60:C60"/>
    <mergeCell ref="G8:G9"/>
    <mergeCell ref="E45:E46"/>
    <mergeCell ref="G45:G46"/>
    <mergeCell ref="A1:G1"/>
    <mergeCell ref="A3:G3"/>
    <mergeCell ref="A4:G4"/>
    <mergeCell ref="A44:C44"/>
    <mergeCell ref="A45:C46"/>
    <mergeCell ref="B28:C28"/>
    <mergeCell ref="B29:C29"/>
    <mergeCell ref="B39:C39"/>
    <mergeCell ref="B41:C41"/>
    <mergeCell ref="A42:C42"/>
    <mergeCell ref="B33:C33"/>
    <mergeCell ref="B36:C36"/>
    <mergeCell ref="F8:F9"/>
  </mergeCells>
  <pageMargins left="0.25" right="0.25" top="0.75" bottom="0.75" header="0.3" footer="0.3"/>
  <pageSetup paperSize="9" orientation="portrait" r:id="rId1"/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0"/>
  <sheetViews>
    <sheetView workbookViewId="0">
      <selection activeCell="F27" sqref="F27"/>
    </sheetView>
  </sheetViews>
  <sheetFormatPr defaultColWidth="9.140625" defaultRowHeight="12" x14ac:dyDescent="0.2"/>
  <cols>
    <col min="1" max="1" width="41.42578125" style="184" customWidth="1"/>
    <col min="2" max="4" width="14.7109375" style="184" customWidth="1"/>
    <col min="5" max="16384" width="9.140625" style="184"/>
  </cols>
  <sheetData>
    <row r="1" spans="1:8" ht="32.25" customHeight="1" x14ac:dyDescent="0.2">
      <c r="A1" s="337" t="s">
        <v>339</v>
      </c>
      <c r="B1" s="337"/>
      <c r="C1" s="337"/>
      <c r="D1" s="337"/>
    </row>
    <row r="2" spans="1:8" x14ac:dyDescent="0.25">
      <c r="A2" s="361"/>
      <c r="B2" s="361"/>
      <c r="C2" s="361"/>
      <c r="D2" s="223" t="s">
        <v>286</v>
      </c>
    </row>
    <row r="3" spans="1:8" x14ac:dyDescent="0.2">
      <c r="A3" s="338" t="s">
        <v>337</v>
      </c>
      <c r="B3" s="338"/>
      <c r="C3" s="338"/>
      <c r="D3" s="338"/>
    </row>
    <row r="4" spans="1:8" x14ac:dyDescent="0.2">
      <c r="A4" s="448" t="s">
        <v>269</v>
      </c>
      <c r="B4" s="448"/>
      <c r="C4" s="448"/>
      <c r="D4" s="448"/>
    </row>
    <row r="5" spans="1:8" ht="12.6" thickBot="1" x14ac:dyDescent="0.3">
      <c r="A5" s="339"/>
      <c r="B5" s="339"/>
      <c r="C5" s="339"/>
      <c r="D5" s="185"/>
    </row>
    <row r="6" spans="1:8" ht="12.6" hidden="1" thickBot="1" x14ac:dyDescent="0.3">
      <c r="A6" s="186" t="s">
        <v>49</v>
      </c>
      <c r="B6" s="188" t="s">
        <v>50</v>
      </c>
      <c r="C6" s="188" t="s">
        <v>51</v>
      </c>
      <c r="D6" s="189"/>
      <c r="E6" s="190"/>
      <c r="F6" s="190"/>
      <c r="G6" s="190"/>
      <c r="H6" s="190"/>
    </row>
    <row r="7" spans="1:8" ht="12.6" hidden="1" thickBot="1" x14ac:dyDescent="0.3">
      <c r="A7" s="186"/>
      <c r="B7" s="188"/>
      <c r="C7" s="188"/>
      <c r="D7" s="189"/>
    </row>
    <row r="8" spans="1:8" ht="15" customHeight="1" x14ac:dyDescent="0.2">
      <c r="A8" s="381" t="s">
        <v>266</v>
      </c>
      <c r="B8" s="382"/>
      <c r="C8" s="359" t="s">
        <v>111</v>
      </c>
      <c r="D8" s="446" t="s">
        <v>284</v>
      </c>
    </row>
    <row r="9" spans="1:8" ht="24.6" customHeight="1" x14ac:dyDescent="0.2">
      <c r="A9" s="383"/>
      <c r="B9" s="384"/>
      <c r="C9" s="360"/>
      <c r="D9" s="447"/>
    </row>
    <row r="10" spans="1:8" x14ac:dyDescent="0.2">
      <c r="A10" s="449" t="s">
        <v>268</v>
      </c>
      <c r="B10" s="276" t="s">
        <v>30</v>
      </c>
      <c r="C10" s="235">
        <v>52143200</v>
      </c>
      <c r="D10" s="294">
        <v>52270700</v>
      </c>
    </row>
    <row r="11" spans="1:8" x14ac:dyDescent="0.2">
      <c r="A11" s="449"/>
      <c r="B11" s="225" t="s">
        <v>267</v>
      </c>
      <c r="C11" s="235">
        <v>10563166</v>
      </c>
      <c r="D11" s="294">
        <v>10563166</v>
      </c>
    </row>
    <row r="12" spans="1:8" ht="15" customHeight="1" x14ac:dyDescent="0.2">
      <c r="A12" s="449"/>
      <c r="B12" s="179" t="s">
        <v>32</v>
      </c>
      <c r="C12" s="220">
        <v>12494000</v>
      </c>
      <c r="D12" s="295">
        <v>12254846</v>
      </c>
    </row>
    <row r="13" spans="1:8" x14ac:dyDescent="0.2">
      <c r="A13" s="345" t="s">
        <v>5</v>
      </c>
      <c r="B13" s="346"/>
      <c r="C13" s="219">
        <f>SUM(C10:C12)</f>
        <v>75200366</v>
      </c>
      <c r="D13" s="219">
        <f>SUM(D10:D12)</f>
        <v>75088712</v>
      </c>
    </row>
    <row r="14" spans="1:8" x14ac:dyDescent="0.2">
      <c r="A14" s="449" t="s">
        <v>310</v>
      </c>
      <c r="B14" s="276" t="s">
        <v>30</v>
      </c>
      <c r="C14" s="220">
        <v>4395800</v>
      </c>
      <c r="D14" s="198">
        <v>4618300</v>
      </c>
    </row>
    <row r="15" spans="1:8" x14ac:dyDescent="0.2">
      <c r="A15" s="449"/>
      <c r="B15" s="225" t="s">
        <v>267</v>
      </c>
      <c r="C15" s="220">
        <v>906100</v>
      </c>
      <c r="D15" s="198">
        <v>906100</v>
      </c>
    </row>
    <row r="16" spans="1:8" x14ac:dyDescent="0.2">
      <c r="A16" s="449"/>
      <c r="B16" s="179" t="s">
        <v>32</v>
      </c>
      <c r="C16" s="220">
        <v>1397000</v>
      </c>
      <c r="D16" s="198">
        <v>1417000</v>
      </c>
    </row>
    <row r="17" spans="1:4" x14ac:dyDescent="0.2">
      <c r="A17" s="345" t="s">
        <v>5</v>
      </c>
      <c r="B17" s="346"/>
      <c r="C17" s="219">
        <f>SUM(C14:C16)</f>
        <v>6698900</v>
      </c>
      <c r="D17" s="219">
        <f>SUM(D14:D16)</f>
        <v>6941400</v>
      </c>
    </row>
    <row r="18" spans="1:4" ht="15" customHeight="1" x14ac:dyDescent="0.2">
      <c r="A18" s="450" t="s">
        <v>318</v>
      </c>
      <c r="B18" s="276" t="s">
        <v>30</v>
      </c>
      <c r="C18" s="220"/>
      <c r="D18" s="198">
        <v>2507717</v>
      </c>
    </row>
    <row r="19" spans="1:4" ht="15" customHeight="1" x14ac:dyDescent="0.2">
      <c r="A19" s="450"/>
      <c r="B19" s="225" t="s">
        <v>267</v>
      </c>
      <c r="C19" s="220"/>
      <c r="D19" s="198">
        <v>407284</v>
      </c>
    </row>
    <row r="20" spans="1:4" x14ac:dyDescent="0.2">
      <c r="A20" s="450"/>
      <c r="B20" s="179" t="s">
        <v>32</v>
      </c>
      <c r="C20" s="220"/>
      <c r="D20" s="198">
        <v>278826</v>
      </c>
    </row>
    <row r="21" spans="1:4" s="210" customFormat="1" x14ac:dyDescent="0.2">
      <c r="A21" s="345" t="s">
        <v>5</v>
      </c>
      <c r="B21" s="346"/>
      <c r="C21" s="220">
        <f>SUM(C18:C20)</f>
        <v>0</v>
      </c>
      <c r="D21" s="219">
        <f>SUM(D18:D20)</f>
        <v>3193827</v>
      </c>
    </row>
    <row r="22" spans="1:4" x14ac:dyDescent="0.2">
      <c r="A22" s="437"/>
      <c r="B22" s="276" t="s">
        <v>30</v>
      </c>
      <c r="C22" s="220"/>
      <c r="D22" s="198"/>
    </row>
    <row r="23" spans="1:4" x14ac:dyDescent="0.2">
      <c r="A23" s="437"/>
      <c r="B23" s="225" t="s">
        <v>267</v>
      </c>
      <c r="C23" s="220"/>
      <c r="D23" s="198"/>
    </row>
    <row r="24" spans="1:4" s="193" customFormat="1" ht="15" customHeight="1" x14ac:dyDescent="0.2">
      <c r="A24" s="437"/>
      <c r="B24" s="179" t="s">
        <v>32</v>
      </c>
      <c r="C24" s="219"/>
      <c r="D24" s="195"/>
    </row>
    <row r="25" spans="1:4" s="193" customFormat="1" ht="15" customHeight="1" x14ac:dyDescent="0.2">
      <c r="A25" s="345" t="s">
        <v>5</v>
      </c>
      <c r="B25" s="346"/>
      <c r="C25" s="219"/>
      <c r="D25" s="195"/>
    </row>
    <row r="26" spans="1:4" ht="15" customHeight="1" x14ac:dyDescent="0.2">
      <c r="A26" s="451"/>
      <c r="B26" s="276" t="s">
        <v>30</v>
      </c>
      <c r="C26" s="220"/>
      <c r="D26" s="198"/>
    </row>
    <row r="27" spans="1:4" ht="15" customHeight="1" x14ac:dyDescent="0.2">
      <c r="A27" s="451"/>
      <c r="B27" s="225" t="s">
        <v>267</v>
      </c>
      <c r="C27" s="220"/>
      <c r="D27" s="198"/>
    </row>
    <row r="28" spans="1:4" ht="15" customHeight="1" x14ac:dyDescent="0.2">
      <c r="A28" s="451"/>
      <c r="B28" s="179" t="s">
        <v>32</v>
      </c>
      <c r="C28" s="220"/>
      <c r="D28" s="198"/>
    </row>
    <row r="29" spans="1:4" s="210" customFormat="1" ht="15" customHeight="1" x14ac:dyDescent="0.2">
      <c r="A29" s="451" t="s">
        <v>5</v>
      </c>
      <c r="B29" s="445"/>
      <c r="C29" s="220"/>
      <c r="D29" s="198"/>
    </row>
    <row r="30" spans="1:4" s="193" customFormat="1" ht="15" customHeight="1" x14ac:dyDescent="0.2">
      <c r="A30" s="345"/>
      <c r="B30" s="276" t="s">
        <v>30</v>
      </c>
      <c r="C30" s="219"/>
      <c r="D30" s="195"/>
    </row>
    <row r="31" spans="1:4" s="193" customFormat="1" ht="15" customHeight="1" x14ac:dyDescent="0.2">
      <c r="A31" s="345"/>
      <c r="B31" s="225" t="s">
        <v>267</v>
      </c>
      <c r="C31" s="219"/>
      <c r="D31" s="195"/>
    </row>
    <row r="32" spans="1:4" s="193" customFormat="1" ht="15" customHeight="1" x14ac:dyDescent="0.2">
      <c r="A32" s="345"/>
      <c r="B32" s="179" t="s">
        <v>32</v>
      </c>
      <c r="C32" s="219"/>
      <c r="D32" s="195"/>
    </row>
    <row r="33" spans="1:4" s="193" customFormat="1" ht="15" customHeight="1" x14ac:dyDescent="0.2">
      <c r="A33" s="345" t="s">
        <v>5</v>
      </c>
      <c r="B33" s="346"/>
      <c r="C33" s="220"/>
      <c r="D33" s="198"/>
    </row>
    <row r="34" spans="1:4" s="193" customFormat="1" ht="15" customHeight="1" x14ac:dyDescent="0.2">
      <c r="A34" s="345"/>
      <c r="B34" s="276" t="s">
        <v>30</v>
      </c>
      <c r="C34" s="220"/>
      <c r="D34" s="198"/>
    </row>
    <row r="35" spans="1:4" s="193" customFormat="1" ht="15" customHeight="1" x14ac:dyDescent="0.2">
      <c r="A35" s="345"/>
      <c r="B35" s="225" t="s">
        <v>267</v>
      </c>
      <c r="C35" s="220"/>
      <c r="D35" s="198"/>
    </row>
    <row r="36" spans="1:4" s="209" customFormat="1" ht="15" customHeight="1" x14ac:dyDescent="0.2">
      <c r="A36" s="345"/>
      <c r="B36" s="179" t="s">
        <v>32</v>
      </c>
      <c r="C36" s="220"/>
      <c r="D36" s="198"/>
    </row>
    <row r="37" spans="1:4" s="193" customFormat="1" ht="15" customHeight="1" x14ac:dyDescent="0.2">
      <c r="A37" s="426" t="s">
        <v>5</v>
      </c>
      <c r="B37" s="427"/>
      <c r="C37" s="220"/>
      <c r="D37" s="198"/>
    </row>
    <row r="38" spans="1:4" s="193" customFormat="1" ht="15" customHeight="1" x14ac:dyDescent="0.2">
      <c r="A38" s="345"/>
      <c r="B38" s="276" t="s">
        <v>30</v>
      </c>
      <c r="C38" s="220"/>
      <c r="D38" s="198"/>
    </row>
    <row r="39" spans="1:4" s="193" customFormat="1" ht="15" customHeight="1" x14ac:dyDescent="0.2">
      <c r="A39" s="345"/>
      <c r="B39" s="225" t="s">
        <v>267</v>
      </c>
      <c r="C39" s="220"/>
      <c r="D39" s="198"/>
    </row>
    <row r="40" spans="1:4" s="193" customFormat="1" ht="15" customHeight="1" x14ac:dyDescent="0.2">
      <c r="A40" s="345"/>
      <c r="B40" s="179" t="s">
        <v>32</v>
      </c>
      <c r="C40" s="220"/>
      <c r="D40" s="198"/>
    </row>
    <row r="41" spans="1:4" s="193" customFormat="1" ht="15" customHeight="1" x14ac:dyDescent="0.2">
      <c r="A41" s="345" t="s">
        <v>5</v>
      </c>
      <c r="B41" s="346"/>
      <c r="C41" s="220"/>
      <c r="D41" s="198"/>
    </row>
    <row r="42" spans="1:4" s="193" customFormat="1" ht="15" customHeight="1" x14ac:dyDescent="0.2">
      <c r="A42" s="345"/>
      <c r="B42" s="276" t="s">
        <v>30</v>
      </c>
      <c r="C42" s="220"/>
      <c r="D42" s="198"/>
    </row>
    <row r="43" spans="1:4" ht="15" customHeight="1" x14ac:dyDescent="0.2">
      <c r="A43" s="345"/>
      <c r="B43" s="225" t="s">
        <v>267</v>
      </c>
      <c r="C43" s="220"/>
      <c r="D43" s="198"/>
    </row>
    <row r="44" spans="1:4" ht="15" customHeight="1" x14ac:dyDescent="0.2">
      <c r="A44" s="345"/>
      <c r="B44" s="179" t="s">
        <v>32</v>
      </c>
      <c r="C44" s="220"/>
      <c r="D44" s="198"/>
    </row>
    <row r="45" spans="1:4" s="193" customFormat="1" ht="15" customHeight="1" x14ac:dyDescent="0.2">
      <c r="A45" s="345" t="s">
        <v>5</v>
      </c>
      <c r="B45" s="346"/>
      <c r="C45" s="220"/>
      <c r="D45" s="198"/>
    </row>
    <row r="46" spans="1:4" s="193" customFormat="1" ht="15" customHeight="1" x14ac:dyDescent="0.2">
      <c r="A46" s="345"/>
      <c r="B46" s="276" t="s">
        <v>30</v>
      </c>
      <c r="C46" s="220"/>
      <c r="D46" s="198"/>
    </row>
    <row r="47" spans="1:4" s="193" customFormat="1" ht="15" customHeight="1" x14ac:dyDescent="0.2">
      <c r="A47" s="345"/>
      <c r="B47" s="225" t="s">
        <v>267</v>
      </c>
      <c r="C47" s="220"/>
      <c r="D47" s="198"/>
    </row>
    <row r="48" spans="1:4" s="193" customFormat="1" ht="15" customHeight="1" x14ac:dyDescent="0.2">
      <c r="A48" s="345"/>
      <c r="B48" s="179" t="s">
        <v>32</v>
      </c>
      <c r="C48" s="220"/>
      <c r="D48" s="198"/>
    </row>
    <row r="49" spans="1:4" s="193" customFormat="1" ht="15" customHeight="1" x14ac:dyDescent="0.2">
      <c r="A49" s="345" t="s">
        <v>5</v>
      </c>
      <c r="B49" s="346"/>
      <c r="C49" s="220"/>
      <c r="D49" s="198"/>
    </row>
    <row r="50" spans="1:4" x14ac:dyDescent="0.2">
      <c r="A50" s="209"/>
      <c r="B50" s="209"/>
      <c r="C50" s="210"/>
      <c r="D50" s="210"/>
    </row>
    <row r="51" spans="1:4" ht="15" customHeight="1" x14ac:dyDescent="0.2">
      <c r="A51" s="370"/>
      <c r="B51" s="370"/>
      <c r="C51" s="210"/>
      <c r="D51" s="210"/>
    </row>
    <row r="55" spans="1:4" ht="12" customHeight="1" x14ac:dyDescent="0.2"/>
    <row r="56" spans="1:4" hidden="1" x14ac:dyDescent="0.25">
      <c r="A56" s="211"/>
      <c r="B56" s="211"/>
      <c r="C56" s="211"/>
      <c r="D56" s="211"/>
    </row>
    <row r="57" spans="1:4" x14ac:dyDescent="0.2">
      <c r="A57" s="211"/>
      <c r="B57" s="211"/>
      <c r="C57" s="211"/>
      <c r="D57" s="211"/>
    </row>
    <row r="58" spans="1:4" x14ac:dyDescent="0.2">
      <c r="A58" s="371"/>
      <c r="B58" s="371"/>
      <c r="C58" s="212"/>
      <c r="D58" s="212"/>
    </row>
    <row r="59" spans="1:4" x14ac:dyDescent="0.2">
      <c r="A59" s="371"/>
      <c r="B59" s="371"/>
      <c r="C59" s="212"/>
      <c r="D59" s="212"/>
    </row>
    <row r="60" spans="1:4" x14ac:dyDescent="0.2">
      <c r="A60" s="369"/>
      <c r="B60" s="369"/>
      <c r="C60" s="210"/>
      <c r="D60" s="210"/>
    </row>
    <row r="61" spans="1:4" x14ac:dyDescent="0.2">
      <c r="A61" s="210"/>
      <c r="B61" s="210"/>
      <c r="C61" s="210"/>
      <c r="D61" s="210"/>
    </row>
    <row r="62" spans="1:4" x14ac:dyDescent="0.2">
      <c r="A62" s="210"/>
      <c r="B62" s="210"/>
      <c r="C62" s="210"/>
      <c r="D62" s="210"/>
    </row>
    <row r="63" spans="1:4" x14ac:dyDescent="0.2">
      <c r="A63" s="210"/>
      <c r="B63" s="210"/>
      <c r="C63" s="210"/>
      <c r="D63" s="210"/>
    </row>
    <row r="64" spans="1:4" x14ac:dyDescent="0.2">
      <c r="A64" s="210"/>
      <c r="B64" s="210"/>
      <c r="C64" s="210"/>
      <c r="D64" s="210"/>
    </row>
    <row r="65" spans="1:4" x14ac:dyDescent="0.2">
      <c r="A65" s="210"/>
      <c r="B65" s="210"/>
      <c r="C65" s="210"/>
      <c r="D65" s="210"/>
    </row>
    <row r="66" spans="1:4" x14ac:dyDescent="0.2">
      <c r="A66" s="369"/>
      <c r="B66" s="369"/>
      <c r="C66" s="210"/>
      <c r="D66" s="210"/>
    </row>
    <row r="67" spans="1:4" x14ac:dyDescent="0.2">
      <c r="A67" s="210"/>
      <c r="B67" s="210"/>
      <c r="C67" s="210"/>
      <c r="D67" s="210"/>
    </row>
    <row r="68" spans="1:4" x14ac:dyDescent="0.2">
      <c r="A68" s="210"/>
      <c r="B68" s="210"/>
      <c r="C68" s="210"/>
      <c r="D68" s="210"/>
    </row>
    <row r="69" spans="1:4" s="213" customFormat="1" x14ac:dyDescent="0.2">
      <c r="A69" s="210"/>
      <c r="B69" s="210"/>
      <c r="C69" s="210"/>
      <c r="D69" s="210"/>
    </row>
    <row r="70" spans="1:4" x14ac:dyDescent="0.2">
      <c r="A70" s="369"/>
      <c r="B70" s="369"/>
      <c r="C70" s="214"/>
      <c r="D70" s="214"/>
    </row>
    <row r="71" spans="1:4" x14ac:dyDescent="0.2">
      <c r="A71" s="369"/>
      <c r="B71" s="369"/>
      <c r="C71" s="210"/>
      <c r="D71" s="210"/>
    </row>
    <row r="72" spans="1:4" x14ac:dyDescent="0.2">
      <c r="A72" s="210"/>
      <c r="B72" s="210"/>
      <c r="C72" s="210"/>
      <c r="D72" s="210"/>
    </row>
    <row r="73" spans="1:4" x14ac:dyDescent="0.2">
      <c r="A73" s="210"/>
      <c r="B73" s="210"/>
      <c r="C73" s="210"/>
      <c r="D73" s="210"/>
    </row>
    <row r="74" spans="1:4" x14ac:dyDescent="0.2">
      <c r="A74" s="210"/>
      <c r="B74" s="210"/>
      <c r="C74" s="210"/>
      <c r="D74" s="210"/>
    </row>
    <row r="75" spans="1:4" s="213" customFormat="1" x14ac:dyDescent="0.2">
      <c r="A75" s="210"/>
      <c r="B75" s="210"/>
      <c r="C75" s="210"/>
      <c r="D75" s="210"/>
    </row>
    <row r="76" spans="1:4" s="213" customFormat="1" x14ac:dyDescent="0.2">
      <c r="A76" s="369"/>
      <c r="B76" s="369"/>
      <c r="C76" s="214"/>
      <c r="D76" s="214"/>
    </row>
    <row r="77" spans="1:4" x14ac:dyDescent="0.2">
      <c r="A77" s="369"/>
      <c r="B77" s="369"/>
      <c r="C77" s="214"/>
      <c r="D77" s="214"/>
    </row>
    <row r="78" spans="1:4" x14ac:dyDescent="0.2">
      <c r="A78" s="210"/>
      <c r="B78" s="210"/>
      <c r="C78" s="210"/>
      <c r="D78" s="210"/>
    </row>
    <row r="79" spans="1:4" x14ac:dyDescent="0.2">
      <c r="A79" s="210"/>
      <c r="B79" s="210"/>
      <c r="C79" s="210"/>
      <c r="D79" s="210"/>
    </row>
    <row r="80" spans="1:4" x14ac:dyDescent="0.2">
      <c r="A80" s="210"/>
      <c r="B80" s="210"/>
      <c r="C80" s="210"/>
      <c r="D80" s="210"/>
    </row>
  </sheetData>
  <mergeCells count="37">
    <mergeCell ref="A71:B71"/>
    <mergeCell ref="A76:B76"/>
    <mergeCell ref="A77:B77"/>
    <mergeCell ref="A17:B17"/>
    <mergeCell ref="A21:B21"/>
    <mergeCell ref="A51:B51"/>
    <mergeCell ref="A58:B59"/>
    <mergeCell ref="A60:B60"/>
    <mergeCell ref="A66:B66"/>
    <mergeCell ref="A70:B70"/>
    <mergeCell ref="A38:A40"/>
    <mergeCell ref="A41:B41"/>
    <mergeCell ref="A42:A44"/>
    <mergeCell ref="A45:B45"/>
    <mergeCell ref="A46:A48"/>
    <mergeCell ref="A49:B49"/>
    <mergeCell ref="A26:A28"/>
    <mergeCell ref="A29:B29"/>
    <mergeCell ref="A30:A32"/>
    <mergeCell ref="A33:B33"/>
    <mergeCell ref="A34:A36"/>
    <mergeCell ref="A37:B37"/>
    <mergeCell ref="D8:D9"/>
    <mergeCell ref="A1:D1"/>
    <mergeCell ref="A3:D3"/>
    <mergeCell ref="A4:D4"/>
    <mergeCell ref="A25:B25"/>
    <mergeCell ref="A2:C2"/>
    <mergeCell ref="A5:C5"/>
    <mergeCell ref="A8:A9"/>
    <mergeCell ref="B8:B9"/>
    <mergeCell ref="C8:C9"/>
    <mergeCell ref="A10:A12"/>
    <mergeCell ref="A13:B13"/>
    <mergeCell ref="A14:A16"/>
    <mergeCell ref="A18:A20"/>
    <mergeCell ref="A22:A24"/>
  </mergeCells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20</vt:i4>
      </vt:variant>
    </vt:vector>
  </HeadingPairs>
  <TitlesOfParts>
    <vt:vector size="20" baseType="lpstr">
      <vt:lpstr>1. sz melléklet</vt:lpstr>
      <vt:lpstr>2. sz melléklet</vt:lpstr>
      <vt:lpstr>3. sz melléklet</vt:lpstr>
      <vt:lpstr>4.1 sz melléklet</vt:lpstr>
      <vt:lpstr>4.2 sz melléklet</vt:lpstr>
      <vt:lpstr>4.3 sz melléklet</vt:lpstr>
      <vt:lpstr>5. sz melléklet</vt:lpstr>
      <vt:lpstr>6. sz melléklet</vt:lpstr>
      <vt:lpstr>6.1 számú melléklet</vt:lpstr>
      <vt:lpstr>7. sz melléklet</vt:lpstr>
      <vt:lpstr>7.1 sz melléklet</vt:lpstr>
      <vt:lpstr>8. sz melléklet</vt:lpstr>
      <vt:lpstr>9. sz melléklet</vt:lpstr>
      <vt:lpstr>10. sz melléklet</vt:lpstr>
      <vt:lpstr>11. sz melléklet</vt:lpstr>
      <vt:lpstr>12. sz melléklet</vt:lpstr>
      <vt:lpstr>13. sz melléklet</vt:lpstr>
      <vt:lpstr>14. sz melléklet</vt:lpstr>
      <vt:lpstr>15. sz melléklet</vt:lpstr>
      <vt:lpstr>Munka1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konyvelo</dc:creator>
  <cp:lastModifiedBy>Anci</cp:lastModifiedBy>
  <cp:lastPrinted>2019-12-02T10:29:03Z</cp:lastPrinted>
  <dcterms:created xsi:type="dcterms:W3CDTF">2019-01-11T19:00:49Z</dcterms:created>
  <dcterms:modified xsi:type="dcterms:W3CDTF">2019-12-06T10:50:42Z</dcterms:modified>
</cp:coreProperties>
</file>