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firstSheet="14" activeTab="16"/>
  </bookViews>
  <sheets>
    <sheet name="1.bev. forrásonként " sheetId="1" r:id="rId1"/>
    <sheet name="2. Kiadások" sheetId="2" r:id="rId2"/>
    <sheet name="3.Mérleg" sheetId="3" r:id="rId3"/>
    <sheet name="4. felújítás" sheetId="4" r:id="rId4"/>
    <sheet name="5. Beruházások" sheetId="5" r:id="rId5"/>
    <sheet name="6. Létszám" sheetId="6" r:id="rId6"/>
    <sheet name="7. Közfogl.  létszám" sheetId="7" r:id="rId7"/>
    <sheet name="8. Eu " sheetId="8" r:id="rId8"/>
    <sheet name="9. lak. szolg. tám." sheetId="9" r:id="rId9"/>
    <sheet name="10. Adósság " sheetId="10" r:id="rId10"/>
    <sheet name="11. Közvetett" sheetId="11" r:id="rId11"/>
    <sheet name="12. Átadott" sheetId="12" r:id="rId12"/>
    <sheet name="13. Maradvány" sheetId="13" r:id="rId13"/>
    <sheet name="14A. Vagyon" sheetId="14" r:id="rId14"/>
    <sheet name="14B 0-ra leírt eszközök áll." sheetId="15" r:id="rId15"/>
    <sheet name="15A Többéves" sheetId="16" r:id="rId16"/>
    <sheet name="15B Kezességváll." sheetId="17" r:id="rId17"/>
    <sheet name="Munka1" sheetId="18" r:id="rId18"/>
  </sheets>
  <definedNames>
    <definedName name="_xlnm.Print_Area" localSheetId="0">'1.bev. forrásonként '!$A$1:$I$126</definedName>
  </definedNames>
  <calcPr fullCalcOnLoad="1"/>
</workbook>
</file>

<file path=xl/sharedStrings.xml><?xml version="1.0" encoding="utf-8"?>
<sst xmlns="http://schemas.openxmlformats.org/spreadsheetml/2006/main" count="930" uniqueCount="692">
  <si>
    <t>Megnevezés</t>
  </si>
  <si>
    <t>Bevételek</t>
  </si>
  <si>
    <t>Kiadások</t>
  </si>
  <si>
    <t>Felújítás</t>
  </si>
  <si>
    <t xml:space="preserve">Összesen: </t>
  </si>
  <si>
    <t xml:space="preserve">I. </t>
  </si>
  <si>
    <t>Összesen:</t>
  </si>
  <si>
    <t>Tartalék</t>
  </si>
  <si>
    <t>Személyi</t>
  </si>
  <si>
    <t>Munkadói</t>
  </si>
  <si>
    <t>Dologi</t>
  </si>
  <si>
    <t>Ellátott</t>
  </si>
  <si>
    <t>Átadott</t>
  </si>
  <si>
    <t>Összesen</t>
  </si>
  <si>
    <t>A</t>
  </si>
  <si>
    <t>C</t>
  </si>
  <si>
    <t>D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</si>
  <si>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</si>
  <si>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</si>
  <si>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</si>
  <si>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</si>
  <si>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</si>
  <si>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</si>
  <si>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</si>
  <si>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</si>
  <si>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</si>
  <si>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</si>
  <si>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>F</t>
  </si>
  <si>
    <t>G</t>
  </si>
  <si>
    <t>H</t>
  </si>
  <si>
    <t>I</t>
  </si>
  <si>
    <t>J</t>
  </si>
  <si>
    <t>K</t>
  </si>
  <si>
    <t>kötelező</t>
  </si>
  <si>
    <t>Önként</t>
  </si>
  <si>
    <t>állami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</si>
  <si>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</si>
  <si>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</si>
  <si>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</si>
  <si>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</si>
  <si>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</si>
  <si>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</si>
  <si>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</si>
  <si>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</si>
  <si>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</si>
  <si>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</si>
  <si>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</si>
  <si>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</si>
  <si>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</si>
  <si>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</si>
  <si>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</si>
  <si>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</si>
  <si>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Kötelező</t>
  </si>
  <si>
    <t>Fejlesztési hitel fizetése tám. Megelőlegezési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</si>
  <si>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</si>
  <si>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</si>
  <si>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</si>
  <si>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</si>
  <si>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</si>
  <si>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</si>
  <si>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</si>
  <si>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</si>
  <si>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</si>
  <si>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</si>
  <si>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</si>
  <si>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</si>
  <si>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</si>
  <si>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</si>
  <si>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</si>
  <si>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</si>
  <si>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</si>
  <si>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</si>
  <si>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</si>
  <si>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</si>
  <si>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</si>
  <si>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</si>
  <si>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</si>
  <si>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</si>
  <si>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</si>
  <si>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</si>
  <si>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</si>
  <si>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</si>
  <si>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</si>
  <si>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</si>
  <si>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</si>
  <si>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</si>
  <si>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</si>
  <si>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</si>
  <si>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</si>
  <si>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</si>
  <si>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</si>
  <si>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</si>
  <si>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</si>
  <si>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</si>
  <si>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</si>
  <si>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</si>
  <si>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</si>
  <si>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</si>
  <si>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</si>
  <si>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</si>
  <si>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</si>
  <si>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</si>
  <si>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</si>
  <si>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</si>
  <si>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</si>
  <si>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</si>
  <si>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</si>
  <si>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</si>
  <si>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</si>
  <si>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</si>
  <si>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</si>
  <si>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</si>
  <si>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</si>
  <si>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</si>
  <si>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</si>
  <si>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</si>
  <si>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</si>
  <si>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</si>
  <si>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</si>
  <si>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</si>
  <si>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</si>
  <si>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</si>
  <si>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</si>
  <si>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</si>
  <si>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</si>
  <si>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</si>
  <si>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</si>
  <si>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</si>
  <si>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</si>
  <si>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</si>
  <si>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</si>
  <si>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</si>
  <si>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</si>
  <si>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</si>
  <si>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</si>
  <si>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</si>
  <si>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</si>
  <si>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</si>
  <si>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</si>
  <si>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</si>
  <si>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</si>
  <si>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</si>
  <si>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</si>
  <si>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</si>
  <si>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</si>
  <si>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</si>
  <si>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</si>
  <si>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</si>
  <si>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</si>
  <si>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</si>
  <si>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</si>
  <si>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</si>
  <si>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</si>
  <si>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</si>
  <si>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</si>
  <si>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</si>
  <si>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</si>
  <si>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</si>
  <si>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</si>
  <si>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</si>
  <si>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</si>
  <si>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</si>
  <si>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</si>
  <si>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</si>
  <si>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</si>
  <si>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</si>
  <si>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</si>
  <si>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</si>
  <si>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</si>
  <si>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</si>
  <si>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</si>
  <si>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</si>
  <si>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</si>
  <si>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</si>
  <si>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</si>
  <si>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</si>
  <si>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</si>
  <si>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</si>
  <si>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</si>
  <si>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</si>
  <si>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</si>
  <si>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</si>
  <si>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</si>
  <si>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</si>
  <si>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</si>
  <si>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</si>
  <si>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</si>
  <si>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</si>
  <si>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</si>
  <si>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</si>
  <si>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</si>
  <si>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</si>
  <si>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</si>
  <si>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</si>
  <si>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</si>
  <si>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</si>
  <si>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</si>
  <si>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</si>
  <si>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</si>
  <si>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</si>
  <si>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</si>
  <si>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</si>
  <si>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</si>
  <si>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</si>
  <si>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</si>
  <si>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</si>
  <si>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</si>
  <si>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</si>
  <si>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</si>
  <si>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</si>
  <si>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</si>
  <si>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</si>
  <si>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</si>
  <si>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</si>
  <si>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</si>
  <si>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</si>
  <si>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</si>
  <si>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</si>
  <si>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</si>
  <si>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</si>
  <si>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</si>
  <si>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</si>
  <si>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</si>
  <si>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</si>
  <si>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</si>
  <si>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</si>
  <si>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</si>
  <si>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</si>
  <si>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</si>
  <si>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</si>
  <si>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</si>
  <si>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</si>
  <si>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</si>
  <si>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</si>
  <si>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</si>
  <si>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</si>
  <si>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</si>
  <si>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</si>
  <si>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</si>
  <si>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</si>
  <si>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</si>
  <si>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</si>
  <si>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</si>
  <si>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</si>
  <si>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</si>
  <si>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</si>
  <si>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</si>
  <si>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</si>
  <si>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</si>
  <si>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</si>
  <si>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</si>
  <si>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</si>
  <si>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</si>
  <si>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</si>
  <si>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Bevételi jogcímek</t>
  </si>
  <si>
    <t>Összes
előirányzat</t>
  </si>
  <si>
    <t xml:space="preserve">              045160 - Utak, hidak üzemeltetése</t>
  </si>
  <si>
    <t>Kormányzati funkciók szerinti feladatok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</si>
  <si>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</si>
  <si>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</si>
  <si>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</si>
  <si>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</si>
  <si>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</si>
  <si>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</si>
  <si>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104042 - Gyermekjóléti szolgáltatás </t>
  </si>
  <si>
    <t xml:space="preserve">              082044 - Könyvtári szolgáltatás</t>
  </si>
  <si>
    <t xml:space="preserve">              082092 - Közművelődés, teleház</t>
  </si>
  <si>
    <t>101150 Betegséggel kapcsolatos ellátás-ápolási díj</t>
  </si>
  <si>
    <t>106020 Lakásfenntartási ellátások</t>
  </si>
  <si>
    <t>101150 Betegséggel kapcsolatos- közgyógyellátás</t>
  </si>
  <si>
    <t>105010 Munkanélküliek aktív korúak ellátás- fth, rszs</t>
  </si>
  <si>
    <t>103010 elhunyt személyek hátr.tám-temetési segély</t>
  </si>
  <si>
    <t>L</t>
  </si>
  <si>
    <t>B</t>
  </si>
  <si>
    <t>Beruházások</t>
  </si>
  <si>
    <t>Önkormányzat</t>
  </si>
  <si>
    <t>Eredeti</t>
  </si>
  <si>
    <t>ÖSSZESEN</t>
  </si>
  <si>
    <t>EU támogatással megvalósuló programok, projektek, bevételei, kiadásai</t>
  </si>
  <si>
    <t>Megállapított támogatás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</si>
  <si>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</si>
  <si>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</si>
  <si>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</si>
  <si>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</si>
  <si>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</si>
  <si>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 xml:space="preserve">Önkormányzat </t>
  </si>
  <si>
    <t>Művelődési házak tev.</t>
  </si>
  <si>
    <t>Védőnői szolgálat</t>
  </si>
  <si>
    <t>Önkormányzatnál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</si>
  <si>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</si>
  <si>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</si>
  <si>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</si>
  <si>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</si>
  <si>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</si>
  <si>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 , részesedeések értékesítés</t>
  </si>
  <si>
    <t>Vállalat értékesítéséből, privazitációból származó bev.</t>
  </si>
  <si>
    <t>a kezességvállalással kapcsolatos megtérülés.</t>
  </si>
  <si>
    <t>Saját bevételek összesen:</t>
  </si>
  <si>
    <t>Saját bevételek 50%-a</t>
  </si>
  <si>
    <t>II: Adósságot keletkeztető ügyletek</t>
  </si>
  <si>
    <t>hitel előző években felvett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</si>
  <si>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</si>
  <si>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</si>
  <si>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</si>
  <si>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</si>
  <si>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</si>
  <si>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</si>
  <si>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</si>
  <si>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</si>
  <si>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</si>
  <si>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</si>
  <si>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</si>
  <si>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</si>
  <si>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 xml:space="preserve">A többéves kihatással járó feladatok előirányzatai 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</si>
  <si>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</si>
  <si>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</si>
  <si>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</si>
  <si>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</si>
  <si>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</si>
  <si>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</si>
  <si>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</si>
  <si>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</si>
  <si>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</si>
  <si>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</si>
  <si>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</si>
  <si>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</si>
  <si>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</si>
  <si>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</si>
  <si>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</t>
  </si>
  <si>
    <t xml:space="preserve">   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</si>
  <si>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</si>
  <si>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</si>
  <si>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</si>
  <si>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</si>
  <si>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</si>
  <si>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</si>
  <si>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Módosított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</si>
  <si>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</si>
  <si>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</si>
  <si>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</si>
  <si>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</si>
  <si>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</si>
  <si>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</si>
  <si>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</si>
  <si>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</si>
  <si>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</si>
  <si>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</si>
  <si>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>A/II/2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</si>
  <si>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</si>
  <si>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</si>
  <si>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</si>
  <si>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</si>
  <si>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</si>
  <si>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</si>
  <si>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</si>
  <si>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</si>
  <si>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</si>
  <si>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</si>
  <si>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</si>
  <si>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</si>
  <si>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</si>
  <si>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</si>
  <si>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</si>
  <si>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</si>
  <si>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</si>
  <si>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</si>
  <si>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</si>
  <si>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</si>
  <si>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</si>
  <si>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</si>
  <si>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</si>
  <si>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</si>
  <si>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</si>
  <si>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</si>
  <si>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</si>
  <si>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</si>
  <si>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</si>
  <si>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</si>
  <si>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</si>
  <si>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</si>
  <si>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</si>
  <si>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</si>
  <si>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</si>
  <si>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</si>
  <si>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</si>
  <si>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</si>
  <si>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</si>
  <si>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</si>
  <si>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</si>
  <si>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</si>
  <si>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</si>
  <si>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</si>
  <si>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</si>
  <si>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</si>
  <si>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</si>
  <si>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</si>
  <si>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</si>
  <si>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</si>
  <si>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</si>
  <si>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</si>
  <si>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</si>
  <si>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</si>
  <si>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</si>
  <si>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</si>
  <si>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</si>
  <si>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</si>
  <si>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</si>
  <si>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</si>
  <si>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</si>
  <si>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</si>
  <si>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</si>
  <si>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</si>
  <si>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</si>
  <si>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</si>
  <si>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</si>
  <si>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</si>
  <si>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</si>
  <si>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</si>
  <si>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</si>
  <si>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</si>
  <si>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</si>
  <si>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</si>
  <si>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</si>
  <si>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</si>
  <si>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</si>
  <si>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</si>
  <si>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</si>
  <si>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</si>
  <si>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</si>
  <si>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</si>
  <si>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</si>
  <si>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</si>
  <si>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</si>
  <si>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</si>
  <si>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</si>
  <si>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</si>
  <si>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</si>
  <si>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</si>
  <si>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</si>
  <si>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</si>
  <si>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</si>
  <si>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</si>
  <si>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</si>
  <si>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</si>
  <si>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</si>
  <si>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</si>
  <si>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</si>
  <si>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</si>
  <si>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</si>
  <si>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</si>
  <si>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</si>
  <si>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</si>
  <si>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</si>
  <si>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</si>
  <si>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</si>
  <si>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</si>
  <si>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</si>
  <si>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</si>
  <si>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</si>
  <si>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</si>
  <si>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</si>
  <si>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</si>
  <si>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</si>
  <si>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</si>
  <si>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</si>
  <si>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</si>
  <si>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</si>
  <si>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</si>
  <si>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</si>
  <si>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</si>
  <si>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</si>
  <si>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Mosdós Község Önkormányzat vagyonmérlege</t>
  </si>
  <si>
    <t xml:space="preserve">Ingatlanok és a kapcsolódó vagyoni értékű jogok </t>
  </si>
  <si>
    <t>Gépek, berendezések, felszerelések, járművek</t>
  </si>
  <si>
    <t>Állami</t>
  </si>
  <si>
    <t>Teljesítés</t>
  </si>
  <si>
    <t>Felújítási cél megnevezése</t>
  </si>
  <si>
    <t xml:space="preserve">III.  Az adósságot keletk. ügylet megkötését igénylő fejlesztési célok, valamint az adósságot kelet. ügyletek várható eü. összege </t>
  </si>
  <si>
    <t>I. A saját bevételek és az adósságot keletkeztető ügyletekből és kezességvállalásokból fennálló kötelezettségek aránya</t>
  </si>
  <si>
    <t xml:space="preserve">              011130 - Igazgatási tev. </t>
  </si>
  <si>
    <t>Mosdós Község Önkormányzat maradványkimutatása</t>
  </si>
  <si>
    <t>Közfoglalkoztatottak éves létszáma</t>
  </si>
  <si>
    <t>Tervezett</t>
  </si>
  <si>
    <t>Közvetett és közvetlen támogatások forintban</t>
  </si>
  <si>
    <t>Díjak, pótlékok, bírságok</t>
  </si>
  <si>
    <t xml:space="preserve">Nullára leírt eszközök állománya </t>
  </si>
  <si>
    <t>0-s bruttó</t>
  </si>
  <si>
    <t>Használatban lévő</t>
  </si>
  <si>
    <t>Használaton kívüli</t>
  </si>
  <si>
    <t>I. Immateriális javak</t>
  </si>
  <si>
    <t>II. Ingatlanok</t>
  </si>
  <si>
    <t>V. Üzemeltetésre, kezelésre átadott</t>
  </si>
  <si>
    <t>hitel előző években felvett (közmű fejlesztésre és szennyvízre)</t>
  </si>
  <si>
    <t>külföldi hitelintézetek által, származékos műveletek különbözeteként az Államadósság Kezelő Központ Zrt.-nél elhelyezett fedezeti betétek</t>
  </si>
  <si>
    <t xml:space="preserve">III. . Az adósságot keletk. ügylet megkötését igénylő fejlesztési célok, valamint az adósságot kelet. ügyletek  teljesített összege </t>
  </si>
  <si>
    <t>Támogatásmegelőlegező hitel Leader pályázat előfinanszírozására</t>
  </si>
  <si>
    <t>Működési hitel felvétele, csak likvid - folyószámlahitel - került felvételre éven belüli</t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</si>
  <si>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</si>
  <si>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</si>
  <si>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</si>
  <si>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</si>
  <si>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</si>
  <si>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</si>
  <si>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</si>
  <si>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</si>
  <si>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</si>
  <si>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</si>
  <si>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</si>
  <si>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</si>
  <si>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</si>
  <si>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</si>
  <si>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</si>
  <si>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</si>
  <si>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</si>
  <si>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</si>
  <si>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</si>
  <si>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</si>
  <si>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</si>
  <si>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</si>
  <si>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</si>
  <si>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</si>
  <si>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</si>
  <si>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</si>
  <si>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</si>
  <si>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</si>
  <si>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</si>
  <si>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 xml:space="preserve">összesen: 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</si>
  <si>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</si>
  <si>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</si>
  <si>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</si>
  <si>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</si>
  <si>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</si>
  <si>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</si>
  <si>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</si>
  <si>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</si>
  <si>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</si>
  <si>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</si>
  <si>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</si>
  <si>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</si>
  <si>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</si>
  <si>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</si>
  <si>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</si>
  <si>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</si>
  <si>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</si>
  <si>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</si>
  <si>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Működési támogatási kérelemmel állami bev-nél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</si>
  <si>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</si>
  <si>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</si>
  <si>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</si>
  <si>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</si>
  <si>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</si>
  <si>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</si>
  <si>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</si>
  <si>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</si>
  <si>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</si>
  <si>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</si>
  <si>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 xml:space="preserve">Az önkormányzat összevont költségvetési mérlege </t>
  </si>
  <si>
    <t>I.  A saját bevételek és az adósságot keletkeztető ügyletekből és kezességvállalásokból fennálló kötelezettségek teljesítése</t>
  </si>
  <si>
    <t xml:space="preserve">Mosdós </t>
  </si>
  <si>
    <t>Ssz.</t>
  </si>
  <si>
    <t>asz</t>
  </si>
  <si>
    <t>Rovat</t>
  </si>
  <si>
    <t>Államigazgatási</t>
  </si>
  <si>
    <t>1. ből: Zöldterület gazdálkodás</t>
  </si>
  <si>
    <t>Lakott területekkel kapcsolatos feladatok</t>
  </si>
  <si>
    <t>h</t>
  </si>
  <si>
    <t>I.1. jogcímekhez kapcsolódó kiegészítés</t>
  </si>
  <si>
    <t>III.</t>
  </si>
  <si>
    <t>Települési önkormányzatok szociális  feladatainak egyéb támogatása</t>
  </si>
  <si>
    <t>Gyermekétkeztetés támogatása</t>
  </si>
  <si>
    <t xml:space="preserve">Önkormányzatok működési támogatásai </t>
  </si>
  <si>
    <t>Egyéb működési célú támogatások bevételei államháztartáson belülről</t>
  </si>
  <si>
    <t>12- ből egyes jövedelempótló támogatásokra vissza</t>
  </si>
  <si>
    <t xml:space="preserve">18- ből Leader pályázatból </t>
  </si>
  <si>
    <t>N</t>
  </si>
  <si>
    <t xml:space="preserve">feladatok vállalása </t>
  </si>
  <si>
    <t xml:space="preserve">I. Összesen: </t>
  </si>
  <si>
    <t>II. Összesen</t>
  </si>
  <si>
    <t>III. Összesen</t>
  </si>
  <si>
    <t>Kiadások (I+II+III)</t>
  </si>
  <si>
    <t xml:space="preserve">5. Finanszírozási célú pénzügyi műveletek kiadásai </t>
  </si>
  <si>
    <t>Államházt-on belüli megelőleg.visszafiz.</t>
  </si>
  <si>
    <t>Kiadások mindösszesen</t>
  </si>
  <si>
    <t xml:space="preserve">fő </t>
  </si>
  <si>
    <t xml:space="preserve">              096015 - Gyermekétk. köznev. intézményben</t>
  </si>
  <si>
    <t xml:space="preserve">              107060 - önkormányzati segély</t>
  </si>
  <si>
    <t xml:space="preserve">              104051 - Gyermekvédelmi ellátások</t>
  </si>
  <si>
    <t xml:space="preserve">              107054 - Családsegítés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</si>
  <si>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</si>
  <si>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</si>
  <si>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</si>
  <si>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</si>
  <si>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013320 Köztemető fenntartás</t>
  </si>
  <si>
    <t>Áht-n belüli megelőlegezés visszafiz.</t>
  </si>
  <si>
    <t>Kiadások mindösszesen:</t>
  </si>
  <si>
    <t>Mosdós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</si>
  <si>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</si>
  <si>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Áfa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</si>
  <si>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</si>
  <si>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Beruházások összesen</t>
  </si>
  <si>
    <t>Lakosságnak juttatott támogatások, szociális támogatások</t>
  </si>
  <si>
    <t>104051 Gyermekvédelmi ellátások</t>
  </si>
  <si>
    <t>107060 egyéb szociáils pénzbeli ellátások-önkormányzati segélyek</t>
  </si>
  <si>
    <t>Köztemetés</t>
  </si>
  <si>
    <t xml:space="preserve"> - 69- ből Önkormányzat felhatalmozási célú pénzmaradványa</t>
  </si>
  <si>
    <t>Létszám</t>
  </si>
  <si>
    <t>a) Intézményi beruházások</t>
  </si>
  <si>
    <t>Pénzeszközök lekötött betétként elhelyezése</t>
  </si>
  <si>
    <t>Forgatási és befektetési célú műveletek</t>
  </si>
  <si>
    <t>Egyéb működési kiadások megoszlása</t>
  </si>
  <si>
    <t>Fogorvosi ügyeletre</t>
  </si>
  <si>
    <t>Mosdósért Egyesület</t>
  </si>
  <si>
    <t>Kaposvári Sportszövetség</t>
  </si>
  <si>
    <t>Steiner Rezső Olimpiai Baráti Kör</t>
  </si>
  <si>
    <t>Mosdós SC</t>
  </si>
  <si>
    <t>Szünidei gyermekétkeztetés támogatása</t>
  </si>
  <si>
    <t>Működési célú költségvetési támogatások</t>
  </si>
  <si>
    <t>Bérkompenzáció 2016. évi</t>
  </si>
  <si>
    <t>i</t>
  </si>
  <si>
    <t>Gyvk. Erzsébet utalvány</t>
  </si>
  <si>
    <t>Vagyoni tipusú adók  - kommunális adó, építményadó</t>
  </si>
  <si>
    <t xml:space="preserve">              018010 - Önkorm. elszám. a kp-i ktgvetéssel</t>
  </si>
  <si>
    <t xml:space="preserve">              102031 - Idősek nappali ellátása</t>
  </si>
  <si>
    <t xml:space="preserve">              104037 - Intézmények kívüli gyermekétkeztetés</t>
  </si>
  <si>
    <t xml:space="preserve">              900020 - Funkcióra nem sorolható</t>
  </si>
  <si>
    <t>Lekötött betét megszüntetése</t>
  </si>
  <si>
    <t>Ft</t>
  </si>
  <si>
    <t>Bevételek kötelező, önként vállalt és államigazgatási feladatok megosztásában forintban</t>
  </si>
  <si>
    <t>Ingatlan felújítás</t>
  </si>
  <si>
    <t>Kisértékű tárgyi eszköz beszerzés</t>
  </si>
  <si>
    <t>Létszám (fő)</t>
  </si>
  <si>
    <t>Igazgatási tevékenység</t>
  </si>
  <si>
    <t>Város-, és községgazdálkodás</t>
  </si>
  <si>
    <t>Mindösszesen</t>
  </si>
  <si>
    <t>Foglalkoztatás módja - programonként</t>
  </si>
  <si>
    <t>Hónap</t>
  </si>
  <si>
    <t>Átlag létszám</t>
  </si>
  <si>
    <t>01.-12.</t>
  </si>
  <si>
    <t>Start mezőgazdasági-növényterm</t>
  </si>
  <si>
    <t>Start mezőgazdasági-állattart.</t>
  </si>
  <si>
    <t>Start mezőgazdasági zöldségterm</t>
  </si>
  <si>
    <t>Hosszabb időtatrt.</t>
  </si>
  <si>
    <t>Helyi sajátosság - térkőgyártás</t>
  </si>
  <si>
    <t>Útőr program</t>
  </si>
  <si>
    <t>Előirányzat</t>
  </si>
  <si>
    <t>I. Támogatások, támogatásértékű működési kiadások</t>
  </si>
  <si>
    <t>ÁH-on belüli pénzeszköz átadások</t>
  </si>
  <si>
    <t>Esély Alapszolg. Központ Taszár</t>
  </si>
  <si>
    <t>Batéi Közös Hivatal</t>
  </si>
  <si>
    <t>Óvoda Mosdós</t>
  </si>
  <si>
    <t>Iskolai étkezés finanszírozása</t>
  </si>
  <si>
    <t>Igal Alapszolgáltató Központ finanszírozás</t>
  </si>
  <si>
    <t>Kercseligeti Intergrált Szoc. Központ</t>
  </si>
  <si>
    <t xml:space="preserve">Működési pénzeszköz átadás (belső ellenőrzésre) </t>
  </si>
  <si>
    <t>Katasztrófavédelmi Ig. - polgárvédelem</t>
  </si>
  <si>
    <t>Munka- és Tűzvédelmi Társulás Megye</t>
  </si>
  <si>
    <t>Ivóvízminőség javító Társulásnak</t>
  </si>
  <si>
    <t>ÁH-on kívüli pénzeszköz átadások</t>
  </si>
  <si>
    <t>Zselici Lámpások Vidékfejlesztési Egyesület</t>
  </si>
  <si>
    <t>ATEV</t>
  </si>
  <si>
    <t>Kaposmenti Hulladékgazdálkodási Társulás tagdíj</t>
  </si>
  <si>
    <t>Alapítványok támogatása</t>
  </si>
  <si>
    <t>Mosdósi tanulók művészeti tevékenységének tám.</t>
  </si>
  <si>
    <t>Előző évi elszámolásból származó kiadások</t>
  </si>
  <si>
    <t>Szász Endre Ált. Iskola támogatása</t>
  </si>
  <si>
    <t>Baté KÖH szakmai gyakorlat díja</t>
  </si>
  <si>
    <t>TÖOSZ</t>
  </si>
  <si>
    <t>NEFELA</t>
  </si>
  <si>
    <t>Előző időszak (2015. év)</t>
  </si>
  <si>
    <t>Tárgy időszak (2016. év)</t>
  </si>
  <si>
    <t>1. melléklet a 6/2017. (V.29.) önkormányzati rendeletethez</t>
  </si>
  <si>
    <t>2.  melléklet a(z)  6/2017. (V.29.)  önkormányzati rendelethez</t>
  </si>
  <si>
    <t>3. melléklet a(z) 6/2017. (V.29.)  önkormányzati rendelethez</t>
  </si>
  <si>
    <t>4. melléklet a(z) 6/2017. (V.29.)  önkormányzati rendelethez</t>
  </si>
  <si>
    <t>5. melléklet a(z) 6/2017. (V.29.)  önkormányzati rendelethez</t>
  </si>
  <si>
    <t>6. melléklet a(z)6/2017. (V.29.)  önkormányzati rendelethez</t>
  </si>
  <si>
    <t>7. melléklet a(z) 6/2017. (V.29.)  önkormányzati rendelethez</t>
  </si>
  <si>
    <t>8. melléklet a(z) 6/2017. (V.29.)  önkormányzati rendelethez</t>
  </si>
  <si>
    <t>9. melléklet a(z) 6/2017. (V.29.)  önkormányzati rendelethez</t>
  </si>
  <si>
    <t>10. melléklet a(z) 6/2017. (V.29.)   önkormányzati rendelethez</t>
  </si>
  <si>
    <t>11. melléklet a(z) 6/2017. (V.29.)   önkormányzati rendelethez</t>
  </si>
  <si>
    <t>12.melléklet a 6/2017. (V.29.)   önkormnyzati rendelethez</t>
  </si>
  <si>
    <t>13. melléklet a 6/2017. (V.29.)  önkormányzati rendelethez</t>
  </si>
  <si>
    <t>14/A. melléklet a 6/2017. (V.29.)   önkormányzati rendelethez</t>
  </si>
  <si>
    <t>14/B. melléklet a 6/2017. (V.29.)   önkormányzati rendelethez</t>
  </si>
  <si>
    <t>15/A. melléklet a(z) 6/2017. (V.29.)   önkormányzati rendelethez</t>
  </si>
  <si>
    <t>15/B. melléklet a(z) 6/2017. (V.29.)   önkormányzati rendelethez</t>
  </si>
  <si>
    <t>Módosított ei.</t>
  </si>
  <si>
    <t>Nagyberki alapítvány támogatása</t>
  </si>
  <si>
    <t>Teljesítés (fő)</t>
  </si>
  <si>
    <t>III. Gépek, berendezés, felszerelés, járművek</t>
  </si>
  <si>
    <t>IV. Tenyészállatok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</si>
</sst>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5" fillId="9" borderId="0" applyNumberFormat="0" applyBorder="0" applyAlignment="0" applyProtection="0"/>
    <xf numFmtId="0" fontId="45" fillId="38" borderId="1" applyNumberFormat="0" applyAlignment="0" applyProtection="0"/>
    <xf numFmtId="0" fontId="16" fillId="39" borderId="2" applyNumberFormat="0" applyAlignment="0" applyProtection="0"/>
    <xf numFmtId="0" fontId="17" fillId="40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41" borderId="7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23" fillId="13" borderId="2" applyNumberFormat="0" applyAlignment="0" applyProtection="0"/>
    <xf numFmtId="0" fontId="0" fillId="42" borderId="12" applyNumberFormat="0" applyFont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53" fillId="49" borderId="0" applyNumberFormat="0" applyBorder="0" applyAlignment="0" applyProtection="0"/>
    <xf numFmtId="0" fontId="54" fillId="50" borderId="13" applyNumberFormat="0" applyAlignment="0" applyProtection="0"/>
    <xf numFmtId="0" fontId="24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6" fillId="39" borderId="16" applyNumberFormat="0" applyAlignment="0" applyProtection="0"/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3" borderId="0" applyNumberFormat="0" applyBorder="0" applyAlignment="0" applyProtection="0"/>
    <xf numFmtId="0" fontId="58" fillId="54" borderId="0" applyNumberFormat="0" applyBorder="0" applyAlignment="0" applyProtection="0"/>
    <xf numFmtId="0" fontId="59" fillId="50" borderId="1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95" applyNumberFormat="1" applyFont="1" applyFill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95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19" xfId="0" applyFont="1" applyFill="1" applyBorder="1" applyAlignment="1">
      <alignment/>
    </xf>
    <xf numFmtId="0" fontId="3" fillId="0" borderId="0" xfId="95" applyNumberFormat="1" applyFont="1" applyFill="1" applyBorder="1" applyAlignment="1" applyProtection="1">
      <alignment/>
      <protection/>
    </xf>
    <xf numFmtId="0" fontId="3" fillId="55" borderId="0" xfId="95" applyNumberFormat="1" applyFont="1" applyFill="1" applyBorder="1" applyAlignment="1" applyProtection="1">
      <alignment/>
      <protection/>
    </xf>
    <xf numFmtId="0" fontId="2" fillId="0" borderId="0" xfId="95" applyNumberFormat="1" applyFont="1" applyFill="1" applyBorder="1" applyAlignment="1" applyProtection="1">
      <alignment horizontal="left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23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19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justify"/>
    </xf>
    <xf numFmtId="0" fontId="0" fillId="0" borderId="19" xfId="0" applyFont="1" applyFill="1" applyBorder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Font="1" applyBorder="1" applyAlignment="1">
      <alignment horizontal="justify" wrapText="1"/>
    </xf>
    <xf numFmtId="0" fontId="0" fillId="0" borderId="19" xfId="0" applyFont="1" applyBorder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9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0" xfId="91">
      <alignment/>
      <protection/>
    </xf>
    <xf numFmtId="0" fontId="0" fillId="0" borderId="0" xfId="91" applyFont="1">
      <alignment/>
      <protection/>
    </xf>
    <xf numFmtId="0" fontId="0" fillId="0" borderId="19" xfId="91" applyBorder="1">
      <alignment/>
      <protection/>
    </xf>
    <xf numFmtId="0" fontId="1" fillId="0" borderId="19" xfId="91" applyFont="1" applyBorder="1">
      <alignment/>
      <protection/>
    </xf>
    <xf numFmtId="0" fontId="0" fillId="0" borderId="0" xfId="91" applyBorder="1">
      <alignment/>
      <protection/>
    </xf>
    <xf numFmtId="0" fontId="0" fillId="0" borderId="19" xfId="0" applyFont="1" applyBorder="1" applyAlignment="1">
      <alignment wrapText="1"/>
    </xf>
    <xf numFmtId="0" fontId="0" fillId="0" borderId="19" xfId="91" applyBorder="1" applyAlignment="1">
      <alignment wrapText="1"/>
      <protection/>
    </xf>
    <xf numFmtId="0" fontId="8" fillId="0" borderId="19" xfId="90" applyFont="1" applyFill="1" applyBorder="1" applyAlignment="1">
      <alignment horizontal="center" vertical="center" wrapText="1"/>
      <protection/>
    </xf>
    <xf numFmtId="0" fontId="31" fillId="0" borderId="19" xfId="90" applyFont="1" applyBorder="1" applyAlignment="1">
      <alignment horizontal="center"/>
      <protection/>
    </xf>
    <xf numFmtId="0" fontId="8" fillId="0" borderId="19" xfId="90" applyFont="1" applyFill="1" applyBorder="1" applyAlignment="1">
      <alignment horizontal="center" vertical="center"/>
      <protection/>
    </xf>
    <xf numFmtId="0" fontId="32" fillId="0" borderId="19" xfId="90" applyFont="1" applyFill="1" applyBorder="1">
      <alignment/>
      <protection/>
    </xf>
    <xf numFmtId="3" fontId="32" fillId="0" borderId="19" xfId="90" applyNumberFormat="1" applyFont="1" applyFill="1" applyBorder="1">
      <alignment/>
      <protection/>
    </xf>
    <xf numFmtId="0" fontId="33" fillId="0" borderId="19" xfId="90" applyFont="1" applyBorder="1">
      <alignment/>
      <protection/>
    </xf>
    <xf numFmtId="3" fontId="34" fillId="0" borderId="19" xfId="90" applyNumberFormat="1" applyFont="1" applyFill="1" applyBorder="1">
      <alignment/>
      <protection/>
    </xf>
    <xf numFmtId="0" fontId="35" fillId="0" borderId="19" xfId="90" applyFont="1" applyBorder="1">
      <alignment/>
      <protection/>
    </xf>
    <xf numFmtId="3" fontId="4" fillId="0" borderId="19" xfId="90" applyNumberFormat="1" applyFont="1" applyFill="1" applyBorder="1">
      <alignment/>
      <protection/>
    </xf>
    <xf numFmtId="0" fontId="0" fillId="0" borderId="19" xfId="92" applyFont="1" applyFill="1" applyBorder="1" applyAlignment="1">
      <alignment/>
      <protection/>
    </xf>
    <xf numFmtId="3" fontId="0" fillId="0" borderId="19" xfId="90" applyNumberFormat="1" applyFont="1" applyFill="1" applyBorder="1">
      <alignment/>
      <protection/>
    </xf>
    <xf numFmtId="3" fontId="1" fillId="0" borderId="19" xfId="90" applyNumberFormat="1" applyFont="1" applyFill="1" applyBorder="1">
      <alignment/>
      <protection/>
    </xf>
    <xf numFmtId="0" fontId="1" fillId="0" borderId="19" xfId="92" applyFont="1" applyFill="1" applyBorder="1" applyAlignment="1">
      <alignment/>
      <protection/>
    </xf>
    <xf numFmtId="0" fontId="9" fillId="0" borderId="19" xfId="90" applyFont="1" applyBorder="1">
      <alignment/>
      <protection/>
    </xf>
    <xf numFmtId="0" fontId="39" fillId="0" borderId="19" xfId="90" applyFont="1" applyBorder="1">
      <alignment/>
      <protection/>
    </xf>
    <xf numFmtId="0" fontId="1" fillId="0" borderId="23" xfId="91" applyFont="1" applyBorder="1" applyAlignment="1">
      <alignment horizontal="center"/>
      <protection/>
    </xf>
    <xf numFmtId="0" fontId="0" fillId="0" borderId="23" xfId="91" applyFont="1" applyBorder="1" applyAlignment="1">
      <alignment horizontal="right"/>
      <protection/>
    </xf>
    <xf numFmtId="0" fontId="1" fillId="0" borderId="19" xfId="91" applyFont="1" applyBorder="1" applyAlignment="1">
      <alignment horizontal="center"/>
      <protection/>
    </xf>
    <xf numFmtId="3" fontId="0" fillId="0" borderId="19" xfId="91" applyNumberFormat="1" applyBorder="1">
      <alignment/>
      <protection/>
    </xf>
    <xf numFmtId="0" fontId="0" fillId="55" borderId="0" xfId="91" applyFont="1" applyFill="1" applyBorder="1" applyAlignment="1">
      <alignment/>
      <protection/>
    </xf>
    <xf numFmtId="0" fontId="0" fillId="55" borderId="25" xfId="91" applyFont="1" applyFill="1" applyBorder="1" applyAlignment="1">
      <alignment/>
      <protection/>
    </xf>
    <xf numFmtId="0" fontId="0" fillId="0" borderId="19" xfId="91" applyFont="1" applyBorder="1">
      <alignment/>
      <protection/>
    </xf>
    <xf numFmtId="0" fontId="0" fillId="0" borderId="19" xfId="91" applyFont="1" applyBorder="1" applyAlignment="1">
      <alignment horizontal="right"/>
      <protection/>
    </xf>
    <xf numFmtId="0" fontId="0" fillId="0" borderId="0" xfId="91" applyFont="1" applyBorder="1" applyAlignment="1">
      <alignment horizontal="center"/>
      <protection/>
    </xf>
    <xf numFmtId="0" fontId="0" fillId="0" borderId="0" xfId="91" applyFont="1" applyAlignment="1">
      <alignment/>
      <protection/>
    </xf>
    <xf numFmtId="0" fontId="5" fillId="0" borderId="0" xfId="91" applyFont="1">
      <alignment/>
      <protection/>
    </xf>
    <xf numFmtId="1" fontId="9" fillId="0" borderId="19" xfId="91" applyNumberFormat="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/>
      <protection/>
    </xf>
    <xf numFmtId="0" fontId="9" fillId="0" borderId="26" xfId="91" applyFont="1" applyFill="1" applyBorder="1" applyAlignment="1">
      <alignment horizontal="left" vertical="center"/>
      <protection/>
    </xf>
    <xf numFmtId="0" fontId="9" fillId="0" borderId="19" xfId="91" applyFont="1" applyFill="1" applyBorder="1" applyAlignment="1">
      <alignment horizontal="left" vertical="center" wrapText="1"/>
      <protection/>
    </xf>
    <xf numFmtId="0" fontId="0" fillId="0" borderId="19" xfId="91" applyBorder="1" applyAlignment="1">
      <alignment horizontal="left"/>
      <protection/>
    </xf>
    <xf numFmtId="165" fontId="8" fillId="0" borderId="19" xfId="91" applyNumberFormat="1" applyFont="1" applyFill="1" applyBorder="1" applyAlignment="1">
      <alignment horizontal="center" vertical="center" wrapText="1"/>
      <protection/>
    </xf>
    <xf numFmtId="0" fontId="8" fillId="0" borderId="19" xfId="91" applyFont="1" applyFill="1" applyBorder="1" applyAlignment="1">
      <alignment horizontal="center" vertical="center"/>
      <protection/>
    </xf>
    <xf numFmtId="0" fontId="8" fillId="0" borderId="19" xfId="91" applyFont="1" applyFill="1" applyBorder="1" applyAlignment="1">
      <alignment horizontal="center" vertical="center" wrapText="1"/>
      <protection/>
    </xf>
    <xf numFmtId="0" fontId="8" fillId="0" borderId="26" xfId="91" applyFont="1" applyFill="1" applyBorder="1" applyAlignment="1">
      <alignment horizontal="center" vertical="center" wrapText="1"/>
      <protection/>
    </xf>
    <xf numFmtId="0" fontId="1" fillId="0" borderId="19" xfId="91" applyFont="1" applyBorder="1" applyAlignment="1">
      <alignment horizontal="center" vertical="center" wrapText="1"/>
      <protection/>
    </xf>
    <xf numFmtId="0" fontId="9" fillId="0" borderId="19" xfId="91" applyFont="1" applyFill="1" applyBorder="1">
      <alignment/>
      <protection/>
    </xf>
    <xf numFmtId="0" fontId="9" fillId="0" borderId="19" xfId="91" applyFont="1" applyFill="1" applyBorder="1" applyAlignment="1" quotePrefix="1">
      <alignment horizontal="center" vertical="center"/>
      <protection/>
    </xf>
    <xf numFmtId="0" fontId="9" fillId="0" borderId="19" xfId="91" applyFont="1" applyFill="1" applyBorder="1" applyAlignment="1">
      <alignment vertical="center" wrapText="1"/>
      <protection/>
    </xf>
    <xf numFmtId="3" fontId="9" fillId="0" borderId="19" xfId="91" applyNumberFormat="1" applyFont="1" applyFill="1" applyBorder="1" applyAlignment="1">
      <alignment horizontal="center" vertical="center"/>
      <protection/>
    </xf>
    <xf numFmtId="0" fontId="9" fillId="0" borderId="19" xfId="91" applyFont="1" applyFill="1" applyBorder="1" applyAlignment="1">
      <alignment horizontal="center" vertical="center"/>
      <protection/>
    </xf>
    <xf numFmtId="3" fontId="9" fillId="0" borderId="19" xfId="91" applyNumberFormat="1" applyFont="1" applyFill="1" applyBorder="1" applyAlignment="1">
      <alignment horizontal="right"/>
      <protection/>
    </xf>
    <xf numFmtId="3" fontId="9" fillId="0" borderId="26" xfId="91" applyNumberFormat="1" applyFont="1" applyFill="1" applyBorder="1" applyAlignment="1">
      <alignment horizontal="right"/>
      <protection/>
    </xf>
    <xf numFmtId="3" fontId="0" fillId="0" borderId="19" xfId="91" applyNumberFormat="1" applyBorder="1" applyAlignment="1">
      <alignment horizontal="right"/>
      <protection/>
    </xf>
    <xf numFmtId="0" fontId="8" fillId="0" borderId="19" xfId="91" applyFont="1" applyFill="1" applyBorder="1" applyAlignment="1">
      <alignment horizontal="left" vertical="center" wrapText="1"/>
      <protection/>
    </xf>
    <xf numFmtId="0" fontId="8" fillId="0" borderId="19" xfId="91" applyFont="1" applyFill="1" applyBorder="1" applyAlignment="1">
      <alignment horizontal="left" vertical="center"/>
      <protection/>
    </xf>
    <xf numFmtId="3" fontId="8" fillId="0" borderId="19" xfId="91" applyNumberFormat="1" applyFont="1" applyFill="1" applyBorder="1" applyAlignment="1">
      <alignment horizontal="right"/>
      <protection/>
    </xf>
    <xf numFmtId="3" fontId="0" fillId="0" borderId="0" xfId="91" applyNumberFormat="1">
      <alignment/>
      <protection/>
    </xf>
    <xf numFmtId="0" fontId="0" fillId="0" borderId="19" xfId="91" applyFont="1" applyFill="1" applyBorder="1" applyAlignment="1">
      <alignment horizontal="left" vertical="center" wrapText="1"/>
      <protection/>
    </xf>
    <xf numFmtId="3" fontId="0" fillId="0" borderId="19" xfId="91" applyNumberFormat="1" applyFont="1" applyBorder="1" applyAlignment="1">
      <alignment horizontal="right"/>
      <protection/>
    </xf>
    <xf numFmtId="0" fontId="1" fillId="0" borderId="19" xfId="91" applyFont="1" applyFill="1" applyBorder="1" applyAlignment="1">
      <alignment horizontal="left" vertical="center" wrapText="1"/>
      <protection/>
    </xf>
    <xf numFmtId="0" fontId="9" fillId="55" borderId="19" xfId="91" applyFont="1" applyFill="1" applyBorder="1" applyAlignment="1" quotePrefix="1">
      <alignment horizontal="center" vertical="center"/>
      <protection/>
    </xf>
    <xf numFmtId="0" fontId="0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left" vertical="center" wrapText="1"/>
      <protection/>
    </xf>
    <xf numFmtId="3" fontId="9" fillId="55" borderId="19" xfId="91" applyNumberFormat="1" applyFont="1" applyFill="1" applyBorder="1" applyAlignment="1">
      <alignment horizontal="right" wrapText="1"/>
      <protection/>
    </xf>
    <xf numFmtId="3" fontId="9" fillId="55" borderId="26" xfId="91" applyNumberFormat="1" applyFont="1" applyFill="1" applyBorder="1" applyAlignment="1">
      <alignment horizontal="right" wrapText="1"/>
      <protection/>
    </xf>
    <xf numFmtId="0" fontId="0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center" vertical="center"/>
      <protection/>
    </xf>
    <xf numFmtId="0" fontId="1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3" fontId="8" fillId="55" borderId="19" xfId="91" applyNumberFormat="1" applyFont="1" applyFill="1" applyBorder="1" applyAlignment="1">
      <alignment horizontal="right" wrapText="1"/>
      <protection/>
    </xf>
    <xf numFmtId="0" fontId="1" fillId="55" borderId="19" xfId="91" applyFont="1" applyFill="1" applyBorder="1" applyAlignment="1">
      <alignment horizontal="left" vertical="center"/>
      <protection/>
    </xf>
    <xf numFmtId="0" fontId="9" fillId="55" borderId="19" xfId="91" applyFont="1" applyFill="1" applyBorder="1" applyAlignment="1">
      <alignment horizontal="center" vertical="center"/>
      <protection/>
    </xf>
    <xf numFmtId="0" fontId="8" fillId="0" borderId="27" xfId="91" applyFont="1" applyFill="1" applyBorder="1">
      <alignment/>
      <protection/>
    </xf>
    <xf numFmtId="3" fontId="8" fillId="0" borderId="27" xfId="91" applyNumberFormat="1" applyFont="1" applyFill="1" applyBorder="1" applyAlignment="1">
      <alignment horizontal="right"/>
      <protection/>
    </xf>
    <xf numFmtId="0" fontId="3" fillId="0" borderId="0" xfId="91" applyFont="1" applyBorder="1" applyAlignment="1">
      <alignment/>
      <protection/>
    </xf>
    <xf numFmtId="16" fontId="1" fillId="0" borderId="0" xfId="91" applyNumberFormat="1" applyFont="1" applyBorder="1">
      <alignment/>
      <protection/>
    </xf>
    <xf numFmtId="0" fontId="0" fillId="0" borderId="0" xfId="91" applyFont="1" applyBorder="1">
      <alignment/>
      <protection/>
    </xf>
    <xf numFmtId="0" fontId="1" fillId="0" borderId="0" xfId="91" applyFont="1" applyBorder="1">
      <alignment/>
      <protection/>
    </xf>
    <xf numFmtId="16" fontId="0" fillId="0" borderId="0" xfId="91" applyNumberFormat="1" applyBorder="1">
      <alignment/>
      <protection/>
    </xf>
    <xf numFmtId="0" fontId="5" fillId="0" borderId="0" xfId="91" applyFont="1" applyBorder="1">
      <alignment/>
      <protection/>
    </xf>
    <xf numFmtId="0" fontId="10" fillId="0" borderId="0" xfId="91" applyFont="1" applyBorder="1">
      <alignment/>
      <protection/>
    </xf>
    <xf numFmtId="0" fontId="4" fillId="0" borderId="0" xfId="91" applyFont="1" applyBorder="1">
      <alignment/>
      <protection/>
    </xf>
    <xf numFmtId="0" fontId="0" fillId="55" borderId="0" xfId="91" applyFont="1" applyFill="1" applyBorder="1">
      <alignment/>
      <protection/>
    </xf>
    <xf numFmtId="0" fontId="0" fillId="0" borderId="0" xfId="91" applyFont="1" applyBorder="1" applyAlignment="1">
      <alignment/>
      <protection/>
    </xf>
    <xf numFmtId="0" fontId="0" fillId="0" borderId="0" xfId="91" applyFont="1" applyFill="1" applyBorder="1" applyAlignment="1">
      <alignment/>
      <protection/>
    </xf>
    <xf numFmtId="0" fontId="0" fillId="0" borderId="0" xfId="91" applyFill="1" applyBorder="1">
      <alignment/>
      <protection/>
    </xf>
    <xf numFmtId="0" fontId="1" fillId="0" borderId="0" xfId="91" applyFont="1" applyFill="1" applyBorder="1">
      <alignment/>
      <protection/>
    </xf>
    <xf numFmtId="0" fontId="5" fillId="0" borderId="0" xfId="91" applyFont="1" applyFill="1" applyBorder="1">
      <alignment/>
      <protection/>
    </xf>
    <xf numFmtId="0" fontId="1" fillId="0" borderId="0" xfId="91" applyFont="1">
      <alignment/>
      <protection/>
    </xf>
    <xf numFmtId="0" fontId="0" fillId="0" borderId="0" xfId="91" applyBorder="1" applyAlignment="1">
      <alignment horizontal="right"/>
      <protection/>
    </xf>
    <xf numFmtId="0" fontId="0" fillId="0" borderId="19" xfId="91" applyFont="1" applyFill="1" applyBorder="1">
      <alignment/>
      <protection/>
    </xf>
    <xf numFmtId="0" fontId="0" fillId="0" borderId="19" xfId="91" applyFont="1" applyBorder="1" applyAlignment="1">
      <alignment horizontal="left" vertical="center" wrapText="1"/>
      <protection/>
    </xf>
    <xf numFmtId="0" fontId="0" fillId="0" borderId="19" xfId="91" applyFont="1" applyBorder="1" applyAlignment="1">
      <alignment horizontal="center" vertical="center" wrapText="1"/>
      <protection/>
    </xf>
    <xf numFmtId="0" fontId="0" fillId="0" borderId="19" xfId="91" applyFill="1" applyBorder="1" applyAlignment="1">
      <alignment horizontal="center" vertical="center" wrapText="1"/>
      <protection/>
    </xf>
    <xf numFmtId="0" fontId="1" fillId="0" borderId="0" xfId="91" applyFont="1" applyBorder="1" applyAlignment="1">
      <alignment wrapText="1"/>
      <protection/>
    </xf>
    <xf numFmtId="0" fontId="0" fillId="0" borderId="22" xfId="91" applyBorder="1" applyAlignment="1">
      <alignment horizontal="center"/>
      <protection/>
    </xf>
    <xf numFmtId="3" fontId="0" fillId="0" borderId="19" xfId="91" applyNumberFormat="1" applyFont="1" applyBorder="1">
      <alignment/>
      <protection/>
    </xf>
    <xf numFmtId="3" fontId="0" fillId="0" borderId="19" xfId="91" applyNumberFormat="1" applyFont="1" applyFill="1" applyBorder="1">
      <alignment/>
      <protection/>
    </xf>
    <xf numFmtId="0" fontId="0" fillId="0" borderId="0" xfId="91" applyFont="1" applyFill="1" applyBorder="1">
      <alignment/>
      <protection/>
    </xf>
    <xf numFmtId="3" fontId="1" fillId="0" borderId="19" xfId="91" applyNumberFormat="1" applyFont="1" applyBorder="1">
      <alignment/>
      <protection/>
    </xf>
    <xf numFmtId="0" fontId="0" fillId="0" borderId="20" xfId="91" applyFont="1" applyBorder="1">
      <alignment/>
      <protection/>
    </xf>
    <xf numFmtId="3" fontId="0" fillId="0" borderId="20" xfId="91" applyNumberFormat="1" applyFont="1" applyBorder="1">
      <alignment/>
      <protection/>
    </xf>
    <xf numFmtId="0" fontId="0" fillId="0" borderId="19" xfId="91" applyFill="1" applyBorder="1">
      <alignment/>
      <protection/>
    </xf>
    <xf numFmtId="0" fontId="1" fillId="0" borderId="19" xfId="91" applyFont="1" applyFill="1" applyBorder="1">
      <alignment/>
      <protection/>
    </xf>
    <xf numFmtId="0" fontId="38" fillId="0" borderId="19" xfId="91" applyFont="1" applyBorder="1">
      <alignment/>
      <protection/>
    </xf>
    <xf numFmtId="3" fontId="38" fillId="0" borderId="19" xfId="91" applyNumberFormat="1" applyFont="1" applyBorder="1">
      <alignment/>
      <protection/>
    </xf>
    <xf numFmtId="0" fontId="38" fillId="0" borderId="0" xfId="91" applyFont="1" applyBorder="1">
      <alignment/>
      <protection/>
    </xf>
    <xf numFmtId="3" fontId="38" fillId="0" borderId="0" xfId="91" applyNumberFormat="1" applyFont="1" applyBorder="1">
      <alignment/>
      <protection/>
    </xf>
    <xf numFmtId="0" fontId="11" fillId="0" borderId="19" xfId="91" applyFont="1" applyBorder="1">
      <alignment/>
      <protection/>
    </xf>
    <xf numFmtId="3" fontId="11" fillId="0" borderId="19" xfId="91" applyNumberFormat="1" applyFont="1" applyBorder="1">
      <alignment/>
      <protection/>
    </xf>
    <xf numFmtId="0" fontId="33" fillId="0" borderId="28" xfId="90" applyFont="1" applyBorder="1">
      <alignment/>
      <protection/>
    </xf>
    <xf numFmtId="3" fontId="34" fillId="0" borderId="22" xfId="90" applyNumberFormat="1" applyFont="1" applyFill="1" applyBorder="1">
      <alignment/>
      <protection/>
    </xf>
    <xf numFmtId="0" fontId="33" fillId="0" borderId="22" xfId="90" applyFont="1" applyBorder="1">
      <alignment/>
      <protection/>
    </xf>
    <xf numFmtId="0" fontId="35" fillId="0" borderId="21" xfId="90" applyFont="1" applyBorder="1">
      <alignment/>
      <protection/>
    </xf>
    <xf numFmtId="0" fontId="0" fillId="0" borderId="21" xfId="92" applyFont="1" applyFill="1" applyBorder="1" applyAlignment="1">
      <alignment/>
      <protection/>
    </xf>
    <xf numFmtId="0" fontId="0" fillId="0" borderId="21" xfId="92" applyFont="1" applyFill="1" applyBorder="1" applyAlignment="1">
      <alignment horizontal="left"/>
      <protection/>
    </xf>
    <xf numFmtId="0" fontId="40" fillId="0" borderId="21" xfId="92" applyFont="1" applyFill="1" applyBorder="1" applyAlignment="1">
      <alignment horizontal="left"/>
      <protection/>
    </xf>
    <xf numFmtId="0" fontId="36" fillId="0" borderId="21" xfId="90" applyFont="1" applyBorder="1">
      <alignment/>
      <protection/>
    </xf>
    <xf numFmtId="0" fontId="41" fillId="0" borderId="21" xfId="90" applyFont="1" applyBorder="1">
      <alignment/>
      <protection/>
    </xf>
    <xf numFmtId="0" fontId="37" fillId="0" borderId="21" xfId="90" applyFont="1" applyBorder="1">
      <alignment/>
      <protection/>
    </xf>
    <xf numFmtId="0" fontId="32" fillId="0" borderId="21" xfId="90" applyFont="1" applyFill="1" applyBorder="1">
      <alignment/>
      <protection/>
    </xf>
    <xf numFmtId="0" fontId="9" fillId="0" borderId="21" xfId="90" applyFont="1" applyBorder="1">
      <alignment/>
      <protection/>
    </xf>
    <xf numFmtId="0" fontId="4" fillId="0" borderId="21" xfId="90" applyFont="1" applyFill="1" applyBorder="1" applyAlignment="1">
      <alignment wrapText="1"/>
      <protection/>
    </xf>
    <xf numFmtId="0" fontId="4" fillId="0" borderId="21" xfId="90" applyFont="1" applyFill="1" applyBorder="1">
      <alignment/>
      <protection/>
    </xf>
    <xf numFmtId="3" fontId="10" fillId="0" borderId="19" xfId="90" applyNumberFormat="1" applyFont="1" applyFill="1" applyBorder="1">
      <alignment/>
      <protection/>
    </xf>
    <xf numFmtId="3" fontId="0" fillId="0" borderId="29" xfId="90" applyNumberFormat="1" applyFont="1" applyFill="1" applyBorder="1">
      <alignment/>
      <protection/>
    </xf>
    <xf numFmtId="3" fontId="0" fillId="0" borderId="0" xfId="90" applyNumberFormat="1" applyFont="1" applyFill="1" applyBorder="1">
      <alignment/>
      <protection/>
    </xf>
    <xf numFmtId="0" fontId="0" fillId="0" borderId="0" xfId="91" applyAlignment="1">
      <alignment horizontal="right"/>
      <protection/>
    </xf>
    <xf numFmtId="0" fontId="1" fillId="0" borderId="19" xfId="91" applyFont="1" applyBorder="1" applyAlignment="1">
      <alignment horizontal="center" vertical="center"/>
      <protection/>
    </xf>
    <xf numFmtId="0" fontId="0" fillId="0" borderId="19" xfId="9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3" fontId="0" fillId="0" borderId="19" xfId="91" applyNumberFormat="1" applyFill="1" applyBorder="1">
      <alignment/>
      <protection/>
    </xf>
    <xf numFmtId="0" fontId="0" fillId="0" borderId="19" xfId="0" applyFont="1" applyFill="1" applyBorder="1" applyAlignment="1">
      <alignment horizontal="center"/>
    </xf>
    <xf numFmtId="3" fontId="1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" fontId="1" fillId="0" borderId="19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25" xfId="91" applyFont="1" applyBorder="1" applyAlignment="1">
      <alignment horizontal="center"/>
      <protection/>
    </xf>
    <xf numFmtId="0" fontId="0" fillId="0" borderId="0" xfId="91" applyFont="1" applyBorder="1" applyAlignment="1">
      <alignment horizontal="center"/>
      <protection/>
    </xf>
    <xf numFmtId="0" fontId="8" fillId="0" borderId="0" xfId="91" applyFont="1" applyFill="1" applyBorder="1" applyAlignment="1">
      <alignment horizontal="center"/>
      <protection/>
    </xf>
    <xf numFmtId="0" fontId="0" fillId="0" borderId="0" xfId="91" applyAlignment="1">
      <alignment horizontal="center"/>
      <protection/>
    </xf>
    <xf numFmtId="0" fontId="1" fillId="0" borderId="0" xfId="91" applyFont="1" applyAlignment="1">
      <alignment horizontal="center"/>
      <protection/>
    </xf>
    <xf numFmtId="0" fontId="0" fillId="0" borderId="26" xfId="91" applyBorder="1" applyAlignment="1">
      <alignment horizontal="center" vertical="center" wrapText="1"/>
      <protection/>
    </xf>
    <xf numFmtId="0" fontId="0" fillId="0" borderId="30" xfId="91" applyBorder="1" applyAlignment="1">
      <alignment horizontal="center" vertical="center" wrapText="1"/>
      <protection/>
    </xf>
    <xf numFmtId="0" fontId="0" fillId="0" borderId="21" xfId="91" applyBorder="1" applyAlignment="1">
      <alignment horizontal="center" vertical="center" wrapText="1"/>
      <protection/>
    </xf>
    <xf numFmtId="0" fontId="1" fillId="0" borderId="31" xfId="91" applyFont="1" applyBorder="1" applyAlignment="1">
      <alignment horizontal="center"/>
      <protection/>
    </xf>
    <xf numFmtId="0" fontId="1" fillId="0" borderId="23" xfId="9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9" xfId="90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91" applyFont="1" applyBorder="1" applyAlignment="1">
      <alignment horizontal="center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right"/>
    </xf>
    <xf numFmtId="0" fontId="0" fillId="0" borderId="0" xfId="91" applyFont="1" applyAlignment="1">
      <alignment horizontal="center"/>
      <protection/>
    </xf>
    <xf numFmtId="0" fontId="1" fillId="0" borderId="26" xfId="91" applyFont="1" applyBorder="1" applyAlignment="1">
      <alignment horizontal="center"/>
      <protection/>
    </xf>
    <xf numFmtId="0" fontId="1" fillId="0" borderId="30" xfId="91" applyFont="1" applyBorder="1" applyAlignment="1">
      <alignment horizontal="center"/>
      <protection/>
    </xf>
    <xf numFmtId="0" fontId="1" fillId="0" borderId="21" xfId="91" applyFont="1" applyBorder="1" applyAlignment="1">
      <alignment horizontal="center"/>
      <protection/>
    </xf>
  </cellXfs>
  <cellStyles count="9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11" xfId="90"/>
    <cellStyle name="Normál 2" xfId="91"/>
    <cellStyle name="Normál 2 2" xfId="92"/>
    <cellStyle name="Normál 2 3" xfId="93"/>
    <cellStyle name="Normál 3" xfId="94"/>
    <cellStyle name="Normál 8" xfId="95"/>
    <cellStyle name="Normál 8 2" xfId="96"/>
    <cellStyle name="Note" xfId="97"/>
    <cellStyle name="Output" xfId="98"/>
    <cellStyle name="Összesen" xfId="99"/>
    <cellStyle name="Currency" xfId="100"/>
    <cellStyle name="Currency [0]" xfId="101"/>
    <cellStyle name="Rossz" xfId="102"/>
    <cellStyle name="Semleges" xfId="103"/>
    <cellStyle name="Számítás" xfId="104"/>
    <cellStyle name="Percent" xfId="105"/>
    <cellStyle name="Title" xfId="106"/>
    <cellStyle name="Total" xfId="107"/>
    <cellStyle name="Warning Tex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zoomScalePageLayoutView="0" workbookViewId="0" topLeftCell="A106">
      <selection activeCell="H17" sqref="H17:H18"/>
    </sheetView>
  </sheetViews>
  <sheetFormatPr defaultColWidth="9.140625" defaultRowHeight="12.75"/>
  <cols>
    <col min="1" max="1" width="4.421875" style="57" customWidth="1"/>
    <col min="2" max="2" width="4.57421875" style="88" customWidth="1"/>
    <col min="3" max="3" width="52.421875" style="57" customWidth="1"/>
    <col min="4" max="4" width="6.140625" style="57" bestFit="1" customWidth="1"/>
    <col min="5" max="10" width="11.421875" style="57" customWidth="1"/>
    <col min="11" max="11" width="9.140625" style="57" customWidth="1"/>
    <col min="12" max="12" width="10.140625" style="57" bestFit="1" customWidth="1"/>
    <col min="13" max="16384" width="9.140625" style="57" customWidth="1"/>
  </cols>
  <sheetData>
    <row r="1" spans="1:9" ht="12.75">
      <c r="A1" s="210" t="s">
        <v>670</v>
      </c>
      <c r="B1" s="211"/>
      <c r="C1" s="211"/>
      <c r="D1" s="211"/>
      <c r="E1" s="211"/>
      <c r="F1" s="211"/>
      <c r="G1" s="211"/>
      <c r="H1" s="211"/>
      <c r="I1" s="211"/>
    </row>
    <row r="2" spans="1:9" ht="12.75">
      <c r="A2" s="87"/>
      <c r="B2" s="87"/>
      <c r="C2" s="58" t="s">
        <v>558</v>
      </c>
      <c r="D2" s="87"/>
      <c r="E2" s="87"/>
      <c r="F2" s="87"/>
      <c r="G2" s="87"/>
      <c r="H2" s="87"/>
      <c r="I2" s="87"/>
    </row>
    <row r="3" spans="1:9" ht="15" customHeight="1">
      <c r="A3" s="212" t="s">
        <v>627</v>
      </c>
      <c r="B3" s="212"/>
      <c r="C3" s="212"/>
      <c r="D3" s="212"/>
      <c r="E3" s="212"/>
      <c r="F3" s="212"/>
      <c r="G3" s="212"/>
      <c r="H3" s="212"/>
      <c r="I3" s="212"/>
    </row>
    <row r="4" ht="15">
      <c r="I4" s="89"/>
    </row>
    <row r="5" spans="1:10" ht="12.75">
      <c r="A5" s="90" t="s">
        <v>14</v>
      </c>
      <c r="B5" s="90" t="s">
        <v>273</v>
      </c>
      <c r="C5" s="91" t="s">
        <v>15</v>
      </c>
      <c r="D5" s="91" t="s">
        <v>16</v>
      </c>
      <c r="E5" s="91" t="s">
        <v>38</v>
      </c>
      <c r="F5" s="91" t="s">
        <v>27</v>
      </c>
      <c r="G5" s="92" t="s">
        <v>28</v>
      </c>
      <c r="H5" s="93" t="s">
        <v>29</v>
      </c>
      <c r="I5" s="94" t="s">
        <v>30</v>
      </c>
      <c r="J5" s="59" t="s">
        <v>31</v>
      </c>
    </row>
    <row r="6" spans="1:10" ht="25.5">
      <c r="A6" s="95" t="s">
        <v>559</v>
      </c>
      <c r="B6" s="95" t="s">
        <v>560</v>
      </c>
      <c r="C6" s="96" t="s">
        <v>254</v>
      </c>
      <c r="D6" s="97" t="s">
        <v>561</v>
      </c>
      <c r="E6" s="97" t="s">
        <v>52</v>
      </c>
      <c r="F6" s="97" t="s">
        <v>34</v>
      </c>
      <c r="G6" s="98" t="s">
        <v>562</v>
      </c>
      <c r="H6" s="99" t="s">
        <v>255</v>
      </c>
      <c r="I6" s="99" t="s">
        <v>336</v>
      </c>
      <c r="J6" s="183" t="s">
        <v>475</v>
      </c>
    </row>
    <row r="7" spans="1:10" ht="12.75">
      <c r="A7" s="100">
        <v>1</v>
      </c>
      <c r="B7" s="101" t="s">
        <v>5</v>
      </c>
      <c r="C7" s="102" t="s">
        <v>54</v>
      </c>
      <c r="D7" s="91" t="s">
        <v>55</v>
      </c>
      <c r="E7" s="91"/>
      <c r="F7" s="91"/>
      <c r="G7" s="92"/>
      <c r="H7" s="103"/>
      <c r="I7" s="59"/>
      <c r="J7" s="59"/>
    </row>
    <row r="8" spans="1:10" ht="12.75">
      <c r="A8" s="100">
        <v>2</v>
      </c>
      <c r="B8" s="104" t="s">
        <v>56</v>
      </c>
      <c r="C8" s="100" t="s">
        <v>57</v>
      </c>
      <c r="D8" s="91"/>
      <c r="E8" s="105"/>
      <c r="F8" s="105"/>
      <c r="G8" s="106"/>
      <c r="H8" s="105">
        <f>SUM(E8:G8)</f>
        <v>0</v>
      </c>
      <c r="I8" s="107"/>
      <c r="J8" s="59"/>
    </row>
    <row r="9" spans="1:12" ht="12.75">
      <c r="A9" s="100">
        <v>3</v>
      </c>
      <c r="B9" s="104" t="s">
        <v>58</v>
      </c>
      <c r="C9" s="100" t="s">
        <v>563</v>
      </c>
      <c r="D9" s="91"/>
      <c r="E9" s="105">
        <v>2925760</v>
      </c>
      <c r="F9" s="105"/>
      <c r="G9" s="106"/>
      <c r="H9" s="105">
        <f aca="true" t="shared" si="0" ref="H9:H22">SUM(E9:G9)</f>
        <v>2925760</v>
      </c>
      <c r="I9" s="107">
        <v>2925760</v>
      </c>
      <c r="J9" s="82">
        <v>2925760</v>
      </c>
      <c r="L9" s="111"/>
    </row>
    <row r="10" spans="1:12" ht="12.75">
      <c r="A10" s="100">
        <v>4</v>
      </c>
      <c r="B10" s="104" t="s">
        <v>59</v>
      </c>
      <c r="C10" s="100" t="s">
        <v>60</v>
      </c>
      <c r="D10" s="91"/>
      <c r="E10" s="105">
        <v>2816000</v>
      </c>
      <c r="F10" s="105"/>
      <c r="G10" s="106"/>
      <c r="H10" s="105">
        <f t="shared" si="0"/>
        <v>2816000</v>
      </c>
      <c r="I10" s="107">
        <v>2816000</v>
      </c>
      <c r="J10" s="82">
        <v>2816000</v>
      </c>
      <c r="L10" s="111"/>
    </row>
    <row r="11" spans="1:12" ht="12.75">
      <c r="A11" s="100">
        <v>5</v>
      </c>
      <c r="B11" s="104" t="s">
        <v>61</v>
      </c>
      <c r="C11" s="100" t="s">
        <v>62</v>
      </c>
      <c r="D11" s="91"/>
      <c r="E11" s="105">
        <v>555864</v>
      </c>
      <c r="F11" s="105"/>
      <c r="G11" s="106"/>
      <c r="H11" s="105">
        <f t="shared" si="0"/>
        <v>555864</v>
      </c>
      <c r="I11" s="107">
        <v>555864</v>
      </c>
      <c r="J11" s="82">
        <v>555864</v>
      </c>
      <c r="L11" s="111"/>
    </row>
    <row r="12" spans="1:10" ht="12.75">
      <c r="A12" s="100">
        <v>6</v>
      </c>
      <c r="B12" s="104" t="s">
        <v>63</v>
      </c>
      <c r="C12" s="100" t="s">
        <v>64</v>
      </c>
      <c r="D12" s="91"/>
      <c r="E12" s="105">
        <v>1262120</v>
      </c>
      <c r="F12" s="105"/>
      <c r="G12" s="106"/>
      <c r="H12" s="105">
        <f t="shared" si="0"/>
        <v>1262120</v>
      </c>
      <c r="I12" s="107">
        <v>1262120</v>
      </c>
      <c r="J12" s="82">
        <v>1262120</v>
      </c>
    </row>
    <row r="13" spans="1:10" ht="12.75">
      <c r="A13" s="100">
        <v>7</v>
      </c>
      <c r="B13" s="104" t="s">
        <v>65</v>
      </c>
      <c r="C13" s="100" t="s">
        <v>66</v>
      </c>
      <c r="D13" s="91"/>
      <c r="E13" s="105">
        <v>5000000</v>
      </c>
      <c r="F13" s="105"/>
      <c r="G13" s="106"/>
      <c r="H13" s="105">
        <f t="shared" si="0"/>
        <v>5000000</v>
      </c>
      <c r="I13" s="107">
        <v>5000000</v>
      </c>
      <c r="J13" s="82">
        <v>5000000</v>
      </c>
    </row>
    <row r="14" spans="1:10" ht="12.75">
      <c r="A14" s="100">
        <v>8</v>
      </c>
      <c r="B14" s="104" t="s">
        <v>67</v>
      </c>
      <c r="C14" s="100" t="s">
        <v>564</v>
      </c>
      <c r="D14" s="91"/>
      <c r="E14" s="105">
        <v>2550</v>
      </c>
      <c r="F14" s="105"/>
      <c r="G14" s="106"/>
      <c r="H14" s="105">
        <f t="shared" si="0"/>
        <v>2550</v>
      </c>
      <c r="I14" s="107">
        <v>2550</v>
      </c>
      <c r="J14" s="82">
        <v>2550</v>
      </c>
    </row>
    <row r="15" spans="1:10" ht="12.75">
      <c r="A15" s="100">
        <v>9</v>
      </c>
      <c r="B15" s="104" t="s">
        <v>565</v>
      </c>
      <c r="C15" s="100" t="s">
        <v>566</v>
      </c>
      <c r="D15" s="91"/>
      <c r="E15" s="105">
        <v>1884344</v>
      </c>
      <c r="F15" s="105"/>
      <c r="G15" s="106"/>
      <c r="H15" s="105">
        <f t="shared" si="0"/>
        <v>1884344</v>
      </c>
      <c r="I15" s="107">
        <v>3768688</v>
      </c>
      <c r="J15" s="82">
        <v>3768688</v>
      </c>
    </row>
    <row r="16" spans="1:10" ht="12.75">
      <c r="A16" s="100">
        <v>10</v>
      </c>
      <c r="B16" s="104" t="s">
        <v>618</v>
      </c>
      <c r="C16" s="100" t="s">
        <v>617</v>
      </c>
      <c r="D16" s="91"/>
      <c r="E16" s="105"/>
      <c r="F16" s="105"/>
      <c r="G16" s="106"/>
      <c r="H16" s="105"/>
      <c r="I16" s="107">
        <v>80137</v>
      </c>
      <c r="J16" s="82">
        <v>80137</v>
      </c>
    </row>
    <row r="17" spans="1:10" ht="25.5">
      <c r="A17" s="100">
        <v>11</v>
      </c>
      <c r="B17" s="101" t="s">
        <v>87</v>
      </c>
      <c r="C17" s="93" t="s">
        <v>68</v>
      </c>
      <c r="D17" s="91" t="s">
        <v>69</v>
      </c>
      <c r="E17" s="105">
        <v>36316400</v>
      </c>
      <c r="F17" s="105"/>
      <c r="G17" s="106"/>
      <c r="H17" s="105">
        <f t="shared" si="0"/>
        <v>36316400</v>
      </c>
      <c r="I17" s="107">
        <v>36316400</v>
      </c>
      <c r="J17" s="82">
        <v>36316400</v>
      </c>
    </row>
    <row r="18" spans="1:10" ht="25.5">
      <c r="A18" s="100">
        <v>12</v>
      </c>
      <c r="B18" s="101" t="s">
        <v>567</v>
      </c>
      <c r="C18" s="93" t="s">
        <v>568</v>
      </c>
      <c r="D18" s="91" t="s">
        <v>70</v>
      </c>
      <c r="E18" s="105">
        <v>8691434</v>
      </c>
      <c r="F18" s="105"/>
      <c r="G18" s="106"/>
      <c r="H18" s="105">
        <f t="shared" si="0"/>
        <v>8691434</v>
      </c>
      <c r="I18" s="107">
        <v>8691434</v>
      </c>
      <c r="J18" s="82">
        <v>8691434</v>
      </c>
    </row>
    <row r="19" spans="1:10" ht="12.75">
      <c r="A19" s="100">
        <v>13</v>
      </c>
      <c r="B19" s="101"/>
      <c r="C19" s="93" t="s">
        <v>569</v>
      </c>
      <c r="D19" s="91"/>
      <c r="E19" s="105">
        <v>8719929</v>
      </c>
      <c r="F19" s="105"/>
      <c r="G19" s="106"/>
      <c r="H19" s="105">
        <f>SUM(E19:G19)</f>
        <v>8719929</v>
      </c>
      <c r="I19" s="107">
        <v>8197317</v>
      </c>
      <c r="J19" s="82">
        <v>8197317</v>
      </c>
    </row>
    <row r="20" spans="1:10" ht="12.75">
      <c r="A20" s="100">
        <v>14</v>
      </c>
      <c r="B20" s="101"/>
      <c r="C20" s="93" t="s">
        <v>615</v>
      </c>
      <c r="D20" s="91"/>
      <c r="E20" s="105">
        <v>413820</v>
      </c>
      <c r="F20" s="105"/>
      <c r="G20" s="106"/>
      <c r="H20" s="105">
        <f>SUM(E20:G20)</f>
        <v>413820</v>
      </c>
      <c r="I20" s="107">
        <v>865830</v>
      </c>
      <c r="J20" s="82">
        <v>865830</v>
      </c>
    </row>
    <row r="21" spans="1:10" ht="25.5">
      <c r="A21" s="100">
        <v>15</v>
      </c>
      <c r="B21" s="101"/>
      <c r="C21" s="93" t="s">
        <v>71</v>
      </c>
      <c r="D21" s="91" t="s">
        <v>72</v>
      </c>
      <c r="E21" s="105">
        <v>1200000</v>
      </c>
      <c r="F21" s="105"/>
      <c r="G21" s="106"/>
      <c r="H21" s="105">
        <f t="shared" si="0"/>
        <v>1200000</v>
      </c>
      <c r="I21" s="107">
        <v>1200000</v>
      </c>
      <c r="J21" s="82">
        <v>1200000</v>
      </c>
    </row>
    <row r="22" spans="1:10" ht="12.75">
      <c r="A22" s="100">
        <v>16</v>
      </c>
      <c r="B22" s="101"/>
      <c r="C22" s="57" t="s">
        <v>616</v>
      </c>
      <c r="D22" s="91" t="s">
        <v>73</v>
      </c>
      <c r="E22" s="57">
        <v>80137</v>
      </c>
      <c r="F22" s="105"/>
      <c r="G22" s="106"/>
      <c r="H22" s="105">
        <f t="shared" si="0"/>
        <v>80137</v>
      </c>
      <c r="I22" s="107">
        <v>2887324</v>
      </c>
      <c r="J22" s="82">
        <v>2887324</v>
      </c>
    </row>
    <row r="23" spans="1:10" ht="12.75">
      <c r="A23" s="100">
        <v>17</v>
      </c>
      <c r="B23" s="96" t="s">
        <v>5</v>
      </c>
      <c r="C23" s="108" t="s">
        <v>570</v>
      </c>
      <c r="D23" s="109" t="s">
        <v>74</v>
      </c>
      <c r="E23" s="110">
        <f aca="true" t="shared" si="1" ref="E23:J23">SUM(E9:E22)</f>
        <v>69868358</v>
      </c>
      <c r="F23" s="110">
        <f t="shared" si="1"/>
        <v>0</v>
      </c>
      <c r="G23" s="110">
        <f t="shared" si="1"/>
        <v>0</v>
      </c>
      <c r="H23" s="110">
        <f t="shared" si="1"/>
        <v>69868358</v>
      </c>
      <c r="I23" s="110">
        <f t="shared" si="1"/>
        <v>74569424</v>
      </c>
      <c r="J23" s="110">
        <f t="shared" si="1"/>
        <v>74569424</v>
      </c>
    </row>
    <row r="24" spans="1:10" ht="12.75">
      <c r="A24" s="100">
        <v>18</v>
      </c>
      <c r="B24" s="101">
        <v>1</v>
      </c>
      <c r="C24" s="93" t="s">
        <v>75</v>
      </c>
      <c r="D24" s="91" t="s">
        <v>76</v>
      </c>
      <c r="E24" s="105"/>
      <c r="F24" s="105"/>
      <c r="G24" s="106"/>
      <c r="H24" s="105">
        <f>SUM(E24:G24)</f>
        <v>0</v>
      </c>
      <c r="I24" s="107">
        <v>0</v>
      </c>
      <c r="J24" s="82"/>
    </row>
    <row r="25" spans="1:10" ht="25.5">
      <c r="A25" s="100">
        <v>19</v>
      </c>
      <c r="B25" s="101">
        <v>2</v>
      </c>
      <c r="C25" s="93" t="s">
        <v>77</v>
      </c>
      <c r="D25" s="91" t="s">
        <v>78</v>
      </c>
      <c r="E25" s="105"/>
      <c r="F25" s="105"/>
      <c r="G25" s="106"/>
      <c r="H25" s="105">
        <f aca="true" t="shared" si="2" ref="H25:H83">SUM(E25:G25)</f>
        <v>0</v>
      </c>
      <c r="I25" s="107">
        <v>0</v>
      </c>
      <c r="J25" s="82"/>
    </row>
    <row r="26" spans="1:10" ht="25.5">
      <c r="A26" s="100">
        <v>20</v>
      </c>
      <c r="B26" s="101">
        <v>3</v>
      </c>
      <c r="C26" s="93" t="s">
        <v>79</v>
      </c>
      <c r="D26" s="91" t="s">
        <v>80</v>
      </c>
      <c r="E26" s="105"/>
      <c r="F26" s="105"/>
      <c r="G26" s="106"/>
      <c r="H26" s="105">
        <f t="shared" si="2"/>
        <v>0</v>
      </c>
      <c r="I26" s="107">
        <v>0</v>
      </c>
      <c r="J26" s="82"/>
    </row>
    <row r="27" spans="1:12" ht="25.5">
      <c r="A27" s="100">
        <v>21</v>
      </c>
      <c r="B27" s="101">
        <v>4</v>
      </c>
      <c r="C27" s="93" t="s">
        <v>81</v>
      </c>
      <c r="D27" s="91" t="s">
        <v>82</v>
      </c>
      <c r="E27" s="105"/>
      <c r="F27" s="105"/>
      <c r="G27" s="106"/>
      <c r="H27" s="105">
        <f t="shared" si="2"/>
        <v>0</v>
      </c>
      <c r="I27" s="107">
        <v>0</v>
      </c>
      <c r="J27" s="82"/>
      <c r="L27" s="111"/>
    </row>
    <row r="28" spans="1:10" ht="25.5">
      <c r="A28" s="100">
        <v>22</v>
      </c>
      <c r="B28" s="101">
        <v>5</v>
      </c>
      <c r="C28" s="93" t="s">
        <v>571</v>
      </c>
      <c r="D28" s="91" t="s">
        <v>83</v>
      </c>
      <c r="E28" s="105"/>
      <c r="F28" s="105"/>
      <c r="G28" s="106"/>
      <c r="H28" s="105">
        <f t="shared" si="2"/>
        <v>0</v>
      </c>
      <c r="I28" s="107">
        <v>0</v>
      </c>
      <c r="J28" s="82"/>
    </row>
    <row r="29" spans="1:10" ht="12.75">
      <c r="A29" s="100">
        <v>23</v>
      </c>
      <c r="B29" s="104" t="s">
        <v>56</v>
      </c>
      <c r="C29" s="100" t="s">
        <v>84</v>
      </c>
      <c r="D29" s="91"/>
      <c r="E29" s="105"/>
      <c r="F29" s="105"/>
      <c r="G29" s="106"/>
      <c r="H29" s="105">
        <f t="shared" si="2"/>
        <v>0</v>
      </c>
      <c r="I29" s="107"/>
      <c r="J29" s="82"/>
    </row>
    <row r="30" spans="1:10" ht="12.75">
      <c r="A30" s="100">
        <v>24</v>
      </c>
      <c r="B30" s="104" t="s">
        <v>58</v>
      </c>
      <c r="C30" s="100" t="s">
        <v>85</v>
      </c>
      <c r="D30" s="91"/>
      <c r="E30" s="105">
        <v>3508400</v>
      </c>
      <c r="F30" s="105"/>
      <c r="G30" s="106"/>
      <c r="H30" s="105">
        <f t="shared" si="2"/>
        <v>3508400</v>
      </c>
      <c r="I30" s="107">
        <v>3558833</v>
      </c>
      <c r="J30" s="82">
        <v>3760800</v>
      </c>
    </row>
    <row r="31" spans="1:10" ht="12.75">
      <c r="A31" s="100">
        <v>25</v>
      </c>
      <c r="B31" s="104" t="s">
        <v>59</v>
      </c>
      <c r="C31" s="100" t="s">
        <v>86</v>
      </c>
      <c r="D31" s="91"/>
      <c r="E31" s="105">
        <v>33609300</v>
      </c>
      <c r="F31" s="105"/>
      <c r="G31" s="106"/>
      <c r="H31" s="105">
        <f t="shared" si="2"/>
        <v>33609300</v>
      </c>
      <c r="I31" s="107">
        <v>37570654</v>
      </c>
      <c r="J31" s="82">
        <v>37162041</v>
      </c>
    </row>
    <row r="32" spans="1:10" ht="12.75">
      <c r="A32" s="100">
        <v>26</v>
      </c>
      <c r="B32" s="104" t="s">
        <v>61</v>
      </c>
      <c r="C32" s="100" t="s">
        <v>572</v>
      </c>
      <c r="D32" s="91"/>
      <c r="E32" s="105"/>
      <c r="F32" s="105"/>
      <c r="G32" s="106"/>
      <c r="H32" s="105">
        <f t="shared" si="2"/>
        <v>0</v>
      </c>
      <c r="I32" s="107"/>
      <c r="J32" s="82"/>
    </row>
    <row r="33" spans="1:10" ht="12.75">
      <c r="A33" s="100">
        <v>27</v>
      </c>
      <c r="B33" s="104" t="s">
        <v>63</v>
      </c>
      <c r="C33" s="100" t="s">
        <v>619</v>
      </c>
      <c r="D33" s="91"/>
      <c r="E33" s="105"/>
      <c r="F33" s="105"/>
      <c r="G33" s="106"/>
      <c r="H33" s="105">
        <f t="shared" si="2"/>
        <v>0</v>
      </c>
      <c r="I33" s="107">
        <v>620600</v>
      </c>
      <c r="J33" s="82">
        <v>620600</v>
      </c>
    </row>
    <row r="34" spans="1:10" ht="25.5">
      <c r="A34" s="100">
        <v>28</v>
      </c>
      <c r="B34" s="96" t="s">
        <v>87</v>
      </c>
      <c r="C34" s="108" t="s">
        <v>88</v>
      </c>
      <c r="D34" s="109" t="s">
        <v>89</v>
      </c>
      <c r="E34" s="110">
        <f aca="true" t="shared" si="3" ref="E34:J34">SUM(E24:E33)+E23</f>
        <v>106986058</v>
      </c>
      <c r="F34" s="110">
        <f t="shared" si="3"/>
        <v>0</v>
      </c>
      <c r="G34" s="110">
        <f t="shared" si="3"/>
        <v>0</v>
      </c>
      <c r="H34" s="110">
        <f t="shared" si="3"/>
        <v>106986058</v>
      </c>
      <c r="I34" s="110">
        <f t="shared" si="3"/>
        <v>116319511</v>
      </c>
      <c r="J34" s="110">
        <f t="shared" si="3"/>
        <v>116112865</v>
      </c>
    </row>
    <row r="35" spans="1:10" ht="12.75">
      <c r="A35" s="100">
        <v>29</v>
      </c>
      <c r="B35" s="101">
        <v>1</v>
      </c>
      <c r="C35" s="93" t="s">
        <v>90</v>
      </c>
      <c r="D35" s="91" t="s">
        <v>91</v>
      </c>
      <c r="E35" s="105"/>
      <c r="F35" s="105"/>
      <c r="G35" s="106"/>
      <c r="H35" s="105">
        <f t="shared" si="2"/>
        <v>0</v>
      </c>
      <c r="I35" s="107"/>
      <c r="J35" s="82"/>
    </row>
    <row r="36" spans="1:10" ht="25.5">
      <c r="A36" s="100">
        <v>30</v>
      </c>
      <c r="B36" s="101">
        <v>2</v>
      </c>
      <c r="C36" s="93" t="s">
        <v>92</v>
      </c>
      <c r="D36" s="91" t="s">
        <v>93</v>
      </c>
      <c r="E36" s="105"/>
      <c r="F36" s="105"/>
      <c r="G36" s="106"/>
      <c r="H36" s="105">
        <f t="shared" si="2"/>
        <v>0</v>
      </c>
      <c r="I36" s="107"/>
      <c r="J36" s="82"/>
    </row>
    <row r="37" spans="1:10" ht="25.5">
      <c r="A37" s="100">
        <v>31</v>
      </c>
      <c r="B37" s="101">
        <v>3</v>
      </c>
      <c r="C37" s="93" t="s">
        <v>94</v>
      </c>
      <c r="D37" s="91" t="s">
        <v>95</v>
      </c>
      <c r="E37" s="105"/>
      <c r="F37" s="105"/>
      <c r="G37" s="106"/>
      <c r="H37" s="105">
        <f t="shared" si="2"/>
        <v>0</v>
      </c>
      <c r="I37" s="107"/>
      <c r="J37" s="82"/>
    </row>
    <row r="38" spans="1:10" ht="25.5">
      <c r="A38" s="100">
        <v>32</v>
      </c>
      <c r="B38" s="101">
        <v>4</v>
      </c>
      <c r="C38" s="93" t="s">
        <v>96</v>
      </c>
      <c r="D38" s="91" t="s">
        <v>97</v>
      </c>
      <c r="E38" s="105"/>
      <c r="F38" s="105"/>
      <c r="G38" s="106"/>
      <c r="H38" s="105">
        <f t="shared" si="2"/>
        <v>0</v>
      </c>
      <c r="I38" s="107"/>
      <c r="J38" s="82"/>
    </row>
    <row r="39" spans="1:10" ht="25.5">
      <c r="A39" s="100">
        <v>33</v>
      </c>
      <c r="B39" s="101">
        <v>5</v>
      </c>
      <c r="C39" s="93" t="s">
        <v>98</v>
      </c>
      <c r="D39" s="91" t="s">
        <v>99</v>
      </c>
      <c r="E39" s="105"/>
      <c r="F39" s="105"/>
      <c r="G39" s="106"/>
      <c r="H39" s="105">
        <f t="shared" si="2"/>
        <v>0</v>
      </c>
      <c r="I39" s="107"/>
      <c r="J39" s="82"/>
    </row>
    <row r="40" spans="1:10" ht="24.75" customHeight="1">
      <c r="A40" s="100">
        <v>34</v>
      </c>
      <c r="B40" s="104" t="s">
        <v>56</v>
      </c>
      <c r="C40" s="100" t="s">
        <v>573</v>
      </c>
      <c r="D40" s="91"/>
      <c r="E40" s="105"/>
      <c r="F40" s="105"/>
      <c r="G40" s="106"/>
      <c r="H40" s="105">
        <f t="shared" si="2"/>
        <v>0</v>
      </c>
      <c r="I40" s="107"/>
      <c r="J40" s="82"/>
    </row>
    <row r="41" spans="1:10" ht="25.5">
      <c r="A41" s="100">
        <v>35</v>
      </c>
      <c r="B41" s="96" t="s">
        <v>100</v>
      </c>
      <c r="C41" s="108" t="s">
        <v>101</v>
      </c>
      <c r="D41" s="109" t="s">
        <v>102</v>
      </c>
      <c r="E41" s="110">
        <f aca="true" t="shared" si="4" ref="E41:J41">SUM(E35:E40)</f>
        <v>0</v>
      </c>
      <c r="F41" s="110">
        <f t="shared" si="4"/>
        <v>0</v>
      </c>
      <c r="G41" s="110">
        <f t="shared" si="4"/>
        <v>0</v>
      </c>
      <c r="H41" s="110">
        <f t="shared" si="4"/>
        <v>0</v>
      </c>
      <c r="I41" s="110">
        <f t="shared" si="4"/>
        <v>0</v>
      </c>
      <c r="J41" s="110">
        <f t="shared" si="4"/>
        <v>0</v>
      </c>
    </row>
    <row r="42" spans="1:10" ht="12.75">
      <c r="A42" s="100">
        <v>36</v>
      </c>
      <c r="B42" s="101">
        <v>1</v>
      </c>
      <c r="C42" s="93" t="s">
        <v>103</v>
      </c>
      <c r="D42" s="91" t="s">
        <v>104</v>
      </c>
      <c r="E42" s="105"/>
      <c r="F42" s="105"/>
      <c r="G42" s="106"/>
      <c r="H42" s="105">
        <f t="shared" si="2"/>
        <v>0</v>
      </c>
      <c r="I42" s="107">
        <v>0</v>
      </c>
      <c r="J42" s="82">
        <v>0</v>
      </c>
    </row>
    <row r="43" spans="1:10" ht="12.75">
      <c r="A43" s="100">
        <v>37</v>
      </c>
      <c r="B43" s="101">
        <v>2</v>
      </c>
      <c r="C43" s="93" t="s">
        <v>105</v>
      </c>
      <c r="D43" s="91" t="s">
        <v>106</v>
      </c>
      <c r="E43" s="105"/>
      <c r="F43" s="105"/>
      <c r="G43" s="106"/>
      <c r="H43" s="105">
        <f t="shared" si="2"/>
        <v>0</v>
      </c>
      <c r="I43" s="107">
        <v>0</v>
      </c>
      <c r="J43" s="82">
        <v>0</v>
      </c>
    </row>
    <row r="44" spans="1:10" ht="12.75">
      <c r="A44" s="100">
        <v>38</v>
      </c>
      <c r="B44" s="96" t="s">
        <v>107</v>
      </c>
      <c r="C44" s="108" t="s">
        <v>108</v>
      </c>
      <c r="D44" s="109" t="s">
        <v>109</v>
      </c>
      <c r="E44" s="110">
        <f aca="true" t="shared" si="5" ref="E44:J44">SUM(E42:E43)</f>
        <v>0</v>
      </c>
      <c r="F44" s="110">
        <f t="shared" si="5"/>
        <v>0</v>
      </c>
      <c r="G44" s="110">
        <f t="shared" si="5"/>
        <v>0</v>
      </c>
      <c r="H44" s="110">
        <f t="shared" si="5"/>
        <v>0</v>
      </c>
      <c r="I44" s="110">
        <f t="shared" si="5"/>
        <v>0</v>
      </c>
      <c r="J44" s="110">
        <f t="shared" si="5"/>
        <v>0</v>
      </c>
    </row>
    <row r="45" spans="1:10" ht="12.75">
      <c r="A45" s="100">
        <v>39</v>
      </c>
      <c r="B45" s="101">
        <v>1</v>
      </c>
      <c r="C45" s="93" t="s">
        <v>110</v>
      </c>
      <c r="D45" s="91" t="s">
        <v>111</v>
      </c>
      <c r="E45" s="105"/>
      <c r="F45" s="105"/>
      <c r="G45" s="106"/>
      <c r="H45" s="105">
        <f t="shared" si="2"/>
        <v>0</v>
      </c>
      <c r="I45" s="107">
        <v>0</v>
      </c>
      <c r="J45" s="82">
        <v>0</v>
      </c>
    </row>
    <row r="46" spans="1:10" ht="12.75">
      <c r="A46" s="100">
        <v>40</v>
      </c>
      <c r="B46" s="101">
        <v>2</v>
      </c>
      <c r="C46" s="93" t="s">
        <v>112</v>
      </c>
      <c r="D46" s="91" t="s">
        <v>113</v>
      </c>
      <c r="E46" s="105"/>
      <c r="F46" s="105"/>
      <c r="G46" s="106"/>
      <c r="H46" s="105">
        <f t="shared" si="2"/>
        <v>0</v>
      </c>
      <c r="I46" s="107">
        <v>0</v>
      </c>
      <c r="J46" s="82">
        <v>0</v>
      </c>
    </row>
    <row r="47" spans="1:10" ht="12.75">
      <c r="A47" s="100">
        <v>41</v>
      </c>
      <c r="B47" s="101">
        <v>3</v>
      </c>
      <c r="C47" s="93" t="s">
        <v>620</v>
      </c>
      <c r="D47" s="91" t="s">
        <v>114</v>
      </c>
      <c r="E47" s="105"/>
      <c r="F47" s="105">
        <v>2640000</v>
      </c>
      <c r="G47" s="106"/>
      <c r="H47" s="105">
        <f t="shared" si="2"/>
        <v>2640000</v>
      </c>
      <c r="I47" s="107">
        <v>2640000</v>
      </c>
      <c r="J47" s="82">
        <v>2584661</v>
      </c>
    </row>
    <row r="48" spans="1:10" ht="12.75">
      <c r="A48" s="100">
        <v>42</v>
      </c>
      <c r="B48" s="101">
        <v>4</v>
      </c>
      <c r="C48" s="93" t="s">
        <v>115</v>
      </c>
      <c r="D48" s="91" t="s">
        <v>116</v>
      </c>
      <c r="E48" s="105"/>
      <c r="F48" s="105">
        <v>6500000</v>
      </c>
      <c r="G48" s="106"/>
      <c r="H48" s="105">
        <f t="shared" si="2"/>
        <v>6500000</v>
      </c>
      <c r="I48" s="107">
        <v>6500000</v>
      </c>
      <c r="J48" s="82">
        <v>9256505</v>
      </c>
    </row>
    <row r="49" spans="1:10" ht="12.75">
      <c r="A49" s="100">
        <v>43</v>
      </c>
      <c r="B49" s="101">
        <v>5</v>
      </c>
      <c r="C49" s="93" t="s">
        <v>117</v>
      </c>
      <c r="D49" s="91" t="s">
        <v>118</v>
      </c>
      <c r="E49" s="105"/>
      <c r="F49" s="105"/>
      <c r="G49" s="106"/>
      <c r="H49" s="105">
        <f t="shared" si="2"/>
        <v>0</v>
      </c>
      <c r="I49" s="107">
        <v>0</v>
      </c>
      <c r="J49" s="82">
        <v>0</v>
      </c>
    </row>
    <row r="50" spans="1:10" ht="12.75">
      <c r="A50" s="100">
        <v>44</v>
      </c>
      <c r="B50" s="101">
        <v>6</v>
      </c>
      <c r="C50" s="93" t="s">
        <v>119</v>
      </c>
      <c r="D50" s="91" t="s">
        <v>120</v>
      </c>
      <c r="E50" s="105"/>
      <c r="F50" s="105"/>
      <c r="G50" s="106"/>
      <c r="H50" s="105">
        <f t="shared" si="2"/>
        <v>0</v>
      </c>
      <c r="I50" s="107">
        <v>0</v>
      </c>
      <c r="J50" s="82">
        <v>0</v>
      </c>
    </row>
    <row r="51" spans="1:10" ht="12.75">
      <c r="A51" s="100">
        <v>45</v>
      </c>
      <c r="B51" s="101">
        <v>7</v>
      </c>
      <c r="C51" s="93" t="s">
        <v>121</v>
      </c>
      <c r="D51" s="91" t="s">
        <v>122</v>
      </c>
      <c r="E51" s="105">
        <v>1670000</v>
      </c>
      <c r="F51" s="105"/>
      <c r="G51" s="106"/>
      <c r="H51" s="105">
        <f t="shared" si="2"/>
        <v>1670000</v>
      </c>
      <c r="I51" s="107">
        <v>1670000</v>
      </c>
      <c r="J51" s="82">
        <v>1651131</v>
      </c>
    </row>
    <row r="52" spans="1:10" ht="12.75">
      <c r="A52" s="100">
        <v>46</v>
      </c>
      <c r="B52" s="101">
        <v>8</v>
      </c>
      <c r="C52" s="93" t="s">
        <v>123</v>
      </c>
      <c r="D52" s="91" t="s">
        <v>124</v>
      </c>
      <c r="E52" s="105"/>
      <c r="F52" s="105"/>
      <c r="G52" s="106"/>
      <c r="H52" s="105">
        <f t="shared" si="2"/>
        <v>0</v>
      </c>
      <c r="I52" s="107">
        <v>0</v>
      </c>
      <c r="J52" s="82">
        <v>0</v>
      </c>
    </row>
    <row r="53" spans="1:10" ht="12.75">
      <c r="A53" s="100">
        <v>47</v>
      </c>
      <c r="B53" s="96" t="s">
        <v>125</v>
      </c>
      <c r="C53" s="108" t="s">
        <v>126</v>
      </c>
      <c r="D53" s="109" t="s">
        <v>127</v>
      </c>
      <c r="E53" s="110">
        <f aca="true" t="shared" si="6" ref="E53:J53">SUM(E48:E52)</f>
        <v>1670000</v>
      </c>
      <c r="F53" s="110">
        <f t="shared" si="6"/>
        <v>6500000</v>
      </c>
      <c r="G53" s="110">
        <f t="shared" si="6"/>
        <v>0</v>
      </c>
      <c r="H53" s="110">
        <f t="shared" si="6"/>
        <v>8170000</v>
      </c>
      <c r="I53" s="110">
        <f t="shared" si="6"/>
        <v>8170000</v>
      </c>
      <c r="J53" s="110">
        <f t="shared" si="6"/>
        <v>10907636</v>
      </c>
    </row>
    <row r="54" spans="1:10" ht="12.75">
      <c r="A54" s="100">
        <v>48</v>
      </c>
      <c r="B54" s="101">
        <v>1</v>
      </c>
      <c r="C54" s="93" t="s">
        <v>128</v>
      </c>
      <c r="D54" s="91" t="s">
        <v>129</v>
      </c>
      <c r="E54" s="105">
        <f>SUM(E55:E58)</f>
        <v>200000</v>
      </c>
      <c r="F54" s="105">
        <f>SUM(F55:F58)</f>
        <v>400000</v>
      </c>
      <c r="G54" s="105">
        <f>SUM(G55:G58)</f>
        <v>0</v>
      </c>
      <c r="H54" s="105">
        <f>SUM(H55:H58)</f>
        <v>600000</v>
      </c>
      <c r="I54" s="105">
        <f>SUM(I55:I58)</f>
        <v>600000</v>
      </c>
      <c r="J54" s="82">
        <v>205977</v>
      </c>
    </row>
    <row r="55" spans="1:10" ht="12.75">
      <c r="A55" s="100">
        <v>49</v>
      </c>
      <c r="B55" s="104" t="s">
        <v>56</v>
      </c>
      <c r="C55" s="100" t="s">
        <v>130</v>
      </c>
      <c r="D55" s="91"/>
      <c r="E55" s="105"/>
      <c r="F55" s="105">
        <v>400000</v>
      </c>
      <c r="G55" s="106"/>
      <c r="H55" s="105">
        <f t="shared" si="2"/>
        <v>400000</v>
      </c>
      <c r="I55" s="107">
        <v>600000</v>
      </c>
      <c r="J55" s="82">
        <v>205977</v>
      </c>
    </row>
    <row r="56" spans="1:10" ht="12.75">
      <c r="A56" s="100">
        <v>50</v>
      </c>
      <c r="B56" s="104" t="s">
        <v>58</v>
      </c>
      <c r="C56" s="100" t="s">
        <v>131</v>
      </c>
      <c r="D56" s="91"/>
      <c r="E56" s="105"/>
      <c r="F56" s="105"/>
      <c r="G56" s="106"/>
      <c r="H56" s="105">
        <f t="shared" si="2"/>
        <v>0</v>
      </c>
      <c r="I56" s="107">
        <v>0</v>
      </c>
      <c r="J56" s="82">
        <v>0</v>
      </c>
    </row>
    <row r="57" spans="1:10" ht="12.75">
      <c r="A57" s="100">
        <v>51</v>
      </c>
      <c r="B57" s="104" t="s">
        <v>59</v>
      </c>
      <c r="C57" s="100" t="s">
        <v>132</v>
      </c>
      <c r="D57" s="91"/>
      <c r="E57" s="105">
        <v>200000</v>
      </c>
      <c r="F57" s="105"/>
      <c r="G57" s="106"/>
      <c r="H57" s="105">
        <f t="shared" si="2"/>
        <v>200000</v>
      </c>
      <c r="I57" s="107">
        <v>0</v>
      </c>
      <c r="J57" s="82">
        <v>0</v>
      </c>
    </row>
    <row r="58" spans="1:10" ht="12.75">
      <c r="A58" s="100">
        <v>52</v>
      </c>
      <c r="B58" s="104" t="s">
        <v>61</v>
      </c>
      <c r="C58" s="100" t="s">
        <v>133</v>
      </c>
      <c r="D58" s="91"/>
      <c r="E58" s="105"/>
      <c r="F58" s="105"/>
      <c r="G58" s="106"/>
      <c r="H58" s="105">
        <f t="shared" si="2"/>
        <v>0</v>
      </c>
      <c r="I58" s="107">
        <v>0</v>
      </c>
      <c r="J58" s="82">
        <v>0</v>
      </c>
    </row>
    <row r="59" spans="1:10" ht="12.75">
      <c r="A59" s="100">
        <v>53</v>
      </c>
      <c r="B59" s="96" t="s">
        <v>134</v>
      </c>
      <c r="C59" s="108" t="s">
        <v>135</v>
      </c>
      <c r="D59" s="109" t="s">
        <v>136</v>
      </c>
      <c r="E59" s="110">
        <f aca="true" t="shared" si="7" ref="E59:J59">E44+E45+E46+E47+E53+E54</f>
        <v>1870000</v>
      </c>
      <c r="F59" s="110">
        <f t="shared" si="7"/>
        <v>9540000</v>
      </c>
      <c r="G59" s="110">
        <f t="shared" si="7"/>
        <v>0</v>
      </c>
      <c r="H59" s="110">
        <f t="shared" si="7"/>
        <v>11410000</v>
      </c>
      <c r="I59" s="110">
        <f t="shared" si="7"/>
        <v>11410000</v>
      </c>
      <c r="J59" s="110">
        <f t="shared" si="7"/>
        <v>13698274</v>
      </c>
    </row>
    <row r="60" spans="1:10" ht="12.75">
      <c r="A60" s="100">
        <v>54</v>
      </c>
      <c r="B60" s="101">
        <v>1</v>
      </c>
      <c r="C60" s="112" t="s">
        <v>137</v>
      </c>
      <c r="D60" s="91" t="s">
        <v>138</v>
      </c>
      <c r="E60" s="105"/>
      <c r="F60" s="105"/>
      <c r="G60" s="106"/>
      <c r="H60" s="105">
        <f t="shared" si="2"/>
        <v>0</v>
      </c>
      <c r="I60" s="107">
        <v>0</v>
      </c>
      <c r="J60" s="82">
        <v>0</v>
      </c>
    </row>
    <row r="61" spans="1:10" ht="12.75">
      <c r="A61" s="100">
        <v>55</v>
      </c>
      <c r="B61" s="101">
        <v>2</v>
      </c>
      <c r="C61" s="112" t="s">
        <v>139</v>
      </c>
      <c r="D61" s="91" t="s">
        <v>140</v>
      </c>
      <c r="E61" s="105">
        <v>400000</v>
      </c>
      <c r="F61" s="105"/>
      <c r="G61" s="106"/>
      <c r="H61" s="105">
        <f t="shared" si="2"/>
        <v>400000</v>
      </c>
      <c r="I61" s="107">
        <v>140500</v>
      </c>
      <c r="J61" s="82">
        <v>90000</v>
      </c>
    </row>
    <row r="62" spans="1:10" ht="12.75">
      <c r="A62" s="100">
        <v>56</v>
      </c>
      <c r="B62" s="101">
        <v>3</v>
      </c>
      <c r="C62" s="112" t="s">
        <v>141</v>
      </c>
      <c r="D62" s="91" t="s">
        <v>142</v>
      </c>
      <c r="E62" s="105"/>
      <c r="F62" s="105"/>
      <c r="G62" s="106"/>
      <c r="H62" s="105">
        <f t="shared" si="2"/>
        <v>0</v>
      </c>
      <c r="I62" s="107">
        <v>0</v>
      </c>
      <c r="J62" s="82">
        <v>0</v>
      </c>
    </row>
    <row r="63" spans="1:10" ht="25.5">
      <c r="A63" s="100">
        <v>57</v>
      </c>
      <c r="B63" s="101">
        <v>4</v>
      </c>
      <c r="C63" s="112" t="s">
        <v>143</v>
      </c>
      <c r="D63" s="91" t="s">
        <v>144</v>
      </c>
      <c r="E63" s="105"/>
      <c r="F63" s="105"/>
      <c r="G63" s="106"/>
      <c r="H63" s="105">
        <f t="shared" si="2"/>
        <v>0</v>
      </c>
      <c r="I63" s="107">
        <v>259500</v>
      </c>
      <c r="J63" s="82">
        <v>259500</v>
      </c>
    </row>
    <row r="64" spans="1:10" ht="12.75">
      <c r="A64" s="100">
        <v>58</v>
      </c>
      <c r="B64" s="101">
        <v>5</v>
      </c>
      <c r="C64" s="112" t="s">
        <v>145</v>
      </c>
      <c r="D64" s="91" t="s">
        <v>146</v>
      </c>
      <c r="E64" s="105"/>
      <c r="F64" s="105"/>
      <c r="G64" s="106"/>
      <c r="H64" s="105">
        <f t="shared" si="2"/>
        <v>0</v>
      </c>
      <c r="I64" s="107">
        <v>0</v>
      </c>
      <c r="J64" s="82">
        <v>0</v>
      </c>
    </row>
    <row r="65" spans="1:10" ht="12.75">
      <c r="A65" s="100">
        <v>59</v>
      </c>
      <c r="B65" s="101">
        <v>6</v>
      </c>
      <c r="C65" s="112" t="s">
        <v>147</v>
      </c>
      <c r="D65" s="91" t="s">
        <v>148</v>
      </c>
      <c r="E65" s="105"/>
      <c r="F65" s="105"/>
      <c r="G65" s="106"/>
      <c r="H65" s="105">
        <f t="shared" si="2"/>
        <v>0</v>
      </c>
      <c r="I65" s="107">
        <v>0</v>
      </c>
      <c r="J65" s="82">
        <v>0</v>
      </c>
    </row>
    <row r="66" spans="1:10" ht="12.75">
      <c r="A66" s="100">
        <v>60</v>
      </c>
      <c r="B66" s="101">
        <v>7</v>
      </c>
      <c r="C66" s="112" t="s">
        <v>149</v>
      </c>
      <c r="D66" s="91" t="s">
        <v>150</v>
      </c>
      <c r="E66" s="105"/>
      <c r="F66" s="105"/>
      <c r="G66" s="106"/>
      <c r="H66" s="105">
        <f t="shared" si="2"/>
        <v>0</v>
      </c>
      <c r="I66" s="107">
        <v>0</v>
      </c>
      <c r="J66" s="82">
        <v>0</v>
      </c>
    </row>
    <row r="67" spans="1:10" ht="12.75">
      <c r="A67" s="100">
        <v>61</v>
      </c>
      <c r="B67" s="101">
        <v>8</v>
      </c>
      <c r="C67" s="112" t="s">
        <v>151</v>
      </c>
      <c r="D67" s="91" t="s">
        <v>152</v>
      </c>
      <c r="E67" s="105"/>
      <c r="F67" s="105">
        <v>50000</v>
      </c>
      <c r="G67" s="106"/>
      <c r="H67" s="105">
        <f t="shared" si="2"/>
        <v>50000</v>
      </c>
      <c r="I67" s="107">
        <v>50000</v>
      </c>
      <c r="J67" s="82">
        <v>2440</v>
      </c>
    </row>
    <row r="68" spans="1:10" ht="12.75">
      <c r="A68" s="100">
        <v>62</v>
      </c>
      <c r="B68" s="101">
        <v>9</v>
      </c>
      <c r="C68" s="112" t="s">
        <v>153</v>
      </c>
      <c r="D68" s="91" t="s">
        <v>154</v>
      </c>
      <c r="E68" s="105"/>
      <c r="F68" s="105"/>
      <c r="G68" s="106"/>
      <c r="H68" s="105">
        <f t="shared" si="2"/>
        <v>0</v>
      </c>
      <c r="I68" s="107">
        <v>0</v>
      </c>
      <c r="J68" s="82">
        <v>0</v>
      </c>
    </row>
    <row r="69" spans="1:10" ht="25.5">
      <c r="A69" s="100">
        <v>63</v>
      </c>
      <c r="B69" s="101">
        <v>10</v>
      </c>
      <c r="C69" s="112" t="s">
        <v>155</v>
      </c>
      <c r="D69" s="91" t="s">
        <v>156</v>
      </c>
      <c r="E69" s="105"/>
      <c r="F69" s="105">
        <v>600000</v>
      </c>
      <c r="G69" s="106"/>
      <c r="H69" s="105">
        <f>SUM(E69:G69)</f>
        <v>600000</v>
      </c>
      <c r="I69" s="113">
        <v>5661063</v>
      </c>
      <c r="J69" s="82">
        <v>4043016</v>
      </c>
    </row>
    <row r="70" spans="1:10" ht="12.75">
      <c r="A70" s="100">
        <v>64</v>
      </c>
      <c r="B70" s="96" t="s">
        <v>157</v>
      </c>
      <c r="C70" s="114" t="s">
        <v>158</v>
      </c>
      <c r="D70" s="109" t="s">
        <v>159</v>
      </c>
      <c r="E70" s="110">
        <f aca="true" t="shared" si="8" ref="E70:J70">SUM(E60:E69)</f>
        <v>400000</v>
      </c>
      <c r="F70" s="110">
        <f t="shared" si="8"/>
        <v>650000</v>
      </c>
      <c r="G70" s="110">
        <f t="shared" si="8"/>
        <v>0</v>
      </c>
      <c r="H70" s="110">
        <f t="shared" si="8"/>
        <v>1050000</v>
      </c>
      <c r="I70" s="110">
        <f t="shared" si="8"/>
        <v>6111063</v>
      </c>
      <c r="J70" s="110">
        <f t="shared" si="8"/>
        <v>4394956</v>
      </c>
    </row>
    <row r="71" spans="1:10" ht="12.75">
      <c r="A71" s="100">
        <v>65</v>
      </c>
      <c r="B71" s="101">
        <v>1</v>
      </c>
      <c r="C71" s="112" t="s">
        <v>160</v>
      </c>
      <c r="D71" s="91" t="s">
        <v>161</v>
      </c>
      <c r="E71" s="105"/>
      <c r="F71" s="105"/>
      <c r="G71" s="106"/>
      <c r="H71" s="105">
        <f t="shared" si="2"/>
        <v>0</v>
      </c>
      <c r="I71" s="107">
        <v>0</v>
      </c>
      <c r="J71" s="82"/>
    </row>
    <row r="72" spans="1:10" ht="12.75">
      <c r="A72" s="100">
        <v>66</v>
      </c>
      <c r="B72" s="101">
        <v>2</v>
      </c>
      <c r="C72" s="112" t="s">
        <v>162</v>
      </c>
      <c r="D72" s="91" t="s">
        <v>163</v>
      </c>
      <c r="E72" s="105"/>
      <c r="F72" s="105"/>
      <c r="G72" s="106"/>
      <c r="H72" s="105">
        <f t="shared" si="2"/>
        <v>0</v>
      </c>
      <c r="I72" s="107">
        <v>0</v>
      </c>
      <c r="J72" s="82"/>
    </row>
    <row r="73" spans="1:10" ht="12.75">
      <c r="A73" s="100">
        <v>67</v>
      </c>
      <c r="B73" s="101">
        <v>3</v>
      </c>
      <c r="C73" s="112" t="s">
        <v>164</v>
      </c>
      <c r="D73" s="91" t="s">
        <v>165</v>
      </c>
      <c r="E73" s="105"/>
      <c r="F73" s="105"/>
      <c r="G73" s="106"/>
      <c r="H73" s="105">
        <f t="shared" si="2"/>
        <v>0</v>
      </c>
      <c r="I73" s="107">
        <v>0</v>
      </c>
      <c r="J73" s="82"/>
    </row>
    <row r="74" spans="1:10" ht="12.75">
      <c r="A74" s="100">
        <v>68</v>
      </c>
      <c r="B74" s="101">
        <v>4</v>
      </c>
      <c r="C74" s="112" t="s">
        <v>166</v>
      </c>
      <c r="D74" s="91" t="s">
        <v>167</v>
      </c>
      <c r="E74" s="105"/>
      <c r="F74" s="105"/>
      <c r="G74" s="106"/>
      <c r="H74" s="105">
        <f t="shared" si="2"/>
        <v>0</v>
      </c>
      <c r="I74" s="107">
        <v>0</v>
      </c>
      <c r="J74" s="82"/>
    </row>
    <row r="75" spans="1:10" ht="12.75">
      <c r="A75" s="100">
        <v>69</v>
      </c>
      <c r="B75" s="101">
        <v>5</v>
      </c>
      <c r="C75" s="112" t="s">
        <v>168</v>
      </c>
      <c r="D75" s="91" t="s">
        <v>169</v>
      </c>
      <c r="E75" s="105"/>
      <c r="F75" s="105"/>
      <c r="G75" s="106"/>
      <c r="H75" s="105">
        <f t="shared" si="2"/>
        <v>0</v>
      </c>
      <c r="I75" s="107">
        <v>0</v>
      </c>
      <c r="J75" s="82"/>
    </row>
    <row r="76" spans="1:10" ht="12.75">
      <c r="A76" s="100">
        <v>70</v>
      </c>
      <c r="B76" s="96" t="s">
        <v>170</v>
      </c>
      <c r="C76" s="108" t="s">
        <v>171</v>
      </c>
      <c r="D76" s="109" t="s">
        <v>172</v>
      </c>
      <c r="E76" s="110">
        <f aca="true" t="shared" si="9" ref="E76:J76">SUM(E71:E75)</f>
        <v>0</v>
      </c>
      <c r="F76" s="110">
        <f t="shared" si="9"/>
        <v>0</v>
      </c>
      <c r="G76" s="110">
        <f t="shared" si="9"/>
        <v>0</v>
      </c>
      <c r="H76" s="110">
        <f t="shared" si="9"/>
        <v>0</v>
      </c>
      <c r="I76" s="110">
        <f t="shared" si="9"/>
        <v>0</v>
      </c>
      <c r="J76" s="110">
        <f t="shared" si="9"/>
        <v>0</v>
      </c>
    </row>
    <row r="77" spans="1:10" ht="25.5">
      <c r="A77" s="100">
        <v>71</v>
      </c>
      <c r="B77" s="101">
        <v>1</v>
      </c>
      <c r="C77" s="112" t="s">
        <v>173</v>
      </c>
      <c r="D77" s="91" t="s">
        <v>174</v>
      </c>
      <c r="E77" s="105"/>
      <c r="F77" s="105"/>
      <c r="G77" s="106"/>
      <c r="H77" s="105">
        <f t="shared" si="2"/>
        <v>0</v>
      </c>
      <c r="I77" s="107">
        <v>0</v>
      </c>
      <c r="J77" s="82"/>
    </row>
    <row r="78" spans="1:10" ht="25.5">
      <c r="A78" s="100">
        <v>72</v>
      </c>
      <c r="B78" s="101">
        <v>2</v>
      </c>
      <c r="C78" s="93" t="s">
        <v>175</v>
      </c>
      <c r="D78" s="91" t="s">
        <v>176</v>
      </c>
      <c r="E78" s="105"/>
      <c r="F78" s="105"/>
      <c r="G78" s="106"/>
      <c r="H78" s="105">
        <f t="shared" si="2"/>
        <v>0</v>
      </c>
      <c r="I78" s="107">
        <v>0</v>
      </c>
      <c r="J78" s="82"/>
    </row>
    <row r="79" spans="1:10" ht="12.75">
      <c r="A79" s="100">
        <v>73</v>
      </c>
      <c r="B79" s="101">
        <v>3</v>
      </c>
      <c r="C79" s="112" t="s">
        <v>177</v>
      </c>
      <c r="D79" s="91" t="s">
        <v>178</v>
      </c>
      <c r="E79" s="105"/>
      <c r="F79" s="105"/>
      <c r="G79" s="106"/>
      <c r="H79" s="105">
        <f t="shared" si="2"/>
        <v>0</v>
      </c>
      <c r="I79" s="107">
        <v>0</v>
      </c>
      <c r="J79" s="82"/>
    </row>
    <row r="80" spans="1:10" ht="12.75">
      <c r="A80" s="100">
        <v>74</v>
      </c>
      <c r="B80" s="96" t="s">
        <v>179</v>
      </c>
      <c r="C80" s="108" t="s">
        <v>180</v>
      </c>
      <c r="D80" s="109" t="s">
        <v>181</v>
      </c>
      <c r="E80" s="110">
        <f aca="true" t="shared" si="10" ref="E80:J80">SUM(E77:E79)</f>
        <v>0</v>
      </c>
      <c r="F80" s="110">
        <f t="shared" si="10"/>
        <v>0</v>
      </c>
      <c r="G80" s="110">
        <f t="shared" si="10"/>
        <v>0</v>
      </c>
      <c r="H80" s="110">
        <f t="shared" si="10"/>
        <v>0</v>
      </c>
      <c r="I80" s="110">
        <f t="shared" si="10"/>
        <v>0</v>
      </c>
      <c r="J80" s="110">
        <f t="shared" si="10"/>
        <v>0</v>
      </c>
    </row>
    <row r="81" spans="1:10" ht="25.5">
      <c r="A81" s="100">
        <v>75</v>
      </c>
      <c r="B81" s="101">
        <v>1</v>
      </c>
      <c r="C81" s="112" t="s">
        <v>182</v>
      </c>
      <c r="D81" s="91" t="s">
        <v>183</v>
      </c>
      <c r="E81" s="105"/>
      <c r="F81" s="105"/>
      <c r="G81" s="106"/>
      <c r="H81" s="105">
        <f t="shared" si="2"/>
        <v>0</v>
      </c>
      <c r="I81" s="107">
        <v>0</v>
      </c>
      <c r="J81" s="82"/>
    </row>
    <row r="82" spans="1:10" ht="25.5">
      <c r="A82" s="100">
        <v>76</v>
      </c>
      <c r="B82" s="101">
        <v>2</v>
      </c>
      <c r="C82" s="93" t="s">
        <v>184</v>
      </c>
      <c r="D82" s="91" t="s">
        <v>185</v>
      </c>
      <c r="E82" s="105"/>
      <c r="F82" s="105"/>
      <c r="G82" s="106"/>
      <c r="H82" s="105">
        <f t="shared" si="2"/>
        <v>0</v>
      </c>
      <c r="I82" s="107">
        <v>0</v>
      </c>
      <c r="J82" s="82"/>
    </row>
    <row r="83" spans="1:10" ht="12.75">
      <c r="A83" s="100">
        <v>77</v>
      </c>
      <c r="B83" s="101">
        <v>3</v>
      </c>
      <c r="C83" s="112" t="s">
        <v>186</v>
      </c>
      <c r="D83" s="91" t="s">
        <v>187</v>
      </c>
      <c r="E83" s="105"/>
      <c r="F83" s="105"/>
      <c r="G83" s="106"/>
      <c r="H83" s="105">
        <f t="shared" si="2"/>
        <v>0</v>
      </c>
      <c r="I83" s="107">
        <v>0</v>
      </c>
      <c r="J83" s="82"/>
    </row>
    <row r="84" spans="1:10" ht="12.75">
      <c r="A84" s="100">
        <v>78</v>
      </c>
      <c r="B84" s="96" t="s">
        <v>188</v>
      </c>
      <c r="C84" s="108" t="s">
        <v>189</v>
      </c>
      <c r="D84" s="109" t="s">
        <v>190</v>
      </c>
      <c r="E84" s="110">
        <f aca="true" t="shared" si="11" ref="E84:J84">SUM(E81:E83)</f>
        <v>0</v>
      </c>
      <c r="F84" s="110">
        <f t="shared" si="11"/>
        <v>0</v>
      </c>
      <c r="G84" s="110">
        <f t="shared" si="11"/>
        <v>0</v>
      </c>
      <c r="H84" s="110">
        <f t="shared" si="11"/>
        <v>0</v>
      </c>
      <c r="I84" s="110">
        <f t="shared" si="11"/>
        <v>0</v>
      </c>
      <c r="J84" s="110">
        <f t="shared" si="11"/>
        <v>0</v>
      </c>
    </row>
    <row r="85" spans="1:10" ht="12.75">
      <c r="A85" s="100">
        <v>79</v>
      </c>
      <c r="B85" s="96" t="s">
        <v>191</v>
      </c>
      <c r="C85" s="114" t="s">
        <v>192</v>
      </c>
      <c r="D85" s="109" t="s">
        <v>193</v>
      </c>
      <c r="E85" s="110">
        <f aca="true" t="shared" si="12" ref="E85:J85">SUM(E34,E41,E59,E70,E76,E80,E84)</f>
        <v>109256058</v>
      </c>
      <c r="F85" s="110">
        <f t="shared" si="12"/>
        <v>10190000</v>
      </c>
      <c r="G85" s="110">
        <f t="shared" si="12"/>
        <v>0</v>
      </c>
      <c r="H85" s="110">
        <f t="shared" si="12"/>
        <v>119446058</v>
      </c>
      <c r="I85" s="110">
        <f t="shared" si="12"/>
        <v>133840574</v>
      </c>
      <c r="J85" s="110">
        <f t="shared" si="12"/>
        <v>134206095</v>
      </c>
    </row>
    <row r="86" spans="1:10" ht="25.5">
      <c r="A86" s="100">
        <v>80</v>
      </c>
      <c r="B86" s="115">
        <v>1</v>
      </c>
      <c r="C86" s="116" t="s">
        <v>194</v>
      </c>
      <c r="D86" s="117" t="s">
        <v>195</v>
      </c>
      <c r="E86" s="118"/>
      <c r="F86" s="118"/>
      <c r="G86" s="119"/>
      <c r="H86" s="105">
        <f aca="true" t="shared" si="13" ref="H86:H93">SUM(E86:G86)</f>
        <v>0</v>
      </c>
      <c r="I86" s="107">
        <v>0</v>
      </c>
      <c r="J86" s="82">
        <v>0</v>
      </c>
    </row>
    <row r="87" spans="1:10" ht="25.5">
      <c r="A87" s="100">
        <v>81</v>
      </c>
      <c r="B87" s="115">
        <v>2</v>
      </c>
      <c r="C87" s="120" t="s">
        <v>196</v>
      </c>
      <c r="D87" s="117" t="s">
        <v>197</v>
      </c>
      <c r="E87" s="118"/>
      <c r="F87" s="118"/>
      <c r="G87" s="119"/>
      <c r="H87" s="105">
        <f t="shared" si="13"/>
        <v>0</v>
      </c>
      <c r="I87" s="107">
        <v>0</v>
      </c>
      <c r="J87" s="82">
        <v>0</v>
      </c>
    </row>
    <row r="88" spans="1:10" ht="25.5">
      <c r="A88" s="100">
        <v>82</v>
      </c>
      <c r="B88" s="115">
        <v>3</v>
      </c>
      <c r="C88" s="116" t="s">
        <v>198</v>
      </c>
      <c r="D88" s="117" t="s">
        <v>199</v>
      </c>
      <c r="E88" s="118"/>
      <c r="F88" s="118"/>
      <c r="G88" s="119"/>
      <c r="H88" s="105">
        <f t="shared" si="13"/>
        <v>0</v>
      </c>
      <c r="I88" s="107">
        <v>0</v>
      </c>
      <c r="J88" s="82">
        <v>0</v>
      </c>
    </row>
    <row r="89" spans="1:10" ht="25.5">
      <c r="A89" s="100">
        <v>83</v>
      </c>
      <c r="B89" s="121" t="s">
        <v>200</v>
      </c>
      <c r="C89" s="122" t="s">
        <v>201</v>
      </c>
      <c r="D89" s="123" t="s">
        <v>202</v>
      </c>
      <c r="E89" s="124">
        <f>SUM(E86:E88)</f>
        <v>0</v>
      </c>
      <c r="F89" s="124">
        <f>SUM(F86:F88)</f>
        <v>0</v>
      </c>
      <c r="G89" s="124">
        <f>SUM(G86:G88)</f>
        <v>0</v>
      </c>
      <c r="H89" s="110">
        <f t="shared" si="13"/>
        <v>0</v>
      </c>
      <c r="I89" s="110">
        <f>SUM(F89:H89)</f>
        <v>0</v>
      </c>
      <c r="J89" s="110">
        <f>SUM(G89:I89)</f>
        <v>0</v>
      </c>
    </row>
    <row r="90" spans="1:10" ht="25.5">
      <c r="A90" s="100">
        <v>84</v>
      </c>
      <c r="B90" s="115">
        <v>1</v>
      </c>
      <c r="C90" s="120" t="s">
        <v>203</v>
      </c>
      <c r="D90" s="117" t="s">
        <v>204</v>
      </c>
      <c r="E90" s="118"/>
      <c r="F90" s="118"/>
      <c r="G90" s="119"/>
      <c r="H90" s="105">
        <f t="shared" si="13"/>
        <v>0</v>
      </c>
      <c r="I90" s="107">
        <v>0</v>
      </c>
      <c r="J90" s="82">
        <v>0</v>
      </c>
    </row>
    <row r="91" spans="1:10" ht="25.5">
      <c r="A91" s="100">
        <v>85</v>
      </c>
      <c r="B91" s="115">
        <v>2</v>
      </c>
      <c r="C91" s="116" t="s">
        <v>205</v>
      </c>
      <c r="D91" s="117" t="s">
        <v>206</v>
      </c>
      <c r="E91" s="118"/>
      <c r="F91" s="118"/>
      <c r="G91" s="119"/>
      <c r="H91" s="105">
        <f t="shared" si="13"/>
        <v>0</v>
      </c>
      <c r="I91" s="107">
        <v>0</v>
      </c>
      <c r="J91" s="82">
        <v>0</v>
      </c>
    </row>
    <row r="92" spans="1:10" ht="25.5">
      <c r="A92" s="100">
        <v>86</v>
      </c>
      <c r="B92" s="115">
        <v>3</v>
      </c>
      <c r="C92" s="120" t="s">
        <v>207</v>
      </c>
      <c r="D92" s="117" t="s">
        <v>208</v>
      </c>
      <c r="E92" s="118"/>
      <c r="F92" s="118"/>
      <c r="G92" s="119"/>
      <c r="H92" s="105">
        <f t="shared" si="13"/>
        <v>0</v>
      </c>
      <c r="I92" s="107">
        <v>0</v>
      </c>
      <c r="J92" s="82">
        <v>0</v>
      </c>
    </row>
    <row r="93" spans="1:10" ht="25.5">
      <c r="A93" s="100">
        <v>87</v>
      </c>
      <c r="B93" s="115">
        <v>4</v>
      </c>
      <c r="C93" s="116" t="s">
        <v>209</v>
      </c>
      <c r="D93" s="117" t="s">
        <v>210</v>
      </c>
      <c r="E93" s="118"/>
      <c r="F93" s="118"/>
      <c r="G93" s="119"/>
      <c r="H93" s="105">
        <f t="shared" si="13"/>
        <v>0</v>
      </c>
      <c r="I93" s="107">
        <v>0</v>
      </c>
      <c r="J93" s="82">
        <v>0</v>
      </c>
    </row>
    <row r="94" spans="1:10" ht="12.75">
      <c r="A94" s="100">
        <v>88</v>
      </c>
      <c r="B94" s="121" t="s">
        <v>211</v>
      </c>
      <c r="C94" s="125" t="s">
        <v>212</v>
      </c>
      <c r="D94" s="123" t="s">
        <v>213</v>
      </c>
      <c r="E94" s="124">
        <f aca="true" t="shared" si="14" ref="E94:J94">SUM(E90:E93)</f>
        <v>0</v>
      </c>
      <c r="F94" s="124">
        <f t="shared" si="14"/>
        <v>0</v>
      </c>
      <c r="G94" s="124">
        <f t="shared" si="14"/>
        <v>0</v>
      </c>
      <c r="H94" s="124">
        <f t="shared" si="14"/>
        <v>0</v>
      </c>
      <c r="I94" s="124">
        <f t="shared" si="14"/>
        <v>0</v>
      </c>
      <c r="J94" s="124">
        <f t="shared" si="14"/>
        <v>0</v>
      </c>
    </row>
    <row r="95" spans="1:10" ht="25.5">
      <c r="A95" s="100">
        <v>89</v>
      </c>
      <c r="B95" s="115">
        <v>1</v>
      </c>
      <c r="C95" s="117" t="s">
        <v>214</v>
      </c>
      <c r="D95" s="117" t="s">
        <v>215</v>
      </c>
      <c r="E95" s="118"/>
      <c r="F95" s="118"/>
      <c r="G95" s="119"/>
      <c r="H95" s="105">
        <f>SUM(E95:G95)</f>
        <v>0</v>
      </c>
      <c r="I95" s="107">
        <v>0</v>
      </c>
      <c r="J95" s="82">
        <v>0</v>
      </c>
    </row>
    <row r="96" spans="1:10" ht="12.75">
      <c r="A96" s="100">
        <v>90</v>
      </c>
      <c r="B96" s="126" t="s">
        <v>56</v>
      </c>
      <c r="C96" s="100" t="s">
        <v>216</v>
      </c>
      <c r="D96" s="117"/>
      <c r="E96" s="118">
        <v>4056964</v>
      </c>
      <c r="F96" s="118"/>
      <c r="G96" s="119"/>
      <c r="H96" s="105">
        <f>SUM(E96:G96)</f>
        <v>4056964</v>
      </c>
      <c r="I96" s="107">
        <v>0</v>
      </c>
      <c r="J96" s="82">
        <v>0</v>
      </c>
    </row>
    <row r="97" spans="1:10" ht="12.75">
      <c r="A97" s="100">
        <v>91</v>
      </c>
      <c r="B97" s="126" t="s">
        <v>58</v>
      </c>
      <c r="C97" s="100" t="s">
        <v>604</v>
      </c>
      <c r="D97" s="117"/>
      <c r="E97" s="118">
        <v>1065530</v>
      </c>
      <c r="F97" s="118"/>
      <c r="G97" s="119"/>
      <c r="H97" s="105">
        <f>SUM(E97:G97)</f>
        <v>1065530</v>
      </c>
      <c r="I97" s="107">
        <v>5122494</v>
      </c>
      <c r="J97" s="82">
        <v>5122494</v>
      </c>
    </row>
    <row r="98" spans="1:10" ht="12.75">
      <c r="A98" s="100">
        <v>92</v>
      </c>
      <c r="B98" s="126" t="s">
        <v>59</v>
      </c>
      <c r="C98" s="100" t="s">
        <v>217</v>
      </c>
      <c r="D98" s="117"/>
      <c r="E98" s="118"/>
      <c r="F98" s="118"/>
      <c r="G98" s="119"/>
      <c r="H98" s="105">
        <f>SUM(E98:G98)</f>
        <v>0</v>
      </c>
      <c r="I98" s="107">
        <v>0</v>
      </c>
      <c r="J98" s="82">
        <v>0</v>
      </c>
    </row>
    <row r="99" spans="1:10" ht="25.5">
      <c r="A99" s="100">
        <v>93</v>
      </c>
      <c r="B99" s="115">
        <v>2</v>
      </c>
      <c r="C99" s="117" t="s">
        <v>218</v>
      </c>
      <c r="D99" s="117" t="s">
        <v>219</v>
      </c>
      <c r="E99" s="118"/>
      <c r="F99" s="118"/>
      <c r="G99" s="119"/>
      <c r="H99" s="105">
        <f>SUM(E99:G99)</f>
        <v>0</v>
      </c>
      <c r="I99" s="107">
        <v>0</v>
      </c>
      <c r="J99" s="82">
        <v>0</v>
      </c>
    </row>
    <row r="100" spans="1:10" ht="12.75">
      <c r="A100" s="100">
        <v>94</v>
      </c>
      <c r="B100" s="121" t="s">
        <v>220</v>
      </c>
      <c r="C100" s="123" t="s">
        <v>221</v>
      </c>
      <c r="D100" s="123" t="s">
        <v>222</v>
      </c>
      <c r="E100" s="124">
        <f aca="true" t="shared" si="15" ref="E100:J100">SUM(E95:E99)</f>
        <v>5122494</v>
      </c>
      <c r="F100" s="124">
        <f t="shared" si="15"/>
        <v>0</v>
      </c>
      <c r="G100" s="124">
        <f t="shared" si="15"/>
        <v>0</v>
      </c>
      <c r="H100" s="124">
        <f t="shared" si="15"/>
        <v>5122494</v>
      </c>
      <c r="I100" s="124">
        <f t="shared" si="15"/>
        <v>5122494</v>
      </c>
      <c r="J100" s="124">
        <f t="shared" si="15"/>
        <v>5122494</v>
      </c>
    </row>
    <row r="101" spans="1:10" ht="12.75">
      <c r="A101" s="100">
        <v>95</v>
      </c>
      <c r="B101" s="115">
        <v>1</v>
      </c>
      <c r="C101" s="116" t="s">
        <v>223</v>
      </c>
      <c r="D101" s="117" t="s">
        <v>224</v>
      </c>
      <c r="E101" s="118"/>
      <c r="F101" s="118"/>
      <c r="G101" s="119"/>
      <c r="H101" s="105">
        <f>SUM(E101:G101)</f>
        <v>0</v>
      </c>
      <c r="I101" s="107">
        <v>2540349</v>
      </c>
      <c r="J101" s="82">
        <v>2540349</v>
      </c>
    </row>
    <row r="102" spans="1:10" ht="12.75">
      <c r="A102" s="100">
        <v>96</v>
      </c>
      <c r="B102" s="115">
        <v>2</v>
      </c>
      <c r="C102" s="116" t="s">
        <v>225</v>
      </c>
      <c r="D102" s="117" t="s">
        <v>226</v>
      </c>
      <c r="E102" s="118"/>
      <c r="F102" s="118"/>
      <c r="G102" s="119"/>
      <c r="H102" s="105">
        <f>SUM(E102:G102)</f>
        <v>0</v>
      </c>
      <c r="I102" s="107">
        <v>0</v>
      </c>
      <c r="J102" s="82">
        <v>0</v>
      </c>
    </row>
    <row r="103" spans="1:10" ht="12.75">
      <c r="A103" s="100">
        <v>97</v>
      </c>
      <c r="B103" s="115">
        <v>3</v>
      </c>
      <c r="C103" s="116" t="s">
        <v>227</v>
      </c>
      <c r="D103" s="117" t="s">
        <v>228</v>
      </c>
      <c r="E103" s="118"/>
      <c r="F103" s="118"/>
      <c r="G103" s="119"/>
      <c r="H103" s="105">
        <f>SUM(E103:G103)</f>
        <v>0</v>
      </c>
      <c r="I103" s="107">
        <v>0</v>
      </c>
      <c r="J103" s="82">
        <v>0</v>
      </c>
    </row>
    <row r="104" spans="1:10" ht="12.75">
      <c r="A104" s="100">
        <v>98</v>
      </c>
      <c r="B104" s="115">
        <v>4</v>
      </c>
      <c r="C104" s="116" t="s">
        <v>229</v>
      </c>
      <c r="D104" s="117" t="s">
        <v>230</v>
      </c>
      <c r="E104" s="118">
        <v>10000000</v>
      </c>
      <c r="F104" s="118"/>
      <c r="G104" s="119"/>
      <c r="H104" s="105">
        <f>SUM(E104:G104)</f>
        <v>10000000</v>
      </c>
      <c r="I104" s="107">
        <v>10000000</v>
      </c>
      <c r="J104" s="82">
        <v>0</v>
      </c>
    </row>
    <row r="105" spans="1:10" ht="12.75">
      <c r="A105" s="100">
        <v>99</v>
      </c>
      <c r="B105" s="115">
        <v>5</v>
      </c>
      <c r="C105" s="120" t="s">
        <v>231</v>
      </c>
      <c r="D105" s="117" t="s">
        <v>232</v>
      </c>
      <c r="E105" s="118"/>
      <c r="F105" s="118"/>
      <c r="G105" s="119"/>
      <c r="H105" s="105">
        <f>SUM(E105:G105)</f>
        <v>0</v>
      </c>
      <c r="I105" s="107">
        <v>0</v>
      </c>
      <c r="J105" s="82">
        <v>0</v>
      </c>
    </row>
    <row r="106" spans="1:10" ht="12.75">
      <c r="A106" s="100">
        <v>100</v>
      </c>
      <c r="B106" s="121" t="s">
        <v>233</v>
      </c>
      <c r="C106" s="122" t="s">
        <v>234</v>
      </c>
      <c r="D106" s="123" t="s">
        <v>235</v>
      </c>
      <c r="E106" s="124">
        <f aca="true" t="shared" si="16" ref="E106:J106">E89+E94+E100+E101+E102+E103+E104+E105</f>
        <v>15122494</v>
      </c>
      <c r="F106" s="124">
        <f t="shared" si="16"/>
        <v>0</v>
      </c>
      <c r="G106" s="124">
        <f t="shared" si="16"/>
        <v>0</v>
      </c>
      <c r="H106" s="124">
        <f t="shared" si="16"/>
        <v>15122494</v>
      </c>
      <c r="I106" s="124">
        <f t="shared" si="16"/>
        <v>17662843</v>
      </c>
      <c r="J106" s="124">
        <f t="shared" si="16"/>
        <v>7662843</v>
      </c>
    </row>
    <row r="107" spans="1:10" ht="12.75">
      <c r="A107" s="100">
        <v>101</v>
      </c>
      <c r="B107" s="115">
        <v>1</v>
      </c>
      <c r="C107" s="120" t="s">
        <v>236</v>
      </c>
      <c r="D107" s="117" t="s">
        <v>237</v>
      </c>
      <c r="E107" s="118"/>
      <c r="F107" s="118"/>
      <c r="G107" s="119"/>
      <c r="H107" s="105">
        <f>SUM(E107:G107)</f>
        <v>0</v>
      </c>
      <c r="I107" s="107">
        <v>0</v>
      </c>
      <c r="J107" s="82">
        <v>0</v>
      </c>
    </row>
    <row r="108" spans="1:10" ht="12.75">
      <c r="A108" s="100">
        <v>102</v>
      </c>
      <c r="B108" s="115">
        <v>2</v>
      </c>
      <c r="C108" s="120" t="s">
        <v>238</v>
      </c>
      <c r="D108" s="117" t="s">
        <v>239</v>
      </c>
      <c r="E108" s="118"/>
      <c r="F108" s="118"/>
      <c r="G108" s="119"/>
      <c r="H108" s="105">
        <f>SUM(E108:G108)</f>
        <v>0</v>
      </c>
      <c r="I108" s="107">
        <v>0</v>
      </c>
      <c r="J108" s="82">
        <v>0</v>
      </c>
    </row>
    <row r="109" spans="1:10" ht="12.75">
      <c r="A109" s="100">
        <v>103</v>
      </c>
      <c r="B109" s="115">
        <v>3</v>
      </c>
      <c r="C109" s="116" t="s">
        <v>240</v>
      </c>
      <c r="D109" s="117" t="s">
        <v>241</v>
      </c>
      <c r="E109" s="118"/>
      <c r="F109" s="118"/>
      <c r="G109" s="119"/>
      <c r="H109" s="105">
        <f>SUM(E109:G109)</f>
        <v>0</v>
      </c>
      <c r="I109" s="107">
        <v>0</v>
      </c>
      <c r="J109" s="82">
        <v>0</v>
      </c>
    </row>
    <row r="110" spans="1:10" ht="12.75">
      <c r="A110" s="100">
        <v>104</v>
      </c>
      <c r="B110" s="115">
        <v>4</v>
      </c>
      <c r="C110" s="116" t="s">
        <v>242</v>
      </c>
      <c r="D110" s="117" t="s">
        <v>243</v>
      </c>
      <c r="E110" s="118"/>
      <c r="F110" s="118"/>
      <c r="G110" s="119"/>
      <c r="H110" s="105">
        <f>SUM(E110:G110)</f>
        <v>0</v>
      </c>
      <c r="I110" s="107">
        <v>0</v>
      </c>
      <c r="J110" s="82">
        <v>0</v>
      </c>
    </row>
    <row r="111" spans="1:10" ht="12.75">
      <c r="A111" s="100">
        <v>105</v>
      </c>
      <c r="B111" s="121" t="s">
        <v>244</v>
      </c>
      <c r="C111" s="125" t="s">
        <v>245</v>
      </c>
      <c r="D111" s="123" t="s">
        <v>246</v>
      </c>
      <c r="E111" s="124">
        <f aca="true" t="shared" si="17" ref="E111:J111">SUM(E107:E110)</f>
        <v>0</v>
      </c>
      <c r="F111" s="124">
        <f t="shared" si="17"/>
        <v>0</v>
      </c>
      <c r="G111" s="124">
        <f t="shared" si="17"/>
        <v>0</v>
      </c>
      <c r="H111" s="124">
        <f t="shared" si="17"/>
        <v>0</v>
      </c>
      <c r="I111" s="124">
        <f t="shared" si="17"/>
        <v>0</v>
      </c>
      <c r="J111" s="124">
        <f t="shared" si="17"/>
        <v>0</v>
      </c>
    </row>
    <row r="112" spans="1:10" ht="25.5">
      <c r="A112" s="100">
        <v>106</v>
      </c>
      <c r="B112" s="115">
        <v>1</v>
      </c>
      <c r="C112" s="120" t="s">
        <v>247</v>
      </c>
      <c r="D112" s="117" t="s">
        <v>248</v>
      </c>
      <c r="E112" s="118"/>
      <c r="F112" s="118"/>
      <c r="G112" s="119"/>
      <c r="H112" s="105">
        <f>SUM(E112:G112)</f>
        <v>0</v>
      </c>
      <c r="I112" s="107">
        <v>0</v>
      </c>
      <c r="J112" s="82">
        <v>0</v>
      </c>
    </row>
    <row r="113" spans="1:10" ht="12.75">
      <c r="A113" s="100">
        <v>107</v>
      </c>
      <c r="B113" s="121" t="s">
        <v>249</v>
      </c>
      <c r="C113" s="125" t="s">
        <v>250</v>
      </c>
      <c r="D113" s="123" t="s">
        <v>251</v>
      </c>
      <c r="E113" s="124">
        <f aca="true" t="shared" si="18" ref="E113:J113">E106+E111+E112</f>
        <v>15122494</v>
      </c>
      <c r="F113" s="124">
        <f t="shared" si="18"/>
        <v>0</v>
      </c>
      <c r="G113" s="124">
        <f t="shared" si="18"/>
        <v>0</v>
      </c>
      <c r="H113" s="124">
        <f t="shared" si="18"/>
        <v>15122494</v>
      </c>
      <c r="I113" s="124">
        <f t="shared" si="18"/>
        <v>17662843</v>
      </c>
      <c r="J113" s="124">
        <f t="shared" si="18"/>
        <v>7662843</v>
      </c>
    </row>
    <row r="114" spans="1:10" ht="13.5" thickBot="1">
      <c r="A114" s="100">
        <v>108</v>
      </c>
      <c r="B114" s="127" t="s">
        <v>252</v>
      </c>
      <c r="C114" s="127" t="s">
        <v>253</v>
      </c>
      <c r="D114" s="127"/>
      <c r="E114" s="128">
        <f aca="true" t="shared" si="19" ref="E114:J114">E85+E113</f>
        <v>124378552</v>
      </c>
      <c r="F114" s="128">
        <f t="shared" si="19"/>
        <v>10190000</v>
      </c>
      <c r="G114" s="128">
        <f t="shared" si="19"/>
        <v>0</v>
      </c>
      <c r="H114" s="128">
        <f t="shared" si="19"/>
        <v>134568552</v>
      </c>
      <c r="I114" s="128">
        <f t="shared" si="19"/>
        <v>151503417</v>
      </c>
      <c r="J114" s="128">
        <f t="shared" si="19"/>
        <v>141868938</v>
      </c>
    </row>
    <row r="115" spans="1:8" ht="12.75">
      <c r="A115" s="61"/>
      <c r="B115" s="129"/>
      <c r="C115" s="61"/>
      <c r="D115" s="61"/>
      <c r="E115" s="61"/>
      <c r="F115" s="130"/>
      <c r="G115" s="61"/>
      <c r="H115" s="61"/>
    </row>
    <row r="116" spans="1:8" ht="12.75">
      <c r="A116" s="61"/>
      <c r="B116" s="18"/>
      <c r="C116" s="131"/>
      <c r="D116" s="61"/>
      <c r="E116" s="131"/>
      <c r="F116" s="61"/>
      <c r="G116" s="131"/>
      <c r="H116" s="131"/>
    </row>
    <row r="117" spans="1:8" ht="12.75">
      <c r="A117" s="61"/>
      <c r="B117" s="18"/>
      <c r="C117" s="131"/>
      <c r="D117" s="61"/>
      <c r="E117" s="131"/>
      <c r="F117" s="61"/>
      <c r="G117" s="131"/>
      <c r="H117" s="131"/>
    </row>
    <row r="118" spans="1:8" ht="12.75">
      <c r="A118" s="61"/>
      <c r="B118" s="18"/>
      <c r="C118" s="132"/>
      <c r="D118" s="61"/>
      <c r="E118" s="132"/>
      <c r="F118" s="132"/>
      <c r="G118" s="132"/>
      <c r="H118" s="131"/>
    </row>
    <row r="119" spans="1:8" ht="12.75">
      <c r="A119" s="61"/>
      <c r="B119" s="18"/>
      <c r="C119" s="131"/>
      <c r="D119" s="61"/>
      <c r="E119" s="131"/>
      <c r="F119" s="61"/>
      <c r="G119" s="131"/>
      <c r="H119" s="131"/>
    </row>
    <row r="120" spans="1:8" ht="12.75">
      <c r="A120" s="61"/>
      <c r="B120" s="18"/>
      <c r="C120" s="20"/>
      <c r="D120" s="61"/>
      <c r="E120" s="131"/>
      <c r="F120" s="61"/>
      <c r="G120" s="131"/>
      <c r="H120" s="131"/>
    </row>
    <row r="121" spans="1:8" ht="12.75">
      <c r="A121" s="61"/>
      <c r="B121" s="15"/>
      <c r="C121" s="131"/>
      <c r="D121" s="61"/>
      <c r="E121" s="131"/>
      <c r="F121" s="130"/>
      <c r="G121" s="131"/>
      <c r="H121" s="131"/>
    </row>
    <row r="122" spans="1:8" ht="12.75">
      <c r="A122" s="61"/>
      <c r="B122" s="15"/>
      <c r="C122" s="131"/>
      <c r="D122" s="61"/>
      <c r="E122" s="131"/>
      <c r="F122" s="133"/>
      <c r="G122" s="131"/>
      <c r="H122" s="131"/>
    </row>
    <row r="123" spans="1:8" ht="12.75">
      <c r="A123" s="61"/>
      <c r="B123" s="15"/>
      <c r="C123" s="132"/>
      <c r="D123" s="61"/>
      <c r="E123" s="132"/>
      <c r="F123" s="130"/>
      <c r="G123" s="132"/>
      <c r="H123" s="132"/>
    </row>
    <row r="124" spans="2:8" ht="12.75">
      <c r="B124" s="15"/>
      <c r="C124" s="131"/>
      <c r="D124" s="61"/>
      <c r="E124" s="131"/>
      <c r="F124" s="133"/>
      <c r="G124" s="131"/>
      <c r="H124" s="131"/>
    </row>
    <row r="125" spans="2:8" ht="12.75">
      <c r="B125" s="15"/>
      <c r="C125" s="131"/>
      <c r="E125" s="131"/>
      <c r="F125" s="131"/>
      <c r="G125" s="131"/>
      <c r="H125" s="61"/>
    </row>
    <row r="126" spans="2:8" ht="12.75">
      <c r="B126" s="18"/>
      <c r="C126" s="131"/>
      <c r="E126" s="131"/>
      <c r="F126" s="131"/>
      <c r="G126" s="132"/>
      <c r="H126" s="61"/>
    </row>
    <row r="127" spans="2:8" ht="12.75">
      <c r="B127" s="15"/>
      <c r="C127" s="131"/>
      <c r="E127" s="131"/>
      <c r="F127" s="131"/>
      <c r="G127" s="131"/>
      <c r="H127" s="61"/>
    </row>
    <row r="128" spans="2:7" ht="15">
      <c r="B128" s="18"/>
      <c r="C128" s="134"/>
      <c r="E128" s="131"/>
      <c r="F128" s="58"/>
      <c r="G128" s="131"/>
    </row>
    <row r="129" spans="2:7" ht="15">
      <c r="B129" s="18"/>
      <c r="C129" s="134"/>
      <c r="E129" s="131"/>
      <c r="F129" s="58"/>
      <c r="G129" s="131"/>
    </row>
    <row r="130" spans="2:7" ht="18">
      <c r="B130" s="18"/>
      <c r="C130" s="135"/>
      <c r="E130" s="131"/>
      <c r="F130" s="58"/>
      <c r="G130" s="136"/>
    </row>
    <row r="131" spans="2:7" ht="15">
      <c r="B131" s="18"/>
      <c r="C131" s="134"/>
      <c r="E131" s="131"/>
      <c r="F131" s="58"/>
      <c r="G131" s="131"/>
    </row>
    <row r="132" spans="2:7" ht="15">
      <c r="B132" s="18"/>
      <c r="C132" s="134"/>
      <c r="E132" s="131"/>
      <c r="F132" s="58"/>
      <c r="G132" s="131"/>
    </row>
    <row r="133" spans="2:7" ht="12.75">
      <c r="B133" s="15"/>
      <c r="C133" s="131"/>
      <c r="E133" s="131"/>
      <c r="F133" s="58"/>
      <c r="G133" s="131"/>
    </row>
    <row r="134" spans="2:7" ht="12.75">
      <c r="B134" s="15"/>
      <c r="C134" s="131"/>
      <c r="E134" s="131"/>
      <c r="F134" s="58"/>
      <c r="G134" s="61"/>
    </row>
    <row r="135" spans="2:7" ht="12.75">
      <c r="B135" s="18"/>
      <c r="C135" s="131"/>
      <c r="E135" s="131"/>
      <c r="F135" s="58"/>
      <c r="G135" s="131"/>
    </row>
    <row r="136" spans="2:7" ht="12.75">
      <c r="B136" s="18"/>
      <c r="C136" s="131"/>
      <c r="E136" s="131"/>
      <c r="F136" s="58"/>
      <c r="G136" s="131"/>
    </row>
    <row r="137" spans="2:7" ht="12.75">
      <c r="B137" s="18"/>
      <c r="C137" s="131"/>
      <c r="E137" s="131"/>
      <c r="F137" s="58"/>
      <c r="G137" s="131"/>
    </row>
    <row r="138" spans="2:7" ht="12.75">
      <c r="B138" s="18"/>
      <c r="C138" s="131"/>
      <c r="E138" s="131"/>
      <c r="F138" s="58"/>
      <c r="G138" s="131"/>
    </row>
    <row r="139" spans="2:7" ht="12.75">
      <c r="B139" s="18"/>
      <c r="C139" s="131"/>
      <c r="E139" s="131"/>
      <c r="F139" s="58"/>
      <c r="G139" s="131"/>
    </row>
    <row r="140" spans="2:7" ht="12.75">
      <c r="B140" s="18"/>
      <c r="C140" s="131"/>
      <c r="E140" s="131"/>
      <c r="F140" s="58"/>
      <c r="G140" s="131"/>
    </row>
    <row r="141" spans="2:7" ht="12.75">
      <c r="B141" s="18"/>
      <c r="C141" s="131"/>
      <c r="E141" s="131"/>
      <c r="F141" s="58"/>
      <c r="G141" s="131"/>
    </row>
    <row r="142" spans="2:7" ht="12.75">
      <c r="B142" s="18"/>
      <c r="C142" s="131"/>
      <c r="E142" s="131"/>
      <c r="F142" s="58"/>
      <c r="G142" s="131"/>
    </row>
    <row r="143" spans="2:7" ht="12.75">
      <c r="B143" s="18"/>
      <c r="C143" s="131"/>
      <c r="E143" s="131"/>
      <c r="F143" s="58"/>
      <c r="G143" s="131"/>
    </row>
    <row r="144" spans="2:7" ht="12.75">
      <c r="B144" s="18"/>
      <c r="C144" s="131"/>
      <c r="E144" s="131"/>
      <c r="F144" s="58"/>
      <c r="G144" s="131"/>
    </row>
    <row r="145" spans="2:7" ht="12.75">
      <c r="B145" s="18"/>
      <c r="C145" s="131"/>
      <c r="E145" s="131"/>
      <c r="F145" s="58"/>
      <c r="G145" s="131"/>
    </row>
    <row r="146" spans="2:7" ht="12.75">
      <c r="B146" s="18"/>
      <c r="C146" s="131"/>
      <c r="E146" s="61"/>
      <c r="G146" s="61"/>
    </row>
    <row r="147" spans="2:7" ht="12.75">
      <c r="B147" s="18"/>
      <c r="C147" s="131"/>
      <c r="E147" s="61"/>
      <c r="G147" s="61"/>
    </row>
    <row r="148" spans="2:7" ht="12.75">
      <c r="B148" s="18"/>
      <c r="C148" s="131"/>
      <c r="E148" s="61"/>
      <c r="G148" s="61"/>
    </row>
    <row r="149" spans="2:7" ht="12.75">
      <c r="B149" s="18"/>
      <c r="C149" s="131"/>
      <c r="E149" s="61"/>
      <c r="G149" s="61"/>
    </row>
    <row r="150" spans="2:7" ht="12.75">
      <c r="B150" s="18"/>
      <c r="C150" s="131"/>
      <c r="E150" s="61"/>
      <c r="G150" s="61"/>
    </row>
    <row r="151" spans="2:7" ht="12.75">
      <c r="B151" s="18"/>
      <c r="C151" s="131"/>
      <c r="E151" s="61"/>
      <c r="G151" s="61"/>
    </row>
    <row r="152" spans="2:7" ht="12.75">
      <c r="B152" s="18"/>
      <c r="C152" s="131"/>
      <c r="E152" s="61"/>
      <c r="G152" s="61"/>
    </row>
    <row r="153" spans="2:7" ht="12.75">
      <c r="B153" s="18"/>
      <c r="C153" s="131"/>
      <c r="E153" s="61"/>
      <c r="G153" s="61"/>
    </row>
    <row r="154" spans="2:7" ht="12.75">
      <c r="B154" s="19"/>
      <c r="C154" s="137"/>
      <c r="E154" s="61"/>
      <c r="G154" s="61"/>
    </row>
    <row r="155" spans="2:7" ht="12.75">
      <c r="B155" s="19"/>
      <c r="C155" s="137"/>
      <c r="E155" s="61"/>
      <c r="G155" s="61"/>
    </row>
    <row r="156" spans="2:7" ht="12.75">
      <c r="B156" s="19"/>
      <c r="C156" s="137"/>
      <c r="E156" s="61"/>
      <c r="G156" s="61"/>
    </row>
    <row r="157" spans="2:7" ht="12.75">
      <c r="B157" s="19"/>
      <c r="C157" s="137"/>
      <c r="E157" s="61"/>
      <c r="G157" s="61"/>
    </row>
    <row r="158" spans="2:7" ht="12.75">
      <c r="B158" s="19"/>
      <c r="C158" s="137"/>
      <c r="E158" s="61"/>
      <c r="G158" s="61"/>
    </row>
    <row r="159" spans="2:7" ht="12.75">
      <c r="B159" s="138"/>
      <c r="C159" s="61"/>
      <c r="E159" s="61"/>
      <c r="G159" s="61"/>
    </row>
    <row r="160" spans="2:7" ht="15.75">
      <c r="B160" s="138"/>
      <c r="C160" s="136"/>
      <c r="E160" s="61"/>
      <c r="G160" s="132"/>
    </row>
    <row r="161" spans="2:7" ht="12.75">
      <c r="B161" s="138"/>
      <c r="C161" s="61"/>
      <c r="E161" s="61"/>
      <c r="G161" s="61"/>
    </row>
    <row r="162" spans="2:7" ht="12.75">
      <c r="B162" s="138"/>
      <c r="C162" s="132"/>
      <c r="E162" s="61"/>
      <c r="G162" s="61"/>
    </row>
    <row r="163" spans="2:7" ht="12.75">
      <c r="B163" s="138"/>
      <c r="C163" s="61"/>
      <c r="E163" s="61"/>
      <c r="G163" s="61"/>
    </row>
    <row r="164" spans="2:7" ht="12.75">
      <c r="B164" s="138"/>
      <c r="C164" s="61"/>
      <c r="E164" s="61"/>
      <c r="G164" s="61"/>
    </row>
    <row r="165" spans="2:7" ht="12.75">
      <c r="B165" s="139"/>
      <c r="C165" s="132"/>
      <c r="E165" s="61"/>
      <c r="G165" s="61"/>
    </row>
    <row r="166" spans="2:7" ht="12.75">
      <c r="B166" s="138"/>
      <c r="C166" s="61"/>
      <c r="E166" s="61"/>
      <c r="G166" s="61"/>
    </row>
    <row r="167" spans="2:7" ht="12.75">
      <c r="B167" s="139"/>
      <c r="C167" s="132"/>
      <c r="E167" s="61"/>
      <c r="G167" s="61"/>
    </row>
    <row r="168" spans="2:7" ht="12.75">
      <c r="B168" s="139"/>
      <c r="C168" s="61"/>
      <c r="E168" s="61"/>
      <c r="G168" s="61"/>
    </row>
    <row r="169" spans="2:7" ht="12.75">
      <c r="B169" s="139"/>
      <c r="C169" s="61"/>
      <c r="E169" s="61"/>
      <c r="G169" s="61"/>
    </row>
    <row r="170" spans="2:7" ht="12.75">
      <c r="B170" s="139"/>
      <c r="C170" s="61"/>
      <c r="E170" s="61"/>
      <c r="G170" s="61"/>
    </row>
    <row r="171" spans="2:7" ht="12.75">
      <c r="B171" s="139"/>
      <c r="C171" s="61"/>
      <c r="E171" s="61"/>
      <c r="G171" s="61"/>
    </row>
    <row r="172" spans="2:7" ht="12.75">
      <c r="B172" s="139"/>
      <c r="C172" s="140"/>
      <c r="E172" s="61"/>
      <c r="G172" s="61"/>
    </row>
    <row r="173" spans="2:7" ht="12.75">
      <c r="B173" s="139"/>
      <c r="C173" s="140"/>
      <c r="E173" s="61"/>
      <c r="G173" s="61"/>
    </row>
    <row r="174" spans="2:7" ht="12.75">
      <c r="B174" s="139"/>
      <c r="C174" s="140"/>
      <c r="E174" s="61"/>
      <c r="G174" s="61"/>
    </row>
    <row r="175" spans="2:7" ht="12.75">
      <c r="B175" s="139"/>
      <c r="C175" s="140"/>
      <c r="E175" s="61"/>
      <c r="G175" s="61"/>
    </row>
    <row r="176" spans="2:7" ht="12.75">
      <c r="B176" s="139"/>
      <c r="C176" s="140"/>
      <c r="E176" s="61"/>
      <c r="G176" s="61"/>
    </row>
    <row r="177" spans="2:7" ht="12.75">
      <c r="B177" s="139"/>
      <c r="C177" s="61"/>
      <c r="E177" s="61"/>
      <c r="G177" s="61"/>
    </row>
    <row r="178" spans="2:7" ht="12.75">
      <c r="B178" s="139"/>
      <c r="C178" s="61"/>
      <c r="E178" s="61"/>
      <c r="G178" s="61"/>
    </row>
    <row r="179" spans="2:7" ht="12.75">
      <c r="B179" s="139"/>
      <c r="C179" s="140"/>
      <c r="E179" s="61"/>
      <c r="G179" s="61"/>
    </row>
    <row r="180" spans="2:7" ht="12.75">
      <c r="B180" s="139"/>
      <c r="C180" s="140"/>
      <c r="E180" s="61"/>
      <c r="G180" s="61"/>
    </row>
    <row r="181" spans="2:7" ht="12.75">
      <c r="B181" s="139"/>
      <c r="C181" s="140"/>
      <c r="E181" s="61"/>
      <c r="G181" s="61"/>
    </row>
    <row r="182" spans="2:7" ht="12.75">
      <c r="B182" s="139"/>
      <c r="C182" s="140"/>
      <c r="E182" s="61"/>
      <c r="G182" s="61"/>
    </row>
    <row r="183" spans="2:7" ht="12.75">
      <c r="B183" s="139"/>
      <c r="C183" s="140"/>
      <c r="E183" s="61"/>
      <c r="G183" s="61"/>
    </row>
    <row r="184" spans="2:7" ht="12.75">
      <c r="B184" s="139"/>
      <c r="C184" s="140"/>
      <c r="E184" s="61"/>
      <c r="G184" s="61"/>
    </row>
    <row r="185" spans="2:7" ht="12.75">
      <c r="B185" s="139"/>
      <c r="C185" s="140"/>
      <c r="E185" s="61"/>
      <c r="G185" s="61"/>
    </row>
    <row r="186" spans="2:7" ht="12.75">
      <c r="B186" s="139"/>
      <c r="C186" s="140"/>
      <c r="E186" s="61"/>
      <c r="G186" s="61"/>
    </row>
    <row r="187" spans="2:7" ht="12.75">
      <c r="B187" s="139"/>
      <c r="C187" s="140"/>
      <c r="E187" s="61"/>
      <c r="G187" s="61"/>
    </row>
    <row r="188" spans="2:7" ht="12.75">
      <c r="B188" s="139"/>
      <c r="C188" s="140"/>
      <c r="E188" s="61"/>
      <c r="G188" s="61"/>
    </row>
    <row r="189" spans="2:7" ht="12.75">
      <c r="B189" s="139"/>
      <c r="C189" s="140"/>
      <c r="E189" s="61"/>
      <c r="G189" s="61"/>
    </row>
    <row r="190" spans="2:7" ht="12.75">
      <c r="B190" s="138"/>
      <c r="C190" s="140"/>
      <c r="E190" s="61"/>
      <c r="G190" s="61"/>
    </row>
    <row r="191" spans="2:7" ht="12.75">
      <c r="B191" s="139"/>
      <c r="C191" s="140"/>
      <c r="E191" s="61"/>
      <c r="G191" s="61"/>
    </row>
    <row r="192" spans="2:7" ht="12.75">
      <c r="B192" s="139"/>
      <c r="C192" s="140"/>
      <c r="E192" s="61"/>
      <c r="G192" s="61"/>
    </row>
    <row r="193" spans="2:7" ht="12.75">
      <c r="B193" s="139"/>
      <c r="C193" s="140"/>
      <c r="E193" s="61"/>
      <c r="G193" s="61"/>
    </row>
    <row r="194" spans="2:7" ht="12.75">
      <c r="B194" s="139"/>
      <c r="C194" s="140"/>
      <c r="E194" s="61"/>
      <c r="G194" s="61"/>
    </row>
    <row r="195" spans="2:7" ht="12.75">
      <c r="B195" s="139"/>
      <c r="C195" s="140"/>
      <c r="E195" s="61"/>
      <c r="G195" s="61"/>
    </row>
    <row r="196" spans="2:7" ht="12.75">
      <c r="B196" s="139"/>
      <c r="C196" s="140"/>
      <c r="E196" s="61"/>
      <c r="G196" s="61"/>
    </row>
    <row r="197" spans="2:7" ht="12.75">
      <c r="B197" s="139"/>
      <c r="C197" s="140"/>
      <c r="E197" s="61"/>
      <c r="G197" s="61"/>
    </row>
    <row r="198" spans="2:7" ht="12.75">
      <c r="B198" s="139"/>
      <c r="C198" s="141"/>
      <c r="E198" s="61"/>
      <c r="G198" s="132"/>
    </row>
    <row r="199" spans="2:7" ht="12.75">
      <c r="B199" s="139"/>
      <c r="C199" s="140"/>
      <c r="E199" s="61"/>
      <c r="G199" s="61"/>
    </row>
    <row r="200" spans="2:7" ht="12.75">
      <c r="B200" s="139"/>
      <c r="C200" s="140"/>
      <c r="E200" s="61"/>
      <c r="G200" s="61"/>
    </row>
    <row r="201" spans="2:7" ht="12.75">
      <c r="B201" s="139"/>
      <c r="C201" s="140"/>
      <c r="E201" s="61"/>
      <c r="G201" s="61"/>
    </row>
    <row r="202" spans="2:7" ht="12.75">
      <c r="B202" s="139"/>
      <c r="C202" s="140"/>
      <c r="E202" s="61"/>
      <c r="G202" s="61"/>
    </row>
    <row r="203" spans="2:7" ht="12.75">
      <c r="B203" s="139"/>
      <c r="C203" s="140"/>
      <c r="E203" s="61"/>
      <c r="G203" s="61"/>
    </row>
    <row r="204" spans="2:7" ht="12.75">
      <c r="B204" s="139"/>
      <c r="C204" s="140"/>
      <c r="E204" s="61"/>
      <c r="G204" s="61"/>
    </row>
    <row r="205" spans="2:7" ht="12.75">
      <c r="B205" s="139"/>
      <c r="C205" s="140"/>
      <c r="E205" s="61"/>
      <c r="G205" s="61"/>
    </row>
    <row r="206" spans="2:7" ht="12.75">
      <c r="B206" s="139"/>
      <c r="C206" s="140"/>
      <c r="E206" s="61"/>
      <c r="G206" s="61"/>
    </row>
    <row r="207" spans="2:7" ht="12.75">
      <c r="B207" s="139"/>
      <c r="C207" s="140"/>
      <c r="E207" s="61"/>
      <c r="G207" s="61"/>
    </row>
    <row r="208" spans="2:7" ht="12.75">
      <c r="B208" s="139"/>
      <c r="C208" s="140"/>
      <c r="E208" s="61"/>
      <c r="G208" s="61"/>
    </row>
    <row r="209" spans="2:7" ht="12.75">
      <c r="B209" s="139"/>
      <c r="C209" s="140"/>
      <c r="E209" s="61"/>
      <c r="G209" s="61"/>
    </row>
    <row r="210" spans="2:7" ht="12.75">
      <c r="B210" s="139"/>
      <c r="C210" s="141"/>
      <c r="E210" s="61"/>
      <c r="G210" s="61"/>
    </row>
    <row r="211" spans="2:7" ht="12.75">
      <c r="B211" s="139"/>
      <c r="C211" s="140"/>
      <c r="E211" s="61"/>
      <c r="G211" s="61"/>
    </row>
    <row r="212" spans="2:7" ht="15">
      <c r="B212" s="139"/>
      <c r="C212" s="142"/>
      <c r="E212" s="61"/>
      <c r="G212" s="61"/>
    </row>
    <row r="213" spans="2:7" ht="12.75">
      <c r="B213" s="139"/>
      <c r="C213" s="140"/>
      <c r="E213" s="61"/>
      <c r="G213" s="61"/>
    </row>
    <row r="214" spans="2:7" ht="12.75">
      <c r="B214" s="139"/>
      <c r="C214" s="140"/>
      <c r="E214" s="61"/>
      <c r="G214" s="61"/>
    </row>
    <row r="215" spans="2:7" ht="15">
      <c r="B215" s="139"/>
      <c r="C215" s="142"/>
      <c r="E215" s="61"/>
      <c r="G215" s="61"/>
    </row>
    <row r="216" spans="2:7" ht="12.75">
      <c r="B216" s="139"/>
      <c r="C216" s="140"/>
      <c r="E216" s="61"/>
      <c r="G216" s="61"/>
    </row>
    <row r="217" spans="2:7" ht="12.75">
      <c r="B217" s="138"/>
      <c r="C217" s="131"/>
      <c r="E217" s="131"/>
      <c r="G217" s="131"/>
    </row>
    <row r="218" spans="2:7" ht="12.75">
      <c r="B218" s="138"/>
      <c r="C218" s="131"/>
      <c r="E218" s="131"/>
      <c r="G218" s="131"/>
    </row>
    <row r="219" spans="2:7" ht="12.75">
      <c r="B219" s="15"/>
      <c r="C219" s="131"/>
      <c r="E219" s="131"/>
      <c r="G219" s="131"/>
    </row>
    <row r="220" spans="2:7" ht="12.75">
      <c r="B220" s="15"/>
      <c r="C220" s="131"/>
      <c r="E220" s="131"/>
      <c r="G220" s="131"/>
    </row>
    <row r="221" spans="2:7" ht="12.75">
      <c r="B221" s="18"/>
      <c r="C221" s="131"/>
      <c r="E221" s="131"/>
      <c r="G221" s="131"/>
    </row>
    <row r="222" spans="2:7" ht="12.75">
      <c r="B222" s="18"/>
      <c r="C222" s="131"/>
      <c r="E222" s="131"/>
      <c r="G222" s="132"/>
    </row>
    <row r="223" spans="2:7" ht="12.75">
      <c r="B223" s="15"/>
      <c r="C223" s="131"/>
      <c r="E223" s="131"/>
      <c r="G223" s="131"/>
    </row>
    <row r="224" spans="2:7" ht="12.75">
      <c r="B224" s="138"/>
      <c r="C224" s="61"/>
      <c r="E224" s="131"/>
      <c r="G224" s="131"/>
    </row>
    <row r="225" spans="2:7" ht="12.75">
      <c r="B225" s="138"/>
      <c r="C225" s="61"/>
      <c r="E225" s="131"/>
      <c r="G225" s="131"/>
    </row>
    <row r="226" spans="2:7" ht="12.75">
      <c r="B226" s="15"/>
      <c r="C226" s="131"/>
      <c r="E226" s="131"/>
      <c r="G226" s="131"/>
    </row>
    <row r="227" spans="2:7" ht="12.75">
      <c r="B227" s="18"/>
      <c r="C227" s="131"/>
      <c r="E227" s="131"/>
      <c r="G227" s="131"/>
    </row>
    <row r="228" spans="2:7" ht="12.75">
      <c r="B228" s="15"/>
      <c r="C228" s="131"/>
      <c r="E228" s="131"/>
      <c r="G228" s="131"/>
    </row>
    <row r="229" spans="2:7" ht="12.75">
      <c r="B229" s="18"/>
      <c r="C229" s="131"/>
      <c r="E229" s="131"/>
      <c r="G229" s="131"/>
    </row>
    <row r="230" spans="2:7" ht="12.75">
      <c r="B230" s="15"/>
      <c r="C230" s="131"/>
      <c r="E230" s="131"/>
      <c r="G230" s="131"/>
    </row>
    <row r="231" spans="2:7" ht="12.75">
      <c r="B231" s="15"/>
      <c r="C231" s="131"/>
      <c r="E231" s="131"/>
      <c r="G231" s="131"/>
    </row>
    <row r="232" spans="2:7" ht="12.75">
      <c r="B232" s="15"/>
      <c r="C232" s="131"/>
      <c r="E232" s="131"/>
      <c r="G232" s="131"/>
    </row>
    <row r="233" spans="2:7" ht="15.75">
      <c r="B233" s="15"/>
      <c r="C233" s="136"/>
      <c r="E233" s="131"/>
      <c r="G233" s="132"/>
    </row>
    <row r="234" spans="2:7" ht="12.75">
      <c r="B234" s="15"/>
      <c r="C234" s="131"/>
      <c r="E234" s="131"/>
      <c r="G234" s="131"/>
    </row>
    <row r="235" spans="2:7" ht="12.75">
      <c r="B235" s="15"/>
      <c r="C235" s="131"/>
      <c r="E235" s="131"/>
      <c r="G235" s="131"/>
    </row>
    <row r="236" spans="2:7" ht="12.75">
      <c r="B236" s="15"/>
      <c r="C236" s="131"/>
      <c r="E236" s="131"/>
      <c r="G236" s="131"/>
    </row>
    <row r="237" spans="2:7" ht="12.75">
      <c r="B237" s="15"/>
      <c r="C237" s="131"/>
      <c r="E237" s="131"/>
      <c r="G237" s="131"/>
    </row>
    <row r="238" spans="2:7" ht="12.75">
      <c r="B238" s="15"/>
      <c r="C238" s="131"/>
      <c r="E238" s="131"/>
      <c r="G238" s="131"/>
    </row>
    <row r="239" spans="2:7" ht="12.75">
      <c r="B239" s="15"/>
      <c r="C239" s="131"/>
      <c r="E239" s="131"/>
      <c r="G239" s="131"/>
    </row>
    <row r="240" spans="2:7" ht="12.75">
      <c r="B240" s="15"/>
      <c r="C240" s="131"/>
      <c r="E240" s="131"/>
      <c r="G240" s="131"/>
    </row>
    <row r="241" spans="2:7" ht="12.75">
      <c r="B241" s="15"/>
      <c r="C241" s="131"/>
      <c r="E241" s="131"/>
      <c r="G241" s="131"/>
    </row>
    <row r="242" spans="2:7" ht="12.75">
      <c r="B242" s="18"/>
      <c r="C242" s="131"/>
      <c r="E242" s="131"/>
      <c r="G242" s="131"/>
    </row>
    <row r="243" spans="2:7" ht="12.75">
      <c r="B243" s="15"/>
      <c r="C243" s="131"/>
      <c r="E243" s="131"/>
      <c r="G243" s="132"/>
    </row>
    <row r="244" spans="2:7" ht="12.75">
      <c r="B244" s="15"/>
      <c r="C244" s="131"/>
      <c r="E244" s="131"/>
      <c r="G244" s="131"/>
    </row>
    <row r="245" spans="2:7" ht="12.75">
      <c r="B245" s="15"/>
      <c r="C245" s="131"/>
      <c r="E245" s="131"/>
      <c r="G245" s="132"/>
    </row>
    <row r="246" spans="2:7" ht="12.75">
      <c r="B246" s="138"/>
      <c r="C246" s="61"/>
      <c r="E246" s="61"/>
      <c r="G246" s="61"/>
    </row>
    <row r="247" spans="2:7" ht="12.75">
      <c r="B247" s="138"/>
      <c r="C247" s="61"/>
      <c r="E247" s="61"/>
      <c r="G247" s="61"/>
    </row>
    <row r="248" spans="2:7" ht="12.75">
      <c r="B248" s="138"/>
      <c r="C248" s="61"/>
      <c r="E248" s="61"/>
      <c r="G248" s="61"/>
    </row>
    <row r="249" spans="2:7" ht="12.75">
      <c r="B249" s="138"/>
      <c r="C249" s="61"/>
      <c r="E249" s="61"/>
      <c r="G249" s="61"/>
    </row>
    <row r="250" spans="2:7" ht="12.75">
      <c r="B250" s="138"/>
      <c r="C250" s="61"/>
      <c r="E250" s="61"/>
      <c r="G250" s="61"/>
    </row>
    <row r="251" spans="2:7" ht="12.75">
      <c r="B251" s="138"/>
      <c r="C251" s="61"/>
      <c r="E251" s="61"/>
      <c r="G251" s="61"/>
    </row>
    <row r="252" spans="2:7" ht="12.75">
      <c r="B252" s="138"/>
      <c r="C252" s="61"/>
      <c r="E252" s="61"/>
      <c r="G252" s="61"/>
    </row>
    <row r="253" spans="2:7" ht="12.75">
      <c r="B253" s="138"/>
      <c r="C253" s="61"/>
      <c r="E253" s="61"/>
      <c r="G253" s="61"/>
    </row>
    <row r="254" spans="2:7" ht="12.75">
      <c r="B254" s="138"/>
      <c r="C254" s="61"/>
      <c r="E254" s="61"/>
      <c r="G254" s="61"/>
    </row>
    <row r="255" spans="2:7" ht="12.75">
      <c r="B255" s="138"/>
      <c r="C255" s="61"/>
      <c r="E255" s="61"/>
      <c r="G255" s="61"/>
    </row>
    <row r="256" spans="2:7" ht="12.75">
      <c r="B256" s="138"/>
      <c r="C256" s="61"/>
      <c r="E256" s="61"/>
      <c r="G256" s="61"/>
    </row>
    <row r="257" spans="2:7" ht="12.75">
      <c r="B257" s="138"/>
      <c r="C257" s="61"/>
      <c r="E257" s="61"/>
      <c r="G257" s="61"/>
    </row>
    <row r="258" spans="2:7" ht="12.75">
      <c r="B258" s="138"/>
      <c r="C258" s="61"/>
      <c r="E258" s="61"/>
      <c r="G258" s="61"/>
    </row>
    <row r="259" spans="2:7" ht="12.75">
      <c r="B259" s="138"/>
      <c r="C259" s="61"/>
      <c r="E259" s="61"/>
      <c r="G259" s="61"/>
    </row>
    <row r="260" spans="2:7" ht="12.75">
      <c r="B260" s="138"/>
      <c r="C260" s="61"/>
      <c r="E260" s="61"/>
      <c r="G260" s="61"/>
    </row>
    <row r="261" spans="2:7" ht="12.75">
      <c r="B261" s="138"/>
      <c r="C261" s="61"/>
      <c r="E261" s="61"/>
      <c r="G261" s="61"/>
    </row>
    <row r="262" spans="2:7" ht="12.75">
      <c r="B262" s="138"/>
      <c r="C262" s="61"/>
      <c r="E262" s="61"/>
      <c r="G262" s="61"/>
    </row>
    <row r="263" spans="2:7" ht="12.75">
      <c r="B263" s="138"/>
      <c r="C263" s="61"/>
      <c r="E263" s="61"/>
      <c r="G263" s="61"/>
    </row>
    <row r="264" spans="2:7" ht="12.75">
      <c r="B264" s="138"/>
      <c r="C264" s="61"/>
      <c r="E264" s="61"/>
      <c r="G264" s="61"/>
    </row>
    <row r="265" spans="2:7" ht="12.75">
      <c r="B265" s="138"/>
      <c r="C265" s="61"/>
      <c r="E265" s="61"/>
      <c r="G265" s="61"/>
    </row>
    <row r="266" spans="2:7" ht="12.75">
      <c r="B266" s="138"/>
      <c r="C266" s="61"/>
      <c r="E266" s="61"/>
      <c r="G266" s="61"/>
    </row>
    <row r="267" spans="2:7" ht="12.75">
      <c r="B267" s="138"/>
      <c r="C267" s="61"/>
      <c r="E267" s="61"/>
      <c r="G267" s="61"/>
    </row>
    <row r="268" spans="2:7" ht="12.75">
      <c r="B268" s="138"/>
      <c r="C268" s="61"/>
      <c r="E268" s="61"/>
      <c r="G268" s="61"/>
    </row>
    <row r="269" spans="2:7" ht="12.75">
      <c r="B269" s="138"/>
      <c r="C269" s="61"/>
      <c r="E269" s="61"/>
      <c r="G269" s="61"/>
    </row>
    <row r="270" spans="2:7" ht="12.75">
      <c r="B270" s="138"/>
      <c r="C270" s="61"/>
      <c r="E270" s="61"/>
      <c r="G270" s="61"/>
    </row>
    <row r="271" spans="2:7" ht="12.75">
      <c r="B271" s="138"/>
      <c r="C271" s="61"/>
      <c r="E271" s="61"/>
      <c r="G271" s="61"/>
    </row>
    <row r="272" spans="2:7" ht="12.75">
      <c r="B272" s="138"/>
      <c r="C272" s="61"/>
      <c r="E272" s="61"/>
      <c r="G272" s="61"/>
    </row>
    <row r="273" spans="2:7" ht="12.75">
      <c r="B273" s="138"/>
      <c r="C273" s="61"/>
      <c r="E273" s="61"/>
      <c r="G273" s="61"/>
    </row>
    <row r="274" spans="2:7" ht="12.75">
      <c r="B274" s="138"/>
      <c r="C274" s="61"/>
      <c r="E274" s="61"/>
      <c r="G274" s="61"/>
    </row>
    <row r="275" spans="2:7" ht="12.75">
      <c r="B275" s="138"/>
      <c r="C275" s="61"/>
      <c r="E275" s="61"/>
      <c r="G275" s="61"/>
    </row>
  </sheetData>
  <sheetProtection/>
  <mergeCells count="2">
    <mergeCell ref="A1:I1"/>
    <mergeCell ref="A3:I3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I11" sqref="I11"/>
    </sheetView>
  </sheetViews>
  <sheetFormatPr defaultColWidth="9.140625" defaultRowHeight="12.75"/>
  <cols>
    <col min="1" max="1" width="3.00390625" style="0" bestFit="1" customWidth="1"/>
    <col min="2" max="2" width="48.00390625" style="0" customWidth="1"/>
    <col min="3" max="5" width="10.28125" style="0" customWidth="1"/>
  </cols>
  <sheetData>
    <row r="1" spans="1:3" ht="12.75">
      <c r="A1" s="227" t="s">
        <v>679</v>
      </c>
      <c r="B1" s="227"/>
      <c r="C1" s="227"/>
    </row>
    <row r="4" spans="1:3" ht="25.5" customHeight="1">
      <c r="A4" s="232" t="s">
        <v>478</v>
      </c>
      <c r="B4" s="232"/>
      <c r="C4" s="232"/>
    </row>
    <row r="5" spans="1:5" ht="12.75" customHeight="1">
      <c r="A5" s="46"/>
      <c r="B5" s="46"/>
      <c r="C5" s="53"/>
      <c r="E5" s="37" t="s">
        <v>626</v>
      </c>
    </row>
    <row r="6" spans="1:5" ht="12.75" customHeight="1">
      <c r="A6" s="54" t="s">
        <v>574</v>
      </c>
      <c r="B6" s="54" t="s">
        <v>14</v>
      </c>
      <c r="C6" s="54" t="s">
        <v>273</v>
      </c>
      <c r="D6" s="56" t="s">
        <v>15</v>
      </c>
      <c r="E6" s="56" t="s">
        <v>16</v>
      </c>
    </row>
    <row r="7" spans="1:5" ht="12.75">
      <c r="A7" s="43"/>
      <c r="B7" s="43" t="s">
        <v>0</v>
      </c>
      <c r="C7" s="43"/>
      <c r="D7" s="4"/>
      <c r="E7" s="4"/>
    </row>
    <row r="8" spans="1:5" ht="12.75">
      <c r="A8" s="4">
        <v>1</v>
      </c>
      <c r="B8" s="5" t="s">
        <v>289</v>
      </c>
      <c r="C8" s="5" t="s">
        <v>276</v>
      </c>
      <c r="D8" s="5" t="s">
        <v>336</v>
      </c>
      <c r="E8" s="5" t="s">
        <v>475</v>
      </c>
    </row>
    <row r="9" spans="1:5" ht="12.75">
      <c r="A9" s="4">
        <v>2</v>
      </c>
      <c r="B9" s="48" t="s">
        <v>290</v>
      </c>
      <c r="C9" s="26">
        <v>11410000</v>
      </c>
      <c r="D9" s="26">
        <v>11410000</v>
      </c>
      <c r="E9" s="26">
        <v>13698274</v>
      </c>
    </row>
    <row r="10" spans="1:5" ht="12.75">
      <c r="A10" s="4">
        <v>3</v>
      </c>
      <c r="B10" s="49" t="s">
        <v>291</v>
      </c>
      <c r="C10" s="26"/>
      <c r="D10" s="26"/>
      <c r="E10" s="26"/>
    </row>
    <row r="11" spans="1:5" ht="12.75">
      <c r="A11" s="4">
        <v>4</v>
      </c>
      <c r="B11" s="49" t="s">
        <v>484</v>
      </c>
      <c r="C11" s="26"/>
      <c r="D11" s="26"/>
      <c r="E11" s="26"/>
    </row>
    <row r="12" spans="1:5" ht="38.25">
      <c r="A12" s="4">
        <v>5</v>
      </c>
      <c r="B12" s="49" t="s">
        <v>293</v>
      </c>
      <c r="C12" s="26"/>
      <c r="D12" s="26"/>
      <c r="E12" s="26"/>
    </row>
    <row r="13" spans="1:5" ht="12.75">
      <c r="A13" s="4">
        <v>6</v>
      </c>
      <c r="B13" s="49" t="s">
        <v>294</v>
      </c>
      <c r="C13" s="26">
        <v>0</v>
      </c>
      <c r="D13" s="26"/>
      <c r="E13" s="26"/>
    </row>
    <row r="14" spans="1:5" ht="12.75">
      <c r="A14" s="4">
        <v>7</v>
      </c>
      <c r="B14" s="45" t="s">
        <v>295</v>
      </c>
      <c r="C14" s="26">
        <v>0</v>
      </c>
      <c r="D14" s="26"/>
      <c r="E14" s="26"/>
    </row>
    <row r="15" spans="1:5" ht="12.75">
      <c r="A15" s="4">
        <v>8</v>
      </c>
      <c r="B15" s="49" t="s">
        <v>296</v>
      </c>
      <c r="C15" s="26">
        <v>0</v>
      </c>
      <c r="D15" s="26"/>
      <c r="E15" s="26"/>
    </row>
    <row r="16" spans="1:5" ht="12.75">
      <c r="A16" s="4">
        <v>9</v>
      </c>
      <c r="B16" s="5" t="s">
        <v>297</v>
      </c>
      <c r="C16" s="27">
        <f>SUM(C9:C15)</f>
        <v>11410000</v>
      </c>
      <c r="D16" s="27">
        <f>SUM(D9:D15)</f>
        <v>11410000</v>
      </c>
      <c r="E16" s="27">
        <f>SUM(E9:E15)</f>
        <v>13698274</v>
      </c>
    </row>
    <row r="17" spans="1:5" ht="12.75">
      <c r="A17" s="4">
        <v>10</v>
      </c>
      <c r="B17" s="5" t="s">
        <v>298</v>
      </c>
      <c r="C17" s="30">
        <f>C16/2</f>
        <v>5705000</v>
      </c>
      <c r="D17" s="30">
        <f>D16/2</f>
        <v>5705000</v>
      </c>
      <c r="E17" s="30">
        <f>E16/2</f>
        <v>6849137</v>
      </c>
    </row>
    <row r="18" spans="1:3" ht="12.75">
      <c r="A18" s="7"/>
      <c r="B18" s="8"/>
      <c r="C18" s="9"/>
    </row>
    <row r="19" spans="1:3" ht="12.75">
      <c r="A19" s="7"/>
      <c r="B19" s="8"/>
      <c r="C19" s="9"/>
    </row>
    <row r="20" spans="1:7" ht="12.75">
      <c r="A20" s="7"/>
      <c r="B20" s="8"/>
      <c r="C20" s="9"/>
      <c r="G20" t="s">
        <v>626</v>
      </c>
    </row>
    <row r="21" spans="1:7" ht="12.75">
      <c r="A21" s="6" t="s">
        <v>574</v>
      </c>
      <c r="B21" s="45" t="s">
        <v>14</v>
      </c>
      <c r="C21" s="6" t="s">
        <v>273</v>
      </c>
      <c r="D21" s="6" t="s">
        <v>15</v>
      </c>
      <c r="E21" s="6" t="s">
        <v>16</v>
      </c>
      <c r="F21" s="6" t="s">
        <v>38</v>
      </c>
      <c r="G21" s="6" t="s">
        <v>27</v>
      </c>
    </row>
    <row r="22" spans="1:7" ht="12.75">
      <c r="A22" s="4">
        <v>11</v>
      </c>
      <c r="B22" s="44" t="s">
        <v>299</v>
      </c>
      <c r="C22" s="10">
        <v>2016</v>
      </c>
      <c r="D22" s="10">
        <v>2017</v>
      </c>
      <c r="E22" s="10">
        <v>2018</v>
      </c>
      <c r="F22" s="10">
        <v>2019</v>
      </c>
      <c r="G22" s="10">
        <v>2020</v>
      </c>
    </row>
    <row r="23" spans="1:7" ht="12.75">
      <c r="A23" s="4"/>
      <c r="B23" s="11"/>
      <c r="C23" s="11"/>
      <c r="D23" s="11"/>
      <c r="E23" s="11"/>
      <c r="F23" s="11"/>
      <c r="G23" s="11"/>
    </row>
    <row r="24" spans="1:7" ht="12.75">
      <c r="A24" s="4">
        <v>12</v>
      </c>
      <c r="B24" s="45" t="s">
        <v>300</v>
      </c>
      <c r="C24" s="11"/>
      <c r="D24" s="11"/>
      <c r="E24" s="11"/>
      <c r="F24" s="11"/>
      <c r="G24" s="11"/>
    </row>
    <row r="25" spans="1:7" ht="12.75">
      <c r="A25" s="4">
        <v>13</v>
      </c>
      <c r="B25" s="45" t="s">
        <v>301</v>
      </c>
      <c r="C25" s="11"/>
      <c r="D25" s="11"/>
      <c r="E25" s="11"/>
      <c r="F25" s="11"/>
      <c r="G25" s="11"/>
    </row>
    <row r="26" spans="1:7" ht="12.75">
      <c r="A26" s="4">
        <v>14</v>
      </c>
      <c r="B26" s="45" t="s">
        <v>302</v>
      </c>
      <c r="C26" s="11"/>
      <c r="D26" s="11"/>
      <c r="E26" s="11"/>
      <c r="F26" s="11"/>
      <c r="G26" s="11"/>
    </row>
    <row r="27" spans="1:7" ht="12.75">
      <c r="A27" s="4">
        <v>15</v>
      </c>
      <c r="B27" s="45" t="s">
        <v>303</v>
      </c>
      <c r="C27" s="11"/>
      <c r="D27" s="11"/>
      <c r="E27" s="11"/>
      <c r="F27" s="11"/>
      <c r="G27" s="11"/>
    </row>
    <row r="28" spans="1:7" ht="25.5">
      <c r="A28" s="4">
        <v>16</v>
      </c>
      <c r="B28" s="45" t="s">
        <v>304</v>
      </c>
      <c r="C28" s="11"/>
      <c r="D28" s="11"/>
      <c r="E28" s="11"/>
      <c r="F28" s="11"/>
      <c r="G28" s="11"/>
    </row>
    <row r="29" spans="1:7" ht="38.25">
      <c r="A29" s="4">
        <v>17</v>
      </c>
      <c r="B29" s="45" t="s">
        <v>305</v>
      </c>
      <c r="C29" s="11"/>
      <c r="D29" s="11"/>
      <c r="E29" s="11"/>
      <c r="F29" s="11"/>
      <c r="G29" s="11"/>
    </row>
    <row r="30" spans="1:7" ht="38.25">
      <c r="A30" s="4">
        <v>18</v>
      </c>
      <c r="B30" s="45" t="s">
        <v>306</v>
      </c>
      <c r="C30" s="11"/>
      <c r="D30" s="11"/>
      <c r="E30" s="11"/>
      <c r="F30" s="11"/>
      <c r="G30" s="11"/>
    </row>
    <row r="31" spans="1:7" ht="12.75">
      <c r="A31" s="4">
        <v>19</v>
      </c>
      <c r="B31" s="5" t="s">
        <v>6</v>
      </c>
      <c r="C31" s="4"/>
      <c r="D31" s="4"/>
      <c r="E31" s="4"/>
      <c r="F31" s="4"/>
      <c r="G31" s="4"/>
    </row>
    <row r="32" spans="1:7" ht="12.75">
      <c r="A32" s="4">
        <v>20</v>
      </c>
      <c r="B32" s="44" t="s">
        <v>307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4"/>
      <c r="B33" s="5"/>
      <c r="C33" s="5"/>
      <c r="D33" s="5"/>
      <c r="E33" s="5"/>
      <c r="F33" s="5"/>
      <c r="G33" s="5"/>
    </row>
    <row r="34" spans="1:7" ht="12.75">
      <c r="A34" s="4">
        <v>21</v>
      </c>
      <c r="B34" s="44" t="s">
        <v>308</v>
      </c>
      <c r="C34" s="5"/>
      <c r="D34" s="5"/>
      <c r="E34" s="5"/>
      <c r="F34" s="5"/>
      <c r="G34" s="5"/>
    </row>
    <row r="35" ht="12.75">
      <c r="A35" s="7"/>
    </row>
    <row r="36" ht="12.75">
      <c r="A36" s="7"/>
    </row>
    <row r="37" ht="12.75">
      <c r="A37" s="7"/>
    </row>
    <row r="38" spans="1:11" ht="24.75" customHeight="1">
      <c r="A38" s="232" t="s">
        <v>477</v>
      </c>
      <c r="B38" s="232"/>
      <c r="C38" s="232"/>
      <c r="D38" s="232"/>
      <c r="E38" s="232"/>
      <c r="F38" s="232"/>
      <c r="G38" s="47"/>
      <c r="H38" s="47"/>
      <c r="I38" s="47"/>
      <c r="J38" s="47"/>
      <c r="K38" s="47"/>
    </row>
    <row r="39" spans="1:6" ht="12.75">
      <c r="A39" s="6" t="s">
        <v>574</v>
      </c>
      <c r="B39" s="6" t="s">
        <v>14</v>
      </c>
      <c r="C39" s="6" t="s">
        <v>273</v>
      </c>
      <c r="D39" s="6" t="s">
        <v>15</v>
      </c>
      <c r="E39" s="6" t="s">
        <v>16</v>
      </c>
      <c r="F39" s="6" t="s">
        <v>38</v>
      </c>
    </row>
    <row r="40" spans="1:6" ht="12.75">
      <c r="A40" s="16">
        <v>23</v>
      </c>
      <c r="B40" s="14" t="s">
        <v>309</v>
      </c>
      <c r="C40" s="4" t="s">
        <v>310</v>
      </c>
      <c r="D40" s="4"/>
      <c r="E40" s="4"/>
      <c r="F40" s="4"/>
    </row>
    <row r="41" spans="1:6" ht="12.75">
      <c r="A41" s="4">
        <v>24</v>
      </c>
      <c r="B41" s="14" t="s">
        <v>311</v>
      </c>
      <c r="C41" s="4"/>
      <c r="D41" s="4"/>
      <c r="E41" s="4"/>
      <c r="F41" s="4"/>
    </row>
    <row r="42" spans="1:6" ht="12.75">
      <c r="A42" s="13">
        <v>25</v>
      </c>
      <c r="B42" s="55" t="s">
        <v>312</v>
      </c>
      <c r="C42" s="13"/>
      <c r="D42" s="13"/>
      <c r="E42" s="13"/>
      <c r="F42" s="13"/>
    </row>
    <row r="43" spans="1:6" s="8" customFormat="1" ht="12.75">
      <c r="A43" s="5">
        <v>26</v>
      </c>
      <c r="B43" s="5" t="s">
        <v>6</v>
      </c>
      <c r="C43" s="5"/>
      <c r="D43" s="5"/>
      <c r="E43" s="5"/>
      <c r="F43" s="5"/>
    </row>
    <row r="44" s="7" customFormat="1" ht="12.75"/>
  </sheetData>
  <sheetProtection/>
  <mergeCells count="3">
    <mergeCell ref="A38:F38"/>
    <mergeCell ref="A4:C4"/>
    <mergeCell ref="A1:C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.28125" style="0" bestFit="1" customWidth="1"/>
    <col min="2" max="2" width="88.57421875" style="0" bestFit="1" customWidth="1"/>
  </cols>
  <sheetData>
    <row r="1" spans="1:4" ht="12.75">
      <c r="A1" s="233" t="s">
        <v>680</v>
      </c>
      <c r="B1" s="234"/>
      <c r="C1" s="234"/>
      <c r="D1" s="234"/>
    </row>
    <row r="3" spans="1:4" ht="12.75">
      <c r="A3" s="223" t="s">
        <v>483</v>
      </c>
      <c r="B3" s="223"/>
      <c r="C3" s="223"/>
      <c r="D3" s="223"/>
    </row>
    <row r="4" ht="12.75">
      <c r="B4" s="24"/>
    </row>
    <row r="5" spans="1:4" ht="12.75">
      <c r="A5" s="6" t="s">
        <v>574</v>
      </c>
      <c r="B5" s="6" t="s">
        <v>14</v>
      </c>
      <c r="C5" s="6" t="s">
        <v>273</v>
      </c>
      <c r="D5" s="6" t="s">
        <v>15</v>
      </c>
    </row>
    <row r="6" spans="1:4" ht="12.75">
      <c r="A6" s="4">
        <v>1</v>
      </c>
      <c r="B6" s="5" t="s">
        <v>0</v>
      </c>
      <c r="C6" s="43" t="s">
        <v>322</v>
      </c>
      <c r="D6" s="43" t="s">
        <v>605</v>
      </c>
    </row>
    <row r="7" spans="1:4" ht="12.75">
      <c r="A7" s="4">
        <v>2</v>
      </c>
      <c r="B7" s="25" t="s">
        <v>323</v>
      </c>
      <c r="C7" s="4"/>
      <c r="D7" s="4"/>
    </row>
    <row r="8" spans="1:4" ht="12.75">
      <c r="A8" s="4">
        <v>3</v>
      </c>
      <c r="B8" s="25" t="s">
        <v>324</v>
      </c>
      <c r="C8" s="4"/>
      <c r="D8" s="4"/>
    </row>
    <row r="9" spans="1:4" ht="12.75">
      <c r="A9" s="4">
        <v>4</v>
      </c>
      <c r="B9" s="25" t="s">
        <v>325</v>
      </c>
      <c r="C9" s="4"/>
      <c r="D9" s="4"/>
    </row>
    <row r="10" spans="1:4" ht="12.75">
      <c r="A10" s="4">
        <v>5</v>
      </c>
      <c r="B10" s="25" t="s">
        <v>326</v>
      </c>
      <c r="C10" s="4"/>
      <c r="D10" s="4"/>
    </row>
    <row r="11" spans="1:4" ht="12.75">
      <c r="A11" s="4">
        <v>6</v>
      </c>
      <c r="B11" s="25" t="s">
        <v>327</v>
      </c>
      <c r="C11" s="4"/>
      <c r="D11" s="4"/>
    </row>
    <row r="12" spans="1:4" ht="12.75">
      <c r="A12" s="4">
        <v>7</v>
      </c>
      <c r="B12" s="25" t="s">
        <v>328</v>
      </c>
      <c r="C12" s="4">
        <v>0</v>
      </c>
      <c r="D12" s="4">
        <v>0</v>
      </c>
    </row>
    <row r="13" spans="1:4" ht="12.75">
      <c r="A13" s="4"/>
      <c r="B13" s="4" t="s">
        <v>329</v>
      </c>
      <c r="C13" s="4"/>
      <c r="D13" s="4"/>
    </row>
    <row r="14" spans="1:4" ht="12.75">
      <c r="A14" s="4">
        <v>8</v>
      </c>
      <c r="B14" s="5" t="s">
        <v>4</v>
      </c>
      <c r="C14" s="5">
        <v>0</v>
      </c>
      <c r="D14" s="5">
        <v>0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H27" sqref="H27"/>
    </sheetView>
  </sheetViews>
  <sheetFormatPr defaultColWidth="9.140625" defaultRowHeight="12.75"/>
  <cols>
    <col min="1" max="1" width="4.7109375" style="0" bestFit="1" customWidth="1"/>
    <col min="2" max="2" width="51.57421875" style="0" customWidth="1"/>
    <col min="3" max="3" width="11.140625" style="0" bestFit="1" customWidth="1"/>
    <col min="4" max="4" width="13.00390625" style="0" customWidth="1"/>
    <col min="5" max="5" width="10.00390625" style="0" customWidth="1"/>
  </cols>
  <sheetData>
    <row r="1" spans="2:5" ht="12.75">
      <c r="B1" s="227" t="s">
        <v>681</v>
      </c>
      <c r="C1" s="227"/>
      <c r="D1" s="227"/>
      <c r="E1" s="227"/>
    </row>
    <row r="2" ht="12.75">
      <c r="B2" t="s">
        <v>595</v>
      </c>
    </row>
    <row r="3" spans="1:5" ht="12.75">
      <c r="A3" s="7"/>
      <c r="B3" s="226" t="s">
        <v>609</v>
      </c>
      <c r="C3" s="226"/>
      <c r="D3" s="226"/>
      <c r="E3" s="226"/>
    </row>
    <row r="4" spans="2:5" ht="12.75">
      <c r="B4" s="28"/>
      <c r="C4" s="28"/>
      <c r="D4" s="28"/>
      <c r="E4" s="208" t="s">
        <v>626</v>
      </c>
    </row>
    <row r="5" spans="1:5" ht="12.75">
      <c r="A5" s="6" t="s">
        <v>14</v>
      </c>
      <c r="B5" s="6" t="s">
        <v>273</v>
      </c>
      <c r="C5" s="6" t="s">
        <v>15</v>
      </c>
      <c r="D5" s="6" t="s">
        <v>16</v>
      </c>
      <c r="E5" s="6" t="s">
        <v>38</v>
      </c>
    </row>
    <row r="6" spans="1:5" ht="12.75">
      <c r="A6" s="5" t="s">
        <v>559</v>
      </c>
      <c r="B6" s="5" t="s">
        <v>0</v>
      </c>
      <c r="C6" s="5" t="s">
        <v>644</v>
      </c>
      <c r="D6" s="5" t="s">
        <v>687</v>
      </c>
      <c r="E6" s="5" t="s">
        <v>475</v>
      </c>
    </row>
    <row r="7" spans="1:5" ht="12.75">
      <c r="A7" s="4">
        <v>1</v>
      </c>
      <c r="B7" s="5" t="s">
        <v>645</v>
      </c>
      <c r="C7" s="27"/>
      <c r="D7" s="27"/>
      <c r="E7" s="29"/>
    </row>
    <row r="8" spans="1:5" ht="12.75">
      <c r="A8" s="4">
        <v>2</v>
      </c>
      <c r="B8" s="5" t="s">
        <v>646</v>
      </c>
      <c r="C8" s="26"/>
      <c r="D8" s="26"/>
      <c r="E8" s="26"/>
    </row>
    <row r="9" spans="1:5" ht="12.75">
      <c r="A9" s="4">
        <v>3</v>
      </c>
      <c r="B9" s="6" t="s">
        <v>647</v>
      </c>
      <c r="C9" s="26">
        <v>0</v>
      </c>
      <c r="D9" s="26"/>
      <c r="E9" s="26"/>
    </row>
    <row r="10" spans="1:5" ht="12.75">
      <c r="A10" s="4">
        <v>4</v>
      </c>
      <c r="B10" s="6" t="s">
        <v>648</v>
      </c>
      <c r="C10" s="26">
        <v>0</v>
      </c>
      <c r="D10" s="26"/>
      <c r="E10" s="26"/>
    </row>
    <row r="11" spans="1:5" ht="12.75">
      <c r="A11" s="4">
        <v>5</v>
      </c>
      <c r="B11" s="6" t="s">
        <v>649</v>
      </c>
      <c r="C11" s="26">
        <v>47119385</v>
      </c>
      <c r="D11" s="26">
        <v>47185103</v>
      </c>
      <c r="E11" s="26">
        <v>46054056</v>
      </c>
    </row>
    <row r="12" spans="1:5" ht="12.75">
      <c r="A12" s="4">
        <v>6</v>
      </c>
      <c r="B12" s="6" t="s">
        <v>650</v>
      </c>
      <c r="C12" s="26">
        <v>704000</v>
      </c>
      <c r="D12" s="26">
        <v>662540</v>
      </c>
      <c r="E12" s="26">
        <v>704556</v>
      </c>
    </row>
    <row r="13" spans="1:5" ht="12.75">
      <c r="A13" s="4">
        <v>7</v>
      </c>
      <c r="B13" s="6" t="s">
        <v>651</v>
      </c>
      <c r="C13" s="26">
        <v>392000</v>
      </c>
      <c r="D13" s="26">
        <v>392000</v>
      </c>
      <c r="E13" s="26">
        <v>393684</v>
      </c>
    </row>
    <row r="14" spans="1:5" ht="12.75">
      <c r="A14" s="4">
        <v>8</v>
      </c>
      <c r="B14" s="6" t="s">
        <v>652</v>
      </c>
      <c r="C14" s="26">
        <v>0</v>
      </c>
      <c r="D14" s="26">
        <v>0</v>
      </c>
      <c r="E14" s="26">
        <v>8000</v>
      </c>
    </row>
    <row r="15" spans="1:5" ht="12.75">
      <c r="A15" s="4">
        <v>9</v>
      </c>
      <c r="B15" s="6" t="s">
        <v>653</v>
      </c>
      <c r="C15" s="26">
        <v>188000</v>
      </c>
      <c r="D15" s="26">
        <v>188000</v>
      </c>
      <c r="E15" s="26">
        <v>194914</v>
      </c>
    </row>
    <row r="16" spans="1:5" ht="12.75">
      <c r="A16" s="4">
        <v>10</v>
      </c>
      <c r="B16" s="6" t="s">
        <v>654</v>
      </c>
      <c r="C16" s="26">
        <v>58620</v>
      </c>
      <c r="D16" s="26">
        <v>58620</v>
      </c>
      <c r="E16" s="26"/>
    </row>
    <row r="17" spans="1:5" ht="12.75">
      <c r="A17" s="4">
        <v>11</v>
      </c>
      <c r="B17" s="6" t="s">
        <v>655</v>
      </c>
      <c r="C17" s="26">
        <v>83210</v>
      </c>
      <c r="D17" s="26">
        <v>83210</v>
      </c>
      <c r="E17" s="26">
        <v>88210</v>
      </c>
    </row>
    <row r="18" spans="1:5" ht="12.75">
      <c r="A18" s="4">
        <v>12</v>
      </c>
      <c r="B18" s="6" t="s">
        <v>656</v>
      </c>
      <c r="C18" s="26">
        <v>100000</v>
      </c>
      <c r="D18" s="26">
        <v>100000</v>
      </c>
      <c r="E18" s="26">
        <v>50000</v>
      </c>
    </row>
    <row r="19" spans="1:5" ht="12.75">
      <c r="A19" s="4">
        <v>13</v>
      </c>
      <c r="B19" s="6" t="s">
        <v>688</v>
      </c>
      <c r="C19" s="26">
        <v>0</v>
      </c>
      <c r="D19" s="26">
        <v>15000</v>
      </c>
      <c r="E19" s="26">
        <v>15000</v>
      </c>
    </row>
    <row r="20" spans="1:5" ht="12.75">
      <c r="A20" s="4">
        <v>14</v>
      </c>
      <c r="B20" s="6" t="s">
        <v>662</v>
      </c>
      <c r="C20" s="26">
        <v>0</v>
      </c>
      <c r="D20" s="26">
        <v>26460</v>
      </c>
      <c r="E20" s="26">
        <v>26460</v>
      </c>
    </row>
    <row r="21" spans="1:5" ht="12.75">
      <c r="A21" s="4">
        <v>15</v>
      </c>
      <c r="B21" s="6" t="s">
        <v>663</v>
      </c>
      <c r="C21" s="26">
        <v>0</v>
      </c>
      <c r="D21" s="26">
        <v>3043315</v>
      </c>
      <c r="E21" s="26">
        <v>3043315</v>
      </c>
    </row>
    <row r="22" spans="1:5" ht="12.75">
      <c r="A22" s="4">
        <v>16</v>
      </c>
      <c r="B22" s="6" t="s">
        <v>664</v>
      </c>
      <c r="C22" s="26">
        <v>0</v>
      </c>
      <c r="D22" s="29">
        <v>0</v>
      </c>
      <c r="E22" s="26">
        <v>50000</v>
      </c>
    </row>
    <row r="23" spans="1:5" ht="12.75">
      <c r="A23" s="4">
        <v>17</v>
      </c>
      <c r="B23" s="6" t="s">
        <v>665</v>
      </c>
      <c r="C23" s="26">
        <v>0</v>
      </c>
      <c r="D23" s="26">
        <v>0</v>
      </c>
      <c r="E23" s="26">
        <v>21645</v>
      </c>
    </row>
    <row r="24" spans="1:5" ht="12.75">
      <c r="A24" s="4">
        <v>18</v>
      </c>
      <c r="B24" s="5" t="s">
        <v>13</v>
      </c>
      <c r="C24" s="27">
        <f>SUM(C9:C23)</f>
        <v>48645215</v>
      </c>
      <c r="D24" s="27">
        <f>SUM(D9:D23)</f>
        <v>51754248</v>
      </c>
      <c r="E24" s="27">
        <f>SUM(E11:E23)</f>
        <v>50649840</v>
      </c>
    </row>
    <row r="25" spans="1:5" ht="12.75">
      <c r="A25" s="4"/>
      <c r="B25" s="4"/>
      <c r="C25" s="26"/>
      <c r="D25" s="26"/>
      <c r="E25" s="26"/>
    </row>
    <row r="26" spans="1:5" ht="12.75">
      <c r="A26" s="4">
        <v>19</v>
      </c>
      <c r="B26" s="5" t="s">
        <v>657</v>
      </c>
      <c r="C26" s="26"/>
      <c r="D26" s="26"/>
      <c r="E26" s="26"/>
    </row>
    <row r="27" spans="1:5" ht="12.75">
      <c r="A27" s="4">
        <v>20</v>
      </c>
      <c r="B27" s="6" t="s">
        <v>658</v>
      </c>
      <c r="C27" s="26">
        <v>70000</v>
      </c>
      <c r="D27" s="26">
        <v>70000</v>
      </c>
      <c r="E27" s="26">
        <v>65170</v>
      </c>
    </row>
    <row r="28" spans="1:5" ht="12.75">
      <c r="A28" s="4">
        <v>21</v>
      </c>
      <c r="B28" s="6" t="s">
        <v>659</v>
      </c>
      <c r="C28" s="26">
        <v>39000</v>
      </c>
      <c r="D28" s="26">
        <v>39000</v>
      </c>
      <c r="E28" s="26"/>
    </row>
    <row r="29" spans="1:5" ht="12.75">
      <c r="A29" s="4">
        <v>22</v>
      </c>
      <c r="B29" s="4" t="s">
        <v>610</v>
      </c>
      <c r="C29" s="26">
        <v>43000</v>
      </c>
      <c r="D29" s="26">
        <v>43000</v>
      </c>
      <c r="E29" s="26"/>
    </row>
    <row r="30" spans="1:5" ht="12.75">
      <c r="A30" s="4">
        <v>23</v>
      </c>
      <c r="B30" s="6" t="s">
        <v>660</v>
      </c>
      <c r="C30" s="26">
        <v>53735</v>
      </c>
      <c r="D30" s="26">
        <v>53735</v>
      </c>
      <c r="E30" s="26">
        <v>51755</v>
      </c>
    </row>
    <row r="31" spans="1:5" ht="12.75">
      <c r="A31" s="4">
        <v>24</v>
      </c>
      <c r="B31" s="4" t="s">
        <v>611</v>
      </c>
      <c r="C31" s="26">
        <v>100000</v>
      </c>
      <c r="D31" s="26">
        <v>100000</v>
      </c>
      <c r="E31" s="26">
        <v>100000</v>
      </c>
    </row>
    <row r="32" spans="1:5" ht="12.75">
      <c r="A32" s="4">
        <v>25</v>
      </c>
      <c r="B32" s="4" t="s">
        <v>612</v>
      </c>
      <c r="C32" s="26">
        <v>30000</v>
      </c>
      <c r="D32" s="26">
        <v>30000</v>
      </c>
      <c r="E32" s="26"/>
    </row>
    <row r="33" spans="1:5" ht="12.75">
      <c r="A33" s="4">
        <v>26</v>
      </c>
      <c r="B33" s="4" t="s">
        <v>613</v>
      </c>
      <c r="C33" s="26">
        <v>30000</v>
      </c>
      <c r="D33" s="26">
        <v>30000</v>
      </c>
      <c r="E33" s="26">
        <v>30000</v>
      </c>
    </row>
    <row r="34" spans="1:5" ht="12.75">
      <c r="A34" s="4">
        <v>27</v>
      </c>
      <c r="B34" s="4" t="s">
        <v>614</v>
      </c>
      <c r="C34" s="26">
        <v>60000</v>
      </c>
      <c r="D34" s="26">
        <v>60000</v>
      </c>
      <c r="E34" s="26">
        <v>60000</v>
      </c>
    </row>
    <row r="35" spans="1:5" ht="12.75">
      <c r="A35" s="4">
        <v>28</v>
      </c>
      <c r="B35" s="6" t="s">
        <v>661</v>
      </c>
      <c r="C35" s="26">
        <v>30000</v>
      </c>
      <c r="D35" s="26">
        <v>30000</v>
      </c>
      <c r="E35" s="26">
        <v>30000</v>
      </c>
    </row>
    <row r="36" spans="1:5" ht="12.75">
      <c r="A36" s="4">
        <v>29</v>
      </c>
      <c r="B36" s="6" t="s">
        <v>666</v>
      </c>
      <c r="C36" s="26"/>
      <c r="D36" s="26">
        <v>0</v>
      </c>
      <c r="E36" s="26">
        <v>18820</v>
      </c>
    </row>
    <row r="37" spans="1:5" ht="12.75">
      <c r="A37" s="4">
        <v>30</v>
      </c>
      <c r="B37" s="6" t="s">
        <v>667</v>
      </c>
      <c r="C37" s="26"/>
      <c r="D37" s="26">
        <v>0</v>
      </c>
      <c r="E37" s="26">
        <v>1000</v>
      </c>
    </row>
    <row r="38" spans="1:5" ht="12.75">
      <c r="A38" s="4">
        <v>31</v>
      </c>
      <c r="B38" s="5" t="s">
        <v>13</v>
      </c>
      <c r="C38" s="27">
        <f>SUM(C27:C37)</f>
        <v>455735</v>
      </c>
      <c r="D38" s="27">
        <f>SUM(D27:D37)</f>
        <v>455735</v>
      </c>
      <c r="E38" s="27">
        <f>SUM(E27:E37)</f>
        <v>356745</v>
      </c>
    </row>
    <row r="39" spans="1:5" ht="12.75">
      <c r="A39" s="4">
        <v>32</v>
      </c>
      <c r="B39" s="5" t="s">
        <v>633</v>
      </c>
      <c r="C39" s="27">
        <f>SUM(C24,C38)</f>
        <v>49100950</v>
      </c>
      <c r="D39" s="27">
        <f>SUM(D24,D38)</f>
        <v>52209983</v>
      </c>
      <c r="E39" s="27">
        <f>SUM(E24,E38)</f>
        <v>51006585</v>
      </c>
    </row>
    <row r="40" spans="1:5" ht="12.75">
      <c r="A40" s="7"/>
      <c r="B40" s="8"/>
      <c r="C40" s="209"/>
      <c r="D40" s="209"/>
      <c r="E40" s="209"/>
    </row>
    <row r="41" spans="1:5" ht="12.75">
      <c r="A41" s="7"/>
      <c r="B41" s="8"/>
      <c r="C41" s="209"/>
      <c r="D41" s="209"/>
      <c r="E41" s="209"/>
    </row>
    <row r="43" ht="12.75">
      <c r="E43">
        <v>0</v>
      </c>
    </row>
  </sheetData>
  <sheetProtection/>
  <mergeCells count="2">
    <mergeCell ref="B3:E3"/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7">
      <selection activeCell="B16" sqref="B16"/>
    </sheetView>
  </sheetViews>
  <sheetFormatPr defaultColWidth="9.140625" defaultRowHeight="12.75"/>
  <cols>
    <col min="1" max="1" width="3.57421875" style="186" bestFit="1" customWidth="1"/>
    <col min="2" max="2" width="61.140625" style="0" bestFit="1" customWidth="1"/>
    <col min="3" max="3" width="13.7109375" style="0" customWidth="1"/>
  </cols>
  <sheetData>
    <row r="1" spans="1:3" ht="12.75">
      <c r="A1" s="220" t="s">
        <v>682</v>
      </c>
      <c r="B1" s="227"/>
      <c r="C1" s="227"/>
    </row>
    <row r="2" ht="12.75">
      <c r="A2" s="185"/>
    </row>
    <row r="3" spans="1:3" ht="12.75" customHeight="1">
      <c r="A3" s="223" t="s">
        <v>480</v>
      </c>
      <c r="B3" s="223"/>
      <c r="C3" s="223"/>
    </row>
    <row r="4" spans="1:3" ht="12.75">
      <c r="A4" s="38"/>
      <c r="B4" s="32"/>
      <c r="C4" s="37"/>
    </row>
    <row r="5" spans="1:3" ht="12.75">
      <c r="A5" s="38"/>
      <c r="B5" s="32"/>
      <c r="C5" s="34" t="s">
        <v>626</v>
      </c>
    </row>
    <row r="6" spans="1:3" s="186" customFormat="1" ht="12.75">
      <c r="A6" s="187" t="s">
        <v>574</v>
      </c>
      <c r="B6" s="187" t="s">
        <v>14</v>
      </c>
      <c r="C6" s="187" t="s">
        <v>273</v>
      </c>
    </row>
    <row r="7" spans="1:3" s="39" customFormat="1" ht="16.5" customHeight="1">
      <c r="A7" s="188">
        <v>1</v>
      </c>
      <c r="B7" s="189" t="s">
        <v>0</v>
      </c>
      <c r="C7" s="189" t="s">
        <v>475</v>
      </c>
    </row>
    <row r="8" spans="1:3" ht="12.75">
      <c r="A8" s="188">
        <v>2</v>
      </c>
      <c r="B8" s="6" t="s">
        <v>330</v>
      </c>
      <c r="C8" s="29">
        <v>134206095</v>
      </c>
    </row>
    <row r="9" spans="1:3" s="1" customFormat="1" ht="12.75">
      <c r="A9" s="188">
        <v>3</v>
      </c>
      <c r="B9" s="6" t="s">
        <v>331</v>
      </c>
      <c r="C9" s="29">
        <v>130010194</v>
      </c>
    </row>
    <row r="10" spans="1:3" s="1" customFormat="1" ht="12.75">
      <c r="A10" s="188">
        <v>4</v>
      </c>
      <c r="B10" s="6" t="s">
        <v>332</v>
      </c>
      <c r="C10" s="29">
        <f>+C8-C9</f>
        <v>4195901</v>
      </c>
    </row>
    <row r="11" spans="1:3" s="1" customFormat="1" ht="12.75">
      <c r="A11" s="188">
        <v>5</v>
      </c>
      <c r="B11" s="6" t="s">
        <v>333</v>
      </c>
      <c r="C11" s="29">
        <v>7662843</v>
      </c>
    </row>
    <row r="12" spans="1:3" s="1" customFormat="1" ht="12.75">
      <c r="A12" s="188">
        <v>6</v>
      </c>
      <c r="B12" s="6" t="s">
        <v>334</v>
      </c>
      <c r="C12" s="29">
        <v>2265717</v>
      </c>
    </row>
    <row r="13" spans="1:3" s="1" customFormat="1" ht="12.75">
      <c r="A13" s="188">
        <v>7</v>
      </c>
      <c r="B13" s="6" t="s">
        <v>335</v>
      </c>
      <c r="C13" s="29">
        <f>+C11-C12</f>
        <v>5397126</v>
      </c>
    </row>
    <row r="14" spans="1:3" s="1" customFormat="1" ht="12.75">
      <c r="A14" s="188">
        <v>8</v>
      </c>
      <c r="B14" s="5" t="s">
        <v>458</v>
      </c>
      <c r="C14" s="27">
        <f>+C10+C13</f>
        <v>9593027</v>
      </c>
    </row>
    <row r="15" spans="1:3" s="1" customFormat="1" ht="12.75">
      <c r="A15" s="188">
        <v>9</v>
      </c>
      <c r="B15" s="6" t="s">
        <v>459</v>
      </c>
      <c r="C15" s="29"/>
    </row>
    <row r="16" spans="1:3" s="1" customFormat="1" ht="12.75">
      <c r="A16" s="188">
        <v>10</v>
      </c>
      <c r="B16" s="6" t="s">
        <v>460</v>
      </c>
      <c r="C16" s="29"/>
    </row>
    <row r="17" spans="1:3" s="1" customFormat="1" ht="12.75">
      <c r="A17" s="188">
        <v>11</v>
      </c>
      <c r="B17" s="6" t="s">
        <v>461</v>
      </c>
      <c r="C17" s="29">
        <f>+C15-C16</f>
        <v>0</v>
      </c>
    </row>
    <row r="18" spans="1:3" s="1" customFormat="1" ht="12.75">
      <c r="A18" s="188">
        <v>12</v>
      </c>
      <c r="B18" s="6" t="s">
        <v>462</v>
      </c>
      <c r="C18" s="29"/>
    </row>
    <row r="19" spans="1:3" s="1" customFormat="1" ht="12.75">
      <c r="A19" s="188">
        <v>13</v>
      </c>
      <c r="B19" s="6" t="s">
        <v>463</v>
      </c>
      <c r="C19" s="29"/>
    </row>
    <row r="20" spans="1:3" s="1" customFormat="1" ht="12.75">
      <c r="A20" s="188">
        <v>14</v>
      </c>
      <c r="B20" s="6" t="s">
        <v>464</v>
      </c>
      <c r="C20" s="29">
        <f>+C18-C19</f>
        <v>0</v>
      </c>
    </row>
    <row r="21" spans="1:3" s="1" customFormat="1" ht="12.75">
      <c r="A21" s="188">
        <v>15</v>
      </c>
      <c r="B21" s="5" t="s">
        <v>465</v>
      </c>
      <c r="C21" s="27">
        <f>+C17+C20</f>
        <v>0</v>
      </c>
    </row>
    <row r="22" spans="1:3" s="1" customFormat="1" ht="12.75">
      <c r="A22" s="188">
        <v>16</v>
      </c>
      <c r="B22" s="5" t="s">
        <v>466</v>
      </c>
      <c r="C22" s="27">
        <f>+C14+C21</f>
        <v>9593027</v>
      </c>
    </row>
    <row r="23" spans="1:3" s="1" customFormat="1" ht="12.75">
      <c r="A23" s="188">
        <v>17</v>
      </c>
      <c r="B23" s="6" t="s">
        <v>467</v>
      </c>
      <c r="C23" s="29"/>
    </row>
    <row r="24" spans="1:3" s="1" customFormat="1" ht="12.75">
      <c r="A24" s="188">
        <v>18</v>
      </c>
      <c r="B24" s="6" t="s">
        <v>468</v>
      </c>
      <c r="C24" s="29">
        <f>+C14-C23</f>
        <v>9593027</v>
      </c>
    </row>
    <row r="25" spans="1:3" s="1" customFormat="1" ht="12.75">
      <c r="A25" s="188">
        <v>19</v>
      </c>
      <c r="B25" s="6" t="s">
        <v>469</v>
      </c>
      <c r="C25" s="29">
        <f>+C21*0.1</f>
        <v>0</v>
      </c>
    </row>
    <row r="26" spans="1:3" s="1" customFormat="1" ht="12.75">
      <c r="A26" s="188">
        <v>20</v>
      </c>
      <c r="B26" s="6" t="s">
        <v>470</v>
      </c>
      <c r="C26" s="29">
        <f>+C21-C25</f>
        <v>0</v>
      </c>
    </row>
  </sheetData>
  <sheetProtection/>
  <mergeCells count="2">
    <mergeCell ref="A1:C1"/>
    <mergeCell ref="A3:C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31">
      <selection activeCell="C15" sqref="C15"/>
    </sheetView>
  </sheetViews>
  <sheetFormatPr defaultColWidth="9.140625" defaultRowHeight="12.75"/>
  <cols>
    <col min="1" max="1" width="3.140625" style="31" customWidth="1"/>
    <col min="2" max="2" width="8.00390625" style="33" customWidth="1"/>
    <col min="3" max="3" width="73.140625" style="0" bestFit="1" customWidth="1"/>
    <col min="4" max="5" width="12.8515625" style="0" customWidth="1"/>
    <col min="6" max="6" width="10.8515625" style="0" customWidth="1"/>
  </cols>
  <sheetData>
    <row r="1" spans="1:5" ht="12.75">
      <c r="A1" s="220" t="s">
        <v>683</v>
      </c>
      <c r="B1" s="227"/>
      <c r="C1" s="227"/>
      <c r="D1" s="227"/>
      <c r="E1" s="227"/>
    </row>
    <row r="2" ht="12.75">
      <c r="B2" s="2"/>
    </row>
    <row r="3" spans="2:5" ht="12.75">
      <c r="B3" s="223" t="s">
        <v>471</v>
      </c>
      <c r="C3" s="223"/>
      <c r="D3" s="223"/>
      <c r="E3" s="223"/>
    </row>
    <row r="4" spans="4:5" ht="14.25">
      <c r="D4" s="240" t="s">
        <v>626</v>
      </c>
      <c r="E4" s="240"/>
    </row>
    <row r="5" spans="1:5" s="31" customFormat="1" ht="14.25">
      <c r="A5" s="191" t="s">
        <v>574</v>
      </c>
      <c r="B5" s="191" t="s">
        <v>14</v>
      </c>
      <c r="C5" s="191" t="s">
        <v>273</v>
      </c>
      <c r="D5" s="191" t="s">
        <v>15</v>
      </c>
      <c r="E5" s="191" t="s">
        <v>16</v>
      </c>
    </row>
    <row r="6" spans="1:5" ht="15" customHeight="1">
      <c r="A6" s="235"/>
      <c r="B6" s="239" t="s">
        <v>337</v>
      </c>
      <c r="C6" s="238" t="s">
        <v>0</v>
      </c>
      <c r="D6" s="237" t="s">
        <v>275</v>
      </c>
      <c r="E6" s="237"/>
    </row>
    <row r="7" spans="1:5" s="35" customFormat="1" ht="42.75">
      <c r="A7" s="236"/>
      <c r="B7" s="238"/>
      <c r="C7" s="238"/>
      <c r="D7" s="190" t="s">
        <v>668</v>
      </c>
      <c r="E7" s="190" t="s">
        <v>669</v>
      </c>
    </row>
    <row r="8" spans="1:6" ht="12.75">
      <c r="A8" s="188">
        <v>1</v>
      </c>
      <c r="B8" s="187" t="s">
        <v>338</v>
      </c>
      <c r="C8" s="4" t="s">
        <v>339</v>
      </c>
      <c r="D8" s="26">
        <v>0</v>
      </c>
      <c r="E8" s="26">
        <v>0</v>
      </c>
      <c r="F8" s="36"/>
    </row>
    <row r="9" spans="1:6" ht="12.75">
      <c r="A9" s="188">
        <v>2</v>
      </c>
      <c r="B9" s="187" t="s">
        <v>340</v>
      </c>
      <c r="C9" s="4" t="s">
        <v>341</v>
      </c>
      <c r="D9" s="26">
        <v>0</v>
      </c>
      <c r="E9" s="26">
        <v>0</v>
      </c>
      <c r="F9" s="36"/>
    </row>
    <row r="10" spans="1:6" ht="12.75">
      <c r="A10" s="52">
        <v>3</v>
      </c>
      <c r="B10" s="187" t="s">
        <v>342</v>
      </c>
      <c r="C10" s="4" t="s">
        <v>343</v>
      </c>
      <c r="D10" s="26">
        <v>0</v>
      </c>
      <c r="E10" s="26">
        <v>0</v>
      </c>
      <c r="F10" s="36"/>
    </row>
    <row r="11" spans="1:6" s="3" customFormat="1" ht="12.75">
      <c r="A11" s="188">
        <v>4</v>
      </c>
      <c r="B11" s="41" t="s">
        <v>344</v>
      </c>
      <c r="C11" s="5" t="s">
        <v>345</v>
      </c>
      <c r="D11" s="27">
        <f>SUM(D8:D10)</f>
        <v>0</v>
      </c>
      <c r="E11" s="27">
        <f>SUM(E8:E10)</f>
        <v>0</v>
      </c>
      <c r="F11" s="40"/>
    </row>
    <row r="12" spans="1:6" s="1" customFormat="1" ht="12.75">
      <c r="A12" s="188">
        <v>5</v>
      </c>
      <c r="B12" s="187" t="s">
        <v>346</v>
      </c>
      <c r="C12" s="6" t="s">
        <v>472</v>
      </c>
      <c r="D12" s="29">
        <v>489600202</v>
      </c>
      <c r="E12" s="29">
        <v>483618581</v>
      </c>
      <c r="F12" s="42"/>
    </row>
    <row r="13" spans="1:6" s="1" customFormat="1" ht="12.75">
      <c r="A13" s="188">
        <v>6</v>
      </c>
      <c r="B13" s="187" t="s">
        <v>347</v>
      </c>
      <c r="C13" s="6" t="s">
        <v>473</v>
      </c>
      <c r="D13" s="29">
        <v>9182116</v>
      </c>
      <c r="E13" s="29">
        <v>8187300</v>
      </c>
      <c r="F13" s="42"/>
    </row>
    <row r="14" spans="1:6" ht="12.75">
      <c r="A14" s="52">
        <v>7</v>
      </c>
      <c r="B14" s="187" t="s">
        <v>348</v>
      </c>
      <c r="C14" s="4" t="s">
        <v>349</v>
      </c>
      <c r="D14" s="26">
        <v>143000</v>
      </c>
      <c r="E14" s="26">
        <v>191000</v>
      </c>
      <c r="F14" s="36"/>
    </row>
    <row r="15" spans="1:6" ht="12.75">
      <c r="A15" s="188">
        <v>8</v>
      </c>
      <c r="B15" s="187" t="s">
        <v>350</v>
      </c>
      <c r="C15" s="4" t="s">
        <v>351</v>
      </c>
      <c r="D15" s="26"/>
      <c r="E15" s="26">
        <v>1700000</v>
      </c>
      <c r="F15" s="36"/>
    </row>
    <row r="16" spans="1:6" ht="12.75">
      <c r="A16" s="188">
        <v>9</v>
      </c>
      <c r="B16" s="187" t="s">
        <v>352</v>
      </c>
      <c r="C16" s="4" t="s">
        <v>353</v>
      </c>
      <c r="D16" s="26"/>
      <c r="E16" s="26"/>
      <c r="F16" s="36"/>
    </row>
    <row r="17" spans="1:6" s="3" customFormat="1" ht="12.75">
      <c r="A17" s="188">
        <v>10</v>
      </c>
      <c r="B17" s="41" t="s">
        <v>354</v>
      </c>
      <c r="C17" s="5" t="s">
        <v>355</v>
      </c>
      <c r="D17" s="27">
        <f>+D12+D13+D14+D15+D16</f>
        <v>498925318</v>
      </c>
      <c r="E17" s="27">
        <f>+E12+E13+E14+E15+E16</f>
        <v>493696881</v>
      </c>
      <c r="F17" s="40"/>
    </row>
    <row r="18" spans="1:6" ht="12.75">
      <c r="A18" s="52">
        <v>11</v>
      </c>
      <c r="B18" s="187" t="s">
        <v>356</v>
      </c>
      <c r="C18" s="4" t="s">
        <v>357</v>
      </c>
      <c r="D18" s="26">
        <v>1373000</v>
      </c>
      <c r="E18" s="26">
        <v>1373000</v>
      </c>
      <c r="F18" s="36"/>
    </row>
    <row r="19" spans="1:6" ht="12.75">
      <c r="A19" s="188">
        <v>12</v>
      </c>
      <c r="B19" s="187" t="s">
        <v>358</v>
      </c>
      <c r="C19" s="4" t="s">
        <v>359</v>
      </c>
      <c r="D19" s="26"/>
      <c r="E19" s="26"/>
      <c r="F19" s="36"/>
    </row>
    <row r="20" spans="1:6" ht="12.75">
      <c r="A20" s="188">
        <v>13</v>
      </c>
      <c r="B20" s="187" t="s">
        <v>360</v>
      </c>
      <c r="C20" s="4" t="s">
        <v>361</v>
      </c>
      <c r="D20" s="26"/>
      <c r="E20" s="26"/>
      <c r="F20" s="36"/>
    </row>
    <row r="21" spans="1:6" s="3" customFormat="1" ht="12.75">
      <c r="A21" s="188">
        <v>14</v>
      </c>
      <c r="B21" s="41" t="s">
        <v>362</v>
      </c>
      <c r="C21" s="5" t="s">
        <v>363</v>
      </c>
      <c r="D21" s="27">
        <f>SUM(D18:D20)</f>
        <v>1373000</v>
      </c>
      <c r="E21" s="27">
        <f>SUM(E18:E20)</f>
        <v>1373000</v>
      </c>
      <c r="F21" s="40"/>
    </row>
    <row r="22" spans="1:6" ht="12.75">
      <c r="A22" s="52">
        <v>15</v>
      </c>
      <c r="B22" s="187" t="s">
        <v>364</v>
      </c>
      <c r="C22" s="4" t="s">
        <v>365</v>
      </c>
      <c r="D22" s="26"/>
      <c r="E22" s="26"/>
      <c r="F22" s="36"/>
    </row>
    <row r="23" spans="1:6" ht="12.75">
      <c r="A23" s="188">
        <v>16</v>
      </c>
      <c r="B23" s="187" t="s">
        <v>366</v>
      </c>
      <c r="C23" s="4" t="s">
        <v>367</v>
      </c>
      <c r="D23" s="26"/>
      <c r="E23" s="26"/>
      <c r="F23" s="36"/>
    </row>
    <row r="24" spans="1:6" s="3" customFormat="1" ht="12.75">
      <c r="A24" s="188">
        <v>17</v>
      </c>
      <c r="B24" s="41" t="s">
        <v>368</v>
      </c>
      <c r="C24" s="5" t="s">
        <v>369</v>
      </c>
      <c r="D24" s="27">
        <f>SUM(D22:D23)</f>
        <v>0</v>
      </c>
      <c r="E24" s="27">
        <f>SUM(E22:E23)</f>
        <v>0</v>
      </c>
      <c r="F24" s="40"/>
    </row>
    <row r="25" spans="1:6" s="3" customFormat="1" ht="12.75">
      <c r="A25" s="188">
        <v>18</v>
      </c>
      <c r="B25" s="41" t="s">
        <v>370</v>
      </c>
      <c r="C25" s="5" t="s">
        <v>371</v>
      </c>
      <c r="D25" s="27">
        <f>+D11+D17+D21+D24</f>
        <v>500298318</v>
      </c>
      <c r="E25" s="27">
        <f>+E11+E17+E21+E24</f>
        <v>495069881</v>
      </c>
      <c r="F25" s="40"/>
    </row>
    <row r="26" spans="1:6" ht="12.75">
      <c r="A26" s="52">
        <v>19</v>
      </c>
      <c r="B26" s="187" t="s">
        <v>372</v>
      </c>
      <c r="C26" s="4" t="s">
        <v>373</v>
      </c>
      <c r="D26" s="26"/>
      <c r="E26" s="26"/>
      <c r="F26" s="36"/>
    </row>
    <row r="27" spans="1:6" ht="12.75">
      <c r="A27" s="188">
        <v>20</v>
      </c>
      <c r="B27" s="187" t="s">
        <v>374</v>
      </c>
      <c r="C27" s="4" t="s">
        <v>375</v>
      </c>
      <c r="D27" s="26"/>
      <c r="E27" s="26"/>
      <c r="F27" s="36"/>
    </row>
    <row r="28" spans="1:6" ht="12.75">
      <c r="A28" s="188">
        <v>21</v>
      </c>
      <c r="B28" s="187" t="s">
        <v>376</v>
      </c>
      <c r="C28" s="4" t="s">
        <v>377</v>
      </c>
      <c r="D28" s="26"/>
      <c r="E28" s="26"/>
      <c r="F28" s="36"/>
    </row>
    <row r="29" spans="1:6" ht="12.75">
      <c r="A29" s="188">
        <v>22</v>
      </c>
      <c r="B29" s="187" t="s">
        <v>378</v>
      </c>
      <c r="C29" s="4" t="s">
        <v>379</v>
      </c>
      <c r="D29" s="26"/>
      <c r="E29" s="26"/>
      <c r="F29" s="36"/>
    </row>
    <row r="30" spans="1:6" ht="12.75">
      <c r="A30" s="52">
        <v>23</v>
      </c>
      <c r="B30" s="187" t="s">
        <v>380</v>
      </c>
      <c r="C30" s="4" t="s">
        <v>381</v>
      </c>
      <c r="D30" s="26"/>
      <c r="E30" s="26"/>
      <c r="F30" s="36"/>
    </row>
    <row r="31" spans="1:6" s="3" customFormat="1" ht="12.75">
      <c r="A31" s="188">
        <v>24</v>
      </c>
      <c r="B31" s="41" t="s">
        <v>382</v>
      </c>
      <c r="C31" s="5" t="s">
        <v>383</v>
      </c>
      <c r="D31" s="27">
        <f>SUM(D26:D30)</f>
        <v>0</v>
      </c>
      <c r="E31" s="27">
        <f>SUM(E26:E30)</f>
        <v>0</v>
      </c>
      <c r="F31" s="40"/>
    </row>
    <row r="32" spans="1:6" ht="12.75">
      <c r="A32" s="188">
        <v>25</v>
      </c>
      <c r="B32" s="187" t="s">
        <v>384</v>
      </c>
      <c r="C32" s="4" t="s">
        <v>385</v>
      </c>
      <c r="D32" s="26"/>
      <c r="E32" s="26"/>
      <c r="F32" s="36"/>
    </row>
    <row r="33" spans="1:6" ht="12.75">
      <c r="A33" s="188">
        <v>26</v>
      </c>
      <c r="B33" s="187" t="s">
        <v>386</v>
      </c>
      <c r="C33" s="4" t="s">
        <v>387</v>
      </c>
      <c r="D33" s="26"/>
      <c r="E33" s="26"/>
      <c r="F33" s="36"/>
    </row>
    <row r="34" spans="1:6" s="3" customFormat="1" ht="12.75">
      <c r="A34" s="52">
        <v>27</v>
      </c>
      <c r="B34" s="41" t="s">
        <v>388</v>
      </c>
      <c r="C34" s="5" t="s">
        <v>389</v>
      </c>
      <c r="D34" s="27">
        <f>SUM(D32:D33)</f>
        <v>0</v>
      </c>
      <c r="E34" s="27">
        <f>SUM(E32:E33)</f>
        <v>0</v>
      </c>
      <c r="F34" s="40"/>
    </row>
    <row r="35" spans="1:6" s="3" customFormat="1" ht="12.75">
      <c r="A35" s="188">
        <v>28</v>
      </c>
      <c r="B35" s="41" t="s">
        <v>390</v>
      </c>
      <c r="C35" s="5" t="s">
        <v>391</v>
      </c>
      <c r="D35" s="27">
        <f>+D31+D34</f>
        <v>0</v>
      </c>
      <c r="E35" s="27">
        <f>+E31+E34</f>
        <v>0</v>
      </c>
      <c r="F35" s="40"/>
    </row>
    <row r="36" spans="1:6" ht="12.75">
      <c r="A36" s="188">
        <v>29</v>
      </c>
      <c r="B36" s="187" t="s">
        <v>392</v>
      </c>
      <c r="C36" s="4" t="s">
        <v>393</v>
      </c>
      <c r="D36" s="26">
        <v>10000000</v>
      </c>
      <c r="E36" s="26">
        <v>10000000</v>
      </c>
      <c r="F36" s="36"/>
    </row>
    <row r="37" spans="1:6" ht="12.75">
      <c r="A37" s="188">
        <v>30</v>
      </c>
      <c r="B37" s="187" t="s">
        <v>394</v>
      </c>
      <c r="C37" s="4" t="s">
        <v>395</v>
      </c>
      <c r="D37" s="26">
        <v>36125</v>
      </c>
      <c r="E37" s="26">
        <v>78640</v>
      </c>
      <c r="F37" s="36"/>
    </row>
    <row r="38" spans="1:6" ht="12.75">
      <c r="A38" s="52">
        <v>31</v>
      </c>
      <c r="B38" s="187" t="s">
        <v>396</v>
      </c>
      <c r="C38" s="4" t="s">
        <v>397</v>
      </c>
      <c r="D38" s="26">
        <v>10729565</v>
      </c>
      <c r="E38" s="26">
        <v>16513587</v>
      </c>
      <c r="F38" s="36"/>
    </row>
    <row r="39" spans="1:6" ht="12.75">
      <c r="A39" s="188">
        <v>32</v>
      </c>
      <c r="B39" s="187" t="s">
        <v>398</v>
      </c>
      <c r="C39" s="4" t="s">
        <v>399</v>
      </c>
      <c r="D39" s="26"/>
      <c r="E39" s="26"/>
      <c r="F39" s="36"/>
    </row>
    <row r="40" spans="1:6" ht="12.75">
      <c r="A40" s="188">
        <v>33</v>
      </c>
      <c r="B40" s="187" t="s">
        <v>400</v>
      </c>
      <c r="C40" s="4" t="s">
        <v>401</v>
      </c>
      <c r="D40" s="26"/>
      <c r="E40" s="26"/>
      <c r="F40" s="36"/>
    </row>
    <row r="41" spans="1:6" s="3" customFormat="1" ht="12.75">
      <c r="A41" s="188">
        <v>34</v>
      </c>
      <c r="B41" s="41" t="s">
        <v>402</v>
      </c>
      <c r="C41" s="5" t="s">
        <v>403</v>
      </c>
      <c r="D41" s="27">
        <f>SUM(D36:D40)</f>
        <v>20765690</v>
      </c>
      <c r="E41" s="27">
        <f>SUM(E36:E40)</f>
        <v>26592227</v>
      </c>
      <c r="F41" s="40"/>
    </row>
    <row r="42" spans="1:6" ht="12.75">
      <c r="A42" s="52">
        <v>35</v>
      </c>
      <c r="B42" s="187" t="s">
        <v>404</v>
      </c>
      <c r="C42" s="4" t="s">
        <v>405</v>
      </c>
      <c r="D42" s="26">
        <v>2455197</v>
      </c>
      <c r="E42" s="26">
        <v>2155929</v>
      </c>
      <c r="F42" s="36"/>
    </row>
    <row r="43" spans="1:6" ht="12.75">
      <c r="A43" s="188">
        <v>36</v>
      </c>
      <c r="B43" s="187" t="s">
        <v>406</v>
      </c>
      <c r="C43" s="4" t="s">
        <v>407</v>
      </c>
      <c r="D43" s="26"/>
      <c r="E43" s="26"/>
      <c r="F43" s="36"/>
    </row>
    <row r="44" spans="1:6" ht="12.75">
      <c r="A44" s="188">
        <v>37</v>
      </c>
      <c r="B44" s="187" t="s">
        <v>408</v>
      </c>
      <c r="C44" s="4" t="s">
        <v>409</v>
      </c>
      <c r="D44" s="26">
        <v>491938</v>
      </c>
      <c r="E44" s="26">
        <v>524655</v>
      </c>
      <c r="F44" s="36"/>
    </row>
    <row r="45" spans="1:6" s="3" customFormat="1" ht="12.75">
      <c r="A45" s="188">
        <v>38</v>
      </c>
      <c r="B45" s="41" t="s">
        <v>410</v>
      </c>
      <c r="C45" s="5" t="s">
        <v>411</v>
      </c>
      <c r="D45" s="27">
        <f>SUM(D42:D44)</f>
        <v>2947135</v>
      </c>
      <c r="E45" s="27">
        <f>SUM(E42:E44)</f>
        <v>2680584</v>
      </c>
      <c r="F45" s="40"/>
    </row>
    <row r="46" spans="1:6" s="3" customFormat="1" ht="12.75">
      <c r="A46" s="52">
        <v>39</v>
      </c>
      <c r="B46" s="41" t="s">
        <v>412</v>
      </c>
      <c r="C46" s="5" t="s">
        <v>413</v>
      </c>
      <c r="D46" s="27">
        <v>598534</v>
      </c>
      <c r="E46" s="27">
        <v>142425</v>
      </c>
      <c r="F46" s="40"/>
    </row>
    <row r="47" spans="1:6" ht="12.75">
      <c r="A47" s="188">
        <v>40</v>
      </c>
      <c r="B47" s="187" t="s">
        <v>414</v>
      </c>
      <c r="C47" s="4" t="s">
        <v>415</v>
      </c>
      <c r="D47" s="26"/>
      <c r="E47" s="26"/>
      <c r="F47" s="36"/>
    </row>
    <row r="48" spans="1:6" ht="12.75">
      <c r="A48" s="188">
        <v>41</v>
      </c>
      <c r="B48" s="187" t="s">
        <v>416</v>
      </c>
      <c r="C48" s="4" t="s">
        <v>417</v>
      </c>
      <c r="D48" s="26">
        <v>1270149</v>
      </c>
      <c r="E48" s="26">
        <v>1270149</v>
      </c>
      <c r="F48" s="36"/>
    </row>
    <row r="49" spans="1:6" ht="12.75">
      <c r="A49" s="188">
        <v>42</v>
      </c>
      <c r="B49" s="187" t="s">
        <v>418</v>
      </c>
      <c r="C49" s="4" t="s">
        <v>419</v>
      </c>
      <c r="D49" s="26"/>
      <c r="E49" s="26"/>
      <c r="F49" s="36"/>
    </row>
    <row r="50" spans="1:6" s="3" customFormat="1" ht="12.75">
      <c r="A50" s="52">
        <v>43</v>
      </c>
      <c r="B50" s="41" t="s">
        <v>420</v>
      </c>
      <c r="C50" s="5" t="s">
        <v>421</v>
      </c>
      <c r="D50" s="27">
        <f>SUM(D47:D49)</f>
        <v>1270149</v>
      </c>
      <c r="E50" s="27">
        <f>SUM(E47:E49)</f>
        <v>1270149</v>
      </c>
      <c r="F50" s="40"/>
    </row>
    <row r="51" spans="1:6" ht="12.75">
      <c r="A51" s="188">
        <v>44</v>
      </c>
      <c r="B51" s="187"/>
      <c r="C51" s="5" t="s">
        <v>422</v>
      </c>
      <c r="D51" s="27">
        <f>+D25+D35+D41+D45+D46+D50</f>
        <v>525879826</v>
      </c>
      <c r="E51" s="27">
        <f>+E25+E35+E41+E45+E46+E50</f>
        <v>525755266</v>
      </c>
      <c r="F51" s="36"/>
    </row>
    <row r="52" spans="1:6" ht="12.75">
      <c r="A52" s="52"/>
      <c r="B52" s="187"/>
      <c r="C52" s="4"/>
      <c r="D52" s="26"/>
      <c r="E52" s="26"/>
      <c r="F52" s="36"/>
    </row>
    <row r="53" spans="1:6" ht="12.75">
      <c r="A53" s="188">
        <v>45</v>
      </c>
      <c r="B53" s="187" t="s">
        <v>423</v>
      </c>
      <c r="C53" s="4" t="s">
        <v>424</v>
      </c>
      <c r="D53" s="26">
        <v>496758333</v>
      </c>
      <c r="E53" s="26">
        <v>496758333</v>
      </c>
      <c r="F53" s="36"/>
    </row>
    <row r="54" spans="1:6" ht="12.75">
      <c r="A54" s="188">
        <v>46</v>
      </c>
      <c r="B54" s="187" t="s">
        <v>425</v>
      </c>
      <c r="C54" s="4" t="s">
        <v>426</v>
      </c>
      <c r="D54" s="26">
        <v>-101039</v>
      </c>
      <c r="E54" s="26">
        <v>945481</v>
      </c>
      <c r="F54" s="36"/>
    </row>
    <row r="55" spans="1:6" ht="12.75">
      <c r="A55" s="52">
        <v>47</v>
      </c>
      <c r="B55" s="187" t="s">
        <v>427</v>
      </c>
      <c r="C55" s="4" t="s">
        <v>428</v>
      </c>
      <c r="D55" s="26">
        <v>11377000</v>
      </c>
      <c r="E55" s="26">
        <v>11377000</v>
      </c>
      <c r="F55" s="36"/>
    </row>
    <row r="56" spans="1:6" ht="12.75">
      <c r="A56" s="188">
        <v>48</v>
      </c>
      <c r="B56" s="187" t="s">
        <v>429</v>
      </c>
      <c r="C56" s="4" t="s">
        <v>430</v>
      </c>
      <c r="D56" s="26">
        <v>-13104910</v>
      </c>
      <c r="E56" s="26">
        <v>7924633</v>
      </c>
      <c r="F56" s="36"/>
    </row>
    <row r="57" spans="1:6" ht="12.75">
      <c r="A57" s="188">
        <v>49</v>
      </c>
      <c r="B57" s="187" t="s">
        <v>431</v>
      </c>
      <c r="C57" s="4" t="s">
        <v>432</v>
      </c>
      <c r="D57" s="26"/>
      <c r="E57" s="26"/>
      <c r="F57" s="36"/>
    </row>
    <row r="58" spans="1:6" ht="12.75">
      <c r="A58" s="52">
        <v>50</v>
      </c>
      <c r="B58" s="187" t="s">
        <v>433</v>
      </c>
      <c r="C58" s="4" t="s">
        <v>434</v>
      </c>
      <c r="D58" s="26">
        <v>20822824</v>
      </c>
      <c r="E58" s="26">
        <v>-3023052</v>
      </c>
      <c r="F58" s="36"/>
    </row>
    <row r="59" spans="1:6" s="3" customFormat="1" ht="12.75">
      <c r="A59" s="188">
        <v>51</v>
      </c>
      <c r="B59" s="41" t="s">
        <v>435</v>
      </c>
      <c r="C59" s="5" t="s">
        <v>436</v>
      </c>
      <c r="D59" s="27">
        <f>SUM(D53:D58)</f>
        <v>515752208</v>
      </c>
      <c r="E59" s="27">
        <f>SUM(E53:E58)</f>
        <v>513982395</v>
      </c>
      <c r="F59" s="40"/>
    </row>
    <row r="60" spans="1:6" ht="12.75">
      <c r="A60" s="188">
        <v>52</v>
      </c>
      <c r="B60" s="187" t="s">
        <v>437</v>
      </c>
      <c r="C60" s="4" t="s">
        <v>438</v>
      </c>
      <c r="D60" s="26">
        <v>89989</v>
      </c>
      <c r="E60" s="26">
        <v>23272</v>
      </c>
      <c r="F60" s="36"/>
    </row>
    <row r="61" spans="1:6" ht="12.75">
      <c r="A61" s="52">
        <v>53</v>
      </c>
      <c r="B61" s="187" t="s">
        <v>439</v>
      </c>
      <c r="C61" s="4" t="s">
        <v>440</v>
      </c>
      <c r="D61" s="26">
        <v>2265717</v>
      </c>
      <c r="E61" s="26">
        <v>2540349</v>
      </c>
      <c r="F61" s="36"/>
    </row>
    <row r="62" spans="1:6" ht="12.75">
      <c r="A62" s="188">
        <v>54</v>
      </c>
      <c r="B62" s="187" t="s">
        <v>441</v>
      </c>
      <c r="C62" s="4" t="s">
        <v>442</v>
      </c>
      <c r="D62" s="26">
        <v>5023624</v>
      </c>
      <c r="E62" s="26">
        <v>5813811</v>
      </c>
      <c r="F62" s="36"/>
    </row>
    <row r="63" spans="1:6" s="3" customFormat="1" ht="12.75">
      <c r="A63" s="188">
        <v>55</v>
      </c>
      <c r="B63" s="41" t="s">
        <v>443</v>
      </c>
      <c r="C63" s="5" t="s">
        <v>444</v>
      </c>
      <c r="D63" s="27">
        <f>SUM(D60:D62)</f>
        <v>7379330</v>
      </c>
      <c r="E63" s="27">
        <f>SUM(E60:E62)</f>
        <v>8377432</v>
      </c>
      <c r="F63" s="40"/>
    </row>
    <row r="64" spans="1:6" s="3" customFormat="1" ht="12.75">
      <c r="A64" s="52">
        <v>56</v>
      </c>
      <c r="B64" s="41" t="s">
        <v>445</v>
      </c>
      <c r="C64" s="5" t="s">
        <v>446</v>
      </c>
      <c r="D64" s="27"/>
      <c r="E64" s="27"/>
      <c r="F64" s="40"/>
    </row>
    <row r="65" spans="1:6" s="3" customFormat="1" ht="12.75">
      <c r="A65" s="188">
        <v>57</v>
      </c>
      <c r="B65" s="41" t="s">
        <v>447</v>
      </c>
      <c r="C65" s="5" t="s">
        <v>448</v>
      </c>
      <c r="D65" s="27"/>
      <c r="E65" s="27"/>
      <c r="F65" s="40"/>
    </row>
    <row r="66" spans="1:6" ht="12.75">
      <c r="A66" s="188">
        <v>58</v>
      </c>
      <c r="B66" s="187" t="s">
        <v>449</v>
      </c>
      <c r="C66" s="4" t="s">
        <v>450</v>
      </c>
      <c r="D66" s="26"/>
      <c r="E66" s="26"/>
      <c r="F66" s="36"/>
    </row>
    <row r="67" spans="1:6" ht="12.75">
      <c r="A67" s="52">
        <v>59</v>
      </c>
      <c r="B67" s="187" t="s">
        <v>451</v>
      </c>
      <c r="C67" s="4" t="s">
        <v>452</v>
      </c>
      <c r="D67" s="26"/>
      <c r="E67" s="26"/>
      <c r="F67" s="36"/>
    </row>
    <row r="68" spans="1:6" ht="12.75">
      <c r="A68" s="188">
        <v>60</v>
      </c>
      <c r="B68" s="187" t="s">
        <v>453</v>
      </c>
      <c r="C68" s="4" t="s">
        <v>454</v>
      </c>
      <c r="D68" s="26"/>
      <c r="E68" s="26"/>
      <c r="F68" s="36"/>
    </row>
    <row r="69" spans="1:6" s="3" customFormat="1" ht="12.75">
      <c r="A69" s="188">
        <v>61</v>
      </c>
      <c r="B69" s="41" t="s">
        <v>455</v>
      </c>
      <c r="C69" s="5" t="s">
        <v>456</v>
      </c>
      <c r="D69" s="27">
        <v>2748288</v>
      </c>
      <c r="E69" s="27">
        <v>3395439</v>
      </c>
      <c r="F69" s="40"/>
    </row>
    <row r="70" spans="1:6" s="3" customFormat="1" ht="12.75">
      <c r="A70" s="52">
        <v>62</v>
      </c>
      <c r="B70" s="41"/>
      <c r="C70" s="5" t="s">
        <v>457</v>
      </c>
      <c r="D70" s="27">
        <f>+D59+D63+D64+D65+D69</f>
        <v>525879826</v>
      </c>
      <c r="E70" s="27">
        <f>+E59+E63+E64+E65+E69</f>
        <v>525755266</v>
      </c>
      <c r="F70" s="40"/>
    </row>
    <row r="71" spans="4:6" ht="12.75">
      <c r="D71" s="36"/>
      <c r="E71" s="36"/>
      <c r="F71" s="36"/>
    </row>
    <row r="90" spans="4:6" ht="12.75">
      <c r="D90" s="36"/>
      <c r="E90" s="36"/>
      <c r="F90" s="36"/>
    </row>
    <row r="91" spans="4:6" ht="12.75">
      <c r="D91" s="36"/>
      <c r="E91" s="36"/>
      <c r="F91" s="36"/>
    </row>
    <row r="92" spans="4:6" ht="12.75">
      <c r="D92" s="36"/>
      <c r="E92" s="36"/>
      <c r="F92" s="36"/>
    </row>
    <row r="93" spans="4:6" ht="12.75">
      <c r="D93" s="36"/>
      <c r="E93" s="36"/>
      <c r="F93" s="36"/>
    </row>
    <row r="94" spans="4:6" ht="12.75">
      <c r="D94" s="36"/>
      <c r="E94" s="36"/>
      <c r="F94" s="36"/>
    </row>
    <row r="95" spans="4:6" ht="12.75">
      <c r="D95" s="36"/>
      <c r="E95" s="36"/>
      <c r="F95" s="36"/>
    </row>
    <row r="96" spans="4:6" ht="12.75">
      <c r="D96" s="36"/>
      <c r="E96" s="36"/>
      <c r="F96" s="36"/>
    </row>
    <row r="97" spans="4:6" ht="12.75">
      <c r="D97" s="36"/>
      <c r="E97" s="36"/>
      <c r="F97" s="36"/>
    </row>
    <row r="98" spans="4:6" ht="12.75">
      <c r="D98" s="36"/>
      <c r="E98" s="36"/>
      <c r="F98" s="36"/>
    </row>
    <row r="99" spans="4:6" ht="12.75">
      <c r="D99" s="36"/>
      <c r="E99" s="36"/>
      <c r="F99" s="36"/>
    </row>
    <row r="100" spans="4:6" ht="12.75">
      <c r="D100" s="36"/>
      <c r="E100" s="36"/>
      <c r="F100" s="36"/>
    </row>
    <row r="101" spans="4:6" ht="12.75">
      <c r="D101" s="36"/>
      <c r="E101" s="36"/>
      <c r="F101" s="36"/>
    </row>
    <row r="102" spans="4:6" ht="12.75">
      <c r="D102" s="36"/>
      <c r="E102" s="36"/>
      <c r="F102" s="36"/>
    </row>
    <row r="103" spans="4:6" ht="12.75">
      <c r="D103" s="36"/>
      <c r="E103" s="36"/>
      <c r="F103" s="36"/>
    </row>
    <row r="104" spans="4:6" ht="12.75">
      <c r="D104" s="36"/>
      <c r="E104" s="36"/>
      <c r="F104" s="36"/>
    </row>
    <row r="105" spans="4:6" ht="12.75">
      <c r="D105" s="36"/>
      <c r="E105" s="36"/>
      <c r="F105" s="36"/>
    </row>
    <row r="106" spans="4:6" ht="12.75">
      <c r="D106" s="36"/>
      <c r="E106" s="36"/>
      <c r="F106" s="36"/>
    </row>
    <row r="107" spans="4:6" ht="12.75">
      <c r="D107" s="36"/>
      <c r="E107" s="36"/>
      <c r="F107" s="36"/>
    </row>
    <row r="108" spans="4:6" ht="12.75">
      <c r="D108" s="36"/>
      <c r="E108" s="36"/>
      <c r="F108" s="36"/>
    </row>
    <row r="109" spans="4:6" ht="12.75">
      <c r="D109" s="36"/>
      <c r="E109" s="36"/>
      <c r="F109" s="36"/>
    </row>
    <row r="110" spans="4:6" ht="12.75">
      <c r="D110" s="36"/>
      <c r="E110" s="36"/>
      <c r="F110" s="36"/>
    </row>
    <row r="111" spans="4:6" ht="12.75">
      <c r="D111" s="36"/>
      <c r="E111" s="36"/>
      <c r="F111" s="36"/>
    </row>
    <row r="112" spans="4:6" ht="12.75">
      <c r="D112" s="36"/>
      <c r="E112" s="36"/>
      <c r="F112" s="36"/>
    </row>
    <row r="113" spans="4:6" ht="12.75">
      <c r="D113" s="36"/>
      <c r="E113" s="36"/>
      <c r="F113" s="36"/>
    </row>
    <row r="114" spans="4:6" ht="12.75">
      <c r="D114" s="36"/>
      <c r="E114" s="36"/>
      <c r="F114" s="36"/>
    </row>
    <row r="115" spans="4:6" ht="12.75">
      <c r="D115" s="36"/>
      <c r="E115" s="36"/>
      <c r="F115" s="36"/>
    </row>
    <row r="116" spans="4:6" ht="12.75">
      <c r="D116" s="36"/>
      <c r="E116" s="36"/>
      <c r="F116" s="36"/>
    </row>
    <row r="117" spans="4:6" ht="12.75">
      <c r="D117" s="36"/>
      <c r="E117" s="36"/>
      <c r="F117" s="36"/>
    </row>
    <row r="118" spans="4:6" ht="12.75">
      <c r="D118" s="36"/>
      <c r="E118" s="36"/>
      <c r="F118" s="36"/>
    </row>
    <row r="119" spans="4:6" ht="12.75">
      <c r="D119" s="36"/>
      <c r="E119" s="36"/>
      <c r="F119" s="36"/>
    </row>
    <row r="120" spans="4:6" ht="12.75">
      <c r="D120" s="36"/>
      <c r="E120" s="36"/>
      <c r="F120" s="36"/>
    </row>
    <row r="121" spans="4:6" ht="12.75">
      <c r="D121" s="36"/>
      <c r="E121" s="36"/>
      <c r="F121" s="36"/>
    </row>
    <row r="122" spans="4:6" ht="12.75">
      <c r="D122" s="36"/>
      <c r="E122" s="36"/>
      <c r="F122" s="36"/>
    </row>
    <row r="123" spans="4:6" ht="12.75">
      <c r="D123" s="36"/>
      <c r="E123" s="36"/>
      <c r="F123" s="36"/>
    </row>
    <row r="124" spans="4:6" ht="12.75">
      <c r="D124" s="36"/>
      <c r="E124" s="36"/>
      <c r="F124" s="36"/>
    </row>
    <row r="125" spans="4:6" ht="12.75">
      <c r="D125" s="36"/>
      <c r="E125" s="36"/>
      <c r="F125" s="36"/>
    </row>
    <row r="126" spans="4:6" ht="12.75">
      <c r="D126" s="36"/>
      <c r="E126" s="36"/>
      <c r="F126" s="36"/>
    </row>
    <row r="127" spans="4:6" ht="12.75">
      <c r="D127" s="36"/>
      <c r="E127" s="36"/>
      <c r="F127" s="36"/>
    </row>
    <row r="128" spans="4:6" ht="12.75">
      <c r="D128" s="36"/>
      <c r="E128" s="36"/>
      <c r="F128" s="36"/>
    </row>
    <row r="129" spans="4:6" ht="12.75">
      <c r="D129" s="36"/>
      <c r="E129" s="36"/>
      <c r="F129" s="36"/>
    </row>
    <row r="130" spans="4:6" ht="12.75">
      <c r="D130" s="36"/>
      <c r="E130" s="36"/>
      <c r="F130" s="36"/>
    </row>
    <row r="131" spans="4:6" ht="12.75">
      <c r="D131" s="36"/>
      <c r="E131" s="36"/>
      <c r="F131" s="36"/>
    </row>
    <row r="132" spans="4:6" ht="12.75">
      <c r="D132" s="36"/>
      <c r="E132" s="36"/>
      <c r="F132" s="36"/>
    </row>
    <row r="133" spans="4:6" ht="12.75">
      <c r="D133" s="36"/>
      <c r="E133" s="36"/>
      <c r="F133" s="36"/>
    </row>
    <row r="134" spans="4:6" ht="12.75">
      <c r="D134" s="36"/>
      <c r="E134" s="36"/>
      <c r="F134" s="36"/>
    </row>
    <row r="135" spans="4:6" ht="12.75">
      <c r="D135" s="36"/>
      <c r="E135" s="36"/>
      <c r="F135" s="36"/>
    </row>
    <row r="136" spans="4:6" ht="12.75">
      <c r="D136" s="36"/>
      <c r="E136" s="36"/>
      <c r="F136" s="36"/>
    </row>
    <row r="137" spans="4:6" ht="12.75">
      <c r="D137" s="36"/>
      <c r="E137" s="36"/>
      <c r="F137" s="36"/>
    </row>
    <row r="138" spans="4:6" ht="12.75">
      <c r="D138" s="36"/>
      <c r="E138" s="36"/>
      <c r="F138" s="36"/>
    </row>
    <row r="139" spans="4:6" ht="12.75">
      <c r="D139" s="36"/>
      <c r="E139" s="36"/>
      <c r="F139" s="36"/>
    </row>
    <row r="140" spans="4:6" ht="12.75">
      <c r="D140" s="36"/>
      <c r="E140" s="36"/>
      <c r="F140" s="36"/>
    </row>
    <row r="141" spans="4:6" ht="12.75">
      <c r="D141" s="36"/>
      <c r="E141" s="36"/>
      <c r="F141" s="36"/>
    </row>
    <row r="142" spans="4:6" ht="12.75">
      <c r="D142" s="36"/>
      <c r="E142" s="36"/>
      <c r="F142" s="36"/>
    </row>
  </sheetData>
  <sheetProtection/>
  <mergeCells count="7">
    <mergeCell ref="A1:E1"/>
    <mergeCell ref="A6:A7"/>
    <mergeCell ref="B3:E3"/>
    <mergeCell ref="D6:E6"/>
    <mergeCell ref="C6:C7"/>
    <mergeCell ref="B6:B7"/>
    <mergeCell ref="D4:E4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0">
      <selection activeCell="E16" sqref="E16"/>
    </sheetView>
  </sheetViews>
  <sheetFormatPr defaultColWidth="9.140625" defaultRowHeight="12.75"/>
  <cols>
    <col min="1" max="1" width="2.57421875" style="0" bestFit="1" customWidth="1"/>
    <col min="2" max="2" width="30.8515625" style="0" customWidth="1"/>
    <col min="3" max="3" width="11.57421875" style="0" customWidth="1"/>
    <col min="4" max="4" width="13.140625" style="0" customWidth="1"/>
    <col min="5" max="5" width="15.140625" style="0" customWidth="1"/>
  </cols>
  <sheetData>
    <row r="1" spans="1:5" ht="12.75">
      <c r="A1" s="220" t="s">
        <v>684</v>
      </c>
      <c r="B1" s="220"/>
      <c r="C1" s="220"/>
      <c r="D1" s="220"/>
      <c r="E1" s="220"/>
    </row>
    <row r="3" spans="1:5" ht="12.75">
      <c r="A3" s="223" t="s">
        <v>485</v>
      </c>
      <c r="B3" s="223"/>
      <c r="C3" s="223"/>
      <c r="D3" s="223"/>
      <c r="E3" s="223"/>
    </row>
    <row r="4" spans="1:5" ht="12.75">
      <c r="A4" s="32"/>
      <c r="B4" s="32"/>
      <c r="C4" s="32"/>
      <c r="D4" s="32"/>
      <c r="E4" s="37" t="s">
        <v>626</v>
      </c>
    </row>
    <row r="5" spans="1:5" ht="12.75">
      <c r="A5" s="6" t="s">
        <v>574</v>
      </c>
      <c r="B5" s="6" t="s">
        <v>14</v>
      </c>
      <c r="C5" s="6" t="s">
        <v>273</v>
      </c>
      <c r="D5" s="6" t="s">
        <v>15</v>
      </c>
      <c r="E5" s="6" t="s">
        <v>16</v>
      </c>
    </row>
    <row r="6" spans="1:5" ht="30" customHeight="1">
      <c r="A6" s="62">
        <v>1</v>
      </c>
      <c r="B6" s="62" t="s">
        <v>0</v>
      </c>
      <c r="C6" s="62" t="s">
        <v>486</v>
      </c>
      <c r="D6" s="62" t="s">
        <v>487</v>
      </c>
      <c r="E6" s="62" t="s">
        <v>488</v>
      </c>
    </row>
    <row r="7" spans="1:5" ht="12.75">
      <c r="A7" s="62">
        <v>2</v>
      </c>
      <c r="B7" s="62" t="s">
        <v>489</v>
      </c>
      <c r="C7" s="23">
        <v>3338110</v>
      </c>
      <c r="D7" s="23">
        <v>3090610</v>
      </c>
      <c r="E7" s="23">
        <v>247500</v>
      </c>
    </row>
    <row r="8" spans="1:5" ht="12.75">
      <c r="A8" s="62">
        <v>3</v>
      </c>
      <c r="B8" s="62" t="s">
        <v>490</v>
      </c>
      <c r="C8" s="23">
        <v>0</v>
      </c>
      <c r="D8" s="23">
        <v>0</v>
      </c>
      <c r="E8" s="23"/>
    </row>
    <row r="9" spans="1:5" ht="25.5">
      <c r="A9" s="62">
        <v>4</v>
      </c>
      <c r="B9" s="62" t="s">
        <v>690</v>
      </c>
      <c r="C9" s="23">
        <v>5165185</v>
      </c>
      <c r="D9" s="23">
        <v>5165185</v>
      </c>
      <c r="E9" s="23"/>
    </row>
    <row r="10" spans="1:5" ht="12.75">
      <c r="A10" s="62">
        <v>5</v>
      </c>
      <c r="B10" s="62" t="s">
        <v>691</v>
      </c>
      <c r="C10" s="23">
        <v>67940</v>
      </c>
      <c r="D10" s="23">
        <v>0</v>
      </c>
      <c r="E10" s="23">
        <v>67940</v>
      </c>
    </row>
    <row r="11" spans="1:5" ht="25.5">
      <c r="A11" s="62">
        <v>6</v>
      </c>
      <c r="B11" s="62" t="s">
        <v>491</v>
      </c>
      <c r="C11" s="23">
        <v>0</v>
      </c>
      <c r="D11" s="23">
        <v>0</v>
      </c>
      <c r="E11" s="23"/>
    </row>
    <row r="12" spans="1:5" ht="12.75">
      <c r="A12" s="62">
        <v>7</v>
      </c>
      <c r="B12" s="192" t="s">
        <v>13</v>
      </c>
      <c r="C12" s="192">
        <f>SUM(C7:C11)</f>
        <v>8571235</v>
      </c>
      <c r="D12" s="192">
        <f>SUM(D7:D11)</f>
        <v>8255795</v>
      </c>
      <c r="E12" s="192">
        <f>SUM(E7:E11)</f>
        <v>315440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.28125" style="57" bestFit="1" customWidth="1"/>
    <col min="2" max="2" width="39.8515625" style="57" customWidth="1"/>
    <col min="3" max="16384" width="9.140625" style="57" customWidth="1"/>
  </cols>
  <sheetData>
    <row r="1" spans="1:9" ht="12.75">
      <c r="A1" s="241" t="s">
        <v>685</v>
      </c>
      <c r="B1" s="241"/>
      <c r="C1" s="241"/>
      <c r="D1" s="241"/>
      <c r="E1" s="241"/>
      <c r="F1" s="241"/>
      <c r="G1" s="241"/>
      <c r="H1" s="241"/>
      <c r="I1" s="241"/>
    </row>
    <row r="3" spans="1:9" ht="12.75">
      <c r="A3" s="214" t="s">
        <v>313</v>
      </c>
      <c r="B3" s="214"/>
      <c r="C3" s="214"/>
      <c r="D3" s="214"/>
      <c r="E3" s="214"/>
      <c r="F3" s="214"/>
      <c r="G3" s="214"/>
      <c r="H3" s="214"/>
      <c r="I3" s="214"/>
    </row>
    <row r="4" ht="12.75">
      <c r="I4" s="182" t="s">
        <v>626</v>
      </c>
    </row>
    <row r="5" spans="1:9" ht="12.75">
      <c r="A5" s="59" t="s">
        <v>574</v>
      </c>
      <c r="B5" s="59" t="s">
        <v>14</v>
      </c>
      <c r="C5" s="59" t="s">
        <v>273</v>
      </c>
      <c r="D5" s="59" t="s">
        <v>15</v>
      </c>
      <c r="E5" s="59" t="s">
        <v>16</v>
      </c>
      <c r="F5" s="59" t="s">
        <v>38</v>
      </c>
      <c r="G5" s="59" t="s">
        <v>27</v>
      </c>
      <c r="H5" s="59" t="s">
        <v>28</v>
      </c>
      <c r="I5" s="59" t="s">
        <v>29</v>
      </c>
    </row>
    <row r="6" spans="1:9" ht="12.75">
      <c r="A6" s="59">
        <v>1</v>
      </c>
      <c r="B6" s="60" t="s">
        <v>314</v>
      </c>
      <c r="C6" s="59" t="s">
        <v>276</v>
      </c>
      <c r="D6" s="59" t="s">
        <v>336</v>
      </c>
      <c r="E6" s="59" t="s">
        <v>475</v>
      </c>
      <c r="F6" s="242" t="s">
        <v>315</v>
      </c>
      <c r="G6" s="243"/>
      <c r="H6" s="243"/>
      <c r="I6" s="244"/>
    </row>
    <row r="7" spans="1:9" ht="12.75">
      <c r="A7" s="59"/>
      <c r="B7" s="59"/>
      <c r="C7" s="59">
        <v>2016</v>
      </c>
      <c r="D7" s="59">
        <v>2016</v>
      </c>
      <c r="E7" s="59">
        <v>2016</v>
      </c>
      <c r="F7" s="59">
        <v>2017</v>
      </c>
      <c r="G7" s="59">
        <v>2018</v>
      </c>
      <c r="H7" s="59">
        <v>2019</v>
      </c>
      <c r="I7" s="59">
        <v>2020</v>
      </c>
    </row>
    <row r="8" spans="1:9" ht="12.75">
      <c r="A8" s="59">
        <v>2</v>
      </c>
      <c r="B8" s="59" t="s">
        <v>316</v>
      </c>
      <c r="C8" s="59"/>
      <c r="D8" s="59"/>
      <c r="E8" s="59"/>
      <c r="F8" s="59"/>
      <c r="G8" s="59"/>
      <c r="H8" s="59"/>
      <c r="I8" s="59"/>
    </row>
    <row r="9" spans="1:9" ht="25.5">
      <c r="A9" s="59">
        <v>3</v>
      </c>
      <c r="B9" s="63" t="s">
        <v>317</v>
      </c>
      <c r="C9" s="59"/>
      <c r="D9" s="59"/>
      <c r="E9" s="59"/>
      <c r="F9" s="59"/>
      <c r="G9" s="59"/>
      <c r="H9" s="59"/>
      <c r="I9" s="59"/>
    </row>
    <row r="10" spans="1:9" ht="25.5">
      <c r="A10" s="59">
        <v>4</v>
      </c>
      <c r="B10" s="63" t="s">
        <v>318</v>
      </c>
      <c r="C10" s="59"/>
      <c r="D10" s="59"/>
      <c r="E10" s="59"/>
      <c r="F10" s="59"/>
      <c r="G10" s="59"/>
      <c r="H10" s="59"/>
      <c r="I10" s="59"/>
    </row>
    <row r="11" spans="1:9" ht="12.75">
      <c r="A11" s="59">
        <v>5</v>
      </c>
      <c r="B11" s="59" t="s">
        <v>319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</row>
    <row r="12" spans="1:9" ht="12.75">
      <c r="A12" s="59">
        <v>6</v>
      </c>
      <c r="B12" s="59" t="s">
        <v>320</v>
      </c>
      <c r="C12" s="59"/>
      <c r="D12" s="59"/>
      <c r="E12" s="59"/>
      <c r="F12" s="59"/>
      <c r="G12" s="59"/>
      <c r="H12" s="59"/>
      <c r="I12" s="59"/>
    </row>
    <row r="13" spans="1:9" ht="12.75">
      <c r="A13" s="59">
        <v>7</v>
      </c>
      <c r="B13" s="59" t="s">
        <v>321</v>
      </c>
      <c r="C13" s="59"/>
      <c r="D13" s="59"/>
      <c r="E13" s="59"/>
      <c r="F13" s="59"/>
      <c r="G13" s="59"/>
      <c r="H13" s="59"/>
      <c r="I13" s="59"/>
    </row>
    <row r="14" spans="1:9" ht="12.75">
      <c r="A14" s="59">
        <v>8</v>
      </c>
      <c r="B14" s="60" t="s">
        <v>6</v>
      </c>
      <c r="C14" s="60">
        <f aca="true" t="shared" si="0" ref="C14:I14">SUM(C11:C13)</f>
        <v>0</v>
      </c>
      <c r="D14" s="60">
        <f t="shared" si="0"/>
        <v>0</v>
      </c>
      <c r="E14" s="60">
        <f t="shared" si="0"/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</row>
  </sheetData>
  <sheetProtection/>
  <mergeCells count="3">
    <mergeCell ref="A1:I1"/>
    <mergeCell ref="A3:I3"/>
    <mergeCell ref="F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C13">
      <selection activeCell="B41" sqref="B41"/>
    </sheetView>
  </sheetViews>
  <sheetFormatPr defaultColWidth="9.140625" defaultRowHeight="12.75"/>
  <cols>
    <col min="1" max="1" width="3.00390625" style="57" bestFit="1" customWidth="1"/>
    <col min="2" max="2" width="112.8515625" style="57" customWidth="1"/>
    <col min="3" max="3" width="15.8515625" style="57" customWidth="1"/>
    <col min="4" max="16384" width="9.140625" style="57" customWidth="1"/>
  </cols>
  <sheetData>
    <row r="1" spans="1:3" ht="12.75">
      <c r="A1" s="241" t="s">
        <v>686</v>
      </c>
      <c r="B1" s="241"/>
      <c r="C1" s="241"/>
    </row>
    <row r="2" ht="12.75">
      <c r="B2" s="58"/>
    </row>
    <row r="3" spans="1:3" ht="12.75">
      <c r="A3" s="231" t="s">
        <v>557</v>
      </c>
      <c r="B3" s="231"/>
      <c r="C3" s="231"/>
    </row>
    <row r="4" spans="1:3" ht="12.75">
      <c r="A4" s="79"/>
      <c r="B4" s="79"/>
      <c r="C4" s="80" t="s">
        <v>626</v>
      </c>
    </row>
    <row r="5" spans="1:6" ht="12.75">
      <c r="A5" s="59" t="s">
        <v>574</v>
      </c>
      <c r="B5" s="59" t="s">
        <v>14</v>
      </c>
      <c r="C5" s="59" t="s">
        <v>273</v>
      </c>
      <c r="D5" s="84"/>
      <c r="E5" s="83"/>
      <c r="F5" s="83"/>
    </row>
    <row r="6" spans="1:6" ht="12.75">
      <c r="A6" s="59">
        <v>1</v>
      </c>
      <c r="B6" s="60" t="s">
        <v>289</v>
      </c>
      <c r="C6" s="81" t="s">
        <v>475</v>
      </c>
      <c r="D6" s="83"/>
      <c r="E6" s="83"/>
      <c r="F6" s="83"/>
    </row>
    <row r="7" spans="1:6" ht="12.75">
      <c r="A7" s="59">
        <v>2</v>
      </c>
      <c r="B7" s="59" t="s">
        <v>290</v>
      </c>
      <c r="C7" s="82">
        <v>13698274</v>
      </c>
      <c r="D7" s="83"/>
      <c r="E7" s="83"/>
      <c r="F7" s="83"/>
    </row>
    <row r="8" spans="1:6" ht="12.75">
      <c r="A8" s="59">
        <v>3</v>
      </c>
      <c r="B8" s="59" t="s">
        <v>291</v>
      </c>
      <c r="C8" s="82">
        <v>0</v>
      </c>
      <c r="D8" s="83"/>
      <c r="E8" s="83"/>
      <c r="F8" s="83"/>
    </row>
    <row r="9" spans="1:6" ht="12.75">
      <c r="A9" s="59">
        <v>4</v>
      </c>
      <c r="B9" s="59" t="s">
        <v>292</v>
      </c>
      <c r="C9" s="82">
        <v>0</v>
      </c>
      <c r="D9" s="83"/>
      <c r="E9" s="83"/>
      <c r="F9" s="83"/>
    </row>
    <row r="10" spans="1:6" ht="12.75">
      <c r="A10" s="59">
        <v>5</v>
      </c>
      <c r="B10" s="59" t="s">
        <v>293</v>
      </c>
      <c r="C10" s="82">
        <v>0</v>
      </c>
      <c r="D10" s="83"/>
      <c r="E10" s="83"/>
      <c r="F10" s="83"/>
    </row>
    <row r="11" spans="1:6" ht="12.75">
      <c r="A11" s="59">
        <v>6</v>
      </c>
      <c r="B11" s="59" t="s">
        <v>294</v>
      </c>
      <c r="C11" s="82">
        <v>0</v>
      </c>
      <c r="D11" s="83"/>
      <c r="E11" s="83"/>
      <c r="F11" s="83"/>
    </row>
    <row r="12" spans="1:6" ht="12.75">
      <c r="A12" s="59">
        <v>7</v>
      </c>
      <c r="B12" s="59" t="s">
        <v>295</v>
      </c>
      <c r="C12" s="82">
        <v>0</v>
      </c>
      <c r="D12" s="83"/>
      <c r="E12" s="83"/>
      <c r="F12" s="83"/>
    </row>
    <row r="13" spans="1:6" ht="12.75">
      <c r="A13" s="59">
        <v>8</v>
      </c>
      <c r="B13" s="59" t="s">
        <v>296</v>
      </c>
      <c r="C13" s="82">
        <v>0</v>
      </c>
      <c r="D13" s="83"/>
      <c r="E13" s="83"/>
      <c r="F13" s="83"/>
    </row>
    <row r="14" spans="1:6" ht="12.75">
      <c r="A14" s="59">
        <v>9</v>
      </c>
      <c r="B14" s="59" t="s">
        <v>297</v>
      </c>
      <c r="C14" s="82">
        <f>SUM(C7:C13)</f>
        <v>13698274</v>
      </c>
      <c r="D14" s="83"/>
      <c r="E14" s="83"/>
      <c r="F14" s="83"/>
    </row>
    <row r="15" spans="1:6" ht="12.75">
      <c r="A15" s="59">
        <v>10</v>
      </c>
      <c r="B15" s="59" t="s">
        <v>298</v>
      </c>
      <c r="C15" s="82">
        <f>C14/2</f>
        <v>6849137</v>
      </c>
      <c r="D15" s="83"/>
      <c r="E15" s="83"/>
      <c r="F15" s="83"/>
    </row>
    <row r="16" spans="1:6" ht="12.75">
      <c r="A16" s="59"/>
      <c r="B16" s="59"/>
      <c r="C16" s="59"/>
      <c r="D16" s="83"/>
      <c r="E16" s="83"/>
      <c r="F16" s="83"/>
    </row>
    <row r="17" spans="1:6" ht="12.75">
      <c r="A17" s="59">
        <v>11</v>
      </c>
      <c r="B17" s="60" t="s">
        <v>299</v>
      </c>
      <c r="C17" s="59"/>
      <c r="D17" s="83"/>
      <c r="E17" s="83"/>
      <c r="F17" s="83"/>
    </row>
    <row r="18" spans="1:6" ht="12.75">
      <c r="A18" s="59"/>
      <c r="B18" s="59"/>
      <c r="C18" s="59"/>
      <c r="D18" s="83"/>
      <c r="E18" s="83"/>
      <c r="F18" s="83"/>
    </row>
    <row r="19" spans="1:6" ht="12.75">
      <c r="A19" s="59">
        <v>12</v>
      </c>
      <c r="B19" s="85" t="s">
        <v>492</v>
      </c>
      <c r="C19" s="82">
        <v>0</v>
      </c>
      <c r="D19" s="83"/>
      <c r="E19" s="83"/>
      <c r="F19" s="83"/>
    </row>
    <row r="20" spans="1:6" ht="12.75">
      <c r="A20" s="59">
        <v>13</v>
      </c>
      <c r="B20" s="59" t="s">
        <v>301</v>
      </c>
      <c r="C20" s="82">
        <v>0</v>
      </c>
      <c r="D20" s="83"/>
      <c r="E20" s="83"/>
      <c r="F20" s="83"/>
    </row>
    <row r="21" spans="1:6" ht="12.75">
      <c r="A21" s="59">
        <v>14</v>
      </c>
      <c r="B21" s="59" t="s">
        <v>302</v>
      </c>
      <c r="C21" s="82">
        <v>0</v>
      </c>
      <c r="D21" s="83"/>
      <c r="E21" s="83"/>
      <c r="F21" s="83"/>
    </row>
    <row r="22" spans="1:6" ht="12.75">
      <c r="A22" s="59">
        <v>15</v>
      </c>
      <c r="B22" s="59" t="s">
        <v>303</v>
      </c>
      <c r="C22" s="82">
        <v>0</v>
      </c>
      <c r="D22" s="83"/>
      <c r="E22" s="83"/>
      <c r="F22" s="83"/>
    </row>
    <row r="23" spans="1:6" ht="12.75">
      <c r="A23" s="59">
        <v>16</v>
      </c>
      <c r="B23" s="59" t="s">
        <v>304</v>
      </c>
      <c r="C23" s="82">
        <v>0</v>
      </c>
      <c r="D23" s="83"/>
      <c r="E23" s="83"/>
      <c r="F23" s="83"/>
    </row>
    <row r="24" spans="1:6" ht="12.75">
      <c r="A24" s="59">
        <v>17</v>
      </c>
      <c r="B24" s="59" t="s">
        <v>305</v>
      </c>
      <c r="C24" s="82">
        <v>0</v>
      </c>
      <c r="D24" s="83"/>
      <c r="E24" s="83"/>
      <c r="F24" s="83"/>
    </row>
    <row r="25" spans="1:6" ht="12.75">
      <c r="A25" s="59">
        <v>18</v>
      </c>
      <c r="B25" s="59" t="s">
        <v>493</v>
      </c>
      <c r="C25" s="82">
        <v>0</v>
      </c>
      <c r="D25" s="83"/>
      <c r="E25" s="83"/>
      <c r="F25" s="83"/>
    </row>
    <row r="26" spans="1:6" ht="12.75">
      <c r="A26" s="59">
        <v>19</v>
      </c>
      <c r="B26" s="59" t="s">
        <v>6</v>
      </c>
      <c r="C26" s="82">
        <v>0</v>
      </c>
      <c r="D26" s="83"/>
      <c r="E26" s="83"/>
      <c r="F26" s="83"/>
    </row>
    <row r="27" spans="1:6" ht="12.75">
      <c r="A27" s="59">
        <v>20</v>
      </c>
      <c r="B27" s="59" t="s">
        <v>307</v>
      </c>
      <c r="C27" s="82">
        <v>0</v>
      </c>
      <c r="D27" s="83"/>
      <c r="E27" s="83"/>
      <c r="F27" s="83"/>
    </row>
    <row r="28" spans="1:6" ht="12.75">
      <c r="A28" s="59"/>
      <c r="B28" s="59"/>
      <c r="C28" s="82"/>
      <c r="D28" s="83"/>
      <c r="E28" s="83"/>
      <c r="F28" s="83"/>
    </row>
    <row r="29" spans="1:6" ht="12.75">
      <c r="A29" s="59">
        <v>21</v>
      </c>
      <c r="B29" s="59" t="s">
        <v>308</v>
      </c>
      <c r="C29" s="82">
        <v>0</v>
      </c>
      <c r="D29" s="83"/>
      <c r="E29" s="83"/>
      <c r="F29" s="83"/>
    </row>
    <row r="30" spans="1:6" ht="12.75">
      <c r="A30" s="59"/>
      <c r="B30" s="59"/>
      <c r="C30" s="59"/>
      <c r="D30" s="83"/>
      <c r="E30" s="83"/>
      <c r="F30" s="83"/>
    </row>
    <row r="31" spans="1:6" ht="12.75">
      <c r="A31" s="59">
        <v>22</v>
      </c>
      <c r="B31" s="60" t="s">
        <v>494</v>
      </c>
      <c r="C31" s="59"/>
      <c r="D31" s="83"/>
      <c r="E31" s="83"/>
      <c r="F31" s="83"/>
    </row>
    <row r="32" spans="1:6" ht="12.75">
      <c r="A32" s="59">
        <v>23</v>
      </c>
      <c r="B32" s="59" t="s">
        <v>309</v>
      </c>
      <c r="C32" s="86"/>
      <c r="D32" s="83"/>
      <c r="E32" s="83"/>
      <c r="F32" s="83"/>
    </row>
    <row r="33" spans="1:6" ht="12.75">
      <c r="A33" s="59">
        <v>24</v>
      </c>
      <c r="B33" s="59" t="s">
        <v>495</v>
      </c>
      <c r="C33" s="82"/>
      <c r="D33" s="83"/>
      <c r="E33" s="83"/>
      <c r="F33" s="83"/>
    </row>
    <row r="34" spans="1:6" ht="12.75">
      <c r="A34" s="59">
        <v>25</v>
      </c>
      <c r="B34" s="59" t="s">
        <v>496</v>
      </c>
      <c r="C34" s="82"/>
      <c r="D34" s="83"/>
      <c r="E34" s="83"/>
      <c r="F34" s="83"/>
    </row>
    <row r="35" spans="1:6" ht="12.75">
      <c r="A35" s="59">
        <v>26</v>
      </c>
      <c r="B35" s="59" t="s">
        <v>6</v>
      </c>
      <c r="C35" s="82"/>
      <c r="D35" s="83"/>
      <c r="E35" s="83"/>
      <c r="F35" s="83"/>
    </row>
    <row r="36" spans="1:6" ht="12.75">
      <c r="A36" s="61"/>
      <c r="B36" s="61"/>
      <c r="C36" s="61"/>
      <c r="D36" s="83"/>
      <c r="E36" s="83"/>
      <c r="F36" s="83"/>
    </row>
    <row r="37" spans="1:6" ht="12.75">
      <c r="A37" s="61"/>
      <c r="B37" s="61"/>
      <c r="C37" s="61"/>
      <c r="D37" s="83"/>
      <c r="E37" s="83"/>
      <c r="F37" s="83"/>
    </row>
    <row r="38" spans="4:6" ht="12.75">
      <c r="D38" s="83"/>
      <c r="E38" s="83"/>
      <c r="F38" s="83"/>
    </row>
    <row r="39" spans="4:6" ht="12.75">
      <c r="D39" s="83"/>
      <c r="E39" s="83"/>
      <c r="F39" s="83"/>
    </row>
    <row r="40" spans="4:6" ht="12.75">
      <c r="D40" s="83"/>
      <c r="E40" s="83"/>
      <c r="F40" s="83"/>
    </row>
  </sheetData>
  <sheetProtection/>
  <mergeCells count="2">
    <mergeCell ref="A1:C1"/>
    <mergeCell ref="A3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34">
      <selection activeCell="C11" sqref="C11"/>
    </sheetView>
  </sheetViews>
  <sheetFormatPr defaultColWidth="9.140625" defaultRowHeight="12.75"/>
  <cols>
    <col min="1" max="1" width="3.00390625" style="57" bestFit="1" customWidth="1"/>
    <col min="2" max="2" width="48.7109375" style="57" customWidth="1"/>
    <col min="3" max="8" width="12.421875" style="57" customWidth="1"/>
    <col min="9" max="11" width="9.28125" style="57" customWidth="1"/>
    <col min="12" max="12" width="11.140625" style="57" bestFit="1" customWidth="1"/>
    <col min="13" max="16384" width="9.140625" style="57" customWidth="1"/>
  </cols>
  <sheetData>
    <row r="1" spans="2:7" ht="12.75">
      <c r="B1" s="213" t="s">
        <v>671</v>
      </c>
      <c r="C1" s="213"/>
      <c r="D1" s="213"/>
      <c r="E1" s="213"/>
      <c r="F1" s="213"/>
      <c r="G1" s="213"/>
    </row>
    <row r="3" ht="12.75">
      <c r="B3" s="58" t="s">
        <v>558</v>
      </c>
    </row>
    <row r="4" spans="2:11" ht="12.75">
      <c r="B4" s="214" t="s">
        <v>51</v>
      </c>
      <c r="C4" s="214"/>
      <c r="D4" s="214"/>
      <c r="E4" s="214"/>
      <c r="F4" s="214"/>
      <c r="G4" s="214"/>
      <c r="H4" s="61"/>
      <c r="I4" s="61"/>
      <c r="J4" s="61"/>
      <c r="K4" s="61"/>
    </row>
    <row r="5" spans="2:11" ht="12.75">
      <c r="B5" s="143"/>
      <c r="E5" s="61"/>
      <c r="F5" s="61"/>
      <c r="H5" s="144" t="s">
        <v>626</v>
      </c>
      <c r="I5" s="61"/>
      <c r="J5" s="61"/>
      <c r="K5" s="61"/>
    </row>
    <row r="6" spans="1:11" ht="12.75">
      <c r="A6" s="85" t="s">
        <v>574</v>
      </c>
      <c r="B6" s="85" t="s">
        <v>14</v>
      </c>
      <c r="C6" s="85" t="s">
        <v>273</v>
      </c>
      <c r="D6" s="85" t="s">
        <v>15</v>
      </c>
      <c r="E6" s="85" t="s">
        <v>16</v>
      </c>
      <c r="F6" s="145" t="s">
        <v>38</v>
      </c>
      <c r="G6" s="85" t="s">
        <v>27</v>
      </c>
      <c r="H6" s="59" t="s">
        <v>28</v>
      </c>
      <c r="I6" s="61"/>
      <c r="J6" s="61"/>
      <c r="K6" s="61"/>
    </row>
    <row r="7" spans="1:11" ht="29.25" customHeight="1">
      <c r="A7" s="59">
        <v>1</v>
      </c>
      <c r="B7" s="146" t="s">
        <v>0</v>
      </c>
      <c r="C7" s="215" t="s">
        <v>575</v>
      </c>
      <c r="D7" s="216"/>
      <c r="E7" s="217"/>
      <c r="F7" s="147" t="s">
        <v>13</v>
      </c>
      <c r="G7" s="148" t="s">
        <v>336</v>
      </c>
      <c r="H7" s="184" t="s">
        <v>475</v>
      </c>
      <c r="I7" s="149"/>
      <c r="J7" s="61"/>
      <c r="K7" s="61"/>
    </row>
    <row r="8" spans="1:11" ht="12.75">
      <c r="A8" s="85">
        <v>2</v>
      </c>
      <c r="B8" s="60"/>
      <c r="C8" s="150" t="s">
        <v>33</v>
      </c>
      <c r="D8" s="150" t="s">
        <v>36</v>
      </c>
      <c r="E8" s="150" t="s">
        <v>35</v>
      </c>
      <c r="F8" s="60"/>
      <c r="G8" s="59"/>
      <c r="H8" s="59"/>
      <c r="I8" s="132"/>
      <c r="J8" s="61"/>
      <c r="K8" s="61"/>
    </row>
    <row r="9" spans="1:11" ht="12.75">
      <c r="A9" s="85">
        <v>3</v>
      </c>
      <c r="B9" s="12" t="s">
        <v>37</v>
      </c>
      <c r="C9" s="60"/>
      <c r="D9" s="85"/>
      <c r="E9" s="12"/>
      <c r="F9" s="85"/>
      <c r="G9" s="60"/>
      <c r="H9" s="59"/>
      <c r="I9" s="132"/>
      <c r="J9" s="61"/>
      <c r="K9" s="61"/>
    </row>
    <row r="10" spans="1:11" ht="12.75">
      <c r="A10" s="59">
        <v>4</v>
      </c>
      <c r="B10" s="12" t="s">
        <v>39</v>
      </c>
      <c r="C10" s="60"/>
      <c r="D10" s="85"/>
      <c r="E10" s="12"/>
      <c r="F10" s="85"/>
      <c r="G10" s="60"/>
      <c r="H10" s="59"/>
      <c r="I10" s="132"/>
      <c r="J10" s="61"/>
      <c r="K10" s="61"/>
    </row>
    <row r="11" spans="1:11" ht="12.75">
      <c r="A11" s="85">
        <v>5</v>
      </c>
      <c r="B11" s="59" t="s">
        <v>40</v>
      </c>
      <c r="C11" s="82">
        <v>32560470</v>
      </c>
      <c r="D11" s="151">
        <v>1352000</v>
      </c>
      <c r="E11" s="82"/>
      <c r="F11" s="82">
        <f>SUM(C11:E11)</f>
        <v>33912470</v>
      </c>
      <c r="G11" s="82">
        <v>33559724</v>
      </c>
      <c r="H11" s="82">
        <v>33532620</v>
      </c>
      <c r="I11" s="61"/>
      <c r="J11" s="61"/>
      <c r="K11" s="61"/>
    </row>
    <row r="12" spans="1:11" ht="12.75">
      <c r="A12" s="85">
        <v>6</v>
      </c>
      <c r="B12" s="85" t="s">
        <v>41</v>
      </c>
      <c r="C12" s="151">
        <v>5603720</v>
      </c>
      <c r="D12" s="151">
        <v>204000</v>
      </c>
      <c r="E12" s="82"/>
      <c r="F12" s="82">
        <f>SUM(C12:E12)</f>
        <v>5807720</v>
      </c>
      <c r="G12" s="151">
        <v>5965584</v>
      </c>
      <c r="H12" s="82">
        <v>5961309</v>
      </c>
      <c r="I12" s="131"/>
      <c r="J12" s="61"/>
      <c r="K12" s="61"/>
    </row>
    <row r="13" spans="1:11" ht="12.75">
      <c r="A13" s="59">
        <v>7</v>
      </c>
      <c r="B13" s="85" t="s">
        <v>42</v>
      </c>
      <c r="C13" s="151">
        <v>24577062</v>
      </c>
      <c r="D13" s="151"/>
      <c r="E13" s="82"/>
      <c r="F13" s="82">
        <f>SUM(C13:E13)</f>
        <v>24577062</v>
      </c>
      <c r="G13" s="152">
        <v>28010849</v>
      </c>
      <c r="H13" s="82">
        <v>22367724</v>
      </c>
      <c r="I13" s="153"/>
      <c r="J13" s="153"/>
      <c r="K13" s="153"/>
    </row>
    <row r="14" spans="1:11" ht="12.75">
      <c r="A14" s="85">
        <v>8</v>
      </c>
      <c r="B14" s="85" t="s">
        <v>43</v>
      </c>
      <c r="C14" s="151">
        <v>8004820</v>
      </c>
      <c r="D14" s="151">
        <v>1100000</v>
      </c>
      <c r="E14" s="82">
        <v>0</v>
      </c>
      <c r="F14" s="82">
        <f>SUM(C14:E14)</f>
        <v>9104820</v>
      </c>
      <c r="G14" s="151">
        <v>11018480</v>
      </c>
      <c r="H14" s="193">
        <v>9909809</v>
      </c>
      <c r="I14" s="131"/>
      <c r="J14" s="61"/>
      <c r="K14" s="61"/>
    </row>
    <row r="15" spans="1:11" ht="12.75">
      <c r="A15" s="85">
        <v>9</v>
      </c>
      <c r="B15" s="85" t="s">
        <v>44</v>
      </c>
      <c r="C15" s="151">
        <v>48880950</v>
      </c>
      <c r="D15" s="151">
        <v>220000</v>
      </c>
      <c r="E15" s="82">
        <v>0</v>
      </c>
      <c r="F15" s="82">
        <f>SUM(C15:E15)</f>
        <v>49100950</v>
      </c>
      <c r="G15" s="151">
        <v>52209983</v>
      </c>
      <c r="H15" s="152">
        <v>51006585</v>
      </c>
      <c r="I15" s="153"/>
      <c r="J15" s="61"/>
      <c r="K15" s="61"/>
    </row>
    <row r="16" spans="1:11" ht="12.75">
      <c r="A16" s="59">
        <v>10</v>
      </c>
      <c r="B16" s="60" t="s">
        <v>576</v>
      </c>
      <c r="C16" s="154">
        <f aca="true" t="shared" si="0" ref="C16:H16">SUM(C11:C15)</f>
        <v>119627022</v>
      </c>
      <c r="D16" s="154">
        <f t="shared" si="0"/>
        <v>2876000</v>
      </c>
      <c r="E16" s="154">
        <f t="shared" si="0"/>
        <v>0</v>
      </c>
      <c r="F16" s="154">
        <f t="shared" si="0"/>
        <v>122503022</v>
      </c>
      <c r="G16" s="154">
        <f t="shared" si="0"/>
        <v>130764620</v>
      </c>
      <c r="H16" s="154">
        <f t="shared" si="0"/>
        <v>122778047</v>
      </c>
      <c r="I16" s="131"/>
      <c r="J16" s="61"/>
      <c r="K16" s="61"/>
    </row>
    <row r="17" spans="1:11" ht="12.75">
      <c r="A17" s="85">
        <v>11</v>
      </c>
      <c r="B17" s="60" t="s">
        <v>45</v>
      </c>
      <c r="C17" s="151"/>
      <c r="D17" s="151"/>
      <c r="E17" s="154"/>
      <c r="F17" s="82"/>
      <c r="G17" s="151"/>
      <c r="H17" s="82"/>
      <c r="I17" s="132"/>
      <c r="J17" s="61"/>
      <c r="K17" s="61"/>
    </row>
    <row r="18" spans="1:11" ht="12.75">
      <c r="A18" s="59">
        <v>12</v>
      </c>
      <c r="B18" s="60" t="s">
        <v>39</v>
      </c>
      <c r="C18" s="151"/>
      <c r="D18" s="151"/>
      <c r="E18" s="154"/>
      <c r="F18" s="82"/>
      <c r="G18" s="151"/>
      <c r="H18" s="82"/>
      <c r="I18" s="132"/>
      <c r="J18" s="61"/>
      <c r="K18" s="61"/>
    </row>
    <row r="19" spans="1:11" ht="12.75">
      <c r="A19" s="85">
        <v>13</v>
      </c>
      <c r="B19" s="85" t="s">
        <v>606</v>
      </c>
      <c r="C19" s="151"/>
      <c r="D19" s="151">
        <v>1065530</v>
      </c>
      <c r="E19" s="82"/>
      <c r="F19" s="82">
        <f>SUM(C19:E19)</f>
        <v>1065530</v>
      </c>
      <c r="G19" s="151">
        <v>5326431</v>
      </c>
      <c r="H19" s="82">
        <v>5316147</v>
      </c>
      <c r="I19" s="131"/>
      <c r="J19" s="61"/>
      <c r="K19" s="61"/>
    </row>
    <row r="20" spans="1:11" ht="12.75">
      <c r="A20" s="85">
        <v>14</v>
      </c>
      <c r="B20" s="85" t="s">
        <v>46</v>
      </c>
      <c r="C20" s="151">
        <v>0</v>
      </c>
      <c r="D20" s="151">
        <v>10000000</v>
      </c>
      <c r="E20" s="82">
        <v>0</v>
      </c>
      <c r="F20" s="82">
        <f>SUM(C20:E20)</f>
        <v>10000000</v>
      </c>
      <c r="G20" s="151">
        <v>9606300</v>
      </c>
      <c r="H20" s="82">
        <v>1916000</v>
      </c>
      <c r="I20" s="131"/>
      <c r="J20" s="61"/>
      <c r="K20" s="61"/>
    </row>
    <row r="21" spans="1:11" ht="12.75">
      <c r="A21" s="59">
        <v>15</v>
      </c>
      <c r="B21" s="85" t="s">
        <v>47</v>
      </c>
      <c r="C21" s="82"/>
      <c r="D21" s="82"/>
      <c r="E21" s="82"/>
      <c r="F21" s="82"/>
      <c r="G21" s="82"/>
      <c r="H21" s="82"/>
      <c r="I21" s="131"/>
      <c r="J21" s="61"/>
      <c r="K21" s="61"/>
    </row>
    <row r="22" spans="1:11" ht="12.75">
      <c r="A22" s="85">
        <v>16</v>
      </c>
      <c r="B22" s="85" t="s">
        <v>48</v>
      </c>
      <c r="C22" s="82"/>
      <c r="D22" s="82"/>
      <c r="E22" s="82"/>
      <c r="F22" s="82"/>
      <c r="G22" s="82"/>
      <c r="H22" s="82"/>
      <c r="I22" s="131"/>
      <c r="J22" s="61"/>
      <c r="K22" s="61"/>
    </row>
    <row r="23" spans="1:11" ht="12.75">
      <c r="A23" s="59">
        <v>17</v>
      </c>
      <c r="B23" s="85" t="s">
        <v>49</v>
      </c>
      <c r="C23" s="82"/>
      <c r="D23" s="82"/>
      <c r="E23" s="82"/>
      <c r="F23" s="82"/>
      <c r="G23" s="82"/>
      <c r="H23" s="82"/>
      <c r="I23" s="131"/>
      <c r="J23" s="61"/>
      <c r="K23" s="61"/>
    </row>
    <row r="24" spans="1:11" ht="12.75">
      <c r="A24" s="85">
        <v>18</v>
      </c>
      <c r="B24" s="60" t="s">
        <v>577</v>
      </c>
      <c r="C24" s="154">
        <f aca="true" t="shared" si="1" ref="C24:H24">SUM(C19:C23)</f>
        <v>0</v>
      </c>
      <c r="D24" s="154">
        <f t="shared" si="1"/>
        <v>11065530</v>
      </c>
      <c r="E24" s="154">
        <f t="shared" si="1"/>
        <v>0</v>
      </c>
      <c r="F24" s="154">
        <f t="shared" si="1"/>
        <v>11065530</v>
      </c>
      <c r="G24" s="154">
        <f t="shared" si="1"/>
        <v>14932731</v>
      </c>
      <c r="H24" s="154">
        <f t="shared" si="1"/>
        <v>7232147</v>
      </c>
      <c r="I24" s="131"/>
      <c r="J24" s="61"/>
      <c r="K24" s="61"/>
    </row>
    <row r="25" spans="1:11" ht="12.75">
      <c r="A25" s="85">
        <v>19</v>
      </c>
      <c r="B25" s="60" t="s">
        <v>50</v>
      </c>
      <c r="C25" s="82"/>
      <c r="D25" s="82"/>
      <c r="E25" s="154"/>
      <c r="F25" s="82"/>
      <c r="G25" s="82"/>
      <c r="H25" s="82"/>
      <c r="I25" s="132"/>
      <c r="J25" s="61"/>
      <c r="K25" s="61"/>
    </row>
    <row r="26" spans="1:11" ht="12.75">
      <c r="A26" s="59">
        <v>20</v>
      </c>
      <c r="B26" s="155" t="s">
        <v>18</v>
      </c>
      <c r="C26" s="156">
        <v>800000</v>
      </c>
      <c r="D26" s="82">
        <v>200000</v>
      </c>
      <c r="E26" s="154">
        <v>0</v>
      </c>
      <c r="F26" s="82">
        <f>SUM(C26:E26)</f>
        <v>1000000</v>
      </c>
      <c r="G26" s="151">
        <v>1000000</v>
      </c>
      <c r="H26" s="82">
        <v>0</v>
      </c>
      <c r="I26" s="131"/>
      <c r="J26" s="61"/>
      <c r="K26" s="61"/>
    </row>
    <row r="27" spans="1:11" ht="12.75">
      <c r="A27" s="85">
        <v>21</v>
      </c>
      <c r="B27" s="157" t="s">
        <v>19</v>
      </c>
      <c r="C27" s="82"/>
      <c r="D27" s="82"/>
      <c r="E27" s="154"/>
      <c r="F27" s="82"/>
      <c r="G27" s="82"/>
      <c r="H27" s="82"/>
      <c r="I27" s="140"/>
      <c r="J27" s="61"/>
      <c r="K27" s="61"/>
    </row>
    <row r="28" spans="1:11" ht="12.75">
      <c r="A28" s="59">
        <v>22</v>
      </c>
      <c r="B28" s="157" t="s">
        <v>20</v>
      </c>
      <c r="C28" s="82"/>
      <c r="D28" s="82"/>
      <c r="E28" s="154">
        <v>0</v>
      </c>
      <c r="F28" s="82">
        <f>SUM(C28:E28)</f>
        <v>0</v>
      </c>
      <c r="G28" s="82"/>
      <c r="H28" s="82">
        <v>0</v>
      </c>
      <c r="I28" s="140"/>
      <c r="J28" s="61"/>
      <c r="K28" s="61"/>
    </row>
    <row r="29" spans="1:11" ht="12.75">
      <c r="A29" s="85">
        <v>23</v>
      </c>
      <c r="B29" s="157" t="s">
        <v>21</v>
      </c>
      <c r="C29" s="82"/>
      <c r="D29" s="82"/>
      <c r="E29" s="154"/>
      <c r="F29" s="82"/>
      <c r="G29" s="82"/>
      <c r="H29" s="82"/>
      <c r="I29" s="140"/>
      <c r="J29" s="61"/>
      <c r="K29" s="61"/>
    </row>
    <row r="30" spans="1:11" ht="12.75">
      <c r="A30" s="85">
        <v>24</v>
      </c>
      <c r="B30" s="158" t="s">
        <v>578</v>
      </c>
      <c r="C30" s="154">
        <f aca="true" t="shared" si="2" ref="C30:H30">SUM(C26:C29)</f>
        <v>800000</v>
      </c>
      <c r="D30" s="154">
        <f>SUM(D26:D29)</f>
        <v>200000</v>
      </c>
      <c r="E30" s="154">
        <f t="shared" si="2"/>
        <v>0</v>
      </c>
      <c r="F30" s="154">
        <f t="shared" si="2"/>
        <v>1000000</v>
      </c>
      <c r="G30" s="154">
        <f t="shared" si="2"/>
        <v>1000000</v>
      </c>
      <c r="H30" s="154">
        <f t="shared" si="2"/>
        <v>0</v>
      </c>
      <c r="I30" s="140"/>
      <c r="J30" s="61"/>
      <c r="K30" s="61"/>
    </row>
    <row r="31" spans="1:11" ht="12.75">
      <c r="A31" s="59">
        <v>25</v>
      </c>
      <c r="B31" s="158" t="s">
        <v>579</v>
      </c>
      <c r="C31" s="154">
        <f aca="true" t="shared" si="3" ref="C31:H31">SUM(C16,C24,C30)</f>
        <v>120427022</v>
      </c>
      <c r="D31" s="154">
        <f t="shared" si="3"/>
        <v>14141530</v>
      </c>
      <c r="E31" s="154">
        <f t="shared" si="3"/>
        <v>0</v>
      </c>
      <c r="F31" s="154">
        <f t="shared" si="3"/>
        <v>134568552</v>
      </c>
      <c r="G31" s="154">
        <f t="shared" si="3"/>
        <v>146697351</v>
      </c>
      <c r="H31" s="154">
        <f t="shared" si="3"/>
        <v>130010194</v>
      </c>
      <c r="I31" s="141"/>
      <c r="J31" s="132"/>
      <c r="K31" s="61"/>
    </row>
    <row r="32" spans="1:11" ht="12.75">
      <c r="A32" s="85">
        <v>26</v>
      </c>
      <c r="B32" s="132" t="s">
        <v>580</v>
      </c>
      <c r="C32" s="82"/>
      <c r="D32" s="154"/>
      <c r="E32" s="154"/>
      <c r="F32" s="82"/>
      <c r="G32" s="82"/>
      <c r="H32" s="82"/>
      <c r="I32" s="141"/>
      <c r="J32" s="61"/>
      <c r="K32" s="61"/>
    </row>
    <row r="33" spans="1:11" ht="12.75">
      <c r="A33" s="59">
        <v>27</v>
      </c>
      <c r="B33" s="157" t="s">
        <v>53</v>
      </c>
      <c r="C33" s="82"/>
      <c r="D33" s="82"/>
      <c r="E33" s="154"/>
      <c r="F33" s="82">
        <f>SUM(C33:E33)</f>
        <v>0</v>
      </c>
      <c r="G33" s="82">
        <v>0</v>
      </c>
      <c r="H33" s="82"/>
      <c r="I33" s="140"/>
      <c r="J33" s="61"/>
      <c r="K33" s="61"/>
    </row>
    <row r="34" spans="1:11" ht="12.75">
      <c r="A34" s="85">
        <v>28</v>
      </c>
      <c r="B34" s="85" t="s">
        <v>581</v>
      </c>
      <c r="C34" s="82"/>
      <c r="D34" s="82"/>
      <c r="E34" s="82"/>
      <c r="F34" s="82">
        <v>0</v>
      </c>
      <c r="G34" s="82">
        <v>4806066</v>
      </c>
      <c r="H34" s="82">
        <v>2265717</v>
      </c>
      <c r="I34" s="132"/>
      <c r="J34" s="61"/>
      <c r="K34" s="61"/>
    </row>
    <row r="35" spans="1:11" ht="12.75">
      <c r="A35" s="85">
        <v>29</v>
      </c>
      <c r="B35" s="85" t="s">
        <v>607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/>
      <c r="I35" s="132"/>
      <c r="J35" s="61"/>
      <c r="K35" s="61"/>
    </row>
    <row r="36" spans="1:11" ht="15">
      <c r="A36" s="85">
        <v>30</v>
      </c>
      <c r="B36" s="159" t="s">
        <v>582</v>
      </c>
      <c r="C36" s="160">
        <f>SUM(C31,C33)</f>
        <v>120427022</v>
      </c>
      <c r="D36" s="160">
        <f>SUM(D31,D33)</f>
        <v>14141530</v>
      </c>
      <c r="E36" s="160">
        <f>SUM(E31,E33)</f>
        <v>0</v>
      </c>
      <c r="F36" s="160">
        <f>SUM(F31,F33)</f>
        <v>134568552</v>
      </c>
      <c r="G36" s="160">
        <f>SUM(G31,G33,G34)</f>
        <v>151503417</v>
      </c>
      <c r="H36" s="160">
        <f>SUM(H31,H33,H34,H35)</f>
        <v>132275911</v>
      </c>
      <c r="I36" s="61"/>
      <c r="J36" s="61"/>
      <c r="K36" s="61"/>
    </row>
    <row r="37" spans="1:11" ht="15">
      <c r="A37" s="131"/>
      <c r="B37" s="161"/>
      <c r="C37" s="162"/>
      <c r="D37" s="162"/>
      <c r="E37" s="162"/>
      <c r="F37" s="162"/>
      <c r="G37" s="162"/>
      <c r="H37" s="61"/>
      <c r="I37" s="61"/>
      <c r="J37" s="61"/>
      <c r="K37" s="61"/>
    </row>
    <row r="38" spans="2:13" ht="12.75">
      <c r="B38" s="218" t="s">
        <v>26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1:13" ht="12.75">
      <c r="A39" s="59" t="s">
        <v>574</v>
      </c>
      <c r="B39" s="59" t="s">
        <v>14</v>
      </c>
      <c r="C39" s="59" t="s">
        <v>273</v>
      </c>
      <c r="D39" s="59" t="s">
        <v>15</v>
      </c>
      <c r="E39" s="59" t="s">
        <v>16</v>
      </c>
      <c r="F39" s="59" t="s">
        <v>38</v>
      </c>
      <c r="G39" s="59" t="s">
        <v>27</v>
      </c>
      <c r="H39" s="59" t="s">
        <v>28</v>
      </c>
      <c r="I39" s="59" t="s">
        <v>29</v>
      </c>
      <c r="J39" s="59" t="s">
        <v>30</v>
      </c>
      <c r="K39" s="59" t="s">
        <v>31</v>
      </c>
      <c r="L39" s="59" t="s">
        <v>32</v>
      </c>
      <c r="M39" s="85" t="s">
        <v>272</v>
      </c>
    </row>
    <row r="40" spans="1:13" ht="12.75" customHeight="1">
      <c r="A40" s="59">
        <v>1</v>
      </c>
      <c r="B40" s="63" t="s">
        <v>257</v>
      </c>
      <c r="C40" s="63" t="s">
        <v>8</v>
      </c>
      <c r="D40" s="63" t="s">
        <v>9</v>
      </c>
      <c r="E40" s="63" t="s">
        <v>10</v>
      </c>
      <c r="F40" s="63" t="s">
        <v>11</v>
      </c>
      <c r="G40" s="63" t="s">
        <v>12</v>
      </c>
      <c r="H40" s="63" t="s">
        <v>23</v>
      </c>
      <c r="I40" s="63" t="s">
        <v>3</v>
      </c>
      <c r="J40" s="63" t="s">
        <v>24</v>
      </c>
      <c r="K40" s="63" t="s">
        <v>7</v>
      </c>
      <c r="L40" s="63" t="s">
        <v>13</v>
      </c>
      <c r="M40" s="85" t="s">
        <v>583</v>
      </c>
    </row>
    <row r="41" spans="1:13" ht="12.75">
      <c r="A41" s="59">
        <v>2</v>
      </c>
      <c r="B41" s="60" t="s">
        <v>25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</row>
    <row r="42" spans="1:13" ht="12.75">
      <c r="A42" s="59">
        <v>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157"/>
    </row>
    <row r="43" spans="1:13" ht="12.75">
      <c r="A43" s="59">
        <v>4</v>
      </c>
      <c r="B43" s="59" t="s">
        <v>256</v>
      </c>
      <c r="C43" s="82"/>
      <c r="D43" s="82"/>
      <c r="E43" s="82"/>
      <c r="F43" s="82"/>
      <c r="G43" s="82"/>
      <c r="H43" s="82"/>
      <c r="I43" s="82"/>
      <c r="J43" s="82"/>
      <c r="K43" s="82"/>
      <c r="L43" s="82">
        <f>SUM(C43:K43)</f>
        <v>0</v>
      </c>
      <c r="M43" s="59"/>
    </row>
    <row r="44" spans="1:13" ht="12.75">
      <c r="A44" s="59">
        <v>5</v>
      </c>
      <c r="B44" s="59" t="s">
        <v>479</v>
      </c>
      <c r="C44" s="82"/>
      <c r="D44" s="82"/>
      <c r="E44" s="82"/>
      <c r="F44" s="82"/>
      <c r="G44" s="82"/>
      <c r="H44" s="82"/>
      <c r="I44" s="82"/>
      <c r="J44" s="82"/>
      <c r="K44" s="82"/>
      <c r="L44" s="82">
        <f aca="true" t="shared" si="4" ref="L44:L63">SUM(C44:K44)</f>
        <v>0</v>
      </c>
      <c r="M44" s="59"/>
    </row>
    <row r="45" spans="1:13" ht="12.75">
      <c r="A45" s="59">
        <v>6</v>
      </c>
      <c r="B45" s="59" t="s">
        <v>258</v>
      </c>
      <c r="C45" s="82"/>
      <c r="D45" s="82"/>
      <c r="E45" s="82">
        <v>1937299</v>
      </c>
      <c r="F45" s="82"/>
      <c r="G45" s="82"/>
      <c r="H45" s="82"/>
      <c r="I45" s="82"/>
      <c r="J45" s="82"/>
      <c r="K45" s="82"/>
      <c r="L45" s="82">
        <f t="shared" si="4"/>
        <v>1937299</v>
      </c>
      <c r="M45" s="59"/>
    </row>
    <row r="46" spans="1:13" ht="12.75">
      <c r="A46" s="59">
        <v>7</v>
      </c>
      <c r="B46" s="59" t="s">
        <v>259</v>
      </c>
      <c r="C46" s="82">
        <v>6614126</v>
      </c>
      <c r="D46" s="82">
        <v>1801326</v>
      </c>
      <c r="E46" s="82">
        <v>10161459</v>
      </c>
      <c r="F46" s="82"/>
      <c r="G46" s="151">
        <v>964131</v>
      </c>
      <c r="H46" s="82">
        <v>739016</v>
      </c>
      <c r="I46" s="82">
        <v>1171000</v>
      </c>
      <c r="J46" s="82"/>
      <c r="K46" s="82"/>
      <c r="L46" s="82">
        <f t="shared" si="4"/>
        <v>21451058</v>
      </c>
      <c r="M46" s="157">
        <v>1</v>
      </c>
    </row>
    <row r="47" spans="1:13" ht="12.75">
      <c r="A47" s="59">
        <v>8</v>
      </c>
      <c r="B47" s="59" t="s">
        <v>260</v>
      </c>
      <c r="C47" s="82"/>
      <c r="D47" s="82"/>
      <c r="E47" s="82"/>
      <c r="F47" s="82"/>
      <c r="G47" s="82">
        <v>46054056</v>
      </c>
      <c r="H47" s="82"/>
      <c r="I47" s="82">
        <v>545000</v>
      </c>
      <c r="J47" s="82"/>
      <c r="K47" s="82"/>
      <c r="L47" s="82">
        <f t="shared" si="4"/>
        <v>46599056</v>
      </c>
      <c r="M47" s="59"/>
    </row>
    <row r="48" spans="1:13" ht="12.75">
      <c r="A48" s="59">
        <v>9</v>
      </c>
      <c r="B48" s="59" t="s">
        <v>261</v>
      </c>
      <c r="C48" s="82"/>
      <c r="D48" s="82"/>
      <c r="E48" s="82"/>
      <c r="F48" s="82"/>
      <c r="G48" s="82">
        <v>41460</v>
      </c>
      <c r="H48" s="82"/>
      <c r="I48" s="82"/>
      <c r="J48" s="82"/>
      <c r="K48" s="82"/>
      <c r="L48" s="82">
        <f t="shared" si="4"/>
        <v>41460</v>
      </c>
      <c r="M48" s="59"/>
    </row>
    <row r="49" spans="1:13" ht="12.75">
      <c r="A49" s="59">
        <v>10</v>
      </c>
      <c r="B49" s="59" t="s">
        <v>584</v>
      </c>
      <c r="C49" s="82"/>
      <c r="D49" s="82"/>
      <c r="E49" s="82"/>
      <c r="F49" s="82"/>
      <c r="G49" s="82">
        <v>704556</v>
      </c>
      <c r="H49" s="82"/>
      <c r="I49" s="82"/>
      <c r="J49" s="82"/>
      <c r="K49" s="82"/>
      <c r="L49" s="82">
        <f t="shared" si="4"/>
        <v>704556</v>
      </c>
      <c r="M49" s="59"/>
    </row>
    <row r="50" spans="1:13" ht="12.75">
      <c r="A50" s="59">
        <v>11</v>
      </c>
      <c r="B50" s="59" t="s">
        <v>262</v>
      </c>
      <c r="C50" s="82"/>
      <c r="D50" s="82"/>
      <c r="E50" s="82"/>
      <c r="F50" s="82"/>
      <c r="G50" s="82"/>
      <c r="H50" s="82"/>
      <c r="I50" s="82">
        <v>200000</v>
      </c>
      <c r="J50" s="82"/>
      <c r="K50" s="82"/>
      <c r="L50" s="82">
        <f t="shared" si="4"/>
        <v>200000</v>
      </c>
      <c r="M50" s="59"/>
    </row>
    <row r="51" spans="1:13" ht="12.75">
      <c r="A51" s="59">
        <v>12</v>
      </c>
      <c r="B51" s="59" t="s">
        <v>263</v>
      </c>
      <c r="C51" s="82">
        <v>2461974</v>
      </c>
      <c r="D51" s="82">
        <v>679833</v>
      </c>
      <c r="E51" s="82">
        <v>406890</v>
      </c>
      <c r="F51" s="82"/>
      <c r="G51" s="82"/>
      <c r="H51" s="82"/>
      <c r="I51" s="82"/>
      <c r="J51" s="82"/>
      <c r="K51" s="82"/>
      <c r="L51" s="82">
        <f t="shared" si="4"/>
        <v>3548697</v>
      </c>
      <c r="M51" s="59">
        <v>1</v>
      </c>
    </row>
    <row r="52" spans="1:13" ht="12.75">
      <c r="A52" s="59">
        <v>15</v>
      </c>
      <c r="B52" s="59" t="s">
        <v>585</v>
      </c>
      <c r="C52" s="82"/>
      <c r="D52" s="82"/>
      <c r="E52" s="82"/>
      <c r="F52" s="82">
        <v>9289209</v>
      </c>
      <c r="G52" s="82"/>
      <c r="H52" s="82"/>
      <c r="I52" s="82"/>
      <c r="J52" s="82"/>
      <c r="K52" s="82"/>
      <c r="L52" s="82">
        <f t="shared" si="4"/>
        <v>9289209</v>
      </c>
      <c r="M52" s="59"/>
    </row>
    <row r="53" spans="1:13" ht="12.75">
      <c r="A53" s="59">
        <v>20</v>
      </c>
      <c r="B53" s="59" t="s">
        <v>264</v>
      </c>
      <c r="C53" s="82"/>
      <c r="D53" s="82"/>
      <c r="E53" s="82"/>
      <c r="F53" s="82"/>
      <c r="G53" s="82">
        <v>199067</v>
      </c>
      <c r="H53" s="82"/>
      <c r="I53" s="82"/>
      <c r="J53" s="82"/>
      <c r="K53" s="82"/>
      <c r="L53" s="82">
        <f t="shared" si="4"/>
        <v>199067</v>
      </c>
      <c r="M53" s="59"/>
    </row>
    <row r="54" spans="1:13" ht="12.75">
      <c r="A54" s="59">
        <v>21</v>
      </c>
      <c r="B54" s="59" t="s">
        <v>586</v>
      </c>
      <c r="C54" s="82"/>
      <c r="D54" s="82"/>
      <c r="E54" s="82"/>
      <c r="F54" s="82">
        <v>620600</v>
      </c>
      <c r="G54" s="82"/>
      <c r="H54" s="82"/>
      <c r="I54" s="82"/>
      <c r="J54" s="82"/>
      <c r="K54" s="82"/>
      <c r="L54" s="82">
        <f t="shared" si="4"/>
        <v>620600</v>
      </c>
      <c r="M54" s="59"/>
    </row>
    <row r="55" spans="1:13" ht="12.75">
      <c r="A55" s="59">
        <v>22</v>
      </c>
      <c r="B55" s="59" t="s">
        <v>587</v>
      </c>
      <c r="C55" s="82"/>
      <c r="D55" s="82"/>
      <c r="E55" s="82"/>
      <c r="F55" s="82"/>
      <c r="G55" s="82"/>
      <c r="H55" s="82"/>
      <c r="I55" s="82"/>
      <c r="J55" s="82"/>
      <c r="K55" s="82"/>
      <c r="L55" s="82">
        <f t="shared" si="4"/>
        <v>0</v>
      </c>
      <c r="M55" s="59"/>
    </row>
    <row r="56" spans="1:13" ht="12.75">
      <c r="A56" s="59">
        <v>23</v>
      </c>
      <c r="B56" s="59" t="s">
        <v>622</v>
      </c>
      <c r="C56" s="82"/>
      <c r="D56" s="82"/>
      <c r="E56" s="82">
        <v>274073</v>
      </c>
      <c r="F56" s="82"/>
      <c r="G56" s="82"/>
      <c r="H56" s="82"/>
      <c r="I56" s="82"/>
      <c r="J56" s="82"/>
      <c r="K56" s="82"/>
      <c r="L56" s="82">
        <f t="shared" si="4"/>
        <v>274073</v>
      </c>
      <c r="M56" s="59"/>
    </row>
    <row r="57" spans="1:13" ht="12.75">
      <c r="A57" s="59"/>
      <c r="B57" s="59" t="s">
        <v>623</v>
      </c>
      <c r="C57" s="82"/>
      <c r="D57" s="82"/>
      <c r="E57" s="82">
        <v>687012</v>
      </c>
      <c r="F57" s="82"/>
      <c r="G57" s="82"/>
      <c r="H57" s="82"/>
      <c r="I57" s="82"/>
      <c r="J57" s="82"/>
      <c r="K57" s="82"/>
      <c r="L57" s="82"/>
      <c r="M57" s="59"/>
    </row>
    <row r="58" spans="1:13" ht="12.75">
      <c r="A58" s="59">
        <v>24</v>
      </c>
      <c r="B58" s="59" t="s">
        <v>588</v>
      </c>
      <c r="C58" s="82">
        <v>22074734</v>
      </c>
      <c r="D58" s="82">
        <v>3109473</v>
      </c>
      <c r="E58" s="82">
        <v>5253887</v>
      </c>
      <c r="F58" s="82"/>
      <c r="G58" s="82"/>
      <c r="H58" s="82">
        <v>4239651</v>
      </c>
      <c r="I58" s="82"/>
      <c r="J58" s="82"/>
      <c r="K58" s="82"/>
      <c r="L58" s="82">
        <f t="shared" si="4"/>
        <v>34677745</v>
      </c>
      <c r="M58" s="59"/>
    </row>
    <row r="59" spans="1:13" ht="12.75">
      <c r="A59" s="59">
        <v>25</v>
      </c>
      <c r="B59" s="59" t="s">
        <v>589</v>
      </c>
      <c r="C59" s="82"/>
      <c r="D59" s="82"/>
      <c r="E59" s="82"/>
      <c r="F59" s="82"/>
      <c r="G59" s="82"/>
      <c r="H59" s="82"/>
      <c r="I59" s="82"/>
      <c r="J59" s="82"/>
      <c r="K59" s="82"/>
      <c r="L59" s="82">
        <f t="shared" si="4"/>
        <v>0</v>
      </c>
      <c r="M59" s="59"/>
    </row>
    <row r="60" spans="1:13" ht="12.75">
      <c r="A60" s="59">
        <v>26</v>
      </c>
      <c r="B60" s="59" t="s">
        <v>590</v>
      </c>
      <c r="C60" s="82"/>
      <c r="D60" s="82"/>
      <c r="E60" s="82"/>
      <c r="F60" s="82"/>
      <c r="G60" s="82"/>
      <c r="H60" s="82"/>
      <c r="I60" s="82"/>
      <c r="J60" s="82"/>
      <c r="K60" s="82"/>
      <c r="L60" s="82">
        <f t="shared" si="4"/>
        <v>0</v>
      </c>
      <c r="M60" s="59"/>
    </row>
    <row r="61" spans="1:13" ht="12.75">
      <c r="A61" s="59">
        <v>27</v>
      </c>
      <c r="B61" s="59" t="s">
        <v>591</v>
      </c>
      <c r="C61" s="82">
        <v>1926786</v>
      </c>
      <c r="D61" s="82">
        <v>260112</v>
      </c>
      <c r="E61" s="82">
        <v>2399991</v>
      </c>
      <c r="F61" s="82"/>
      <c r="G61" s="82"/>
      <c r="H61" s="82">
        <v>337480</v>
      </c>
      <c r="I61" s="82"/>
      <c r="J61" s="82"/>
      <c r="K61" s="82"/>
      <c r="L61" s="82">
        <f t="shared" si="4"/>
        <v>4924369</v>
      </c>
      <c r="M61" s="59"/>
    </row>
    <row r="62" spans="1:13" ht="12.75">
      <c r="A62" s="59">
        <v>28</v>
      </c>
      <c r="B62" s="59" t="s">
        <v>265</v>
      </c>
      <c r="C62" s="82">
        <v>455000</v>
      </c>
      <c r="D62" s="82">
        <v>110565</v>
      </c>
      <c r="E62" s="82">
        <v>367890</v>
      </c>
      <c r="F62" s="82"/>
      <c r="G62" s="82"/>
      <c r="H62" s="82"/>
      <c r="I62" s="82"/>
      <c r="J62" s="82"/>
      <c r="K62" s="82"/>
      <c r="L62" s="82">
        <f t="shared" si="4"/>
        <v>933455</v>
      </c>
      <c r="M62" s="59"/>
    </row>
    <row r="63" spans="1:13" ht="12.75">
      <c r="A63" s="59">
        <v>29</v>
      </c>
      <c r="B63" s="59" t="s">
        <v>266</v>
      </c>
      <c r="C63" s="82"/>
      <c r="D63" s="82"/>
      <c r="E63" s="82">
        <v>547642</v>
      </c>
      <c r="F63" s="82"/>
      <c r="G63" s="82"/>
      <c r="H63" s="82"/>
      <c r="I63" s="82"/>
      <c r="J63" s="82"/>
      <c r="K63" s="82"/>
      <c r="L63" s="82">
        <f t="shared" si="4"/>
        <v>547642</v>
      </c>
      <c r="M63" s="59"/>
    </row>
    <row r="64" spans="1:13" ht="12.75">
      <c r="A64" s="59">
        <v>30</v>
      </c>
      <c r="B64" s="59" t="s">
        <v>592</v>
      </c>
      <c r="C64" s="82"/>
      <c r="D64" s="82"/>
      <c r="E64" s="82">
        <v>157639</v>
      </c>
      <c r="F64" s="82"/>
      <c r="G64" s="82"/>
      <c r="H64" s="82"/>
      <c r="I64" s="82"/>
      <c r="J64" s="82"/>
      <c r="K64" s="82"/>
      <c r="L64" s="82">
        <f>SUM(C64:K64)</f>
        <v>157639</v>
      </c>
      <c r="M64" s="59"/>
    </row>
    <row r="65" spans="1:13" ht="12.75">
      <c r="A65" s="59"/>
      <c r="B65" s="59" t="s">
        <v>621</v>
      </c>
      <c r="C65" s="82"/>
      <c r="D65" s="82"/>
      <c r="E65" s="82">
        <v>173860</v>
      </c>
      <c r="F65" s="82"/>
      <c r="G65" s="82">
        <v>3043315</v>
      </c>
      <c r="H65" s="82"/>
      <c r="I65" s="82"/>
      <c r="J65" s="82"/>
      <c r="K65" s="82"/>
      <c r="L65" s="82">
        <f>SUM(C65:K65)</f>
        <v>3217175</v>
      </c>
      <c r="M65" s="59"/>
    </row>
    <row r="66" spans="1:13" ht="12.75">
      <c r="A66" s="59"/>
      <c r="B66" s="59" t="s">
        <v>624</v>
      </c>
      <c r="C66" s="82"/>
      <c r="D66" s="82"/>
      <c r="E66" s="82">
        <v>82</v>
      </c>
      <c r="F66" s="82"/>
      <c r="G66" s="82"/>
      <c r="H66" s="82"/>
      <c r="I66" s="82"/>
      <c r="J66" s="82"/>
      <c r="K66" s="82"/>
      <c r="L66" s="82"/>
      <c r="M66" s="59"/>
    </row>
    <row r="67" spans="1:13" ht="12.75">
      <c r="A67" s="59">
        <v>31</v>
      </c>
      <c r="B67" s="59" t="s">
        <v>608</v>
      </c>
      <c r="C67" s="82"/>
      <c r="D67" s="82"/>
      <c r="E67" s="82"/>
      <c r="F67" s="82"/>
      <c r="G67" s="82"/>
      <c r="H67" s="82"/>
      <c r="I67" s="82"/>
      <c r="J67" s="82"/>
      <c r="K67" s="82"/>
      <c r="L67" s="82">
        <f>SUM(C67:K67)</f>
        <v>0</v>
      </c>
      <c r="M67" s="59"/>
    </row>
    <row r="68" spans="1:13" ht="12.75">
      <c r="A68" s="59">
        <v>32</v>
      </c>
      <c r="B68" s="59" t="s">
        <v>593</v>
      </c>
      <c r="C68" s="82"/>
      <c r="D68" s="82"/>
      <c r="E68" s="82"/>
      <c r="F68" s="82"/>
      <c r="G68" s="82"/>
      <c r="H68" s="82"/>
      <c r="I68" s="82"/>
      <c r="J68" s="82">
        <v>2265717</v>
      </c>
      <c r="K68" s="82"/>
      <c r="L68" s="82">
        <f>SUM(C68:K68)</f>
        <v>2265717</v>
      </c>
      <c r="M68" s="59"/>
    </row>
    <row r="69" spans="1:13" ht="12.75">
      <c r="A69" s="59">
        <v>33</v>
      </c>
      <c r="B69" s="163" t="s">
        <v>22</v>
      </c>
      <c r="C69" s="164">
        <f>SUM(C43:C68)</f>
        <v>33532620</v>
      </c>
      <c r="D69" s="164">
        <f>SUM(D43:D68)</f>
        <v>5961309</v>
      </c>
      <c r="E69" s="164">
        <f>SUM(E43:E68)</f>
        <v>22367724</v>
      </c>
      <c r="F69" s="164">
        <f aca="true" t="shared" si="5" ref="F69:K69">SUM(F43:F68)</f>
        <v>9909809</v>
      </c>
      <c r="G69" s="164">
        <f t="shared" si="5"/>
        <v>51006585</v>
      </c>
      <c r="H69" s="164">
        <f t="shared" si="5"/>
        <v>5316147</v>
      </c>
      <c r="I69" s="164">
        <f t="shared" si="5"/>
        <v>1916000</v>
      </c>
      <c r="J69" s="164">
        <f t="shared" si="5"/>
        <v>2265717</v>
      </c>
      <c r="K69" s="164">
        <f t="shared" si="5"/>
        <v>0</v>
      </c>
      <c r="L69" s="164">
        <f>SUM(L43:L68)</f>
        <v>131588817</v>
      </c>
      <c r="M69" s="59">
        <f>SUM(M43:M64)</f>
        <v>2</v>
      </c>
    </row>
    <row r="70" spans="1:13" ht="12.75">
      <c r="A70" s="59"/>
      <c r="B70" s="163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59"/>
    </row>
    <row r="71" spans="1:13" ht="12.75">
      <c r="A71" s="59">
        <v>34</v>
      </c>
      <c r="B71" s="163" t="s">
        <v>594</v>
      </c>
      <c r="C71" s="164">
        <f aca="true" t="shared" si="6" ref="C71:H71">SUM(C69:C69)</f>
        <v>33532620</v>
      </c>
      <c r="D71" s="164">
        <f t="shared" si="6"/>
        <v>5961309</v>
      </c>
      <c r="E71" s="164">
        <f t="shared" si="6"/>
        <v>22367724</v>
      </c>
      <c r="F71" s="164">
        <f t="shared" si="6"/>
        <v>9909809</v>
      </c>
      <c r="G71" s="164">
        <f t="shared" si="6"/>
        <v>51006585</v>
      </c>
      <c r="H71" s="164">
        <f t="shared" si="6"/>
        <v>5316147</v>
      </c>
      <c r="I71" s="164">
        <f>SUM(I69)</f>
        <v>1916000</v>
      </c>
      <c r="J71" s="164">
        <f>SUM(J69)</f>
        <v>2265717</v>
      </c>
      <c r="K71" s="164">
        <f>SUM(K69)</f>
        <v>0</v>
      </c>
      <c r="L71" s="164">
        <f>SUM(C71:K71)</f>
        <v>132275911</v>
      </c>
      <c r="M71" s="59">
        <f>SUM(M69:M69)</f>
        <v>2</v>
      </c>
    </row>
    <row r="72" spans="2:10" ht="12.75">
      <c r="B72" s="61"/>
      <c r="C72" s="61"/>
      <c r="D72" s="61"/>
      <c r="E72" s="61"/>
      <c r="F72" s="61"/>
      <c r="G72" s="61"/>
      <c r="H72" s="61"/>
      <c r="I72" s="61"/>
      <c r="J72" s="61"/>
    </row>
    <row r="73" spans="2:10" ht="12.75">
      <c r="B73" s="132"/>
      <c r="C73" s="61"/>
      <c r="D73" s="61"/>
      <c r="E73" s="61"/>
      <c r="F73" s="61"/>
      <c r="G73" s="61"/>
      <c r="H73" s="61"/>
      <c r="I73" s="61"/>
      <c r="J73" s="61"/>
    </row>
    <row r="74" spans="2:10" ht="12.75">
      <c r="B74" s="132"/>
      <c r="C74" s="132"/>
      <c r="D74" s="132"/>
      <c r="E74" s="132"/>
      <c r="F74" s="132"/>
      <c r="G74" s="132"/>
      <c r="H74" s="132"/>
      <c r="I74" s="132"/>
      <c r="J74" s="132"/>
    </row>
    <row r="75" spans="2:10" ht="12.75">
      <c r="B75" s="61"/>
      <c r="C75" s="61"/>
      <c r="D75" s="61"/>
      <c r="E75" s="61"/>
      <c r="F75" s="61"/>
      <c r="G75" s="61"/>
      <c r="H75" s="61"/>
      <c r="I75" s="61"/>
      <c r="J75" s="61"/>
    </row>
    <row r="76" spans="2:10" ht="12.75">
      <c r="B76" s="132"/>
      <c r="C76" s="132"/>
      <c r="D76" s="132"/>
      <c r="E76" s="132"/>
      <c r="F76" s="132"/>
      <c r="G76" s="132"/>
      <c r="H76" s="132"/>
      <c r="I76" s="132"/>
      <c r="J76" s="132"/>
    </row>
    <row r="77" spans="2:10" ht="12.75">
      <c r="B77" s="61"/>
      <c r="C77" s="61"/>
      <c r="D77" s="61"/>
      <c r="E77" s="61"/>
      <c r="F77" s="61"/>
      <c r="G77" s="61"/>
      <c r="H77" s="61"/>
      <c r="I77" s="61"/>
      <c r="J77" s="61"/>
    </row>
    <row r="78" spans="2:10" ht="12.75">
      <c r="B78" s="132"/>
      <c r="C78" s="132"/>
      <c r="D78" s="132"/>
      <c r="E78" s="132"/>
      <c r="F78" s="132"/>
      <c r="G78" s="132"/>
      <c r="H78" s="132"/>
      <c r="I78" s="132"/>
      <c r="J78" s="132"/>
    </row>
    <row r="79" spans="2:10" ht="12.75">
      <c r="B79" s="61"/>
      <c r="C79" s="61"/>
      <c r="D79" s="61"/>
      <c r="E79" s="61"/>
      <c r="F79" s="61"/>
      <c r="G79" s="61"/>
      <c r="H79" s="61"/>
      <c r="I79" s="61"/>
      <c r="J79" s="61"/>
    </row>
    <row r="80" spans="2:10" ht="12.75">
      <c r="B80" s="61"/>
      <c r="C80" s="61"/>
      <c r="D80" s="61"/>
      <c r="E80" s="61"/>
      <c r="F80" s="61"/>
      <c r="G80" s="61"/>
      <c r="H80" s="61"/>
      <c r="I80" s="61"/>
      <c r="J80" s="61"/>
    </row>
  </sheetData>
  <sheetProtection/>
  <mergeCells count="4">
    <mergeCell ref="B1:G1"/>
    <mergeCell ref="B4:G4"/>
    <mergeCell ref="C7:E7"/>
    <mergeCell ref="B38:M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C49">
      <selection activeCell="K11" sqref="K11"/>
    </sheetView>
  </sheetViews>
  <sheetFormatPr defaultColWidth="9.140625" defaultRowHeight="12.75"/>
  <cols>
    <col min="1" max="1" width="3.00390625" style="0" bestFit="1" customWidth="1"/>
    <col min="2" max="2" width="46.7109375" style="0" customWidth="1"/>
    <col min="3" max="5" width="17.00390625" style="0" bestFit="1" customWidth="1"/>
    <col min="6" max="6" width="52.421875" style="0" customWidth="1"/>
    <col min="7" max="9" width="17.00390625" style="0" bestFit="1" customWidth="1"/>
  </cols>
  <sheetData>
    <row r="1" spans="2:8" ht="12.75">
      <c r="B1" s="220" t="s">
        <v>672</v>
      </c>
      <c r="C1" s="220"/>
      <c r="D1" s="220"/>
      <c r="E1" s="220"/>
      <c r="F1" s="220"/>
      <c r="G1" s="220"/>
      <c r="H1" s="220"/>
    </row>
    <row r="3" ht="12.75">
      <c r="B3" t="s">
        <v>595</v>
      </c>
    </row>
    <row r="4" spans="2:8" ht="15.75">
      <c r="B4" s="221" t="s">
        <v>556</v>
      </c>
      <c r="C4" s="221"/>
      <c r="D4" s="221"/>
      <c r="E4" s="221"/>
      <c r="F4" s="221"/>
      <c r="G4" s="221"/>
      <c r="H4" s="221"/>
    </row>
    <row r="5" spans="4:11" ht="12.75">
      <c r="D5" s="1"/>
      <c r="E5" s="1"/>
      <c r="I5" s="37" t="s">
        <v>626</v>
      </c>
      <c r="J5" s="1"/>
      <c r="K5" s="1"/>
    </row>
    <row r="6" spans="1:11" ht="12.75">
      <c r="A6" s="6" t="s">
        <v>574</v>
      </c>
      <c r="B6" s="6" t="s">
        <v>14</v>
      </c>
      <c r="C6" s="6" t="s">
        <v>273</v>
      </c>
      <c r="D6" s="6" t="s">
        <v>15</v>
      </c>
      <c r="E6" s="6" t="s">
        <v>16</v>
      </c>
      <c r="F6" s="6" t="s">
        <v>38</v>
      </c>
      <c r="G6" s="6" t="s">
        <v>27</v>
      </c>
      <c r="H6" s="6" t="s">
        <v>28</v>
      </c>
      <c r="I6" s="4" t="s">
        <v>29</v>
      </c>
      <c r="J6" s="1"/>
      <c r="K6" s="1"/>
    </row>
    <row r="7" spans="1:9" ht="18">
      <c r="A7" s="4">
        <v>1</v>
      </c>
      <c r="B7" s="222" t="s">
        <v>497</v>
      </c>
      <c r="C7" s="222"/>
      <c r="D7" s="65"/>
      <c r="E7" s="65"/>
      <c r="F7" s="222" t="s">
        <v>498</v>
      </c>
      <c r="G7" s="222"/>
      <c r="H7" s="4"/>
      <c r="I7" s="4"/>
    </row>
    <row r="8" spans="1:9" ht="12.75">
      <c r="A8" s="4">
        <v>2</v>
      </c>
      <c r="B8" s="66" t="s">
        <v>0</v>
      </c>
      <c r="C8" s="64" t="s">
        <v>276</v>
      </c>
      <c r="D8" s="64" t="s">
        <v>336</v>
      </c>
      <c r="E8" s="64" t="s">
        <v>475</v>
      </c>
      <c r="F8" s="66" t="s">
        <v>0</v>
      </c>
      <c r="G8" s="64" t="s">
        <v>276</v>
      </c>
      <c r="H8" s="64" t="s">
        <v>336</v>
      </c>
      <c r="I8" s="64" t="s">
        <v>475</v>
      </c>
    </row>
    <row r="9" spans="1:9" ht="18">
      <c r="A9" s="4">
        <v>3</v>
      </c>
      <c r="B9" s="67" t="s">
        <v>499</v>
      </c>
      <c r="C9" s="68"/>
      <c r="D9" s="68"/>
      <c r="E9" s="68"/>
      <c r="F9" s="67" t="s">
        <v>500</v>
      </c>
      <c r="G9" s="68"/>
      <c r="H9" s="4"/>
      <c r="I9" s="4"/>
    </row>
    <row r="10" spans="1:9" ht="16.5">
      <c r="A10" s="4">
        <v>4</v>
      </c>
      <c r="B10" s="165" t="s">
        <v>501</v>
      </c>
      <c r="C10" s="166"/>
      <c r="D10" s="166"/>
      <c r="E10" s="166"/>
      <c r="F10" s="167" t="s">
        <v>502</v>
      </c>
      <c r="G10" s="166"/>
      <c r="H10" s="16"/>
      <c r="I10" s="4"/>
    </row>
    <row r="11" spans="1:9" ht="15.75">
      <c r="A11" s="4">
        <v>5</v>
      </c>
      <c r="B11" s="168" t="s">
        <v>503</v>
      </c>
      <c r="C11" s="72"/>
      <c r="D11" s="72"/>
      <c r="E11" s="72"/>
      <c r="F11" s="71" t="s">
        <v>503</v>
      </c>
      <c r="G11" s="72"/>
      <c r="H11" s="4"/>
      <c r="I11" s="4"/>
    </row>
    <row r="12" spans="1:9" ht="12.75">
      <c r="A12" s="4">
        <v>6</v>
      </c>
      <c r="B12" s="169" t="s">
        <v>504</v>
      </c>
      <c r="C12" s="74">
        <v>69868358</v>
      </c>
      <c r="D12" s="74">
        <v>74569424</v>
      </c>
      <c r="E12" s="74">
        <v>74569424</v>
      </c>
      <c r="F12" s="73" t="s">
        <v>505</v>
      </c>
      <c r="G12" s="74">
        <v>33912470</v>
      </c>
      <c r="H12" s="26">
        <v>33559724</v>
      </c>
      <c r="I12" s="26">
        <v>33532620</v>
      </c>
    </row>
    <row r="13" spans="1:9" ht="12.75">
      <c r="A13" s="4">
        <v>7</v>
      </c>
      <c r="B13" s="170" t="s">
        <v>506</v>
      </c>
      <c r="C13" s="74">
        <v>37117700</v>
      </c>
      <c r="D13" s="74">
        <v>41750087</v>
      </c>
      <c r="E13" s="74">
        <v>41543441</v>
      </c>
      <c r="F13" s="73" t="s">
        <v>507</v>
      </c>
      <c r="G13" s="74">
        <v>5807720</v>
      </c>
      <c r="H13" s="26">
        <v>5965584</v>
      </c>
      <c r="I13" s="26">
        <v>5961309</v>
      </c>
    </row>
    <row r="14" spans="1:9" ht="12.75">
      <c r="A14" s="4">
        <v>8</v>
      </c>
      <c r="B14" s="170" t="s">
        <v>508</v>
      </c>
      <c r="C14" s="74">
        <v>11410000</v>
      </c>
      <c r="D14" s="74">
        <v>11410000</v>
      </c>
      <c r="E14" s="74">
        <v>13698274</v>
      </c>
      <c r="F14" s="73" t="s">
        <v>509</v>
      </c>
      <c r="G14" s="74">
        <v>24577062</v>
      </c>
      <c r="H14" s="26">
        <v>28010849</v>
      </c>
      <c r="I14" s="26">
        <v>22367724</v>
      </c>
    </row>
    <row r="15" spans="1:9" ht="12.75">
      <c r="A15" s="4">
        <v>9</v>
      </c>
      <c r="B15" s="169" t="s">
        <v>510</v>
      </c>
      <c r="C15" s="74">
        <v>1050000</v>
      </c>
      <c r="D15" s="74">
        <v>6111063</v>
      </c>
      <c r="E15" s="74">
        <v>4394956</v>
      </c>
      <c r="F15" s="73" t="s">
        <v>511</v>
      </c>
      <c r="G15" s="74">
        <v>9104820</v>
      </c>
      <c r="H15" s="26">
        <v>11018480</v>
      </c>
      <c r="I15" s="26">
        <v>9909809</v>
      </c>
    </row>
    <row r="16" spans="1:9" ht="12.75">
      <c r="A16" s="4">
        <v>10</v>
      </c>
      <c r="B16" s="169" t="s">
        <v>512</v>
      </c>
      <c r="C16" s="74">
        <v>0</v>
      </c>
      <c r="D16" s="74">
        <v>0</v>
      </c>
      <c r="E16" s="74">
        <v>0</v>
      </c>
      <c r="F16" s="73" t="s">
        <v>513</v>
      </c>
      <c r="G16" s="74">
        <v>49100950</v>
      </c>
      <c r="H16" s="26">
        <v>52209983</v>
      </c>
      <c r="I16" s="26">
        <v>51006585</v>
      </c>
    </row>
    <row r="17" spans="1:9" ht="12.75">
      <c r="A17" s="4">
        <v>11</v>
      </c>
      <c r="B17" s="171" t="s">
        <v>514</v>
      </c>
      <c r="C17" s="75">
        <f>SUM(C12:C16)</f>
        <v>119446058</v>
      </c>
      <c r="D17" s="75">
        <f>SUM(D12:D16)</f>
        <v>133840574</v>
      </c>
      <c r="E17" s="75">
        <f>SUM(E12:E16)</f>
        <v>134206095</v>
      </c>
      <c r="F17" s="76" t="s">
        <v>4</v>
      </c>
      <c r="G17" s="75">
        <f>SUM(G12:G16)</f>
        <v>122503022</v>
      </c>
      <c r="H17" s="75">
        <f>SUM(H12:H16)</f>
        <v>130764620</v>
      </c>
      <c r="I17" s="75">
        <f>SUM(I12:I16)</f>
        <v>122778047</v>
      </c>
    </row>
    <row r="18" spans="1:9" ht="12.75">
      <c r="A18" s="4"/>
      <c r="B18" s="169"/>
      <c r="C18" s="74"/>
      <c r="D18" s="74"/>
      <c r="E18" s="74"/>
      <c r="F18" s="73"/>
      <c r="G18" s="74"/>
      <c r="H18" s="26"/>
      <c r="I18" s="26"/>
    </row>
    <row r="19" spans="1:9" ht="15.75">
      <c r="A19" s="4">
        <v>12</v>
      </c>
      <c r="B19" s="168" t="s">
        <v>515</v>
      </c>
      <c r="C19" s="72"/>
      <c r="D19" s="72"/>
      <c r="E19" s="72"/>
      <c r="F19" s="71" t="s">
        <v>516</v>
      </c>
      <c r="G19" s="72"/>
      <c r="H19" s="26"/>
      <c r="I19" s="26"/>
    </row>
    <row r="20" spans="1:9" ht="12.75">
      <c r="A20" s="4">
        <v>13</v>
      </c>
      <c r="B20" s="169" t="s">
        <v>517</v>
      </c>
      <c r="C20" s="74"/>
      <c r="D20" s="74"/>
      <c r="E20" s="74"/>
      <c r="F20" s="73" t="s">
        <v>518</v>
      </c>
      <c r="G20" s="74">
        <v>1065530</v>
      </c>
      <c r="H20" s="26">
        <v>5326431</v>
      </c>
      <c r="I20" s="26">
        <v>5316147</v>
      </c>
    </row>
    <row r="21" spans="1:9" ht="12.75">
      <c r="A21" s="4">
        <v>14</v>
      </c>
      <c r="B21" s="169" t="s">
        <v>519</v>
      </c>
      <c r="C21" s="74"/>
      <c r="D21" s="74"/>
      <c r="E21" s="74"/>
      <c r="F21" s="73" t="s">
        <v>520</v>
      </c>
      <c r="G21" s="74">
        <v>10000000</v>
      </c>
      <c r="H21" s="26">
        <v>9606300</v>
      </c>
      <c r="I21" s="26">
        <v>1916000</v>
      </c>
    </row>
    <row r="22" spans="1:9" ht="12.75">
      <c r="A22" s="4">
        <v>15</v>
      </c>
      <c r="B22" s="169" t="s">
        <v>521</v>
      </c>
      <c r="C22" s="74"/>
      <c r="D22" s="74"/>
      <c r="E22" s="74"/>
      <c r="F22" s="73" t="s">
        <v>522</v>
      </c>
      <c r="G22" s="74"/>
      <c r="H22" s="26"/>
      <c r="I22" s="26"/>
    </row>
    <row r="23" spans="1:9" ht="12.75">
      <c r="A23" s="4">
        <v>16</v>
      </c>
      <c r="F23" s="73" t="s">
        <v>523</v>
      </c>
      <c r="G23" s="74"/>
      <c r="H23" s="26"/>
      <c r="I23" s="26"/>
    </row>
    <row r="24" spans="1:9" ht="12.75">
      <c r="A24" s="4">
        <v>17</v>
      </c>
      <c r="F24" s="73" t="s">
        <v>524</v>
      </c>
      <c r="G24" s="74"/>
      <c r="H24" s="26"/>
      <c r="I24" s="26"/>
    </row>
    <row r="25" spans="1:9" ht="14.25">
      <c r="A25" s="4">
        <v>18</v>
      </c>
      <c r="B25" s="172"/>
      <c r="C25" s="74"/>
      <c r="D25" s="74"/>
      <c r="E25" s="74"/>
      <c r="F25" s="73" t="s">
        <v>525</v>
      </c>
      <c r="G25" s="74"/>
      <c r="H25" s="26"/>
      <c r="I25" s="26"/>
    </row>
    <row r="26" spans="1:9" ht="15">
      <c r="A26" s="4">
        <v>19</v>
      </c>
      <c r="B26" s="173" t="s">
        <v>526</v>
      </c>
      <c r="C26" s="75"/>
      <c r="D26" s="75"/>
      <c r="E26" s="75"/>
      <c r="F26" s="76" t="s">
        <v>526</v>
      </c>
      <c r="G26" s="75">
        <f>SUM(G20:G25)</f>
        <v>11065530</v>
      </c>
      <c r="H26" s="75">
        <f>SUM(H20:H25)</f>
        <v>14932731</v>
      </c>
      <c r="I26" s="75">
        <f>SUM(I20:I25)</f>
        <v>7232147</v>
      </c>
    </row>
    <row r="27" spans="1:9" ht="16.5">
      <c r="A27" s="4">
        <v>20</v>
      </c>
      <c r="B27" s="174"/>
      <c r="C27" s="74"/>
      <c r="D27" s="74"/>
      <c r="E27" s="74"/>
      <c r="F27" s="69" t="s">
        <v>527</v>
      </c>
      <c r="G27" s="70"/>
      <c r="H27" s="26"/>
      <c r="I27" s="26"/>
    </row>
    <row r="28" spans="1:9" ht="15.75">
      <c r="A28" s="4">
        <v>21</v>
      </c>
      <c r="B28" s="168"/>
      <c r="C28" s="74"/>
      <c r="D28" s="74"/>
      <c r="E28" s="74"/>
      <c r="F28" s="71" t="s">
        <v>528</v>
      </c>
      <c r="G28" s="72"/>
      <c r="H28" s="26"/>
      <c r="I28" s="26"/>
    </row>
    <row r="29" spans="1:9" ht="15.75">
      <c r="A29" s="4">
        <v>22</v>
      </c>
      <c r="B29" s="168"/>
      <c r="C29" s="74"/>
      <c r="D29" s="74"/>
      <c r="E29" s="74"/>
      <c r="F29" s="77" t="s">
        <v>529</v>
      </c>
      <c r="G29" s="74">
        <v>1000000</v>
      </c>
      <c r="H29" s="26">
        <v>1000000</v>
      </c>
      <c r="I29" s="26">
        <v>0</v>
      </c>
    </row>
    <row r="30" spans="1:9" ht="14.25">
      <c r="A30" s="4">
        <v>23</v>
      </c>
      <c r="B30" s="172"/>
      <c r="C30" s="74"/>
      <c r="D30" s="74"/>
      <c r="E30" s="74"/>
      <c r="F30" s="73" t="s">
        <v>530</v>
      </c>
      <c r="G30" s="74">
        <v>0</v>
      </c>
      <c r="H30" s="26">
        <v>0</v>
      </c>
      <c r="I30" s="26">
        <v>0</v>
      </c>
    </row>
    <row r="31" spans="1:9" ht="14.25">
      <c r="A31" s="4">
        <v>24</v>
      </c>
      <c r="B31" s="172"/>
      <c r="C31" s="74"/>
      <c r="D31" s="74"/>
      <c r="E31" s="74"/>
      <c r="F31" s="73" t="s">
        <v>17</v>
      </c>
      <c r="G31" s="74">
        <f>SUM(G29:G30)</f>
        <v>1000000</v>
      </c>
      <c r="H31" s="74">
        <f>SUM(H29:H30)</f>
        <v>1000000</v>
      </c>
      <c r="I31" s="26">
        <v>0</v>
      </c>
    </row>
    <row r="32" spans="1:9" ht="15.75">
      <c r="A32" s="4">
        <v>25</v>
      </c>
      <c r="B32" s="168"/>
      <c r="C32" s="74"/>
      <c r="D32" s="74"/>
      <c r="E32" s="74"/>
      <c r="F32" s="71" t="s">
        <v>531</v>
      </c>
      <c r="G32" s="72"/>
      <c r="H32" s="26"/>
      <c r="I32" s="26"/>
    </row>
    <row r="33" spans="1:9" ht="14.25">
      <c r="A33" s="4">
        <v>26</v>
      </c>
      <c r="B33" s="172"/>
      <c r="C33" s="74"/>
      <c r="D33" s="74"/>
      <c r="E33" s="74"/>
      <c r="F33" s="73" t="s">
        <v>532</v>
      </c>
      <c r="G33" s="74">
        <v>0</v>
      </c>
      <c r="H33" s="26">
        <v>0</v>
      </c>
      <c r="I33" s="26">
        <v>0</v>
      </c>
    </row>
    <row r="34" spans="1:9" ht="18">
      <c r="A34" s="4">
        <v>27</v>
      </c>
      <c r="B34" s="175"/>
      <c r="C34" s="74"/>
      <c r="D34" s="74"/>
      <c r="E34" s="74"/>
      <c r="F34" s="67" t="s">
        <v>533</v>
      </c>
      <c r="G34" s="68"/>
      <c r="H34" s="26"/>
      <c r="I34" s="26"/>
    </row>
    <row r="35" spans="1:9" ht="14.25">
      <c r="A35" s="4">
        <v>28</v>
      </c>
      <c r="B35" s="172"/>
      <c r="C35" s="74"/>
      <c r="D35" s="74"/>
      <c r="E35" s="74"/>
      <c r="F35" s="73" t="s">
        <v>534</v>
      </c>
      <c r="G35" s="74"/>
      <c r="H35" s="26"/>
      <c r="I35" s="26">
        <v>0</v>
      </c>
    </row>
    <row r="36" spans="1:9" ht="14.25">
      <c r="A36" s="4">
        <v>29</v>
      </c>
      <c r="B36" s="172"/>
      <c r="C36" s="74"/>
      <c r="D36" s="74"/>
      <c r="E36" s="74"/>
      <c r="F36" s="73" t="s">
        <v>535</v>
      </c>
      <c r="G36" s="74">
        <v>0</v>
      </c>
      <c r="H36" s="26">
        <v>0</v>
      </c>
      <c r="I36" s="26"/>
    </row>
    <row r="37" spans="1:9" ht="14.25">
      <c r="A37" s="4">
        <v>30</v>
      </c>
      <c r="B37" s="172"/>
      <c r="C37" s="74"/>
      <c r="D37" s="74"/>
      <c r="E37" s="74"/>
      <c r="F37" s="73" t="s">
        <v>17</v>
      </c>
      <c r="G37" s="74"/>
      <c r="H37" s="26"/>
      <c r="I37" s="26"/>
    </row>
    <row r="38" spans="1:9" ht="14.25">
      <c r="A38" s="4">
        <v>31</v>
      </c>
      <c r="B38" s="172"/>
      <c r="C38" s="74"/>
      <c r="D38" s="74"/>
      <c r="E38" s="74"/>
      <c r="F38" s="73"/>
      <c r="G38" s="74"/>
      <c r="H38" s="26"/>
      <c r="I38" s="26"/>
    </row>
    <row r="39" spans="1:9" ht="18">
      <c r="A39" s="4">
        <v>32</v>
      </c>
      <c r="B39" s="175"/>
      <c r="C39" s="74"/>
      <c r="D39" s="74"/>
      <c r="E39" s="74"/>
      <c r="F39" s="67" t="s">
        <v>536</v>
      </c>
      <c r="G39" s="68"/>
      <c r="H39" s="26"/>
      <c r="I39" s="26"/>
    </row>
    <row r="40" spans="1:9" ht="14.25">
      <c r="A40" s="4">
        <v>33</v>
      </c>
      <c r="B40" s="172"/>
      <c r="C40" s="74"/>
      <c r="D40" s="74"/>
      <c r="E40" s="74"/>
      <c r="F40" s="73" t="s">
        <v>537</v>
      </c>
      <c r="G40" s="74">
        <v>0</v>
      </c>
      <c r="H40" s="26">
        <v>0</v>
      </c>
      <c r="I40" s="26"/>
    </row>
    <row r="41" spans="1:9" ht="14.25">
      <c r="A41" s="4">
        <v>34</v>
      </c>
      <c r="B41" s="172"/>
      <c r="C41" s="74"/>
      <c r="D41" s="74"/>
      <c r="E41" s="74"/>
      <c r="F41" s="73" t="s">
        <v>538</v>
      </c>
      <c r="G41" s="74">
        <v>0</v>
      </c>
      <c r="H41" s="26">
        <v>0</v>
      </c>
      <c r="I41" s="26"/>
    </row>
    <row r="42" spans="1:9" ht="12.75">
      <c r="A42" s="4">
        <v>35</v>
      </c>
      <c r="B42" s="176" t="s">
        <v>223</v>
      </c>
      <c r="C42" s="74">
        <v>0</v>
      </c>
      <c r="D42" s="74">
        <v>2540349</v>
      </c>
      <c r="E42" s="74">
        <v>2540349</v>
      </c>
      <c r="F42" s="73" t="s">
        <v>593</v>
      </c>
      <c r="G42" s="74">
        <v>0</v>
      </c>
      <c r="H42" s="26">
        <v>4806066</v>
      </c>
      <c r="I42" s="26">
        <v>2265717</v>
      </c>
    </row>
    <row r="43" spans="1:9" ht="12.75">
      <c r="A43" s="4">
        <v>36</v>
      </c>
      <c r="B43" s="176" t="s">
        <v>625</v>
      </c>
      <c r="C43" s="74">
        <v>10000000</v>
      </c>
      <c r="D43" s="74">
        <v>10000000</v>
      </c>
      <c r="E43" s="74"/>
      <c r="F43" s="73" t="s">
        <v>607</v>
      </c>
      <c r="G43" s="74">
        <v>0</v>
      </c>
      <c r="H43" s="26">
        <v>0</v>
      </c>
      <c r="I43" s="26"/>
    </row>
    <row r="44" spans="1:9" ht="68.25" customHeight="1">
      <c r="A44" s="4">
        <v>37</v>
      </c>
      <c r="B44" s="177" t="s">
        <v>555</v>
      </c>
      <c r="C44" s="68">
        <f>C17+C26+C42+C43</f>
        <v>129446058</v>
      </c>
      <c r="D44" s="68">
        <f>D17+D26+D42+D43</f>
        <v>146380923</v>
      </c>
      <c r="E44" s="68">
        <f>E17+E26+E42+E43</f>
        <v>136746444</v>
      </c>
      <c r="F44" s="67" t="s">
        <v>539</v>
      </c>
      <c r="G44" s="68">
        <f>SUM(G17,G26,G31,G41)</f>
        <v>134568552</v>
      </c>
      <c r="H44" s="68">
        <f>SUM(H17,H26,H31,H41,H42)</f>
        <v>151503417</v>
      </c>
      <c r="I44" s="68">
        <f>SUM(I17,I26,I31,I41,I42,I43)</f>
        <v>132275911</v>
      </c>
    </row>
    <row r="45" spans="1:9" ht="18">
      <c r="A45" s="4">
        <v>38</v>
      </c>
      <c r="B45" s="178"/>
      <c r="C45" s="74"/>
      <c r="D45" s="74"/>
      <c r="E45" s="74"/>
      <c r="F45" s="67" t="s">
        <v>540</v>
      </c>
      <c r="G45" s="68"/>
      <c r="H45" s="26"/>
      <c r="I45" s="26"/>
    </row>
    <row r="46" spans="1:9" ht="14.25">
      <c r="A46" s="4">
        <v>39</v>
      </c>
      <c r="B46" s="172"/>
      <c r="C46" s="74"/>
      <c r="D46" s="74"/>
      <c r="E46" s="74"/>
      <c r="F46" s="73" t="s">
        <v>534</v>
      </c>
      <c r="G46" s="74"/>
      <c r="H46" s="26"/>
      <c r="I46" s="26">
        <v>0</v>
      </c>
    </row>
    <row r="47" spans="1:9" ht="14.25">
      <c r="A47" s="4">
        <v>40</v>
      </c>
      <c r="B47" s="172"/>
      <c r="C47" s="74"/>
      <c r="D47" s="74"/>
      <c r="E47" s="74"/>
      <c r="F47" s="73" t="s">
        <v>535</v>
      </c>
      <c r="G47" s="74">
        <v>0</v>
      </c>
      <c r="H47" s="26"/>
      <c r="I47" s="26"/>
    </row>
    <row r="48" spans="1:9" ht="18">
      <c r="A48" s="4">
        <v>41</v>
      </c>
      <c r="B48" s="175" t="s">
        <v>541</v>
      </c>
      <c r="C48" s="68"/>
      <c r="D48" s="68"/>
      <c r="E48" s="68"/>
      <c r="F48" s="67"/>
      <c r="G48" s="179"/>
      <c r="H48" s="26"/>
      <c r="I48" s="26"/>
    </row>
    <row r="49" spans="1:9" ht="18">
      <c r="A49" s="4">
        <v>42</v>
      </c>
      <c r="B49" s="168" t="s">
        <v>542</v>
      </c>
      <c r="C49" s="72"/>
      <c r="D49" s="72"/>
      <c r="E49" s="72"/>
      <c r="F49" s="78"/>
      <c r="G49" s="179"/>
      <c r="H49" s="26"/>
      <c r="I49" s="26"/>
    </row>
    <row r="50" spans="1:9" ht="18">
      <c r="A50" s="4">
        <v>43</v>
      </c>
      <c r="B50" s="172" t="s">
        <v>543</v>
      </c>
      <c r="C50" s="74">
        <v>4056964</v>
      </c>
      <c r="D50" s="74">
        <v>0</v>
      </c>
      <c r="E50" s="74">
        <v>0</v>
      </c>
      <c r="F50" s="73"/>
      <c r="G50" s="179"/>
      <c r="H50" s="26"/>
      <c r="I50" s="26"/>
    </row>
    <row r="51" spans="1:9" ht="18">
      <c r="A51" s="4">
        <v>44</v>
      </c>
      <c r="B51" s="172" t="s">
        <v>544</v>
      </c>
      <c r="C51" s="74">
        <v>1065530</v>
      </c>
      <c r="D51" s="74">
        <v>5122494</v>
      </c>
      <c r="E51" s="74">
        <v>5122494</v>
      </c>
      <c r="F51" s="73"/>
      <c r="G51" s="179"/>
      <c r="H51" s="26"/>
      <c r="I51" s="26"/>
    </row>
    <row r="52" spans="1:9" ht="18">
      <c r="A52" s="4">
        <v>45</v>
      </c>
      <c r="B52" s="172" t="s">
        <v>545</v>
      </c>
      <c r="C52" s="74"/>
      <c r="D52" s="74"/>
      <c r="E52" s="74"/>
      <c r="F52" s="73"/>
      <c r="G52" s="179"/>
      <c r="H52" s="26"/>
      <c r="I52" s="26"/>
    </row>
    <row r="53" spans="1:9" ht="18">
      <c r="A53" s="4">
        <v>46</v>
      </c>
      <c r="B53" s="168" t="s">
        <v>546</v>
      </c>
      <c r="C53" s="72"/>
      <c r="D53" s="72"/>
      <c r="E53" s="72"/>
      <c r="F53" s="78"/>
      <c r="G53" s="179"/>
      <c r="H53" s="26"/>
      <c r="I53" s="26"/>
    </row>
    <row r="54" spans="1:9" ht="18">
      <c r="A54" s="4">
        <v>47</v>
      </c>
      <c r="B54" s="172" t="s">
        <v>547</v>
      </c>
      <c r="C54" s="74">
        <v>0</v>
      </c>
      <c r="D54" s="74">
        <v>0</v>
      </c>
      <c r="E54" s="74"/>
      <c r="F54" s="73"/>
      <c r="G54" s="179"/>
      <c r="H54" s="26"/>
      <c r="I54" s="26"/>
    </row>
    <row r="55" spans="1:9" ht="18">
      <c r="A55" s="4">
        <v>48</v>
      </c>
      <c r="B55" s="172" t="s">
        <v>548</v>
      </c>
      <c r="C55" s="74">
        <v>0</v>
      </c>
      <c r="D55" s="74">
        <v>0</v>
      </c>
      <c r="E55" s="74"/>
      <c r="F55" s="73"/>
      <c r="G55" s="179"/>
      <c r="H55" s="26"/>
      <c r="I55" s="26"/>
    </row>
    <row r="56" spans="1:9" ht="18">
      <c r="A56" s="4">
        <v>49</v>
      </c>
      <c r="B56" s="175" t="s">
        <v>549</v>
      </c>
      <c r="C56" s="68">
        <f>SUM(C44,C50,C51,C55)</f>
        <v>134568552</v>
      </c>
      <c r="D56" s="68">
        <f>SUM(D44,D50,D51,D55)</f>
        <v>151503417</v>
      </c>
      <c r="E56" s="68">
        <f>SUM(E44,E50,E51,E55)</f>
        <v>141868938</v>
      </c>
      <c r="F56" s="67" t="s">
        <v>550</v>
      </c>
      <c r="G56" s="68">
        <f>SUM(G17,G26,G31,G41)</f>
        <v>134568552</v>
      </c>
      <c r="H56" s="68">
        <f>SUM(H17,H26,H31,H41,H42)</f>
        <v>151503417</v>
      </c>
      <c r="I56" s="68">
        <f>SUM(I17,I26,I31,I41,I42,I43)</f>
        <v>132275911</v>
      </c>
    </row>
    <row r="57" spans="1:9" ht="14.25">
      <c r="A57" s="4">
        <v>50</v>
      </c>
      <c r="B57" s="172" t="s">
        <v>551</v>
      </c>
      <c r="C57" s="74">
        <f>C17+C50</f>
        <v>123503022</v>
      </c>
      <c r="D57" s="74">
        <f>D17+D50+D42</f>
        <v>136380923</v>
      </c>
      <c r="E57" s="74">
        <f>E17+E50+E42</f>
        <v>136746444</v>
      </c>
      <c r="F57" s="73" t="s">
        <v>552</v>
      </c>
      <c r="G57" s="74">
        <f>G17+G31</f>
        <v>123503022</v>
      </c>
      <c r="H57" s="74">
        <f>H17+H31+H42</f>
        <v>136570686</v>
      </c>
      <c r="I57" s="74">
        <f>I17+I42+I43</f>
        <v>125043764</v>
      </c>
    </row>
    <row r="58" spans="1:9" ht="14.25">
      <c r="A58" s="4">
        <v>51</v>
      </c>
      <c r="B58" s="172" t="s">
        <v>553</v>
      </c>
      <c r="C58" s="74">
        <f>C43+C51</f>
        <v>11065530</v>
      </c>
      <c r="D58" s="74">
        <f>D43+D51</f>
        <v>15122494</v>
      </c>
      <c r="E58" s="74">
        <f>E43+E51</f>
        <v>5122494</v>
      </c>
      <c r="F58" s="73" t="s">
        <v>554</v>
      </c>
      <c r="G58" s="74">
        <f>G26</f>
        <v>11065530</v>
      </c>
      <c r="H58" s="74">
        <f>H26</f>
        <v>14932731</v>
      </c>
      <c r="I58" s="74">
        <f>I26</f>
        <v>7232147</v>
      </c>
    </row>
    <row r="59" spans="3:5" ht="12.75">
      <c r="C59" s="180"/>
      <c r="D59" s="181"/>
      <c r="E59" s="181"/>
    </row>
  </sheetData>
  <sheetProtection/>
  <mergeCells count="4">
    <mergeCell ref="B1:H1"/>
    <mergeCell ref="B4:H4"/>
    <mergeCell ref="B7:C7"/>
    <mergeCell ref="F7:G7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2.28125" style="0" bestFit="1" customWidth="1"/>
    <col min="2" max="2" width="33.7109375" style="0" customWidth="1"/>
    <col min="3" max="8" width="10.7109375" style="0" customWidth="1"/>
  </cols>
  <sheetData>
    <row r="1" spans="2:7" ht="12.75">
      <c r="B1" s="220" t="s">
        <v>673</v>
      </c>
      <c r="C1" s="220"/>
      <c r="D1" s="220"/>
      <c r="E1" s="220"/>
      <c r="F1" s="220"/>
      <c r="G1" s="220"/>
    </row>
    <row r="2" ht="12.75">
      <c r="B2" t="s">
        <v>595</v>
      </c>
    </row>
    <row r="3" spans="2:7" ht="12.75">
      <c r="B3" s="223" t="s">
        <v>596</v>
      </c>
      <c r="C3" s="223"/>
      <c r="D3" s="223"/>
      <c r="E3" s="223"/>
      <c r="F3" s="223"/>
      <c r="G3" s="223"/>
    </row>
    <row r="4" spans="2:8" ht="12.75">
      <c r="B4" s="32"/>
      <c r="C4" s="32"/>
      <c r="D4" s="32"/>
      <c r="E4" s="32"/>
      <c r="F4" s="32"/>
      <c r="H4" s="37" t="s">
        <v>626</v>
      </c>
    </row>
    <row r="5" spans="1:8" ht="12.75">
      <c r="A5" s="6" t="s">
        <v>574</v>
      </c>
      <c r="B5" s="6" t="s">
        <v>14</v>
      </c>
      <c r="C5" s="6" t="s">
        <v>273</v>
      </c>
      <c r="D5" s="4" t="s">
        <v>15</v>
      </c>
      <c r="E5" s="4" t="s">
        <v>16</v>
      </c>
      <c r="F5" s="4" t="s">
        <v>38</v>
      </c>
      <c r="G5" s="4" t="s">
        <v>27</v>
      </c>
      <c r="H5" s="6" t="s">
        <v>28</v>
      </c>
    </row>
    <row r="6" spans="1:8" ht="12.75">
      <c r="A6" s="6">
        <v>1</v>
      </c>
      <c r="B6" s="6" t="s">
        <v>476</v>
      </c>
      <c r="C6" s="188" t="s">
        <v>33</v>
      </c>
      <c r="D6" s="194" t="s">
        <v>36</v>
      </c>
      <c r="E6" s="194" t="s">
        <v>35</v>
      </c>
      <c r="F6" s="194" t="s">
        <v>13</v>
      </c>
      <c r="G6" s="194" t="s">
        <v>336</v>
      </c>
      <c r="H6" s="194" t="s">
        <v>475</v>
      </c>
    </row>
    <row r="7" spans="1:8" ht="12.75">
      <c r="A7" s="4">
        <v>2</v>
      </c>
      <c r="B7" s="6" t="s">
        <v>628</v>
      </c>
      <c r="C7" s="26"/>
      <c r="D7" s="26">
        <v>7874016</v>
      </c>
      <c r="E7" s="26"/>
      <c r="F7" s="26">
        <f>SUM(C7:E7)</f>
        <v>7874016</v>
      </c>
      <c r="G7" s="29">
        <v>7564016</v>
      </c>
      <c r="H7" s="26">
        <v>1700000</v>
      </c>
    </row>
    <row r="8" spans="1:8" ht="12.75">
      <c r="A8" s="6">
        <v>4</v>
      </c>
      <c r="B8" s="4" t="s">
        <v>597</v>
      </c>
      <c r="C8" s="26"/>
      <c r="D8" s="26">
        <v>2125984</v>
      </c>
      <c r="E8" s="26"/>
      <c r="F8" s="26">
        <f>SUM(C8:E8)</f>
        <v>2125984</v>
      </c>
      <c r="G8" s="26">
        <v>2042284</v>
      </c>
      <c r="H8" s="26">
        <v>216000</v>
      </c>
    </row>
    <row r="9" spans="1:9" ht="12.75">
      <c r="A9" s="6">
        <v>5</v>
      </c>
      <c r="B9" s="5" t="s">
        <v>277</v>
      </c>
      <c r="C9" s="27">
        <f aca="true" t="shared" si="0" ref="C9:H9">SUM(C7:C8)</f>
        <v>0</v>
      </c>
      <c r="D9" s="27">
        <f t="shared" si="0"/>
        <v>10000000</v>
      </c>
      <c r="E9" s="27">
        <f t="shared" si="0"/>
        <v>0</v>
      </c>
      <c r="F9" s="27">
        <f t="shared" si="0"/>
        <v>10000000</v>
      </c>
      <c r="G9" s="27">
        <f t="shared" si="0"/>
        <v>9606300</v>
      </c>
      <c r="H9" s="27">
        <f t="shared" si="0"/>
        <v>1916000</v>
      </c>
      <c r="I9" s="195"/>
    </row>
  </sheetData>
  <sheetProtection/>
  <mergeCells count="2">
    <mergeCell ref="B1:G1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.28125" style="0" bestFit="1" customWidth="1"/>
    <col min="2" max="2" width="34.8515625" style="0" customWidth="1"/>
    <col min="3" max="7" width="10.00390625" style="0" customWidth="1"/>
  </cols>
  <sheetData>
    <row r="1" spans="2:7" ht="12.75">
      <c r="B1" s="220" t="s">
        <v>674</v>
      </c>
      <c r="C1" s="220"/>
      <c r="D1" s="220"/>
      <c r="E1" s="220"/>
      <c r="F1" s="220"/>
      <c r="G1" s="220"/>
    </row>
    <row r="2" ht="12.75">
      <c r="B2" t="s">
        <v>595</v>
      </c>
    </row>
    <row r="3" spans="2:7" ht="12.75">
      <c r="B3" s="223" t="s">
        <v>598</v>
      </c>
      <c r="C3" s="223"/>
      <c r="D3" s="223"/>
      <c r="E3" s="223"/>
      <c r="F3" s="223"/>
      <c r="G3" s="223"/>
    </row>
    <row r="4" spans="2:8" ht="12.75">
      <c r="B4" s="32"/>
      <c r="C4" s="32"/>
      <c r="D4" s="32"/>
      <c r="E4" s="32"/>
      <c r="F4" s="32"/>
      <c r="H4" s="37" t="s">
        <v>626</v>
      </c>
    </row>
    <row r="5" spans="1:8" ht="12.75">
      <c r="A5" s="6" t="s">
        <v>574</v>
      </c>
      <c r="B5" s="6" t="s">
        <v>14</v>
      </c>
      <c r="C5" s="6" t="s">
        <v>273</v>
      </c>
      <c r="D5" s="6" t="s">
        <v>15</v>
      </c>
      <c r="E5" s="6" t="s">
        <v>16</v>
      </c>
      <c r="F5" s="6" t="s">
        <v>38</v>
      </c>
      <c r="G5" s="6" t="s">
        <v>27</v>
      </c>
      <c r="H5" s="4" t="s">
        <v>28</v>
      </c>
    </row>
    <row r="6" spans="1:8" ht="12.75">
      <c r="A6" s="6">
        <v>1</v>
      </c>
      <c r="B6" s="5" t="s">
        <v>274</v>
      </c>
      <c r="C6" s="6" t="s">
        <v>52</v>
      </c>
      <c r="D6" s="6" t="s">
        <v>34</v>
      </c>
      <c r="E6" s="17" t="s">
        <v>474</v>
      </c>
      <c r="F6" s="10" t="s">
        <v>13</v>
      </c>
      <c r="G6" s="17" t="s">
        <v>336</v>
      </c>
      <c r="H6" s="17" t="s">
        <v>475</v>
      </c>
    </row>
    <row r="7" spans="1:8" ht="12.75">
      <c r="A7" s="4">
        <v>6</v>
      </c>
      <c r="B7" s="6" t="s">
        <v>629</v>
      </c>
      <c r="C7" s="26">
        <v>0</v>
      </c>
      <c r="D7" s="26">
        <v>839000</v>
      </c>
      <c r="E7" s="26">
        <v>0</v>
      </c>
      <c r="F7" s="27">
        <f>SUM(C7:E7)</f>
        <v>839000</v>
      </c>
      <c r="G7" s="29">
        <v>4204244</v>
      </c>
      <c r="H7" s="29">
        <v>4196146</v>
      </c>
    </row>
    <row r="8" spans="1:8" ht="12.75">
      <c r="A8" s="4">
        <v>7</v>
      </c>
      <c r="B8" s="6" t="s">
        <v>597</v>
      </c>
      <c r="C8" s="26">
        <v>0</v>
      </c>
      <c r="D8" s="26">
        <v>226530</v>
      </c>
      <c r="E8" s="26"/>
      <c r="F8" s="27">
        <f>SUM(C8:E8)</f>
        <v>226530</v>
      </c>
      <c r="G8" s="29">
        <v>1122187</v>
      </c>
      <c r="H8" s="29">
        <v>1120001</v>
      </c>
    </row>
    <row r="9" spans="1:8" ht="12.75">
      <c r="A9" s="6">
        <v>8</v>
      </c>
      <c r="B9" s="5" t="s">
        <v>599</v>
      </c>
      <c r="C9" s="27">
        <f aca="true" t="shared" si="0" ref="C9:H9">SUM(C7:C8)</f>
        <v>0</v>
      </c>
      <c r="D9" s="27">
        <f t="shared" si="0"/>
        <v>1065530</v>
      </c>
      <c r="E9" s="27">
        <f t="shared" si="0"/>
        <v>0</v>
      </c>
      <c r="F9" s="27">
        <f t="shared" si="0"/>
        <v>1065530</v>
      </c>
      <c r="G9" s="29">
        <f t="shared" si="0"/>
        <v>5326431</v>
      </c>
      <c r="H9" s="29">
        <f t="shared" si="0"/>
        <v>5316147</v>
      </c>
    </row>
    <row r="10" spans="1:4" ht="12.75">
      <c r="A10" s="7"/>
      <c r="B10" s="8"/>
      <c r="C10" s="8"/>
      <c r="D10" s="7"/>
    </row>
    <row r="11" spans="1:4" ht="12.75">
      <c r="A11" s="7"/>
      <c r="B11" s="7"/>
      <c r="C11" s="7"/>
      <c r="D11" s="7"/>
    </row>
    <row r="12" spans="1:4" ht="12.75">
      <c r="A12" s="7"/>
      <c r="B12" s="8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7"/>
      <c r="B15" s="7"/>
      <c r="C15" s="8"/>
      <c r="D15" s="7"/>
    </row>
    <row r="16" spans="1:4" ht="12.75">
      <c r="A16" s="7"/>
      <c r="B16" s="7"/>
      <c r="C16" s="7"/>
      <c r="D16" s="7"/>
    </row>
    <row r="17" spans="1:4" ht="12.75">
      <c r="A17" s="7"/>
      <c r="B17" s="8"/>
      <c r="C17" s="8"/>
      <c r="D17" s="7"/>
    </row>
  </sheetData>
  <sheetProtection/>
  <mergeCells count="2">
    <mergeCell ref="B1:G1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0" bestFit="1" customWidth="1"/>
    <col min="2" max="2" width="27.140625" style="0" bestFit="1" customWidth="1"/>
    <col min="3" max="3" width="17.421875" style="0" customWidth="1"/>
  </cols>
  <sheetData>
    <row r="1" spans="1:3" ht="12.75">
      <c r="A1" s="220" t="s">
        <v>675</v>
      </c>
      <c r="B1" s="220"/>
      <c r="C1" s="220"/>
    </row>
    <row r="2" spans="1:4" ht="12.75">
      <c r="A2" s="224" t="s">
        <v>595</v>
      </c>
      <c r="B2" s="224"/>
      <c r="D2" s="39"/>
    </row>
    <row r="3" spans="1:3" ht="12.75">
      <c r="A3" s="225" t="s">
        <v>605</v>
      </c>
      <c r="B3" s="225"/>
      <c r="C3" s="225"/>
    </row>
    <row r="4" spans="1:4" ht="12.75">
      <c r="A4" s="6" t="s">
        <v>14</v>
      </c>
      <c r="B4" s="5" t="s">
        <v>273</v>
      </c>
      <c r="C4" s="6" t="s">
        <v>15</v>
      </c>
      <c r="D4" s="43" t="s">
        <v>16</v>
      </c>
    </row>
    <row r="5" spans="1:4" ht="12.75">
      <c r="A5" s="5" t="s">
        <v>559</v>
      </c>
      <c r="B5" s="5" t="s">
        <v>0</v>
      </c>
      <c r="C5" s="5" t="s">
        <v>630</v>
      </c>
      <c r="D5" s="10" t="s">
        <v>689</v>
      </c>
    </row>
    <row r="6" spans="1:5" ht="12.75">
      <c r="A6" s="4">
        <v>1</v>
      </c>
      <c r="B6" s="5" t="s">
        <v>285</v>
      </c>
      <c r="C6" s="4"/>
      <c r="D6" s="43"/>
      <c r="E6" s="3"/>
    </row>
    <row r="7" spans="1:4" ht="12.75">
      <c r="A7" s="4">
        <v>2</v>
      </c>
      <c r="B7" s="4" t="s">
        <v>631</v>
      </c>
      <c r="C7" s="4"/>
      <c r="D7" s="4"/>
    </row>
    <row r="8" spans="1:4" ht="12.75">
      <c r="A8" s="4">
        <v>3</v>
      </c>
      <c r="B8" s="4" t="s">
        <v>286</v>
      </c>
      <c r="C8" s="4"/>
      <c r="D8" s="4"/>
    </row>
    <row r="9" spans="1:4" ht="12.75">
      <c r="A9" s="4">
        <v>4</v>
      </c>
      <c r="B9" s="4" t="s">
        <v>287</v>
      </c>
      <c r="C9" s="4">
        <v>1</v>
      </c>
      <c r="D9" s="4">
        <v>1</v>
      </c>
    </row>
    <row r="10" spans="1:4" ht="12.75">
      <c r="A10" s="4">
        <v>5</v>
      </c>
      <c r="B10" s="6" t="s">
        <v>632</v>
      </c>
      <c r="C10" s="4">
        <v>1</v>
      </c>
      <c r="D10" s="4">
        <v>1</v>
      </c>
    </row>
    <row r="11" spans="1:4" ht="12.75">
      <c r="A11" s="4">
        <v>6</v>
      </c>
      <c r="B11" s="5" t="s">
        <v>13</v>
      </c>
      <c r="C11" s="5">
        <f>SUM(C7:C10)</f>
        <v>2</v>
      </c>
      <c r="D11" s="4">
        <v>2</v>
      </c>
    </row>
    <row r="12" spans="1:4" ht="12.75">
      <c r="A12" s="4"/>
      <c r="B12" s="4"/>
      <c r="C12" s="4"/>
      <c r="D12" s="5"/>
    </row>
    <row r="13" spans="1:4" ht="12.75">
      <c r="A13" s="4">
        <v>7</v>
      </c>
      <c r="B13" s="5" t="s">
        <v>633</v>
      </c>
      <c r="C13" s="5">
        <v>2</v>
      </c>
      <c r="D13" s="4">
        <v>2</v>
      </c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.28125" style="0" bestFit="1" customWidth="1"/>
    <col min="2" max="2" width="59.7109375" style="0" bestFit="1" customWidth="1"/>
    <col min="5" max="5" width="13.421875" style="0" bestFit="1" customWidth="1"/>
  </cols>
  <sheetData>
    <row r="1" spans="1:5" ht="12.75">
      <c r="A1" s="227" t="s">
        <v>676</v>
      </c>
      <c r="B1" s="227"/>
      <c r="C1" s="227"/>
      <c r="D1" s="227"/>
      <c r="E1" s="227"/>
    </row>
    <row r="3" spans="1:5" ht="12.75">
      <c r="A3" s="226" t="s">
        <v>481</v>
      </c>
      <c r="B3" s="226"/>
      <c r="C3" s="226"/>
      <c r="D3" s="226"/>
      <c r="E3" s="226"/>
    </row>
    <row r="4" spans="1:5" ht="12.75">
      <c r="A4" s="28"/>
      <c r="B4" s="28"/>
      <c r="C4" s="28"/>
      <c r="D4" s="28"/>
      <c r="E4" s="28"/>
    </row>
    <row r="5" spans="1:5" ht="12.75">
      <c r="A5" s="6" t="s">
        <v>574</v>
      </c>
      <c r="B5" s="6" t="s">
        <v>14</v>
      </c>
      <c r="C5" s="6" t="s">
        <v>273</v>
      </c>
      <c r="D5" s="6" t="s">
        <v>15</v>
      </c>
      <c r="E5" s="6" t="s">
        <v>16</v>
      </c>
    </row>
    <row r="6" spans="1:5" ht="12.75">
      <c r="A6" s="4"/>
      <c r="B6" s="5" t="s">
        <v>634</v>
      </c>
      <c r="C6" s="5" t="s">
        <v>605</v>
      </c>
      <c r="D6" s="5" t="s">
        <v>635</v>
      </c>
      <c r="E6" s="5" t="s">
        <v>636</v>
      </c>
    </row>
    <row r="7" spans="1:5" ht="12.75">
      <c r="A7" s="4">
        <v>1</v>
      </c>
      <c r="B7" s="5" t="s">
        <v>288</v>
      </c>
      <c r="C7" s="5"/>
      <c r="D7" s="198" t="s">
        <v>637</v>
      </c>
      <c r="E7" s="5"/>
    </row>
    <row r="8" spans="1:5" ht="12.75">
      <c r="A8" s="4">
        <v>2</v>
      </c>
      <c r="B8" s="6" t="s">
        <v>638</v>
      </c>
      <c r="C8" s="4">
        <v>5</v>
      </c>
      <c r="D8" s="6">
        <v>12</v>
      </c>
      <c r="E8" s="4">
        <v>5</v>
      </c>
    </row>
    <row r="9" spans="1:5" ht="12.75">
      <c r="A9" s="4">
        <v>3</v>
      </c>
      <c r="B9" s="6" t="s">
        <v>639</v>
      </c>
      <c r="C9" s="4">
        <v>5</v>
      </c>
      <c r="D9" s="6">
        <v>12</v>
      </c>
      <c r="E9" s="4">
        <v>5</v>
      </c>
    </row>
    <row r="10" spans="1:5" ht="12.75">
      <c r="A10" s="4">
        <v>4</v>
      </c>
      <c r="B10" s="6" t="s">
        <v>640</v>
      </c>
      <c r="C10" s="4">
        <v>5</v>
      </c>
      <c r="D10" s="199">
        <v>8</v>
      </c>
      <c r="E10" s="4">
        <v>3.34</v>
      </c>
    </row>
    <row r="11" spans="1:5" ht="12.75">
      <c r="A11" s="4">
        <v>5</v>
      </c>
      <c r="B11" s="6" t="s">
        <v>641</v>
      </c>
      <c r="C11" s="4">
        <v>10</v>
      </c>
      <c r="D11" s="6">
        <v>2</v>
      </c>
      <c r="E11" s="4">
        <v>1.67</v>
      </c>
    </row>
    <row r="12" spans="1:5" ht="12.75">
      <c r="A12" s="13">
        <v>6</v>
      </c>
      <c r="B12" s="17" t="s">
        <v>642</v>
      </c>
      <c r="C12" s="11">
        <v>14</v>
      </c>
      <c r="D12" s="6">
        <v>6</v>
      </c>
      <c r="E12" s="4">
        <v>7</v>
      </c>
    </row>
    <row r="13" spans="1:5" ht="12.75">
      <c r="A13" s="11">
        <v>7</v>
      </c>
      <c r="B13" s="206" t="s">
        <v>643</v>
      </c>
      <c r="C13" s="11">
        <v>5</v>
      </c>
      <c r="D13" s="6">
        <v>7</v>
      </c>
      <c r="E13" s="4">
        <v>2.92</v>
      </c>
    </row>
    <row r="14" spans="1:5" ht="12.75">
      <c r="A14" s="4">
        <v>8</v>
      </c>
      <c r="B14" s="207" t="s">
        <v>4</v>
      </c>
      <c r="C14" s="5">
        <f>SUM(C8:C13)</f>
        <v>44</v>
      </c>
      <c r="D14" s="5"/>
      <c r="E14" s="5">
        <f>SUM(E8:E13)</f>
        <v>24.93</v>
      </c>
    </row>
    <row r="19" spans="2:6" ht="12.75">
      <c r="B19" s="200"/>
      <c r="C19" s="201"/>
      <c r="D19" s="201"/>
      <c r="E19" s="201"/>
      <c r="F19" s="201"/>
    </row>
    <row r="20" spans="2:6" ht="12.75">
      <c r="B20" s="202"/>
      <c r="C20" s="202"/>
      <c r="D20" s="7"/>
      <c r="E20" s="7"/>
      <c r="F20" s="7"/>
    </row>
    <row r="21" spans="2:6" ht="12.75">
      <c r="B21" s="28"/>
      <c r="C21" s="28"/>
      <c r="D21" s="28"/>
      <c r="E21" s="28"/>
      <c r="F21" s="28"/>
    </row>
    <row r="22" spans="2:6" ht="12.75">
      <c r="B22" s="196"/>
      <c r="C22" s="196"/>
      <c r="D22" s="196"/>
      <c r="E22" s="196"/>
      <c r="F22" s="196"/>
    </row>
    <row r="23" spans="2:6" ht="12.75">
      <c r="B23" s="8"/>
      <c r="C23" s="8"/>
      <c r="D23" s="8"/>
      <c r="E23" s="8"/>
      <c r="F23" s="8"/>
    </row>
    <row r="24" spans="2:6" ht="12.75">
      <c r="B24" s="7"/>
      <c r="C24" s="8"/>
      <c r="D24" s="8"/>
      <c r="E24" s="203"/>
      <c r="F24" s="8"/>
    </row>
    <row r="25" spans="2:6" ht="12.75">
      <c r="B25" s="7"/>
      <c r="C25" s="196"/>
      <c r="D25" s="7"/>
      <c r="E25" s="196"/>
      <c r="F25" s="7"/>
    </row>
    <row r="26" spans="2:6" ht="12.75">
      <c r="B26" s="7"/>
      <c r="C26" s="196"/>
      <c r="D26" s="7"/>
      <c r="E26" s="196"/>
      <c r="F26" s="7"/>
    </row>
    <row r="27" spans="2:6" ht="12.75">
      <c r="B27" s="7"/>
      <c r="C27" s="196"/>
      <c r="D27" s="7"/>
      <c r="E27" s="204"/>
      <c r="F27" s="7"/>
    </row>
    <row r="28" spans="2:6" ht="12.75">
      <c r="B28" s="7"/>
      <c r="C28" s="196"/>
      <c r="D28" s="7"/>
      <c r="E28" s="196"/>
      <c r="F28" s="7"/>
    </row>
    <row r="29" spans="2:6" ht="12.75">
      <c r="B29" s="7"/>
      <c r="C29" s="196"/>
      <c r="D29" s="7"/>
      <c r="E29" s="196"/>
      <c r="F29" s="7"/>
    </row>
    <row r="30" spans="2:6" ht="12.75">
      <c r="B30" s="7"/>
      <c r="C30" s="197"/>
      <c r="D30" s="9"/>
      <c r="E30" s="196"/>
      <c r="F30" s="7"/>
    </row>
    <row r="31" spans="2:6" ht="12.75">
      <c r="B31" s="7"/>
      <c r="C31" s="197"/>
      <c r="D31" s="9"/>
      <c r="E31" s="196"/>
      <c r="F31" s="7"/>
    </row>
    <row r="32" spans="2:6" ht="12.75">
      <c r="B32" s="7"/>
      <c r="C32" s="197"/>
      <c r="D32" s="9"/>
      <c r="E32" s="204"/>
      <c r="F32" s="7"/>
    </row>
    <row r="33" spans="2:6" ht="12.75">
      <c r="B33" s="7"/>
      <c r="C33" s="205"/>
      <c r="D33" s="8"/>
      <c r="E33" s="8"/>
      <c r="F33" s="8"/>
    </row>
  </sheetData>
  <sheetProtection/>
  <mergeCells count="2">
    <mergeCell ref="A3:E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3.00390625" style="0" bestFit="1" customWidth="1"/>
    <col min="2" max="2" width="15.8515625" style="0" customWidth="1"/>
    <col min="3" max="3" width="14.140625" style="0" customWidth="1"/>
    <col min="4" max="4" width="10.8515625" style="0" customWidth="1"/>
    <col min="5" max="5" width="10.421875" style="0" customWidth="1"/>
    <col min="6" max="6" width="9.7109375" style="0" customWidth="1"/>
    <col min="7" max="7" width="11.7109375" style="0" customWidth="1"/>
    <col min="8" max="8" width="28.7109375" style="0" customWidth="1"/>
  </cols>
  <sheetData>
    <row r="1" spans="1:8" ht="12.75">
      <c r="A1" s="227" t="s">
        <v>677</v>
      </c>
      <c r="B1" s="227"/>
      <c r="C1" s="227"/>
      <c r="D1" s="227"/>
      <c r="E1" s="227"/>
      <c r="F1" s="227"/>
      <c r="G1" s="227"/>
      <c r="H1" s="227"/>
    </row>
    <row r="3" spans="1:8" ht="12.75">
      <c r="A3" s="223" t="s">
        <v>278</v>
      </c>
      <c r="B3" s="223"/>
      <c r="C3" s="223"/>
      <c r="D3" s="223"/>
      <c r="E3" s="223"/>
      <c r="F3" s="223"/>
      <c r="G3" s="223"/>
      <c r="H3" s="223"/>
    </row>
    <row r="4" ht="12.75">
      <c r="H4" s="51" t="s">
        <v>626</v>
      </c>
    </row>
    <row r="5" spans="1:8" ht="12.75">
      <c r="A5" s="6" t="s">
        <v>574</v>
      </c>
      <c r="B5" s="6" t="s">
        <v>14</v>
      </c>
      <c r="C5" s="6" t="s">
        <v>273</v>
      </c>
      <c r="D5" s="6" t="s">
        <v>15</v>
      </c>
      <c r="E5" s="6" t="s">
        <v>16</v>
      </c>
      <c r="F5" s="6" t="s">
        <v>38</v>
      </c>
      <c r="G5" s="6" t="s">
        <v>27</v>
      </c>
      <c r="H5" s="6" t="s">
        <v>28</v>
      </c>
    </row>
    <row r="6" spans="1:9" ht="26.25" customHeight="1">
      <c r="A6" s="21">
        <v>1</v>
      </c>
      <c r="B6" s="21" t="s">
        <v>0</v>
      </c>
      <c r="C6" s="21" t="s">
        <v>279</v>
      </c>
      <c r="D6" s="21" t="s">
        <v>482</v>
      </c>
      <c r="E6" s="228" t="s">
        <v>280</v>
      </c>
      <c r="F6" s="229"/>
      <c r="G6" s="230"/>
      <c r="H6" s="22" t="s">
        <v>281</v>
      </c>
      <c r="I6" s="50"/>
    </row>
    <row r="7" spans="1:8" ht="12.75">
      <c r="A7" s="4">
        <v>2</v>
      </c>
      <c r="B7" s="4"/>
      <c r="C7" s="4"/>
      <c r="D7" s="4"/>
      <c r="E7" s="5" t="s">
        <v>282</v>
      </c>
      <c r="F7" s="5" t="s">
        <v>283</v>
      </c>
      <c r="G7" s="5" t="s">
        <v>284</v>
      </c>
      <c r="H7" s="4"/>
    </row>
    <row r="8" spans="1:8" ht="12.75">
      <c r="A8" s="4">
        <v>3</v>
      </c>
      <c r="B8" s="5" t="s">
        <v>1</v>
      </c>
      <c r="C8" s="4"/>
      <c r="D8" s="4"/>
      <c r="E8" s="4"/>
      <c r="F8" s="4"/>
      <c r="G8" s="4"/>
      <c r="H8" s="4"/>
    </row>
    <row r="9" spans="1:8" ht="12.75">
      <c r="A9" s="4">
        <v>4</v>
      </c>
      <c r="B9" s="4"/>
      <c r="C9" s="4"/>
      <c r="D9" s="4"/>
      <c r="E9" s="4"/>
      <c r="F9" s="4"/>
      <c r="G9" s="4"/>
      <c r="H9" s="4"/>
    </row>
    <row r="10" spans="1:8" ht="12.75">
      <c r="A10" s="4">
        <v>5</v>
      </c>
      <c r="B10" s="4"/>
      <c r="C10" s="4"/>
      <c r="D10" s="4"/>
      <c r="E10" s="4"/>
      <c r="F10" s="4"/>
      <c r="G10" s="4"/>
      <c r="H10" s="4"/>
    </row>
    <row r="11" spans="1:8" s="3" customFormat="1" ht="12.75">
      <c r="A11" s="5">
        <v>6</v>
      </c>
      <c r="B11" s="5" t="s">
        <v>6</v>
      </c>
      <c r="C11" s="5">
        <f>SUM(C9:C9)</f>
        <v>0</v>
      </c>
      <c r="D11" s="5"/>
      <c r="E11" s="5">
        <f>SUM(E8:E9)</f>
        <v>0</v>
      </c>
      <c r="F11" s="5"/>
      <c r="G11" s="5"/>
      <c r="H11" s="5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>
        <v>7</v>
      </c>
      <c r="B13" s="5" t="s">
        <v>2</v>
      </c>
      <c r="C13" s="4"/>
      <c r="D13" s="4"/>
      <c r="E13" s="4"/>
      <c r="F13" s="4"/>
      <c r="G13" s="4"/>
      <c r="H13" s="4"/>
    </row>
    <row r="14" spans="1:8" ht="12.75">
      <c r="A14" s="4">
        <v>8</v>
      </c>
      <c r="B14" s="6"/>
      <c r="C14" s="4"/>
      <c r="D14" s="4"/>
      <c r="E14" s="4"/>
      <c r="F14" s="4"/>
      <c r="G14" s="4"/>
      <c r="H14" s="4"/>
    </row>
    <row r="15" spans="1:8" ht="12.75">
      <c r="A15" s="4">
        <v>9</v>
      </c>
      <c r="B15" s="6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s="3" customFormat="1" ht="12.75">
      <c r="A17" s="5">
        <v>10</v>
      </c>
      <c r="B17" s="5" t="s">
        <v>6</v>
      </c>
      <c r="C17" s="5">
        <f aca="true" t="shared" si="0" ref="C17:H17">SUM(C14:C15)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</row>
  </sheetData>
  <sheetProtection/>
  <mergeCells count="3">
    <mergeCell ref="A3:H3"/>
    <mergeCell ref="A1:H1"/>
    <mergeCell ref="E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3.00390625" style="57" bestFit="1" customWidth="1"/>
    <col min="2" max="2" width="58.140625" style="57" bestFit="1" customWidth="1"/>
    <col min="3" max="5" width="12.140625" style="57" customWidth="1"/>
    <col min="6" max="16384" width="9.140625" style="57" customWidth="1"/>
  </cols>
  <sheetData>
    <row r="1" spans="2:4" ht="12.75">
      <c r="B1" s="213" t="s">
        <v>678</v>
      </c>
      <c r="C1" s="213"/>
      <c r="D1" s="213"/>
    </row>
    <row r="2" ht="12.75">
      <c r="B2" s="58" t="s">
        <v>558</v>
      </c>
    </row>
    <row r="3" spans="2:4" ht="12.75">
      <c r="B3" s="231" t="s">
        <v>600</v>
      </c>
      <c r="C3" s="231"/>
      <c r="D3" s="231"/>
    </row>
    <row r="4" spans="3:5" ht="12.75">
      <c r="C4" s="58"/>
      <c r="E4" s="182" t="s">
        <v>626</v>
      </c>
    </row>
    <row r="5" spans="1:5" ht="12.75">
      <c r="A5" s="59" t="s">
        <v>574</v>
      </c>
      <c r="B5" s="59" t="s">
        <v>14</v>
      </c>
      <c r="C5" s="59" t="s">
        <v>273</v>
      </c>
      <c r="D5" s="85" t="s">
        <v>15</v>
      </c>
      <c r="E5" s="59"/>
    </row>
    <row r="6" spans="1:5" ht="12.75">
      <c r="A6" s="59">
        <v>1</v>
      </c>
      <c r="B6" s="59" t="s">
        <v>0</v>
      </c>
      <c r="C6" s="59" t="s">
        <v>276</v>
      </c>
      <c r="D6" s="59" t="s">
        <v>336</v>
      </c>
      <c r="E6" s="59" t="s">
        <v>475</v>
      </c>
    </row>
    <row r="7" spans="1:5" ht="12.75">
      <c r="A7" s="59">
        <v>2</v>
      </c>
      <c r="B7" s="85" t="s">
        <v>267</v>
      </c>
      <c r="C7" s="82">
        <v>0</v>
      </c>
      <c r="D7" s="82">
        <v>0</v>
      </c>
      <c r="E7" s="82">
        <v>0</v>
      </c>
    </row>
    <row r="8" spans="1:5" ht="12.75">
      <c r="A8" s="59">
        <v>3</v>
      </c>
      <c r="B8" s="85" t="s">
        <v>269</v>
      </c>
      <c r="C8" s="82">
        <v>0</v>
      </c>
      <c r="D8" s="82">
        <v>0</v>
      </c>
      <c r="E8" s="82">
        <v>0</v>
      </c>
    </row>
    <row r="9" spans="1:5" ht="12.75">
      <c r="A9" s="59">
        <v>4</v>
      </c>
      <c r="B9" s="59" t="s">
        <v>268</v>
      </c>
      <c r="C9" s="82">
        <v>0</v>
      </c>
      <c r="D9" s="82">
        <v>0</v>
      </c>
      <c r="E9" s="82">
        <v>0</v>
      </c>
    </row>
    <row r="10" spans="1:5" ht="12.75">
      <c r="A10" s="59">
        <v>5</v>
      </c>
      <c r="B10" s="85" t="s">
        <v>271</v>
      </c>
      <c r="C10" s="82"/>
      <c r="D10" s="82">
        <v>0</v>
      </c>
      <c r="E10" s="82">
        <v>0</v>
      </c>
    </row>
    <row r="11" spans="1:5" ht="12.75">
      <c r="A11" s="59">
        <v>6</v>
      </c>
      <c r="B11" s="85" t="s">
        <v>601</v>
      </c>
      <c r="C11" s="82"/>
      <c r="D11" s="82">
        <v>620600</v>
      </c>
      <c r="E11" s="82">
        <v>620600</v>
      </c>
    </row>
    <row r="12" spans="1:5" ht="12.75">
      <c r="A12" s="59">
        <v>7</v>
      </c>
      <c r="B12" s="85" t="s">
        <v>602</v>
      </c>
      <c r="C12" s="82">
        <v>9104820</v>
      </c>
      <c r="D12" s="82">
        <v>10397880</v>
      </c>
      <c r="E12" s="82">
        <v>9289209</v>
      </c>
    </row>
    <row r="13" spans="1:5" ht="12.75">
      <c r="A13" s="59">
        <v>8</v>
      </c>
      <c r="B13" s="157" t="s">
        <v>270</v>
      </c>
      <c r="C13" s="82">
        <v>0</v>
      </c>
      <c r="D13" s="82">
        <v>0</v>
      </c>
      <c r="E13" s="82">
        <v>0</v>
      </c>
    </row>
    <row r="14" spans="1:5" ht="12.75">
      <c r="A14" s="59">
        <v>9</v>
      </c>
      <c r="B14" s="157" t="s">
        <v>603</v>
      </c>
      <c r="C14" s="82">
        <v>0</v>
      </c>
      <c r="D14" s="82">
        <v>0</v>
      </c>
      <c r="E14" s="82">
        <v>0</v>
      </c>
    </row>
    <row r="15" spans="1:5" ht="12.75">
      <c r="A15" s="59">
        <v>10</v>
      </c>
      <c r="B15" s="158" t="s">
        <v>13</v>
      </c>
      <c r="C15" s="154">
        <f>SUM(C7:C14)</f>
        <v>9104820</v>
      </c>
      <c r="D15" s="154">
        <f>SUM(D7:D14)</f>
        <v>11018480</v>
      </c>
      <c r="E15" s="154">
        <f>SUM(E7:E14)</f>
        <v>9909809</v>
      </c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2017-05-26T11:26:44Z</cp:lastPrinted>
  <dcterms:created xsi:type="dcterms:W3CDTF">2006-01-17T11:47:21Z</dcterms:created>
  <dcterms:modified xsi:type="dcterms:W3CDTF">2017-05-29T13:59:59Z</dcterms:modified>
  <cp:category/>
  <cp:version/>
  <cp:contentType/>
  <cp:contentStatus/>
</cp:coreProperties>
</file>