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525" tabRatio="707" activeTab="0"/>
  </bookViews>
  <sheets>
    <sheet name="1.sz.mell." sheetId="1" r:id="rId1"/>
  </sheets>
  <definedNames>
    <definedName name="_xlnm.Print_Area" localSheetId="0">'1.sz.mell.'!$A$1:$J$132</definedName>
  </definedNames>
  <calcPr fullCalcOnLoad="1"/>
</workbook>
</file>

<file path=xl/sharedStrings.xml><?xml version="1.0" encoding="utf-8"?>
<sst xmlns="http://schemas.openxmlformats.org/spreadsheetml/2006/main" count="237" uniqueCount="213">
  <si>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</si>
  <si>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</si>
  <si>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</si>
  <si>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</si>
  <si>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</si>
  <si>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</si>
  <si>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</si>
  <si>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</si>
  <si>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</si>
  <si>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</si>
  <si>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</si>
  <si>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</si>
  <si>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Kiadási jogcímek</t>
  </si>
  <si>
    <t>Személyi  juttatások</t>
  </si>
  <si>
    <t>Sor-
szám</t>
  </si>
  <si>
    <t>3.1.</t>
  </si>
  <si>
    <t>3.2.</t>
  </si>
  <si>
    <t>3.4.</t>
  </si>
  <si>
    <t>4.1.</t>
  </si>
  <si>
    <t>4.2.</t>
  </si>
  <si>
    <t>5.1.</t>
  </si>
  <si>
    <t>5.2.</t>
  </si>
  <si>
    <t>5.3.</t>
  </si>
  <si>
    <t>6.2.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</si>
  <si>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</si>
  <si>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</si>
  <si>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</si>
  <si>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</si>
  <si>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</si>
  <si>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</si>
  <si>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</si>
  <si>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</si>
  <si>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</si>
  <si>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</si>
  <si>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</si>
  <si>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</si>
  <si>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</si>
  <si>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</si>
  <si>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</si>
  <si>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2.6.</t>
  </si>
  <si>
    <t>2.7.</t>
  </si>
  <si>
    <t>Dologi  kiadások</t>
  </si>
  <si>
    <t>KÖLTSÉGVETÉSI BEVÉTELEK ÉS KIADÁSOK EGYENLEGE</t>
  </si>
  <si>
    <t>3.5.</t>
  </si>
  <si>
    <t>3.6.</t>
  </si>
  <si>
    <t>3.7.</t>
  </si>
  <si>
    <t>3.8.</t>
  </si>
  <si>
    <t xml:space="preserve">4. </t>
  </si>
  <si>
    <t>5.4.</t>
  </si>
  <si>
    <t>5.5.</t>
  </si>
  <si>
    <t>5.6.</t>
  </si>
  <si>
    <t>5.7.</t>
  </si>
  <si>
    <t>5.8.</t>
  </si>
  <si>
    <t>7.3.</t>
  </si>
  <si>
    <t>8.1.</t>
  </si>
  <si>
    <t>8.2.</t>
  </si>
  <si>
    <t>Munkaadókat terhelő járulékok és szociális hozzájárulási adó</t>
  </si>
  <si>
    <t>Ellátottak pénzbeli juttatásai</t>
  </si>
  <si>
    <t>Intézményi beruházási kiadások</t>
  </si>
  <si>
    <t>Felújítások</t>
  </si>
  <si>
    <t>Lakástámogatás</t>
  </si>
  <si>
    <t>2.8.</t>
  </si>
  <si>
    <t>2.9.</t>
  </si>
  <si>
    <t>2.10.</t>
  </si>
  <si>
    <r>
      <t xml:space="preserve">I. Működési költségvetés kiadásai </t>
    </r>
    <r>
      <rPr>
        <sz val="10"/>
        <rFont val="Georgia"/>
        <family val="1"/>
      </rPr>
      <t>(1.1+…+1.5.)</t>
    </r>
  </si>
  <si>
    <t>Települési önkormányzatok kulturális feladatainak támogatása</t>
  </si>
  <si>
    <t>Készletértékesítés bevétele</t>
  </si>
  <si>
    <t>Szolgáltatások ellenértéke</t>
  </si>
  <si>
    <t>Közvetített szolgáltatások ellenértéke</t>
  </si>
  <si>
    <t>Tulajdonosi bevételek</t>
  </si>
  <si>
    <t>3.3.</t>
  </si>
  <si>
    <t>3.9.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</si>
  <si>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</si>
  <si>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</si>
  <si>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</si>
  <si>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</si>
  <si>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</si>
  <si>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3.10.</t>
  </si>
  <si>
    <t>Biztosító által fizetett kártérítés</t>
  </si>
  <si>
    <t>3.11.</t>
  </si>
  <si>
    <t>Egyéb működési bevételek</t>
  </si>
  <si>
    <t>Helyi önkormányzatok működésének általános támogatása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</si>
  <si>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</si>
  <si>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</si>
  <si>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</si>
  <si>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c. támogatás központi költségvetési szervektől</t>
  </si>
  <si>
    <t>Működési c. támogatás központi kezelésű előirányzattól</t>
  </si>
  <si>
    <t>6.3.</t>
  </si>
  <si>
    <t xml:space="preserve">Működési c. támogatás fejezeti kezelésű előirányzattokból EU-s programokra </t>
  </si>
  <si>
    <t xml:space="preserve">Működési c. támogatás egyéb fejezeti kezelésű előirányzattokból </t>
  </si>
  <si>
    <t>Működési c. támogatás társadalombiztosítás pénzügyi alapjaiból</t>
  </si>
  <si>
    <t>Működési c. támogatás elkülönített állami pénzalapokból</t>
  </si>
  <si>
    <t>6.4.</t>
  </si>
  <si>
    <t>Működési c. támogatás helyi önkormányzatok és költségvetési szerveik</t>
  </si>
  <si>
    <t>Működési c. támogatás társulások és költségvetési szerveik</t>
  </si>
  <si>
    <t>Működési c. támogatás nemzetiségi önkormányzatok és kölétségvetési szerveik</t>
  </si>
  <si>
    <t>Működési c. támogatás térségi fejlesztési tanácsok</t>
  </si>
  <si>
    <t>Felhalmozási c. támogatás központi költségvetési szervektől</t>
  </si>
  <si>
    <t>Felhalmozási c. támogatás központi kezelésű előirányzattól</t>
  </si>
  <si>
    <t>Felhalmozási c. támogatás társadalombiztosítás pénzügyi alapjaiból</t>
  </si>
  <si>
    <t>Felhalmozási c. támogatás elkülönített állami pénzalapokból</t>
  </si>
  <si>
    <t xml:space="preserve">Felhalmozási c. támogatás fejezeti kezelésű előirányzattoktól EU-s programokra </t>
  </si>
  <si>
    <t xml:space="preserve">Felhalmozási c. támogatás egyéb fejezeti kezelésű előirányzattoktól </t>
  </si>
  <si>
    <t>Felhalmozási c. támogatás helyi önkormányzatok és költségvetési szerveiktől</t>
  </si>
  <si>
    <t>Felhalmozási c. támogatás társulások és költségvetési szerveiktől</t>
  </si>
  <si>
    <t>Felhalmozási c. támogatás nemzetiségi önkormányzatok és kölétségvetési szerveiktől</t>
  </si>
  <si>
    <t>Felhalmozási c. támogatás térségi fejlesztési tanácsoktól</t>
  </si>
  <si>
    <t>Felhalmozási célú önkormányzati támogatások</t>
  </si>
  <si>
    <t>7.4.</t>
  </si>
  <si>
    <t>7.5.</t>
  </si>
  <si>
    <t>7.6.</t>
  </si>
  <si>
    <t>7.7.</t>
  </si>
  <si>
    <t>7.8.</t>
  </si>
  <si>
    <t>7.9.</t>
  </si>
  <si>
    <t>7.10.</t>
  </si>
  <si>
    <t>Vagyoni típusú adók</t>
  </si>
  <si>
    <t>Értékesítési és forgalmi adók</t>
  </si>
  <si>
    <t>Gépjárműadók</t>
  </si>
  <si>
    <t>Egyéb közhatalmi bevételek</t>
  </si>
  <si>
    <t>8.3.</t>
  </si>
  <si>
    <t>8.4.</t>
  </si>
  <si>
    <t>I. Önkormányzatok működési támogatásai</t>
  </si>
  <si>
    <t>III.Felhalmozási célú támogatások államháztartáson belülről</t>
  </si>
  <si>
    <t>IV. Közhatalmi bevételek</t>
  </si>
  <si>
    <t xml:space="preserve">V. Intézményi működési bevételek </t>
  </si>
  <si>
    <t xml:space="preserve">II. Egyéb működési célú támogatások államháztartáson belülről </t>
  </si>
  <si>
    <t>9.</t>
  </si>
  <si>
    <t xml:space="preserve">Immateriális javak értékesítése </t>
  </si>
  <si>
    <t>Ingatlanok értékesÍtése</t>
  </si>
  <si>
    <t>Egyéb tárgyi eszközök értékesítése</t>
  </si>
  <si>
    <t>Részesedések értékesítése</t>
  </si>
  <si>
    <t>VI. Felhalmozási bevételek</t>
  </si>
  <si>
    <t xml:space="preserve">VII. Egyéb működési célú átvett pénzeszközök </t>
  </si>
  <si>
    <t>Egyéb működési célú átvett pénzeszközök háztartásoktól</t>
  </si>
  <si>
    <t>Egyéb működési célú átvett pénzeszközök egyházi jogi személytől</t>
  </si>
  <si>
    <t>Egyéb működési célú átvett pénzeszközök nonprofit gazdasági társaságtól</t>
  </si>
  <si>
    <t>Egyéb működési célú átvett pénzeszközök egyéb civil szervezetektől</t>
  </si>
  <si>
    <t>Egyéb működési célú átvett pénzeszközök válllalkozásoktól</t>
  </si>
  <si>
    <t>VIII. Működési c. visszatérítendő támogatások államháztartáson kívülről</t>
  </si>
  <si>
    <t>Működési c. visszatérítendő támogatások egyházi jogi személytől</t>
  </si>
  <si>
    <t>Működési c. visszatérítendő támogatások nonprofit gazdasági társaságtól</t>
  </si>
  <si>
    <t>Működési c. visszatérítendő támogatások egyéb civil szervezetektől</t>
  </si>
  <si>
    <t>Működési c. visszatérítendő támogatások háztartásoktól</t>
  </si>
  <si>
    <t>Működési c. visszatérítendő támogatások válllalkozásoktól</t>
  </si>
  <si>
    <t>VIII. Egyéb felhalmozási célú átvett pénzeszközök</t>
  </si>
  <si>
    <t>Egyéb felhalmozási célú átvett pénzeszközök egyházi jogi személytől</t>
  </si>
  <si>
    <t>Egyéb felhalmozási  célú átvett pénzeszközök nonprofit gazdasági társaságtól</t>
  </si>
  <si>
    <t>Egyéb felhalmozási célú átvett pénzeszközök egyéb civil szervezetektől</t>
  </si>
  <si>
    <t>Egyéb felhalmozási  célú átvett pénzeszközök háztartásoktól</t>
  </si>
  <si>
    <t>Egyéb felhalmozási célú átvett pénzeszközök válllalkozásoktól</t>
  </si>
  <si>
    <t>VIII. Felhalmozási c. visszatérítendő támogatások államháztartáson kívülről</t>
  </si>
  <si>
    <t>Felhalmozási  c. visszatérítendő támogatások egyházi jogi személytől</t>
  </si>
  <si>
    <t>Felhalmozási  c. visszatérítendő támogatások nonprofit gazdasági társaságtól</t>
  </si>
  <si>
    <t>Felhalmozási  c. visszatérítendő támogatások egyéb civil szervezetektől</t>
  </si>
  <si>
    <t>Felhalmozási  c. visszatérítendő támogatások háztartásoktól</t>
  </si>
  <si>
    <t>Felhalmozási  c. visszatérítendő támogatások válllalkozásoktól</t>
  </si>
  <si>
    <t>Költségvetési bevételek összesen</t>
  </si>
  <si>
    <t>4.3.</t>
  </si>
  <si>
    <t>4.4.</t>
  </si>
  <si>
    <r>
      <t xml:space="preserve">II. Egyéb működési célú támogatások államháztartáson belülről </t>
    </r>
    <r>
      <rPr>
        <sz val="10"/>
        <rFont val="Georgia"/>
        <family val="1"/>
      </rPr>
      <t>(2.1.+….+2.10.)</t>
    </r>
  </si>
  <si>
    <t>1.5.</t>
  </si>
  <si>
    <t>III. Felhalmozási célú támogatások államháztartáson belülről összesen (3.1. +….+3.11)</t>
  </si>
  <si>
    <t>IV. Közhatalmi bevételek összesen (4.1+….+4.4.)</t>
  </si>
  <si>
    <t>5.9.</t>
  </si>
  <si>
    <t>5.10.</t>
  </si>
  <si>
    <t>5.11.</t>
  </si>
  <si>
    <t>6.1</t>
  </si>
  <si>
    <t>V. Intézményi működési bevételek  összesen(5.1.+…+5.11)</t>
  </si>
  <si>
    <t>VI. Felhalmozási bevételek összesen (6.1.+….+6.4.)</t>
  </si>
  <si>
    <t>7.1</t>
  </si>
  <si>
    <t>8.5.</t>
  </si>
  <si>
    <t>8.6.</t>
  </si>
  <si>
    <t>8.7.</t>
  </si>
  <si>
    <t>8.8.</t>
  </si>
  <si>
    <t>8.9.</t>
  </si>
  <si>
    <t>8.10.</t>
  </si>
  <si>
    <t>IX.  Hitel-, kölcsönfelvétel pénzügyi vállalkozástól</t>
  </si>
  <si>
    <t>X. Belföldi értékpapírok bevételei</t>
  </si>
  <si>
    <t>XI. Maradvány igénybevétele</t>
  </si>
  <si>
    <t>Finanszírozási  bevételek összesen</t>
  </si>
  <si>
    <t>Bevételek mindösszesen</t>
  </si>
  <si>
    <t>Elvonások és befizetések</t>
  </si>
  <si>
    <t>Egyéb működési célú támogatások államháztartáson belülre</t>
  </si>
  <si>
    <t>Működési célú támogatások, kölcsönök nyújtása államháztartáson kívülre</t>
  </si>
  <si>
    <t>Egyéb működési célú támogatások államháztartáson kívülre</t>
  </si>
  <si>
    <t>Tartalékok</t>
  </si>
  <si>
    <r>
      <t xml:space="preserve">I. Működési költségvetés kiadásai  összesen </t>
    </r>
    <r>
      <rPr>
        <sz val="10"/>
        <rFont val="Georgia"/>
        <family val="1"/>
      </rPr>
      <t>(1.1+…+1.9.)</t>
    </r>
  </si>
  <si>
    <t xml:space="preserve">II. Felhalmozási költségvetés kiadásai </t>
  </si>
  <si>
    <t>Egyéb  felhalmozási célú támogatások államháztartáson kívülre</t>
  </si>
  <si>
    <t>KÖLTSÉGVETÉSI KIADÁSOK ÖSSZESEN (I.+II.)</t>
  </si>
  <si>
    <t>Belföldi értékpapírok kiadásai</t>
  </si>
  <si>
    <t>Államháztartáson belüli megelőlegezések visszafizetése</t>
  </si>
  <si>
    <t>Központi, irányitószervi támogatások folyósítása</t>
  </si>
  <si>
    <t>III. Finanszírozási célú kiadások összesen (3+4.+5.)</t>
  </si>
  <si>
    <t xml:space="preserve">III. Finanszírozási célú kiadások </t>
  </si>
  <si>
    <t>Költségvetési hiány, többlet ( költségvetési bevételek - költségvetési kiadások (+/-)</t>
  </si>
  <si>
    <r>
      <t xml:space="preserve">II. Felhalmozási költségvetés kiadásai  összesen </t>
    </r>
    <r>
      <rPr>
        <sz val="10"/>
        <rFont val="Georgia"/>
        <family val="1"/>
      </rPr>
      <t>(2.1+…+2.4)</t>
    </r>
  </si>
  <si>
    <t xml:space="preserve"> KIADÁSOK ÖSSZESEN</t>
  </si>
  <si>
    <t>B E V É T E L E K összevont önkormányzati szinten</t>
  </si>
  <si>
    <t>K I A D Á S O K összevont önkormányzati szinten</t>
  </si>
  <si>
    <t>Települési önkormányzatok egyes köznevelési feladatainak támogatása</t>
  </si>
  <si>
    <t>I. Önkormányzatok működési támogatása összesen (1.1+….+1.6.)</t>
  </si>
  <si>
    <t>Egyéb áruhasználati és szolgáltatási adók</t>
  </si>
  <si>
    <t>2018. évi eredeti előirányzat kötelező feladatok</t>
  </si>
  <si>
    <t>2018. évi módosított előirányzat kötelező feladatok</t>
  </si>
  <si>
    <t>2018. évi eredeti előirányzat önként vállalt feladatok</t>
  </si>
  <si>
    <t>2018. évi módosított előirányzat önként vállalt feladatok</t>
  </si>
  <si>
    <t>2018. évi eredeti előirányzat államigazgatási feladatok</t>
  </si>
  <si>
    <t>2018. évi módosított előirányzat államigazgatási feladatok</t>
  </si>
  <si>
    <t xml:space="preserve">2018. évi összes eredeti előirányzat </t>
  </si>
  <si>
    <t xml:space="preserve">2018. évi összes módosított előirányzat </t>
  </si>
  <si>
    <t>VII. Egyéb működési célú átvett pénzeszközök  összesen (7.1.+…..+7.10.)</t>
  </si>
  <si>
    <t>VIII. Egyéb felhalmozási célú átvett pénzeszközök összesen (8.1+….+8.10.)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</si>
</sst>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_-* #,##0.0\ _F_t_-;\-* #,##0.0\ _F_t_-;_-* &quot;-&quot;??\ _F_t_-;_-@_-"/>
    <numFmt numFmtId="171" formatCode="#,##0_ ;\-#,##0\ "/>
  </numFmts>
  <fonts count="49">
    <font>
      <sz val="10"/>
      <name val="Times New Roman CE"/>
      <family val="0"/>
    </font>
    <font>
      <b/>
      <sz val="12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Times New Roman CE"/>
      <family val="1"/>
    </font>
    <font>
      <b/>
      <sz val="10"/>
      <name val="Georgia"/>
      <family val="1"/>
    </font>
    <font>
      <sz val="10"/>
      <name val="Georgia"/>
      <family val="1"/>
    </font>
    <font>
      <b/>
      <i/>
      <sz val="10"/>
      <name val="Georgia"/>
      <family val="1"/>
    </font>
    <font>
      <i/>
      <sz val="10"/>
      <name val="Georgia"/>
      <family val="1"/>
    </font>
    <font>
      <sz val="10"/>
      <color indexed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58" applyFont="1" applyFill="1">
      <alignment/>
      <protection/>
    </xf>
    <xf numFmtId="0" fontId="2" fillId="0" borderId="0" xfId="58" applyFill="1">
      <alignment/>
      <protection/>
    </xf>
    <xf numFmtId="0" fontId="5" fillId="0" borderId="0" xfId="58" applyFont="1" applyFill="1">
      <alignment/>
      <protection/>
    </xf>
    <xf numFmtId="0" fontId="1" fillId="0" borderId="0" xfId="58" applyFont="1" applyFill="1">
      <alignment/>
      <protection/>
    </xf>
    <xf numFmtId="0" fontId="7" fillId="0" borderId="0" xfId="58" applyFont="1" applyFill="1">
      <alignment/>
      <protection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166" fontId="6" fillId="0" borderId="0" xfId="58" applyNumberFormat="1" applyFont="1" applyFill="1" applyBorder="1" applyAlignment="1" applyProtection="1">
      <alignment vertical="center" wrapText="1"/>
      <protection/>
    </xf>
    <xf numFmtId="0" fontId="7" fillId="0" borderId="0" xfId="58" applyFont="1" applyFill="1" applyBorder="1">
      <alignment/>
      <protection/>
    </xf>
    <xf numFmtId="0" fontId="6" fillId="0" borderId="10" xfId="58" applyFont="1" applyFill="1" applyBorder="1" applyAlignment="1" applyProtection="1">
      <alignment horizontal="left" vertical="center" wrapText="1" indent="1"/>
      <protection/>
    </xf>
    <xf numFmtId="0" fontId="6" fillId="33" borderId="10" xfId="58" applyFont="1" applyFill="1" applyBorder="1" applyAlignment="1" applyProtection="1">
      <alignment horizontal="left" vertical="center" wrapText="1" indent="1"/>
      <protection/>
    </xf>
    <xf numFmtId="0" fontId="6" fillId="0" borderId="11" xfId="58" applyFont="1" applyFill="1" applyBorder="1" applyAlignment="1" applyProtection="1">
      <alignment horizontal="left" vertical="center" wrapText="1" indent="1"/>
      <protection/>
    </xf>
    <xf numFmtId="49" fontId="7" fillId="0" borderId="11" xfId="58" applyNumberFormat="1" applyFont="1" applyFill="1" applyBorder="1" applyAlignment="1" applyProtection="1">
      <alignment horizontal="left" vertical="center" wrapText="1" indent="1"/>
      <protection/>
    </xf>
    <xf numFmtId="49" fontId="6" fillId="33" borderId="11" xfId="58" applyNumberFormat="1" applyFont="1" applyFill="1" applyBorder="1" applyAlignment="1" applyProtection="1">
      <alignment horizontal="left" vertical="center" wrapText="1" indent="1"/>
      <protection/>
    </xf>
    <xf numFmtId="0" fontId="6" fillId="33" borderId="11" xfId="58" applyFont="1" applyFill="1" applyBorder="1" applyAlignment="1" applyProtection="1">
      <alignment horizontal="left" vertical="center" wrapText="1" indent="1"/>
      <protection/>
    </xf>
    <xf numFmtId="49" fontId="6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6" fillId="33" borderId="12" xfId="58" applyFont="1" applyFill="1" applyBorder="1" applyAlignment="1" applyProtection="1">
      <alignment horizontal="left" vertical="center" wrapText="1" indent="1"/>
      <protection/>
    </xf>
    <xf numFmtId="0" fontId="7" fillId="0" borderId="11" xfId="58" applyFont="1" applyFill="1" applyBorder="1" applyAlignment="1" applyProtection="1">
      <alignment horizontal="left" vertical="center" wrapText="1" indent="1"/>
      <protection/>
    </xf>
    <xf numFmtId="0" fontId="8" fillId="33" borderId="11" xfId="58" applyFont="1" applyFill="1" applyBorder="1" applyAlignment="1" applyProtection="1">
      <alignment horizontal="left" vertical="center" wrapText="1" indent="1"/>
      <protection/>
    </xf>
    <xf numFmtId="0" fontId="7" fillId="0" borderId="10" xfId="58" applyFont="1" applyFill="1" applyBorder="1" applyAlignment="1" applyProtection="1">
      <alignment horizontal="left" vertical="center" wrapText="1" indent="1"/>
      <protection/>
    </xf>
    <xf numFmtId="0" fontId="7" fillId="0" borderId="10" xfId="58" applyFont="1" applyFill="1" applyBorder="1" applyAlignment="1" applyProtection="1">
      <alignment horizontal="left" vertical="center" wrapText="1" indent="2"/>
      <protection/>
    </xf>
    <xf numFmtId="0" fontId="7" fillId="0" borderId="10" xfId="58" applyFont="1" applyFill="1" applyBorder="1" applyAlignment="1" applyProtection="1">
      <alignment horizontal="left" indent="1"/>
      <protection/>
    </xf>
    <xf numFmtId="166" fontId="6" fillId="0" borderId="11" xfId="58" applyNumberFormat="1" applyFont="1" applyFill="1" applyBorder="1" applyAlignment="1" applyProtection="1">
      <alignment horizontal="right" vertical="center" wrapText="1"/>
      <protection/>
    </xf>
    <xf numFmtId="166" fontId="6" fillId="0" borderId="11" xfId="58" applyNumberFormat="1" applyFont="1" applyFill="1" applyBorder="1" applyAlignment="1" applyProtection="1">
      <alignment horizontal="right" vertical="center" wrapText="1"/>
      <protection locked="0"/>
    </xf>
    <xf numFmtId="166" fontId="7" fillId="0" borderId="11" xfId="58" applyNumberFormat="1" applyFont="1" applyFill="1" applyBorder="1" applyAlignment="1" applyProtection="1">
      <alignment horizontal="right" vertical="center" wrapText="1"/>
      <protection locked="0"/>
    </xf>
    <xf numFmtId="168" fontId="7" fillId="0" borderId="11" xfId="40" applyNumberFormat="1" applyFont="1" applyFill="1" applyBorder="1" applyAlignment="1" applyProtection="1">
      <alignment horizontal="right" vertical="center" wrapText="1"/>
      <protection locked="0"/>
    </xf>
    <xf numFmtId="168" fontId="7" fillId="0" borderId="11" xfId="40" applyNumberFormat="1" applyFont="1" applyFill="1" applyBorder="1" applyAlignment="1" applyProtection="1">
      <alignment horizontal="right" vertical="center" wrapText="1"/>
      <protection/>
    </xf>
    <xf numFmtId="168" fontId="6" fillId="0" borderId="11" xfId="40" applyNumberFormat="1" applyFont="1" applyFill="1" applyBorder="1" applyAlignment="1" applyProtection="1">
      <alignment horizontal="right" vertical="center" wrapText="1"/>
      <protection/>
    </xf>
    <xf numFmtId="0" fontId="7" fillId="0" borderId="11" xfId="58" applyFont="1" applyFill="1" applyBorder="1">
      <alignment/>
      <protection/>
    </xf>
    <xf numFmtId="168" fontId="7" fillId="0" borderId="11" xfId="40" applyNumberFormat="1" applyFont="1" applyFill="1" applyBorder="1" applyAlignment="1">
      <alignment/>
    </xf>
    <xf numFmtId="49" fontId="7" fillId="33" borderId="11" xfId="58" applyNumberFormat="1" applyFont="1" applyFill="1" applyBorder="1" applyAlignment="1" applyProtection="1">
      <alignment horizontal="left" vertical="center" wrapText="1" indent="1"/>
      <protection/>
    </xf>
    <xf numFmtId="0" fontId="6" fillId="0" borderId="11" xfId="58" applyFont="1" applyFill="1" applyBorder="1" applyAlignment="1" applyProtection="1">
      <alignment vertical="center" wrapText="1"/>
      <protection/>
    </xf>
    <xf numFmtId="0" fontId="6" fillId="33" borderId="11" xfId="58" applyFont="1" applyFill="1" applyBorder="1" applyAlignment="1" applyProtection="1">
      <alignment vertical="center" wrapText="1"/>
      <protection/>
    </xf>
    <xf numFmtId="0" fontId="6" fillId="33" borderId="12" xfId="58" applyFont="1" applyFill="1" applyBorder="1" applyAlignment="1" applyProtection="1">
      <alignment vertical="center" wrapText="1"/>
      <protection/>
    </xf>
    <xf numFmtId="166" fontId="6" fillId="0" borderId="11" xfId="58" applyNumberFormat="1" applyFont="1" applyFill="1" applyBorder="1" applyAlignment="1" applyProtection="1">
      <alignment vertical="center" wrapText="1"/>
      <protection/>
    </xf>
    <xf numFmtId="166" fontId="7" fillId="0" borderId="11" xfId="58" applyNumberFormat="1" applyFont="1" applyFill="1" applyBorder="1" applyAlignment="1" applyProtection="1">
      <alignment vertical="center" wrapText="1"/>
      <protection locked="0"/>
    </xf>
    <xf numFmtId="168" fontId="7" fillId="0" borderId="11" xfId="40" applyNumberFormat="1" applyFont="1" applyFill="1" applyBorder="1" applyAlignment="1" applyProtection="1">
      <alignment vertical="center" wrapText="1"/>
      <protection locked="0"/>
    </xf>
    <xf numFmtId="165" fontId="6" fillId="0" borderId="11" xfId="40" applyFont="1" applyFill="1" applyBorder="1" applyAlignment="1" applyProtection="1">
      <alignment vertical="center" wrapText="1"/>
      <protection/>
    </xf>
    <xf numFmtId="0" fontId="6" fillId="33" borderId="13" xfId="58" applyFont="1" applyFill="1" applyBorder="1" applyAlignment="1" applyProtection="1">
      <alignment horizontal="left" vertical="center" wrapText="1" indent="1"/>
      <protection/>
    </xf>
    <xf numFmtId="0" fontId="6" fillId="33" borderId="13" xfId="58" applyFont="1" applyFill="1" applyBorder="1" applyAlignment="1" applyProtection="1">
      <alignment vertical="center" wrapText="1"/>
      <protection/>
    </xf>
    <xf numFmtId="0" fontId="6" fillId="0" borderId="14" xfId="58" applyFont="1" applyFill="1" applyBorder="1" applyAlignment="1" applyProtection="1">
      <alignment horizontal="center" vertical="center" wrapText="1"/>
      <protection/>
    </xf>
    <xf numFmtId="0" fontId="7" fillId="0" borderId="14" xfId="58" applyFont="1" applyFill="1" applyBorder="1">
      <alignment/>
      <protection/>
    </xf>
    <xf numFmtId="0" fontId="6" fillId="0" borderId="13" xfId="58" applyFont="1" applyFill="1" applyBorder="1" applyAlignment="1" applyProtection="1">
      <alignment horizontal="center" vertical="center" wrapText="1"/>
      <protection/>
    </xf>
    <xf numFmtId="0" fontId="6" fillId="0" borderId="15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horizontal="left" vertical="center" wrapText="1" indent="1"/>
      <protection/>
    </xf>
    <xf numFmtId="168" fontId="6" fillId="0" borderId="0" xfId="40" applyNumberFormat="1" applyFont="1" applyFill="1" applyBorder="1" applyAlignment="1" applyProtection="1">
      <alignment horizontal="right" vertical="center" wrapText="1"/>
      <protection/>
    </xf>
    <xf numFmtId="49" fontId="7" fillId="0" borderId="0" xfId="58" applyNumberFormat="1" applyFont="1" applyFill="1" applyBorder="1" applyAlignment="1" applyProtection="1">
      <alignment horizontal="left" vertical="center" wrapText="1" indent="1"/>
      <protection/>
    </xf>
    <xf numFmtId="0" fontId="7" fillId="0" borderId="0" xfId="58" applyFont="1" applyFill="1" applyBorder="1" applyAlignment="1" applyProtection="1">
      <alignment horizontal="left" vertical="center" wrapText="1" indent="1"/>
      <protection/>
    </xf>
    <xf numFmtId="168" fontId="7" fillId="0" borderId="0" xfId="40" applyNumberFormat="1" applyFont="1" applyFill="1" applyBorder="1" applyAlignment="1" applyProtection="1">
      <alignment horizontal="right" vertical="center" wrapText="1"/>
      <protection/>
    </xf>
    <xf numFmtId="0" fontId="7" fillId="0" borderId="0" xfId="58" applyFont="1" applyFill="1" applyBorder="1" applyAlignment="1" applyProtection="1">
      <alignment horizontal="left" indent="5"/>
      <protection/>
    </xf>
    <xf numFmtId="0" fontId="2" fillId="0" borderId="0" xfId="58" applyFill="1" applyBorder="1">
      <alignment/>
      <protection/>
    </xf>
    <xf numFmtId="168" fontId="6" fillId="0" borderId="11" xfId="40" applyNumberFormat="1" applyFont="1" applyFill="1" applyBorder="1" applyAlignment="1" applyProtection="1">
      <alignment horizontal="right" vertical="center" wrapText="1"/>
      <protection locked="0"/>
    </xf>
    <xf numFmtId="168" fontId="6" fillId="0" borderId="11" xfId="40" applyNumberFormat="1" applyFont="1" applyFill="1" applyBorder="1" applyAlignment="1">
      <alignment/>
    </xf>
    <xf numFmtId="49" fontId="6" fillId="0" borderId="0" xfId="58" applyNumberFormat="1" applyFont="1" applyFill="1" applyBorder="1" applyAlignment="1" applyProtection="1">
      <alignment horizontal="left" vertical="center" wrapText="1" indent="1"/>
      <protection/>
    </xf>
    <xf numFmtId="168" fontId="7" fillId="0" borderId="0" xfId="40" applyNumberFormat="1" applyFont="1" applyFill="1" applyBorder="1" applyAlignment="1">
      <alignment/>
    </xf>
    <xf numFmtId="0" fontId="9" fillId="0" borderId="0" xfId="58" applyFont="1" applyFill="1" applyBorder="1" applyAlignment="1" applyProtection="1">
      <alignment horizontal="left" vertical="center" wrapText="1" indent="1"/>
      <protection/>
    </xf>
    <xf numFmtId="168" fontId="9" fillId="0" borderId="0" xfId="40" applyNumberFormat="1" applyFont="1" applyFill="1" applyBorder="1" applyAlignment="1" applyProtection="1">
      <alignment horizontal="right" vertical="center" wrapText="1"/>
      <protection/>
    </xf>
    <xf numFmtId="0" fontId="6" fillId="33" borderId="16" xfId="58" applyFont="1" applyFill="1" applyBorder="1" applyAlignment="1" applyProtection="1">
      <alignment horizontal="left" vertical="center" wrapText="1" indent="1"/>
      <protection/>
    </xf>
    <xf numFmtId="0" fontId="6" fillId="33" borderId="17" xfId="58" applyFont="1" applyFill="1" applyBorder="1" applyAlignment="1" applyProtection="1">
      <alignment horizontal="left" vertical="center" wrapText="1" indent="1"/>
      <protection/>
    </xf>
    <xf numFmtId="0" fontId="7" fillId="0" borderId="18" xfId="58" applyFont="1" applyFill="1" applyBorder="1" applyAlignment="1" applyProtection="1">
      <alignment horizontal="left" vertical="center" wrapText="1" indent="1"/>
      <protection/>
    </xf>
    <xf numFmtId="168" fontId="7" fillId="0" borderId="14" xfId="40" applyNumberFormat="1" applyFont="1" applyFill="1" applyBorder="1" applyAlignment="1" applyProtection="1">
      <alignment horizontal="right" vertical="center" wrapText="1"/>
      <protection/>
    </xf>
    <xf numFmtId="168" fontId="7" fillId="0" borderId="14" xfId="40" applyNumberFormat="1" applyFont="1" applyFill="1" applyBorder="1" applyAlignment="1">
      <alignment/>
    </xf>
    <xf numFmtId="0" fontId="6" fillId="33" borderId="15" xfId="58" applyFont="1" applyFill="1" applyBorder="1" applyAlignment="1" applyProtection="1">
      <alignment horizontal="left" vertical="center" wrapText="1" indent="1"/>
      <protection/>
    </xf>
    <xf numFmtId="0" fontId="7" fillId="0" borderId="17" xfId="58" applyFont="1" applyFill="1" applyBorder="1" applyAlignment="1" applyProtection="1">
      <alignment horizontal="left" vertical="center" wrapText="1" indent="1"/>
      <protection/>
    </xf>
    <xf numFmtId="168" fontId="7" fillId="0" borderId="16" xfId="40" applyNumberFormat="1" applyFont="1" applyFill="1" applyBorder="1" applyAlignment="1" applyProtection="1">
      <alignment horizontal="right" vertical="center" wrapText="1"/>
      <protection locked="0"/>
    </xf>
    <xf numFmtId="168" fontId="7" fillId="0" borderId="16" xfId="40" applyNumberFormat="1" applyFont="1" applyFill="1" applyBorder="1" applyAlignment="1">
      <alignment/>
    </xf>
    <xf numFmtId="49" fontId="6" fillId="33" borderId="13" xfId="58" applyNumberFormat="1" applyFont="1" applyFill="1" applyBorder="1" applyAlignment="1" applyProtection="1">
      <alignment horizontal="left" vertical="center" wrapText="1" indent="1"/>
      <protection/>
    </xf>
    <xf numFmtId="49" fontId="6" fillId="33" borderId="19" xfId="58" applyNumberFormat="1" applyFont="1" applyFill="1" applyBorder="1" applyAlignment="1" applyProtection="1">
      <alignment horizontal="left" vertical="center" wrapText="1" indent="1"/>
      <protection/>
    </xf>
    <xf numFmtId="0" fontId="6" fillId="33" borderId="20" xfId="58" applyFont="1" applyFill="1" applyBorder="1" applyAlignment="1" applyProtection="1">
      <alignment horizontal="left" vertical="center" wrapText="1" indent="1"/>
      <protection/>
    </xf>
    <xf numFmtId="49" fontId="7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7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7" fillId="0" borderId="11" xfId="58" applyFont="1" applyFill="1" applyBorder="1" applyAlignment="1" applyProtection="1">
      <alignment horizontal="left" indent="1"/>
      <protection/>
    </xf>
    <xf numFmtId="168" fontId="7" fillId="0" borderId="11" xfId="40" applyNumberFormat="1" applyFont="1" applyFill="1" applyBorder="1" applyAlignment="1" applyProtection="1">
      <alignment vertical="center" wrapText="1"/>
      <protection/>
    </xf>
    <xf numFmtId="166" fontId="6" fillId="33" borderId="11" xfId="58" applyNumberFormat="1" applyFont="1" applyFill="1" applyBorder="1" applyAlignment="1" applyProtection="1">
      <alignment horizontal="right" vertical="center" wrapText="1"/>
      <protection locked="0"/>
    </xf>
    <xf numFmtId="168" fontId="6" fillId="33" borderId="11" xfId="40" applyNumberFormat="1" applyFont="1" applyFill="1" applyBorder="1" applyAlignment="1">
      <alignment/>
    </xf>
    <xf numFmtId="168" fontId="6" fillId="33" borderId="11" xfId="40" applyNumberFormat="1" applyFont="1" applyFill="1" applyBorder="1" applyAlignment="1" applyProtection="1">
      <alignment horizontal="right" vertical="center" wrapText="1"/>
      <protection locked="0"/>
    </xf>
    <xf numFmtId="168" fontId="6" fillId="33" borderId="11" xfId="40" applyNumberFormat="1" applyFont="1" applyFill="1" applyBorder="1" applyAlignment="1">
      <alignment vertical="center"/>
    </xf>
    <xf numFmtId="168" fontId="6" fillId="33" borderId="16" xfId="40" applyNumberFormat="1" applyFont="1" applyFill="1" applyBorder="1" applyAlignment="1" applyProtection="1">
      <alignment horizontal="right" vertical="center" wrapText="1"/>
      <protection/>
    </xf>
    <xf numFmtId="168" fontId="6" fillId="33" borderId="16" xfId="40" applyNumberFormat="1" applyFont="1" applyFill="1" applyBorder="1" applyAlignment="1">
      <alignment/>
    </xf>
    <xf numFmtId="168" fontId="6" fillId="33" borderId="13" xfId="40" applyNumberFormat="1" applyFont="1" applyFill="1" applyBorder="1" applyAlignment="1" applyProtection="1">
      <alignment horizontal="right" vertical="center" wrapText="1"/>
      <protection/>
    </xf>
    <xf numFmtId="168" fontId="6" fillId="33" borderId="13" xfId="40" applyNumberFormat="1" applyFont="1" applyFill="1" applyBorder="1" applyAlignment="1" applyProtection="1">
      <alignment horizontal="right" vertical="center" wrapText="1"/>
      <protection locked="0"/>
    </xf>
    <xf numFmtId="168" fontId="6" fillId="33" borderId="13" xfId="40" applyNumberFormat="1" applyFont="1" applyFill="1" applyBorder="1" applyAlignment="1">
      <alignment vertical="center"/>
    </xf>
    <xf numFmtId="168" fontId="6" fillId="33" borderId="20" xfId="40" applyNumberFormat="1" applyFont="1" applyFill="1" applyBorder="1" applyAlignment="1" applyProtection="1">
      <alignment horizontal="right" vertical="center" wrapText="1"/>
      <protection/>
    </xf>
    <xf numFmtId="168" fontId="6" fillId="33" borderId="20" xfId="40" applyNumberFormat="1" applyFont="1" applyFill="1" applyBorder="1" applyAlignment="1">
      <alignment vertical="center"/>
    </xf>
    <xf numFmtId="166" fontId="6" fillId="33" borderId="11" xfId="58" applyNumberFormat="1" applyFont="1" applyFill="1" applyBorder="1" applyAlignment="1" applyProtection="1">
      <alignment vertical="center" wrapText="1"/>
      <protection locked="0"/>
    </xf>
    <xf numFmtId="166" fontId="6" fillId="33" borderId="11" xfId="58" applyNumberFormat="1" applyFont="1" applyFill="1" applyBorder="1" applyAlignment="1" applyProtection="1">
      <alignment vertical="center" wrapText="1"/>
      <protection/>
    </xf>
    <xf numFmtId="166" fontId="6" fillId="33" borderId="12" xfId="58" applyNumberFormat="1" applyFont="1" applyFill="1" applyBorder="1" applyAlignment="1" applyProtection="1">
      <alignment vertical="center" wrapText="1"/>
      <protection/>
    </xf>
    <xf numFmtId="168" fontId="6" fillId="33" borderId="12" xfId="40" applyNumberFormat="1" applyFont="1" applyFill="1" applyBorder="1" applyAlignment="1">
      <alignment/>
    </xf>
    <xf numFmtId="0" fontId="10" fillId="0" borderId="0" xfId="58" applyFont="1" applyFill="1" applyBorder="1" applyAlignment="1" applyProtection="1">
      <alignment horizontal="left" vertical="center" wrapText="1"/>
      <protection/>
    </xf>
    <xf numFmtId="171" fontId="7" fillId="0" borderId="11" xfId="40" applyNumberFormat="1" applyFont="1" applyFill="1" applyBorder="1" applyAlignment="1" applyProtection="1">
      <alignment vertical="center" wrapText="1"/>
      <protection locked="0"/>
    </xf>
    <xf numFmtId="171" fontId="7" fillId="0" borderId="11" xfId="40" applyNumberFormat="1" applyFont="1" applyFill="1" applyBorder="1" applyAlignment="1" applyProtection="1">
      <alignment vertical="center" wrapText="1"/>
      <protection/>
    </xf>
    <xf numFmtId="171" fontId="6" fillId="0" borderId="11" xfId="40" applyNumberFormat="1" applyFont="1" applyFill="1" applyBorder="1" applyAlignment="1" applyProtection="1">
      <alignment vertical="center" wrapText="1"/>
      <protection locked="0"/>
    </xf>
    <xf numFmtId="166" fontId="1" fillId="0" borderId="21" xfId="58" applyNumberFormat="1" applyFont="1" applyFill="1" applyBorder="1" applyAlignment="1" applyProtection="1">
      <alignment horizontal="center" vertical="center"/>
      <protection/>
    </xf>
    <xf numFmtId="166" fontId="1" fillId="0" borderId="0" xfId="58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66" fontId="8" fillId="0" borderId="0" xfId="58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10" fillId="0" borderId="0" xfId="58" applyFont="1" applyFill="1" applyBorder="1" applyAlignment="1" applyProtection="1">
      <alignment horizontal="left" vertical="center" wrapText="1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6" fillId="0" borderId="22" xfId="58" applyFont="1" applyFill="1" applyBorder="1" applyAlignment="1">
      <alignment horizontal="left" wrapText="1"/>
      <protection/>
    </xf>
    <xf numFmtId="0" fontId="7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6" fontId="6" fillId="0" borderId="0" xfId="58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0"/>
  <sheetViews>
    <sheetView tabSelected="1" view="pageLayout" zoomScale="80" zoomScaleNormal="92" zoomScaleSheetLayoutView="75" zoomScalePageLayoutView="80" workbookViewId="0" topLeftCell="A1">
      <selection activeCell="B9" sqref="B9"/>
    </sheetView>
  </sheetViews>
  <sheetFormatPr defaultColWidth="7.875" defaultRowHeight="12.75"/>
  <cols>
    <col min="1" max="1" width="8.875" style="2" customWidth="1"/>
    <col min="2" max="2" width="106.375" style="2" customWidth="1"/>
    <col min="3" max="4" width="25.50390625" style="2" customWidth="1"/>
    <col min="5" max="6" width="23.00390625" style="2" customWidth="1"/>
    <col min="7" max="9" width="22.875" style="2" customWidth="1"/>
    <col min="10" max="10" width="21.625" style="2" bestFit="1" customWidth="1"/>
    <col min="11" max="16384" width="7.875" style="2" customWidth="1"/>
  </cols>
  <sheetData>
    <row r="1" spans="1:10" ht="15.75" customHeight="1">
      <c r="A1" s="94" t="s">
        <v>198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55.5" customHeight="1" thickBot="1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0" ht="64.5" thickBot="1">
      <c r="A3" s="43" t="s">
        <v>14</v>
      </c>
      <c r="B3" s="44" t="s">
        <v>1</v>
      </c>
      <c r="C3" s="43" t="s">
        <v>203</v>
      </c>
      <c r="D3" s="43" t="s">
        <v>204</v>
      </c>
      <c r="E3" s="43" t="s">
        <v>205</v>
      </c>
      <c r="F3" s="43" t="s">
        <v>206</v>
      </c>
      <c r="G3" s="43" t="s">
        <v>207</v>
      </c>
      <c r="H3" s="43" t="s">
        <v>208</v>
      </c>
      <c r="I3" s="43" t="s">
        <v>209</v>
      </c>
      <c r="J3" s="43" t="s">
        <v>210</v>
      </c>
    </row>
    <row r="4" spans="1:10" s="1" customFormat="1" ht="12.75" customHeight="1">
      <c r="A4" s="12"/>
      <c r="B4" s="10" t="s">
        <v>121</v>
      </c>
      <c r="C4" s="23"/>
      <c r="D4" s="23"/>
      <c r="E4" s="23"/>
      <c r="F4" s="23"/>
      <c r="G4" s="30"/>
      <c r="H4" s="30"/>
      <c r="I4" s="30"/>
      <c r="J4" s="30"/>
    </row>
    <row r="5" spans="1:10" s="1" customFormat="1" ht="12.75" customHeight="1">
      <c r="A5" s="13" t="s">
        <v>25</v>
      </c>
      <c r="B5" s="20" t="s">
        <v>81</v>
      </c>
      <c r="C5" s="25">
        <v>87984688</v>
      </c>
      <c r="D5" s="25">
        <v>88047762</v>
      </c>
      <c r="E5" s="25"/>
      <c r="F5" s="25"/>
      <c r="G5" s="30"/>
      <c r="H5" s="30"/>
      <c r="I5" s="30">
        <f>C5+E5+G5</f>
        <v>87984688</v>
      </c>
      <c r="J5" s="30">
        <f>D5+F5+H5</f>
        <v>88047762</v>
      </c>
    </row>
    <row r="6" spans="1:10" s="1" customFormat="1" ht="12.75" customHeight="1">
      <c r="A6" s="13" t="s">
        <v>26</v>
      </c>
      <c r="B6" s="20" t="s">
        <v>200</v>
      </c>
      <c r="C6" s="25">
        <v>44522600</v>
      </c>
      <c r="D6" s="25">
        <v>44522600</v>
      </c>
      <c r="E6" s="25"/>
      <c r="F6" s="25"/>
      <c r="G6" s="30"/>
      <c r="H6" s="30"/>
      <c r="I6" s="30">
        <f aca="true" t="shared" si="0" ref="I6:J9">C6+E6+G6</f>
        <v>44522600</v>
      </c>
      <c r="J6" s="30">
        <f t="shared" si="0"/>
        <v>44522600</v>
      </c>
    </row>
    <row r="7" spans="1:10" s="1" customFormat="1" ht="12.75" customHeight="1">
      <c r="A7" s="13" t="s">
        <v>27</v>
      </c>
      <c r="B7" s="20" t="s">
        <v>82</v>
      </c>
      <c r="C7" s="25">
        <v>37778170</v>
      </c>
      <c r="D7" s="25">
        <v>38433322</v>
      </c>
      <c r="E7" s="25"/>
      <c r="F7" s="25"/>
      <c r="G7" s="30"/>
      <c r="H7" s="30"/>
      <c r="I7" s="30">
        <f t="shared" si="0"/>
        <v>37778170</v>
      </c>
      <c r="J7" s="30">
        <f t="shared" si="0"/>
        <v>38433322</v>
      </c>
    </row>
    <row r="8" spans="1:10" s="1" customFormat="1" ht="12.75" customHeight="1">
      <c r="A8" s="13" t="s">
        <v>28</v>
      </c>
      <c r="B8" s="20" t="s">
        <v>65</v>
      </c>
      <c r="C8" s="26">
        <v>4006310</v>
      </c>
      <c r="D8" s="26">
        <v>4006310</v>
      </c>
      <c r="E8" s="26"/>
      <c r="F8" s="26"/>
      <c r="G8" s="30"/>
      <c r="H8" s="30"/>
      <c r="I8" s="30">
        <f t="shared" si="0"/>
        <v>4006310</v>
      </c>
      <c r="J8" s="30">
        <f t="shared" si="0"/>
        <v>4006310</v>
      </c>
    </row>
    <row r="9" spans="1:10" s="1" customFormat="1" ht="12.75" customHeight="1">
      <c r="A9" s="13" t="s">
        <v>160</v>
      </c>
      <c r="B9" s="20" t="s">
        <v>83</v>
      </c>
      <c r="C9" s="26">
        <v>354800</v>
      </c>
      <c r="D9" s="26">
        <v>4101489</v>
      </c>
      <c r="E9" s="26"/>
      <c r="F9" s="26"/>
      <c r="G9" s="30"/>
      <c r="H9" s="30"/>
      <c r="I9" s="30">
        <f t="shared" si="0"/>
        <v>354800</v>
      </c>
      <c r="J9" s="30">
        <f t="shared" si="0"/>
        <v>4101489</v>
      </c>
    </row>
    <row r="10" spans="1:10" s="1" customFormat="1" ht="12.75" customHeight="1">
      <c r="A10" s="13" t="s">
        <v>29</v>
      </c>
      <c r="B10" s="20" t="s">
        <v>84</v>
      </c>
      <c r="C10" s="26">
        <v>0</v>
      </c>
      <c r="D10" s="26">
        <v>0</v>
      </c>
      <c r="E10" s="26"/>
      <c r="F10" s="26"/>
      <c r="G10" s="30"/>
      <c r="H10" s="30"/>
      <c r="I10" s="30"/>
      <c r="J10" s="30">
        <f>SUM(C10:G10)</f>
        <v>0</v>
      </c>
    </row>
    <row r="11" spans="1:10" s="1" customFormat="1" ht="12.75" customHeight="1">
      <c r="A11" s="14" t="s">
        <v>2</v>
      </c>
      <c r="B11" s="11" t="s">
        <v>201</v>
      </c>
      <c r="C11" s="74">
        <f aca="true" t="shared" si="1" ref="C11:J11">SUM(C5:C10)</f>
        <v>174646568</v>
      </c>
      <c r="D11" s="74">
        <f t="shared" si="1"/>
        <v>179111483</v>
      </c>
      <c r="E11" s="74">
        <f t="shared" si="1"/>
        <v>0</v>
      </c>
      <c r="F11" s="74">
        <f t="shared" si="1"/>
        <v>0</v>
      </c>
      <c r="G11" s="74">
        <f t="shared" si="1"/>
        <v>0</v>
      </c>
      <c r="H11" s="74">
        <f t="shared" si="1"/>
        <v>0</v>
      </c>
      <c r="I11" s="74">
        <f t="shared" si="1"/>
        <v>174646568</v>
      </c>
      <c r="J11" s="75">
        <f t="shared" si="1"/>
        <v>179111483</v>
      </c>
    </row>
    <row r="12" spans="1:10" s="1" customFormat="1" ht="12.75" customHeight="1">
      <c r="A12" s="12"/>
      <c r="B12" s="10" t="s">
        <v>125</v>
      </c>
      <c r="C12" s="23"/>
      <c r="D12" s="23"/>
      <c r="E12" s="23"/>
      <c r="F12" s="23"/>
      <c r="G12" s="30"/>
      <c r="H12" s="30"/>
      <c r="I12" s="30"/>
      <c r="J12" s="30"/>
    </row>
    <row r="13" spans="1:10" s="1" customFormat="1" ht="12.75" customHeight="1">
      <c r="A13" s="13" t="s">
        <v>31</v>
      </c>
      <c r="B13" s="21" t="s">
        <v>85</v>
      </c>
      <c r="C13" s="26"/>
      <c r="D13" s="26"/>
      <c r="E13" s="26"/>
      <c r="F13" s="26"/>
      <c r="G13" s="26"/>
      <c r="H13" s="26"/>
      <c r="I13" s="26"/>
      <c r="J13" s="30"/>
    </row>
    <row r="14" spans="1:10" s="1" customFormat="1" ht="12.75" customHeight="1">
      <c r="A14" s="13" t="s">
        <v>32</v>
      </c>
      <c r="B14" s="21" t="s">
        <v>86</v>
      </c>
      <c r="C14" s="26"/>
      <c r="D14" s="26"/>
      <c r="E14" s="26"/>
      <c r="F14" s="26"/>
      <c r="G14" s="26"/>
      <c r="H14" s="26"/>
      <c r="I14" s="26"/>
      <c r="J14" s="30"/>
    </row>
    <row r="15" spans="1:10" s="1" customFormat="1" ht="12.75" customHeight="1">
      <c r="A15" s="13" t="s">
        <v>33</v>
      </c>
      <c r="B15" s="21" t="s">
        <v>88</v>
      </c>
      <c r="C15" s="26"/>
      <c r="D15" s="26"/>
      <c r="E15" s="26"/>
      <c r="F15" s="26"/>
      <c r="G15" s="26"/>
      <c r="H15" s="26"/>
      <c r="I15" s="26"/>
      <c r="J15" s="30"/>
    </row>
    <row r="16" spans="1:10" s="1" customFormat="1" ht="12.75" customHeight="1">
      <c r="A16" s="13" t="s">
        <v>34</v>
      </c>
      <c r="B16" s="21" t="s">
        <v>89</v>
      </c>
      <c r="C16" s="26"/>
      <c r="D16" s="26"/>
      <c r="E16" s="26"/>
      <c r="F16" s="26"/>
      <c r="G16" s="26"/>
      <c r="H16" s="26"/>
      <c r="I16" s="26"/>
      <c r="J16" s="30"/>
    </row>
    <row r="17" spans="1:10" s="1" customFormat="1" ht="12.75" customHeight="1">
      <c r="A17" s="13" t="s">
        <v>35</v>
      </c>
      <c r="B17" s="21" t="s">
        <v>90</v>
      </c>
      <c r="C17" s="26">
        <v>5507000</v>
      </c>
      <c r="D17" s="26">
        <v>5507000</v>
      </c>
      <c r="E17" s="26"/>
      <c r="F17" s="26"/>
      <c r="G17" s="30"/>
      <c r="H17" s="30"/>
      <c r="I17" s="30">
        <f>C17+E17+G17</f>
        <v>5507000</v>
      </c>
      <c r="J17" s="30">
        <f>D17+F17+H17</f>
        <v>5507000</v>
      </c>
    </row>
    <row r="18" spans="1:10" s="1" customFormat="1" ht="12.75" customHeight="1">
      <c r="A18" s="13" t="s">
        <v>39</v>
      </c>
      <c r="B18" s="21" t="s">
        <v>91</v>
      </c>
      <c r="C18" s="26">
        <v>5500000</v>
      </c>
      <c r="D18" s="26">
        <f>5500000+1668057</f>
        <v>7168057</v>
      </c>
      <c r="E18" s="26"/>
      <c r="F18" s="26"/>
      <c r="G18" s="30"/>
      <c r="H18" s="30"/>
      <c r="I18" s="30">
        <f>C18+E18+G18</f>
        <v>5500000</v>
      </c>
      <c r="J18" s="30">
        <f>D18+F18+H18</f>
        <v>7168057</v>
      </c>
    </row>
    <row r="19" spans="1:10" s="1" customFormat="1" ht="12.75" customHeight="1">
      <c r="A19" s="13" t="s">
        <v>40</v>
      </c>
      <c r="B19" s="21" t="s">
        <v>93</v>
      </c>
      <c r="C19" s="26"/>
      <c r="D19" s="26"/>
      <c r="E19" s="26"/>
      <c r="F19" s="26"/>
      <c r="G19" s="30"/>
      <c r="H19" s="30"/>
      <c r="I19" s="30"/>
      <c r="J19" s="30"/>
    </row>
    <row r="20" spans="1:10" s="1" customFormat="1" ht="12.75" customHeight="1">
      <c r="A20" s="13" t="s">
        <v>61</v>
      </c>
      <c r="B20" s="21" t="s">
        <v>94</v>
      </c>
      <c r="C20" s="26"/>
      <c r="D20" s="26"/>
      <c r="E20" s="26"/>
      <c r="F20" s="26"/>
      <c r="G20" s="30"/>
      <c r="H20" s="30"/>
      <c r="I20" s="30"/>
      <c r="J20" s="30"/>
    </row>
    <row r="21" spans="1:10" s="1" customFormat="1" ht="12.75" customHeight="1">
      <c r="A21" s="13" t="s">
        <v>62</v>
      </c>
      <c r="B21" s="21" t="s">
        <v>95</v>
      </c>
      <c r="C21" s="26"/>
      <c r="D21" s="26"/>
      <c r="E21" s="26"/>
      <c r="F21" s="26"/>
      <c r="G21" s="30"/>
      <c r="H21" s="30"/>
      <c r="I21" s="30"/>
      <c r="J21" s="30"/>
    </row>
    <row r="22" spans="1:10" s="1" customFormat="1" ht="12.75" customHeight="1">
      <c r="A22" s="13" t="s">
        <v>63</v>
      </c>
      <c r="B22" s="21" t="s">
        <v>96</v>
      </c>
      <c r="C22" s="26"/>
      <c r="D22" s="26"/>
      <c r="E22" s="26"/>
      <c r="F22" s="26"/>
      <c r="G22" s="30"/>
      <c r="H22" s="30"/>
      <c r="I22" s="30"/>
      <c r="J22" s="30"/>
    </row>
    <row r="23" spans="1:10" s="1" customFormat="1" ht="12.75" customHeight="1">
      <c r="A23" s="14" t="s">
        <v>3</v>
      </c>
      <c r="B23" s="11" t="s">
        <v>159</v>
      </c>
      <c r="C23" s="76">
        <f>SUM(C14:C18)</f>
        <v>11007000</v>
      </c>
      <c r="D23" s="76">
        <f>SUM(D14:D18)</f>
        <v>12675057</v>
      </c>
      <c r="E23" s="76">
        <v>0</v>
      </c>
      <c r="F23" s="76"/>
      <c r="G23" s="75">
        <v>0</v>
      </c>
      <c r="H23" s="75"/>
      <c r="I23" s="75">
        <f>SUM(I14:I18)</f>
        <v>11007000</v>
      </c>
      <c r="J23" s="75">
        <f>SUM(J14:J18)</f>
        <v>12675057</v>
      </c>
    </row>
    <row r="24" spans="1:10" s="1" customFormat="1" ht="12.75" customHeight="1">
      <c r="A24" s="13"/>
      <c r="B24" s="10" t="s">
        <v>122</v>
      </c>
      <c r="C24" s="27"/>
      <c r="D24" s="27"/>
      <c r="E24" s="27"/>
      <c r="F24" s="27"/>
      <c r="G24" s="30"/>
      <c r="H24" s="30"/>
      <c r="I24" s="30"/>
      <c r="J24" s="30"/>
    </row>
    <row r="25" spans="1:10" s="1" customFormat="1" ht="12.75" customHeight="1">
      <c r="A25" s="13" t="s">
        <v>15</v>
      </c>
      <c r="B25" s="21" t="s">
        <v>107</v>
      </c>
      <c r="C25" s="26">
        <v>0</v>
      </c>
      <c r="D25" s="26">
        <v>18448065</v>
      </c>
      <c r="E25" s="26"/>
      <c r="F25" s="26"/>
      <c r="G25" s="30"/>
      <c r="H25" s="30"/>
      <c r="I25" s="30">
        <f>C25+E25+G25</f>
        <v>0</v>
      </c>
      <c r="J25" s="30">
        <f>D25+F25+H25</f>
        <v>18448065</v>
      </c>
    </row>
    <row r="26" spans="1:10" s="1" customFormat="1" ht="12.75" customHeight="1">
      <c r="A26" s="13" t="s">
        <v>16</v>
      </c>
      <c r="B26" s="21" t="s">
        <v>97</v>
      </c>
      <c r="C26" s="26"/>
      <c r="D26" s="26"/>
      <c r="E26" s="26"/>
      <c r="F26" s="26"/>
      <c r="G26" s="30"/>
      <c r="H26" s="30"/>
      <c r="I26" s="30"/>
      <c r="J26" s="30"/>
    </row>
    <row r="27" spans="1:10" s="1" customFormat="1" ht="12.75" customHeight="1">
      <c r="A27" s="13" t="s">
        <v>70</v>
      </c>
      <c r="B27" s="21" t="s">
        <v>98</v>
      </c>
      <c r="C27" s="26"/>
      <c r="D27" s="26"/>
      <c r="E27" s="26"/>
      <c r="F27" s="26"/>
      <c r="G27" s="30"/>
      <c r="H27" s="30"/>
      <c r="I27" s="30"/>
      <c r="J27" s="30"/>
    </row>
    <row r="28" spans="1:10" s="1" customFormat="1" ht="12.75" customHeight="1">
      <c r="A28" s="13" t="s">
        <v>17</v>
      </c>
      <c r="B28" s="21" t="s">
        <v>101</v>
      </c>
      <c r="C28" s="26"/>
      <c r="D28" s="26"/>
      <c r="E28" s="26"/>
      <c r="F28" s="26"/>
      <c r="G28" s="30"/>
      <c r="H28" s="30"/>
      <c r="I28" s="30"/>
      <c r="J28" s="30"/>
    </row>
    <row r="29" spans="1:10" s="1" customFormat="1" ht="12.75" customHeight="1">
      <c r="A29" s="13" t="s">
        <v>43</v>
      </c>
      <c r="B29" s="21" t="s">
        <v>102</v>
      </c>
      <c r="C29" s="26"/>
      <c r="D29" s="26"/>
      <c r="E29" s="26"/>
      <c r="F29" s="26"/>
      <c r="G29" s="30"/>
      <c r="H29" s="30"/>
      <c r="I29" s="30"/>
      <c r="J29" s="30"/>
    </row>
    <row r="30" spans="1:10" s="1" customFormat="1" ht="12.75" customHeight="1">
      <c r="A30" s="13" t="s">
        <v>44</v>
      </c>
      <c r="B30" s="21" t="s">
        <v>99</v>
      </c>
      <c r="C30" s="26"/>
      <c r="D30" s="26"/>
      <c r="E30" s="26"/>
      <c r="F30" s="26"/>
      <c r="G30" s="30"/>
      <c r="H30" s="30"/>
      <c r="I30" s="30"/>
      <c r="J30" s="30"/>
    </row>
    <row r="31" spans="1:10" s="1" customFormat="1" ht="12.75" customHeight="1">
      <c r="A31" s="13" t="s">
        <v>45</v>
      </c>
      <c r="B31" s="21" t="s">
        <v>100</v>
      </c>
      <c r="C31" s="26"/>
      <c r="D31" s="26"/>
      <c r="E31" s="26"/>
      <c r="F31" s="26"/>
      <c r="G31" s="30"/>
      <c r="H31" s="30"/>
      <c r="I31" s="30"/>
      <c r="J31" s="30"/>
    </row>
    <row r="32" spans="1:10" s="1" customFormat="1" ht="12.75" customHeight="1">
      <c r="A32" s="13" t="s">
        <v>46</v>
      </c>
      <c r="B32" s="21" t="s">
        <v>103</v>
      </c>
      <c r="C32" s="26"/>
      <c r="D32" s="26"/>
      <c r="E32" s="26"/>
      <c r="F32" s="26"/>
      <c r="G32" s="30"/>
      <c r="H32" s="30"/>
      <c r="I32" s="30"/>
      <c r="J32" s="30"/>
    </row>
    <row r="33" spans="1:10" s="1" customFormat="1" ht="12.75" customHeight="1">
      <c r="A33" s="13" t="s">
        <v>71</v>
      </c>
      <c r="B33" s="21" t="s">
        <v>104</v>
      </c>
      <c r="C33" s="26"/>
      <c r="D33" s="26"/>
      <c r="E33" s="26"/>
      <c r="F33" s="26"/>
      <c r="G33" s="30"/>
      <c r="H33" s="30"/>
      <c r="I33" s="30"/>
      <c r="J33" s="30"/>
    </row>
    <row r="34" spans="1:10" s="1" customFormat="1" ht="12.75" customHeight="1">
      <c r="A34" s="13" t="s">
        <v>77</v>
      </c>
      <c r="B34" s="21" t="s">
        <v>105</v>
      </c>
      <c r="C34" s="26"/>
      <c r="D34" s="26"/>
      <c r="E34" s="26"/>
      <c r="F34" s="26"/>
      <c r="G34" s="30"/>
      <c r="H34" s="30"/>
      <c r="I34" s="30"/>
      <c r="J34" s="30"/>
    </row>
    <row r="35" spans="1:10" s="1" customFormat="1" ht="12.75" customHeight="1">
      <c r="A35" s="13" t="s">
        <v>79</v>
      </c>
      <c r="B35" s="21" t="s">
        <v>106</v>
      </c>
      <c r="C35" s="26"/>
      <c r="D35" s="26"/>
      <c r="E35" s="26"/>
      <c r="F35" s="26"/>
      <c r="G35" s="30"/>
      <c r="H35" s="30"/>
      <c r="I35" s="30"/>
      <c r="J35" s="30"/>
    </row>
    <row r="36" spans="1:10" s="1" customFormat="1" ht="12.75" customHeight="1">
      <c r="A36" s="14" t="s">
        <v>4</v>
      </c>
      <c r="B36" s="11" t="s">
        <v>161</v>
      </c>
      <c r="C36" s="76">
        <f>SUM(C25:C35)</f>
        <v>0</v>
      </c>
      <c r="D36" s="76">
        <f aca="true" t="shared" si="2" ref="D36:J36">SUM(D25:D35)</f>
        <v>18448065</v>
      </c>
      <c r="E36" s="76">
        <f t="shared" si="2"/>
        <v>0</v>
      </c>
      <c r="F36" s="76">
        <f t="shared" si="2"/>
        <v>0</v>
      </c>
      <c r="G36" s="76">
        <f t="shared" si="2"/>
        <v>0</v>
      </c>
      <c r="H36" s="76">
        <f t="shared" si="2"/>
        <v>0</v>
      </c>
      <c r="I36" s="76">
        <f t="shared" si="2"/>
        <v>0</v>
      </c>
      <c r="J36" s="76">
        <f t="shared" si="2"/>
        <v>18448065</v>
      </c>
    </row>
    <row r="37" spans="1:10" s="1" customFormat="1" ht="12.75" customHeight="1">
      <c r="A37" s="16"/>
      <c r="B37" s="10" t="s">
        <v>123</v>
      </c>
      <c r="C37" s="52"/>
      <c r="D37" s="52"/>
      <c r="E37" s="52"/>
      <c r="F37" s="52"/>
      <c r="G37" s="53"/>
      <c r="H37" s="53"/>
      <c r="I37" s="53"/>
      <c r="J37" s="53"/>
    </row>
    <row r="38" spans="1:10" s="1" customFormat="1" ht="12.75" customHeight="1">
      <c r="A38" s="13" t="s">
        <v>18</v>
      </c>
      <c r="B38" s="20" t="s">
        <v>115</v>
      </c>
      <c r="C38" s="26"/>
      <c r="D38" s="26"/>
      <c r="E38" s="26">
        <v>8500000</v>
      </c>
      <c r="F38" s="26">
        <v>8500000</v>
      </c>
      <c r="G38" s="30"/>
      <c r="H38" s="30"/>
      <c r="I38" s="30">
        <f aca="true" t="shared" si="3" ref="I38:J42">C38+E38+G38</f>
        <v>8500000</v>
      </c>
      <c r="J38" s="30">
        <f t="shared" si="3"/>
        <v>8500000</v>
      </c>
    </row>
    <row r="39" spans="1:10" s="1" customFormat="1" ht="12.75" customHeight="1">
      <c r="A39" s="13" t="s">
        <v>19</v>
      </c>
      <c r="B39" s="20" t="s">
        <v>116</v>
      </c>
      <c r="C39" s="26"/>
      <c r="D39" s="26"/>
      <c r="E39" s="26">
        <v>35000000</v>
      </c>
      <c r="F39" s="26">
        <v>35000000</v>
      </c>
      <c r="G39" s="30"/>
      <c r="H39" s="30"/>
      <c r="I39" s="30">
        <f t="shared" si="3"/>
        <v>35000000</v>
      </c>
      <c r="J39" s="30">
        <f t="shared" si="3"/>
        <v>35000000</v>
      </c>
    </row>
    <row r="40" spans="1:10" s="1" customFormat="1" ht="12.75" customHeight="1">
      <c r="A40" s="13" t="s">
        <v>157</v>
      </c>
      <c r="B40" s="20" t="s">
        <v>117</v>
      </c>
      <c r="C40" s="26">
        <v>9000000</v>
      </c>
      <c r="D40" s="26">
        <v>9000000</v>
      </c>
      <c r="E40" s="26"/>
      <c r="F40" s="26"/>
      <c r="G40" s="30"/>
      <c r="H40" s="30"/>
      <c r="I40" s="30">
        <f t="shared" si="3"/>
        <v>9000000</v>
      </c>
      <c r="J40" s="30">
        <f t="shared" si="3"/>
        <v>9000000</v>
      </c>
    </row>
    <row r="41" spans="1:10" s="1" customFormat="1" ht="12.75" customHeight="1">
      <c r="A41" s="13" t="s">
        <v>158</v>
      </c>
      <c r="B41" s="20" t="s">
        <v>202</v>
      </c>
      <c r="C41" s="26"/>
      <c r="D41" s="26"/>
      <c r="E41" s="26"/>
      <c r="F41" s="26"/>
      <c r="G41" s="30"/>
      <c r="H41" s="30"/>
      <c r="I41" s="30">
        <f t="shared" si="3"/>
        <v>0</v>
      </c>
      <c r="J41" s="30">
        <f t="shared" si="3"/>
        <v>0</v>
      </c>
    </row>
    <row r="42" spans="1:10" s="1" customFormat="1" ht="12.75" customHeight="1">
      <c r="A42" s="13" t="s">
        <v>158</v>
      </c>
      <c r="B42" s="20" t="s">
        <v>118</v>
      </c>
      <c r="C42" s="26"/>
      <c r="D42" s="26"/>
      <c r="E42" s="26">
        <v>2200000</v>
      </c>
      <c r="F42" s="26">
        <v>2200000</v>
      </c>
      <c r="G42" s="30"/>
      <c r="H42" s="30"/>
      <c r="I42" s="30">
        <f t="shared" si="3"/>
        <v>2200000</v>
      </c>
      <c r="J42" s="30">
        <f t="shared" si="3"/>
        <v>2200000</v>
      </c>
    </row>
    <row r="43" spans="1:10" s="1" customFormat="1" ht="12.75" customHeight="1">
      <c r="A43" s="14" t="s">
        <v>5</v>
      </c>
      <c r="B43" s="11" t="s">
        <v>162</v>
      </c>
      <c r="C43" s="76">
        <f aca="true" t="shared" si="4" ref="C43:J43">SUM(C38:C42)</f>
        <v>9000000</v>
      </c>
      <c r="D43" s="76">
        <f t="shared" si="4"/>
        <v>9000000</v>
      </c>
      <c r="E43" s="76">
        <f t="shared" si="4"/>
        <v>45700000</v>
      </c>
      <c r="F43" s="76">
        <f t="shared" si="4"/>
        <v>45700000</v>
      </c>
      <c r="G43" s="76">
        <f t="shared" si="4"/>
        <v>0</v>
      </c>
      <c r="H43" s="76">
        <f t="shared" si="4"/>
        <v>0</v>
      </c>
      <c r="I43" s="76">
        <f t="shared" si="4"/>
        <v>54700000</v>
      </c>
      <c r="J43" s="76">
        <f t="shared" si="4"/>
        <v>54700000</v>
      </c>
    </row>
    <row r="44" spans="1:10" s="1" customFormat="1" ht="12.75" customHeight="1">
      <c r="A44" s="16"/>
      <c r="B44" s="10" t="s">
        <v>124</v>
      </c>
      <c r="C44" s="23"/>
      <c r="D44" s="23"/>
      <c r="E44" s="23"/>
      <c r="F44" s="23"/>
      <c r="G44" s="30"/>
      <c r="H44" s="30"/>
      <c r="I44" s="30"/>
      <c r="J44" s="30"/>
    </row>
    <row r="45" spans="1:10" s="1" customFormat="1" ht="12.75" customHeight="1">
      <c r="A45" s="13" t="s">
        <v>20</v>
      </c>
      <c r="B45" s="20" t="s">
        <v>66</v>
      </c>
      <c r="C45" s="26"/>
      <c r="D45" s="26"/>
      <c r="E45" s="26"/>
      <c r="F45" s="26"/>
      <c r="G45" s="30"/>
      <c r="H45" s="30"/>
      <c r="I45" s="30"/>
      <c r="J45" s="30"/>
    </row>
    <row r="46" spans="1:10" s="1" customFormat="1" ht="12.75" customHeight="1">
      <c r="A46" s="13" t="s">
        <v>21</v>
      </c>
      <c r="B46" s="20" t="s">
        <v>67</v>
      </c>
      <c r="C46" s="26">
        <v>0</v>
      </c>
      <c r="D46" s="26"/>
      <c r="E46" s="26"/>
      <c r="F46" s="26"/>
      <c r="G46" s="30">
        <v>7842000</v>
      </c>
      <c r="H46" s="30">
        <v>7842000</v>
      </c>
      <c r="I46" s="30">
        <f>C46+E46+G46</f>
        <v>7842000</v>
      </c>
      <c r="J46" s="30">
        <f>D46+F46+H46</f>
        <v>7842000</v>
      </c>
    </row>
    <row r="47" spans="1:10" s="1" customFormat="1" ht="12.75" customHeight="1">
      <c r="A47" s="13" t="s">
        <v>22</v>
      </c>
      <c r="B47" s="20" t="s">
        <v>68</v>
      </c>
      <c r="C47" s="26">
        <v>5230000</v>
      </c>
      <c r="D47" s="26">
        <v>5230000</v>
      </c>
      <c r="E47" s="26"/>
      <c r="F47" s="26"/>
      <c r="G47" s="30">
        <v>780000</v>
      </c>
      <c r="H47" s="30">
        <v>780000</v>
      </c>
      <c r="I47" s="30">
        <f aca="true" t="shared" si="5" ref="I47:I55">C47+E47+G47</f>
        <v>6010000</v>
      </c>
      <c r="J47" s="30">
        <f aca="true" t="shared" si="6" ref="J47:J55">D47+F47+H47</f>
        <v>6010000</v>
      </c>
    </row>
    <row r="48" spans="1:10" s="1" customFormat="1" ht="12.75" customHeight="1">
      <c r="A48" s="13" t="s">
        <v>48</v>
      </c>
      <c r="B48" s="20" t="s">
        <v>69</v>
      </c>
      <c r="C48" s="26">
        <v>48000</v>
      </c>
      <c r="D48" s="26">
        <v>48000</v>
      </c>
      <c r="E48" s="26"/>
      <c r="F48" s="26"/>
      <c r="G48" s="30">
        <v>0</v>
      </c>
      <c r="H48" s="30"/>
      <c r="I48" s="30">
        <f t="shared" si="5"/>
        <v>48000</v>
      </c>
      <c r="J48" s="30">
        <f t="shared" si="6"/>
        <v>48000</v>
      </c>
    </row>
    <row r="49" spans="1:10" s="1" customFormat="1" ht="12.75" customHeight="1">
      <c r="A49" s="13" t="s">
        <v>49</v>
      </c>
      <c r="B49" s="20" t="s">
        <v>72</v>
      </c>
      <c r="C49" s="25">
        <v>6960000</v>
      </c>
      <c r="D49" s="25">
        <v>6960000</v>
      </c>
      <c r="E49" s="25"/>
      <c r="F49" s="25"/>
      <c r="G49" s="30">
        <v>0</v>
      </c>
      <c r="H49" s="30"/>
      <c r="I49" s="30">
        <f t="shared" si="5"/>
        <v>6960000</v>
      </c>
      <c r="J49" s="30">
        <f t="shared" si="6"/>
        <v>6960000</v>
      </c>
    </row>
    <row r="50" spans="1:10" s="1" customFormat="1" ht="12.75" customHeight="1">
      <c r="A50" s="13" t="s">
        <v>50</v>
      </c>
      <c r="B50" s="20" t="s">
        <v>73</v>
      </c>
      <c r="C50" s="26">
        <v>3220000</v>
      </c>
      <c r="D50" s="26">
        <v>3232960</v>
      </c>
      <c r="E50" s="26"/>
      <c r="F50" s="26"/>
      <c r="G50" s="30">
        <v>0</v>
      </c>
      <c r="H50" s="30"/>
      <c r="I50" s="30">
        <f t="shared" si="5"/>
        <v>3220000</v>
      </c>
      <c r="J50" s="30">
        <f t="shared" si="6"/>
        <v>3232960</v>
      </c>
    </row>
    <row r="51" spans="1:10" s="1" customFormat="1" ht="12.75" customHeight="1">
      <c r="A51" s="13" t="s">
        <v>51</v>
      </c>
      <c r="B51" s="20" t="s">
        <v>74</v>
      </c>
      <c r="C51" s="25"/>
      <c r="D51" s="25"/>
      <c r="E51" s="25"/>
      <c r="F51" s="25"/>
      <c r="G51" s="30"/>
      <c r="H51" s="30"/>
      <c r="I51" s="30">
        <f t="shared" si="5"/>
        <v>0</v>
      </c>
      <c r="J51" s="30">
        <f t="shared" si="6"/>
        <v>0</v>
      </c>
    </row>
    <row r="52" spans="1:10" s="1" customFormat="1" ht="12.75" customHeight="1">
      <c r="A52" s="13" t="s">
        <v>52</v>
      </c>
      <c r="B52" s="20" t="s">
        <v>75</v>
      </c>
      <c r="C52" s="25"/>
      <c r="D52" s="25"/>
      <c r="E52" s="25">
        <v>0</v>
      </c>
      <c r="F52" s="25">
        <v>60</v>
      </c>
      <c r="G52" s="30">
        <v>0</v>
      </c>
      <c r="H52" s="30"/>
      <c r="I52" s="30">
        <f t="shared" si="5"/>
        <v>0</v>
      </c>
      <c r="J52" s="30">
        <f t="shared" si="6"/>
        <v>60</v>
      </c>
    </row>
    <row r="53" spans="1:10" s="1" customFormat="1" ht="12.75" customHeight="1">
      <c r="A53" s="13" t="s">
        <v>163</v>
      </c>
      <c r="B53" s="20" t="s">
        <v>76</v>
      </c>
      <c r="C53" s="25"/>
      <c r="D53" s="25"/>
      <c r="E53" s="25"/>
      <c r="F53" s="25"/>
      <c r="G53" s="30"/>
      <c r="H53" s="30"/>
      <c r="I53" s="30">
        <f t="shared" si="5"/>
        <v>0</v>
      </c>
      <c r="J53" s="30">
        <f t="shared" si="6"/>
        <v>0</v>
      </c>
    </row>
    <row r="54" spans="1:10" s="1" customFormat="1" ht="12.75" customHeight="1">
      <c r="A54" s="13" t="s">
        <v>164</v>
      </c>
      <c r="B54" s="20" t="s">
        <v>78</v>
      </c>
      <c r="C54" s="25">
        <v>0</v>
      </c>
      <c r="D54" s="25">
        <v>525418</v>
      </c>
      <c r="E54" s="25"/>
      <c r="F54" s="25"/>
      <c r="G54" s="30"/>
      <c r="H54" s="30"/>
      <c r="I54" s="30">
        <f t="shared" si="5"/>
        <v>0</v>
      </c>
      <c r="J54" s="30">
        <f t="shared" si="6"/>
        <v>525418</v>
      </c>
    </row>
    <row r="55" spans="1:10" s="1" customFormat="1" ht="12.75" customHeight="1">
      <c r="A55" s="13" t="s">
        <v>165</v>
      </c>
      <c r="B55" s="20" t="s">
        <v>80</v>
      </c>
      <c r="C55" s="25"/>
      <c r="D55" s="25"/>
      <c r="E55" s="25"/>
      <c r="F55" s="25"/>
      <c r="G55" s="30"/>
      <c r="H55" s="30"/>
      <c r="I55" s="30">
        <f t="shared" si="5"/>
        <v>0</v>
      </c>
      <c r="J55" s="30">
        <f t="shared" si="6"/>
        <v>0</v>
      </c>
    </row>
    <row r="56" spans="1:10" s="1" customFormat="1" ht="12.75" customHeight="1">
      <c r="A56" s="15" t="s">
        <v>6</v>
      </c>
      <c r="B56" s="11" t="s">
        <v>167</v>
      </c>
      <c r="C56" s="74">
        <f>SUM(C45:C55)</f>
        <v>15458000</v>
      </c>
      <c r="D56" s="74">
        <f>SUM(D45:D55)</f>
        <v>15996378</v>
      </c>
      <c r="E56" s="74">
        <f>SUM(E45:E55)</f>
        <v>0</v>
      </c>
      <c r="F56" s="74">
        <f>SUM(F45:F55)</f>
        <v>60</v>
      </c>
      <c r="G56" s="75">
        <f>SUM(G44:G55)</f>
        <v>8622000</v>
      </c>
      <c r="H56" s="75">
        <f>SUM(H44:H55)</f>
        <v>8622000</v>
      </c>
      <c r="I56" s="75">
        <f>SUM(I44:I55)</f>
        <v>24080000</v>
      </c>
      <c r="J56" s="75">
        <f>SUM(J44:J55)</f>
        <v>24618438</v>
      </c>
    </row>
    <row r="57" spans="1:10" s="1" customFormat="1" ht="12.75" customHeight="1">
      <c r="A57" s="12"/>
      <c r="B57" s="10" t="s">
        <v>131</v>
      </c>
      <c r="C57" s="24"/>
      <c r="D57" s="24"/>
      <c r="E57" s="24"/>
      <c r="F57" s="24"/>
      <c r="G57" s="53"/>
      <c r="H57" s="53"/>
      <c r="I57" s="53"/>
      <c r="J57" s="53"/>
    </row>
    <row r="58" spans="1:10" s="1" customFormat="1" ht="12.75" customHeight="1">
      <c r="A58" s="13" t="s">
        <v>166</v>
      </c>
      <c r="B58" s="20" t="s">
        <v>127</v>
      </c>
      <c r="C58" s="26"/>
      <c r="D58" s="26"/>
      <c r="E58" s="26"/>
      <c r="F58" s="26"/>
      <c r="G58" s="30"/>
      <c r="H58" s="30"/>
      <c r="I58" s="30"/>
      <c r="J58" s="30"/>
    </row>
    <row r="59" spans="1:10" s="1" customFormat="1" ht="12.75" customHeight="1">
      <c r="A59" s="13" t="s">
        <v>23</v>
      </c>
      <c r="B59" s="20" t="s">
        <v>128</v>
      </c>
      <c r="C59" s="26">
        <f>SUM(C57)</f>
        <v>0</v>
      </c>
      <c r="D59" s="26"/>
      <c r="E59" s="26"/>
      <c r="F59" s="26"/>
      <c r="G59" s="30"/>
      <c r="H59" s="30"/>
      <c r="I59" s="30"/>
      <c r="J59" s="30">
        <f>SUM(C59:G59)</f>
        <v>0</v>
      </c>
    </row>
    <row r="60" spans="1:10" s="1" customFormat="1" ht="12.75" customHeight="1">
      <c r="A60" s="13" t="s">
        <v>87</v>
      </c>
      <c r="B60" s="22" t="s">
        <v>129</v>
      </c>
      <c r="C60" s="26">
        <f>SUM(C58)</f>
        <v>0</v>
      </c>
      <c r="D60" s="26"/>
      <c r="E60" s="26"/>
      <c r="F60" s="26"/>
      <c r="G60" s="30"/>
      <c r="H60" s="30"/>
      <c r="I60" s="30"/>
      <c r="J60" s="30"/>
    </row>
    <row r="61" spans="1:10" s="1" customFormat="1" ht="12.75" customHeight="1">
      <c r="A61" s="13" t="s">
        <v>92</v>
      </c>
      <c r="B61" s="22" t="s">
        <v>130</v>
      </c>
      <c r="C61" s="26">
        <f>SUM(C59)</f>
        <v>0</v>
      </c>
      <c r="D61" s="26"/>
      <c r="E61" s="26"/>
      <c r="F61" s="26"/>
      <c r="G61" s="30"/>
      <c r="H61" s="30"/>
      <c r="I61" s="30"/>
      <c r="J61" s="30"/>
    </row>
    <row r="62" spans="1:10" s="1" customFormat="1" ht="12.75" customHeight="1">
      <c r="A62" s="14" t="s">
        <v>7</v>
      </c>
      <c r="B62" s="11" t="s">
        <v>168</v>
      </c>
      <c r="C62" s="76">
        <f>SUM(C60)</f>
        <v>0</v>
      </c>
      <c r="D62" s="76"/>
      <c r="E62" s="76">
        <f>SUM(E59:E61)</f>
        <v>0</v>
      </c>
      <c r="F62" s="76"/>
      <c r="G62" s="75"/>
      <c r="H62" s="75"/>
      <c r="I62" s="75"/>
      <c r="J62" s="75">
        <f>SUM(J59:J61)</f>
        <v>0</v>
      </c>
    </row>
    <row r="63" spans="1:10" s="1" customFormat="1" ht="12.75" customHeight="1">
      <c r="A63" s="12"/>
      <c r="B63" s="10" t="s">
        <v>132</v>
      </c>
      <c r="C63" s="28"/>
      <c r="D63" s="28"/>
      <c r="E63" s="28"/>
      <c r="F63" s="28"/>
      <c r="G63" s="30"/>
      <c r="H63" s="30"/>
      <c r="I63" s="30"/>
      <c r="J63" s="30"/>
    </row>
    <row r="64" spans="1:10" s="1" customFormat="1" ht="12.75" customHeight="1">
      <c r="A64" s="13" t="s">
        <v>169</v>
      </c>
      <c r="B64" s="20" t="s">
        <v>134</v>
      </c>
      <c r="C64" s="26">
        <v>42000</v>
      </c>
      <c r="D64" s="26">
        <v>42000</v>
      </c>
      <c r="E64" s="26"/>
      <c r="F64" s="26"/>
      <c r="G64" s="30">
        <v>0</v>
      </c>
      <c r="H64" s="30"/>
      <c r="I64" s="30">
        <v>42000</v>
      </c>
      <c r="J64" s="30">
        <v>42000</v>
      </c>
    </row>
    <row r="65" spans="1:10" s="1" customFormat="1" ht="12.75" customHeight="1">
      <c r="A65" s="13" t="s">
        <v>24</v>
      </c>
      <c r="B65" s="20" t="s">
        <v>135</v>
      </c>
      <c r="C65" s="26"/>
      <c r="D65" s="26"/>
      <c r="E65" s="26"/>
      <c r="F65" s="26"/>
      <c r="G65" s="30"/>
      <c r="H65" s="30"/>
      <c r="I65" s="30"/>
      <c r="J65" s="30"/>
    </row>
    <row r="66" spans="1:10" s="1" customFormat="1" ht="12.75" customHeight="1">
      <c r="A66" s="13" t="s">
        <v>53</v>
      </c>
      <c r="B66" s="20" t="s">
        <v>136</v>
      </c>
      <c r="C66" s="26">
        <v>0</v>
      </c>
      <c r="D66" s="26"/>
      <c r="E66" s="26"/>
      <c r="F66" s="26"/>
      <c r="G66" s="30">
        <v>0</v>
      </c>
      <c r="H66" s="30"/>
      <c r="I66" s="30"/>
      <c r="J66" s="30">
        <f>SUM(C66:G66)</f>
        <v>0</v>
      </c>
    </row>
    <row r="67" spans="1:10" s="1" customFormat="1" ht="12.75" customHeight="1">
      <c r="A67" s="13" t="s">
        <v>108</v>
      </c>
      <c r="B67" s="20" t="s">
        <v>133</v>
      </c>
      <c r="C67" s="26"/>
      <c r="D67" s="26"/>
      <c r="E67" s="26"/>
      <c r="F67" s="26"/>
      <c r="G67" s="30"/>
      <c r="H67" s="30"/>
      <c r="I67" s="30"/>
      <c r="J67" s="30"/>
    </row>
    <row r="68" spans="1:10" s="1" customFormat="1" ht="12.75" customHeight="1">
      <c r="A68" s="13" t="s">
        <v>109</v>
      </c>
      <c r="B68" s="20" t="s">
        <v>137</v>
      </c>
      <c r="C68" s="26"/>
      <c r="D68" s="26"/>
      <c r="E68" s="26"/>
      <c r="F68" s="26"/>
      <c r="G68" s="30"/>
      <c r="H68" s="30"/>
      <c r="I68" s="30"/>
      <c r="J68" s="30"/>
    </row>
    <row r="69" spans="1:10" s="1" customFormat="1" ht="12.75" customHeight="1">
      <c r="A69" s="13"/>
      <c r="B69" s="20" t="s">
        <v>138</v>
      </c>
      <c r="C69" s="26"/>
      <c r="D69" s="26"/>
      <c r="E69" s="26"/>
      <c r="F69" s="26"/>
      <c r="G69" s="30"/>
      <c r="H69" s="30"/>
      <c r="I69" s="30"/>
      <c r="J69" s="30"/>
    </row>
    <row r="70" spans="1:10" s="1" customFormat="1" ht="12.75" customHeight="1">
      <c r="A70" s="13" t="s">
        <v>110</v>
      </c>
      <c r="B70" s="20" t="s">
        <v>139</v>
      </c>
      <c r="C70" s="26">
        <v>0</v>
      </c>
      <c r="D70" s="26"/>
      <c r="E70" s="26"/>
      <c r="F70" s="26"/>
      <c r="G70" s="30">
        <v>0</v>
      </c>
      <c r="H70" s="30"/>
      <c r="I70" s="30"/>
      <c r="J70" s="30">
        <v>0</v>
      </c>
    </row>
    <row r="71" spans="1:10" s="1" customFormat="1" ht="12.75" customHeight="1">
      <c r="A71" s="13" t="s">
        <v>111</v>
      </c>
      <c r="B71" s="20" t="s">
        <v>140</v>
      </c>
      <c r="C71" s="26"/>
      <c r="D71" s="26"/>
      <c r="E71" s="26"/>
      <c r="F71" s="26"/>
      <c r="G71" s="30"/>
      <c r="H71" s="30"/>
      <c r="I71" s="30"/>
      <c r="J71" s="30"/>
    </row>
    <row r="72" spans="1:10" s="1" customFormat="1" ht="12.75" customHeight="1">
      <c r="A72" s="13" t="s">
        <v>112</v>
      </c>
      <c r="B72" s="20" t="s">
        <v>141</v>
      </c>
      <c r="C72" s="26"/>
      <c r="D72" s="26"/>
      <c r="E72" s="26"/>
      <c r="F72" s="26"/>
      <c r="G72" s="30"/>
      <c r="H72" s="30"/>
      <c r="I72" s="30"/>
      <c r="J72" s="30"/>
    </row>
    <row r="73" spans="1:10" s="1" customFormat="1" ht="12.75" customHeight="1">
      <c r="A73" s="13" t="s">
        <v>113</v>
      </c>
      <c r="B73" s="20" t="s">
        <v>142</v>
      </c>
      <c r="C73" s="26"/>
      <c r="D73" s="26"/>
      <c r="E73" s="26"/>
      <c r="F73" s="26"/>
      <c r="G73" s="30"/>
      <c r="H73" s="30"/>
      <c r="I73" s="30"/>
      <c r="J73" s="30"/>
    </row>
    <row r="74" spans="1:10" s="1" customFormat="1" ht="12.75" customHeight="1">
      <c r="A74" s="13" t="s">
        <v>114</v>
      </c>
      <c r="B74" s="20" t="s">
        <v>143</v>
      </c>
      <c r="C74" s="26"/>
      <c r="D74" s="26"/>
      <c r="E74" s="26"/>
      <c r="F74" s="26"/>
      <c r="G74" s="30"/>
      <c r="H74" s="30"/>
      <c r="I74" s="30"/>
      <c r="J74" s="30"/>
    </row>
    <row r="75" spans="1:10" s="1" customFormat="1" ht="12.75" customHeight="1">
      <c r="A75" s="14" t="s">
        <v>8</v>
      </c>
      <c r="B75" s="11" t="s">
        <v>211</v>
      </c>
      <c r="C75" s="74">
        <f>SUM(C64:C74)</f>
        <v>42000</v>
      </c>
      <c r="D75" s="74">
        <f>SUM(D64:D74)</f>
        <v>42000</v>
      </c>
      <c r="E75" s="74">
        <f>SUM(E64:E74)</f>
        <v>0</v>
      </c>
      <c r="F75" s="74"/>
      <c r="G75" s="74">
        <f>SUM(G64:G74)</f>
        <v>0</v>
      </c>
      <c r="H75" s="74"/>
      <c r="I75" s="74">
        <v>42000</v>
      </c>
      <c r="J75" s="74">
        <f>SUM(J64:J74)</f>
        <v>42000</v>
      </c>
    </row>
    <row r="76" spans="1:10" s="1" customFormat="1" ht="12.75" customHeight="1">
      <c r="A76" s="16"/>
      <c r="B76" s="10" t="s">
        <v>144</v>
      </c>
      <c r="C76" s="52"/>
      <c r="D76" s="52"/>
      <c r="E76" s="52"/>
      <c r="F76" s="52"/>
      <c r="G76" s="53"/>
      <c r="H76" s="53"/>
      <c r="I76" s="53"/>
      <c r="J76" s="53"/>
    </row>
    <row r="77" spans="1:10" s="1" customFormat="1" ht="12.75" customHeight="1">
      <c r="A77" s="13" t="s">
        <v>54</v>
      </c>
      <c r="B77" s="20" t="s">
        <v>145</v>
      </c>
      <c r="C77" s="52"/>
      <c r="D77" s="52"/>
      <c r="E77" s="52"/>
      <c r="F77" s="52"/>
      <c r="G77" s="53"/>
      <c r="H77" s="53"/>
      <c r="I77" s="53"/>
      <c r="J77" s="53"/>
    </row>
    <row r="78" spans="1:10" s="1" customFormat="1" ht="12.75" customHeight="1">
      <c r="A78" s="13" t="s">
        <v>55</v>
      </c>
      <c r="B78" s="20" t="s">
        <v>146</v>
      </c>
      <c r="C78" s="52"/>
      <c r="D78" s="52"/>
      <c r="E78" s="52"/>
      <c r="F78" s="52"/>
      <c r="G78" s="53"/>
      <c r="H78" s="53"/>
      <c r="I78" s="53"/>
      <c r="J78" s="53"/>
    </row>
    <row r="79" spans="1:10" s="1" customFormat="1" ht="12.75" customHeight="1">
      <c r="A79" s="13" t="s">
        <v>119</v>
      </c>
      <c r="B79" s="20" t="s">
        <v>147</v>
      </c>
      <c r="C79" s="52"/>
      <c r="D79" s="52"/>
      <c r="E79" s="52"/>
      <c r="F79" s="52"/>
      <c r="G79" s="53"/>
      <c r="H79" s="53"/>
      <c r="I79" s="53"/>
      <c r="J79" s="53"/>
    </row>
    <row r="80" spans="1:10" s="1" customFormat="1" ht="12.75" customHeight="1">
      <c r="A80" s="13" t="s">
        <v>120</v>
      </c>
      <c r="B80" s="20" t="s">
        <v>148</v>
      </c>
      <c r="C80" s="26">
        <v>0</v>
      </c>
      <c r="D80" s="26">
        <v>163104969</v>
      </c>
      <c r="E80" s="52"/>
      <c r="F80" s="52"/>
      <c r="G80" s="53"/>
      <c r="H80" s="53"/>
      <c r="I80" s="53"/>
      <c r="J80" s="53">
        <v>163104969</v>
      </c>
    </row>
    <row r="81" spans="1:10" s="1" customFormat="1" ht="12.75" customHeight="1">
      <c r="A81" s="13" t="s">
        <v>170</v>
      </c>
      <c r="B81" s="20" t="s">
        <v>149</v>
      </c>
      <c r="C81" s="52"/>
      <c r="D81" s="52"/>
      <c r="E81" s="52"/>
      <c r="F81" s="52"/>
      <c r="G81" s="53"/>
      <c r="H81" s="53"/>
      <c r="I81" s="53"/>
      <c r="J81" s="53"/>
    </row>
    <row r="82" spans="1:10" s="1" customFormat="1" ht="12.75" customHeight="1">
      <c r="A82" s="13"/>
      <c r="B82" s="20" t="s">
        <v>150</v>
      </c>
      <c r="C82" s="52"/>
      <c r="D82" s="52"/>
      <c r="E82" s="52"/>
      <c r="F82" s="52"/>
      <c r="G82" s="53"/>
      <c r="H82" s="53"/>
      <c r="I82" s="53"/>
      <c r="J82" s="53"/>
    </row>
    <row r="83" spans="1:10" s="1" customFormat="1" ht="12.75" customHeight="1">
      <c r="A83" s="13" t="s">
        <v>171</v>
      </c>
      <c r="B83" s="20" t="s">
        <v>151</v>
      </c>
      <c r="C83" s="52"/>
      <c r="D83" s="52"/>
      <c r="E83" s="52"/>
      <c r="F83" s="52"/>
      <c r="G83" s="53"/>
      <c r="H83" s="53"/>
      <c r="I83" s="53"/>
      <c r="J83" s="53"/>
    </row>
    <row r="84" spans="1:10" s="1" customFormat="1" ht="12.75" customHeight="1">
      <c r="A84" s="13" t="s">
        <v>172</v>
      </c>
      <c r="B84" s="20" t="s">
        <v>152</v>
      </c>
      <c r="C84" s="52"/>
      <c r="D84" s="52"/>
      <c r="E84" s="52"/>
      <c r="F84" s="52"/>
      <c r="G84" s="53"/>
      <c r="H84" s="53"/>
      <c r="I84" s="53"/>
      <c r="J84" s="53"/>
    </row>
    <row r="85" spans="1:10" s="1" customFormat="1" ht="12.75" customHeight="1">
      <c r="A85" s="13" t="s">
        <v>173</v>
      </c>
      <c r="B85" s="20" t="s">
        <v>153</v>
      </c>
      <c r="C85" s="52"/>
      <c r="D85" s="52"/>
      <c r="E85" s="52"/>
      <c r="F85" s="52"/>
      <c r="G85" s="53"/>
      <c r="H85" s="53"/>
      <c r="I85" s="53"/>
      <c r="J85" s="53"/>
    </row>
    <row r="86" spans="1:10" s="1" customFormat="1" ht="12.75" customHeight="1">
      <c r="A86" s="13" t="s">
        <v>174</v>
      </c>
      <c r="B86" s="20" t="s">
        <v>154</v>
      </c>
      <c r="C86" s="52"/>
      <c r="D86" s="52"/>
      <c r="E86" s="52"/>
      <c r="F86" s="52"/>
      <c r="G86" s="53"/>
      <c r="H86" s="53"/>
      <c r="I86" s="53"/>
      <c r="J86" s="53"/>
    </row>
    <row r="87" spans="1:10" s="1" customFormat="1" ht="12.75" customHeight="1">
      <c r="A87" s="13" t="s">
        <v>175</v>
      </c>
      <c r="B87" s="20" t="s">
        <v>155</v>
      </c>
      <c r="C87" s="52"/>
      <c r="D87" s="52"/>
      <c r="E87" s="52"/>
      <c r="F87" s="52"/>
      <c r="G87" s="30"/>
      <c r="H87" s="30"/>
      <c r="I87" s="30"/>
      <c r="J87" s="53"/>
    </row>
    <row r="88" spans="1:10" s="1" customFormat="1" ht="12.75" customHeight="1" thickBot="1">
      <c r="A88" s="58" t="s">
        <v>9</v>
      </c>
      <c r="B88" s="59" t="s">
        <v>212</v>
      </c>
      <c r="C88" s="78">
        <f>SUM(C77:C87)</f>
        <v>0</v>
      </c>
      <c r="D88" s="78">
        <f>SUM(D77:D87)</f>
        <v>163104969</v>
      </c>
      <c r="E88" s="78"/>
      <c r="F88" s="78"/>
      <c r="G88" s="79">
        <f>SUM(G77:G87)</f>
        <v>0</v>
      </c>
      <c r="H88" s="79"/>
      <c r="I88" s="79"/>
      <c r="J88" s="79">
        <f>SUM(J77:J87)</f>
        <v>163104969</v>
      </c>
    </row>
    <row r="89" spans="1:10" s="1" customFormat="1" ht="20.25" customHeight="1" thickBot="1">
      <c r="A89" s="39"/>
      <c r="B89" s="63" t="s">
        <v>156</v>
      </c>
      <c r="C89" s="80">
        <f aca="true" t="shared" si="7" ref="C89:J89">C11+C23+C36+C43+C56+C62+C75+C88</f>
        <v>210153568</v>
      </c>
      <c r="D89" s="80">
        <f t="shared" si="7"/>
        <v>398377952</v>
      </c>
      <c r="E89" s="80">
        <f t="shared" si="7"/>
        <v>45700000</v>
      </c>
      <c r="F89" s="80">
        <f t="shared" si="7"/>
        <v>45700060</v>
      </c>
      <c r="G89" s="80">
        <f t="shared" si="7"/>
        <v>8622000</v>
      </c>
      <c r="H89" s="80">
        <f t="shared" si="7"/>
        <v>8622000</v>
      </c>
      <c r="I89" s="80">
        <f t="shared" si="7"/>
        <v>264475568</v>
      </c>
      <c r="J89" s="80">
        <f t="shared" si="7"/>
        <v>452700012</v>
      </c>
    </row>
    <row r="90" spans="1:10" s="1" customFormat="1" ht="12" customHeight="1">
      <c r="A90" s="70" t="s">
        <v>126</v>
      </c>
      <c r="B90" s="60" t="s">
        <v>176</v>
      </c>
      <c r="C90" s="61"/>
      <c r="D90" s="61"/>
      <c r="E90" s="61"/>
      <c r="F90" s="61"/>
      <c r="G90" s="62"/>
      <c r="H90" s="62"/>
      <c r="I90" s="62"/>
      <c r="J90" s="62"/>
    </row>
    <row r="91" spans="1:10" s="1" customFormat="1" ht="12" customHeight="1">
      <c r="A91" s="13" t="s">
        <v>10</v>
      </c>
      <c r="B91" s="20" t="s">
        <v>177</v>
      </c>
      <c r="C91" s="26"/>
      <c r="D91" s="26"/>
      <c r="E91" s="26"/>
      <c r="F91" s="26"/>
      <c r="G91" s="30"/>
      <c r="H91" s="30"/>
      <c r="I91" s="30"/>
      <c r="J91" s="30"/>
    </row>
    <row r="92" spans="1:10" s="1" customFormat="1" ht="20.25" customHeight="1" thickBot="1">
      <c r="A92" s="71" t="s">
        <v>11</v>
      </c>
      <c r="B92" s="64" t="s">
        <v>178</v>
      </c>
      <c r="C92" s="65">
        <v>112251000</v>
      </c>
      <c r="D92" s="65">
        <v>127402608</v>
      </c>
      <c r="E92" s="65">
        <v>0</v>
      </c>
      <c r="F92" s="65"/>
      <c r="G92" s="66"/>
      <c r="H92" s="66"/>
      <c r="I92" s="66">
        <f>C92</f>
        <v>112251000</v>
      </c>
      <c r="J92" s="66">
        <f>D92</f>
        <v>127402608</v>
      </c>
    </row>
    <row r="93" spans="1:10" s="1" customFormat="1" ht="27" customHeight="1" thickBot="1">
      <c r="A93" s="67"/>
      <c r="B93" s="63" t="s">
        <v>179</v>
      </c>
      <c r="C93" s="81">
        <f aca="true" t="shared" si="8" ref="C93:J93">SUM(C91:C92)</f>
        <v>112251000</v>
      </c>
      <c r="D93" s="81">
        <f t="shared" si="8"/>
        <v>127402608</v>
      </c>
      <c r="E93" s="81">
        <f t="shared" si="8"/>
        <v>0</v>
      </c>
      <c r="F93" s="81">
        <f t="shared" si="8"/>
        <v>0</v>
      </c>
      <c r="G93" s="82">
        <f t="shared" si="8"/>
        <v>0</v>
      </c>
      <c r="H93" s="82">
        <f t="shared" si="8"/>
        <v>0</v>
      </c>
      <c r="I93" s="82">
        <f t="shared" si="8"/>
        <v>112251000</v>
      </c>
      <c r="J93" s="82">
        <f t="shared" si="8"/>
        <v>127402608</v>
      </c>
    </row>
    <row r="94" spans="1:10" s="1" customFormat="1" ht="23.25" customHeight="1" thickBot="1">
      <c r="A94" s="68"/>
      <c r="B94" s="69" t="s">
        <v>180</v>
      </c>
      <c r="C94" s="83">
        <f aca="true" t="shared" si="9" ref="C94:J94">C89+C93</f>
        <v>322404568</v>
      </c>
      <c r="D94" s="83">
        <f t="shared" si="9"/>
        <v>525780560</v>
      </c>
      <c r="E94" s="83">
        <f t="shared" si="9"/>
        <v>45700000</v>
      </c>
      <c r="F94" s="83">
        <f t="shared" si="9"/>
        <v>45700060</v>
      </c>
      <c r="G94" s="84">
        <f t="shared" si="9"/>
        <v>8622000</v>
      </c>
      <c r="H94" s="84">
        <f t="shared" si="9"/>
        <v>8622000</v>
      </c>
      <c r="I94" s="84">
        <f t="shared" si="9"/>
        <v>376726568</v>
      </c>
      <c r="J94" s="84">
        <f t="shared" si="9"/>
        <v>580102620</v>
      </c>
    </row>
    <row r="95" spans="1:10" s="1" customFormat="1" ht="12" customHeight="1">
      <c r="A95" s="54"/>
      <c r="B95" s="45"/>
      <c r="C95" s="46"/>
      <c r="D95" s="46"/>
      <c r="E95" s="46"/>
      <c r="F95" s="46"/>
      <c r="G95" s="55"/>
      <c r="H95" s="55"/>
      <c r="I95" s="55"/>
      <c r="J95" s="55"/>
    </row>
    <row r="96" spans="1:10" s="1" customFormat="1" ht="12" customHeight="1">
      <c r="A96" s="47"/>
      <c r="B96" s="56"/>
      <c r="C96" s="57"/>
      <c r="D96" s="57"/>
      <c r="E96" s="57"/>
      <c r="F96" s="57"/>
      <c r="G96" s="55"/>
      <c r="H96" s="55"/>
      <c r="I96" s="55"/>
      <c r="J96" s="55"/>
    </row>
    <row r="97" spans="1:10" s="1" customFormat="1" ht="12.75" customHeight="1">
      <c r="A97" s="6"/>
      <c r="B97" s="7"/>
      <c r="C97" s="8"/>
      <c r="D97" s="8"/>
      <c r="E97" s="8"/>
      <c r="F97" s="8"/>
      <c r="G97" s="5"/>
      <c r="H97" s="5"/>
      <c r="I97" s="5"/>
      <c r="J97" s="5"/>
    </row>
    <row r="98" spans="1:10" ht="16.5" customHeight="1">
      <c r="A98" s="106" t="s">
        <v>199</v>
      </c>
      <c r="B98" s="106"/>
      <c r="C98" s="106"/>
      <c r="D98" s="106"/>
      <c r="E98" s="106"/>
      <c r="F98" s="106"/>
      <c r="G98" s="106"/>
      <c r="H98" s="106"/>
      <c r="I98" s="106"/>
      <c r="J98" s="106"/>
    </row>
    <row r="99" spans="1:10" ht="32.25" customHeight="1" thickBot="1">
      <c r="A99" s="93"/>
      <c r="B99" s="93"/>
      <c r="C99" s="93"/>
      <c r="D99" s="93"/>
      <c r="E99" s="93"/>
      <c r="F99" s="93"/>
      <c r="G99" s="93"/>
      <c r="H99" s="93"/>
      <c r="I99" s="93"/>
      <c r="J99" s="93"/>
    </row>
    <row r="100" spans="1:10" ht="66" customHeight="1" thickBot="1">
      <c r="A100" s="43" t="s">
        <v>0</v>
      </c>
      <c r="B100" s="43" t="s">
        <v>12</v>
      </c>
      <c r="C100" s="43" t="s">
        <v>203</v>
      </c>
      <c r="D100" s="43" t="s">
        <v>204</v>
      </c>
      <c r="E100" s="43" t="s">
        <v>205</v>
      </c>
      <c r="F100" s="43" t="s">
        <v>206</v>
      </c>
      <c r="G100" s="43" t="s">
        <v>207</v>
      </c>
      <c r="H100" s="43" t="s">
        <v>208</v>
      </c>
      <c r="I100" s="43" t="s">
        <v>209</v>
      </c>
      <c r="J100" s="43" t="s">
        <v>210</v>
      </c>
    </row>
    <row r="101" spans="1:10" s="3" customFormat="1" ht="12" customHeight="1">
      <c r="A101" s="41">
        <v>1</v>
      </c>
      <c r="B101" s="41">
        <v>2</v>
      </c>
      <c r="C101" s="41"/>
      <c r="D101" s="41"/>
      <c r="E101" s="41"/>
      <c r="F101" s="41"/>
      <c r="G101" s="42"/>
      <c r="H101" s="42"/>
      <c r="I101" s="42"/>
      <c r="J101" s="42"/>
    </row>
    <row r="102" spans="1:10" ht="12" customHeight="1">
      <c r="A102" s="12" t="s">
        <v>2</v>
      </c>
      <c r="B102" s="32" t="s">
        <v>64</v>
      </c>
      <c r="C102" s="35"/>
      <c r="D102" s="35"/>
      <c r="E102" s="35"/>
      <c r="F102" s="35"/>
      <c r="G102" s="29"/>
      <c r="H102" s="29"/>
      <c r="I102" s="29"/>
      <c r="J102" s="29"/>
    </row>
    <row r="103" spans="1:10" ht="12" customHeight="1">
      <c r="A103" s="13" t="s">
        <v>25</v>
      </c>
      <c r="B103" s="18" t="s">
        <v>13</v>
      </c>
      <c r="C103" s="36">
        <v>54951000</v>
      </c>
      <c r="D103" s="36">
        <f>24463725+33255946</f>
        <v>57719671</v>
      </c>
      <c r="E103" s="36"/>
      <c r="F103" s="36"/>
      <c r="G103" s="30">
        <v>28176000</v>
      </c>
      <c r="H103" s="30">
        <v>42326772</v>
      </c>
      <c r="I103" s="30">
        <f>C103+E103+G103</f>
        <v>83127000</v>
      </c>
      <c r="J103" s="30">
        <f>D103+F103+H103</f>
        <v>100046443</v>
      </c>
    </row>
    <row r="104" spans="1:10" ht="12" customHeight="1">
      <c r="A104" s="13" t="s">
        <v>26</v>
      </c>
      <c r="B104" s="18" t="s">
        <v>56</v>
      </c>
      <c r="C104" s="36">
        <v>10493000</v>
      </c>
      <c r="D104" s="36">
        <f>4773432+6936240</f>
        <v>11709672</v>
      </c>
      <c r="E104" s="36"/>
      <c r="F104" s="36"/>
      <c r="G104" s="30">
        <v>5513000</v>
      </c>
      <c r="H104" s="30">
        <v>5885120</v>
      </c>
      <c r="I104" s="30">
        <f aca="true" t="shared" si="10" ref="I104:I111">C104+E104+G104</f>
        <v>16006000</v>
      </c>
      <c r="J104" s="30">
        <f aca="true" t="shared" si="11" ref="J104:J111">D104+F104+H104</f>
        <v>17594792</v>
      </c>
    </row>
    <row r="105" spans="1:10" ht="12" customHeight="1">
      <c r="A105" s="13" t="s">
        <v>27</v>
      </c>
      <c r="B105" s="18" t="s">
        <v>41</v>
      </c>
      <c r="C105" s="36">
        <f>66335000+8000</f>
        <v>66343000</v>
      </c>
      <c r="D105" s="36">
        <f>109838067+13081938</f>
        <v>122920005</v>
      </c>
      <c r="E105" s="36"/>
      <c r="F105" s="36"/>
      <c r="G105" s="30">
        <v>6644000</v>
      </c>
      <c r="H105" s="30">
        <v>9481120</v>
      </c>
      <c r="I105" s="30">
        <f t="shared" si="10"/>
        <v>72987000</v>
      </c>
      <c r="J105" s="30">
        <f t="shared" si="11"/>
        <v>132401125</v>
      </c>
    </row>
    <row r="106" spans="1:10" ht="12" customHeight="1">
      <c r="A106" s="13" t="s">
        <v>28</v>
      </c>
      <c r="B106" s="18" t="s">
        <v>57</v>
      </c>
      <c r="C106" s="90">
        <v>2300000</v>
      </c>
      <c r="D106" s="90">
        <v>4348000</v>
      </c>
      <c r="E106" s="90"/>
      <c r="F106" s="90"/>
      <c r="G106" s="30">
        <v>0</v>
      </c>
      <c r="H106" s="30"/>
      <c r="I106" s="30">
        <f t="shared" si="10"/>
        <v>2300000</v>
      </c>
      <c r="J106" s="30">
        <f t="shared" si="11"/>
        <v>4348000</v>
      </c>
    </row>
    <row r="107" spans="1:10" ht="12" customHeight="1">
      <c r="A107" s="13" t="s">
        <v>36</v>
      </c>
      <c r="B107" s="18" t="s">
        <v>181</v>
      </c>
      <c r="C107" s="36">
        <v>0</v>
      </c>
      <c r="D107" s="36">
        <v>2914498</v>
      </c>
      <c r="E107" s="36"/>
      <c r="F107" s="36"/>
      <c r="G107" s="30"/>
      <c r="H107" s="30"/>
      <c r="I107" s="30">
        <f t="shared" si="10"/>
        <v>0</v>
      </c>
      <c r="J107" s="30">
        <f t="shared" si="11"/>
        <v>2914498</v>
      </c>
    </row>
    <row r="108" spans="1:10" ht="12" customHeight="1">
      <c r="A108" s="13" t="s">
        <v>29</v>
      </c>
      <c r="B108" s="18" t="s">
        <v>182</v>
      </c>
      <c r="C108" s="36">
        <v>2318000</v>
      </c>
      <c r="D108" s="36">
        <v>8318000</v>
      </c>
      <c r="E108" s="36"/>
      <c r="F108" s="36"/>
      <c r="G108" s="30">
        <v>0</v>
      </c>
      <c r="H108" s="30"/>
      <c r="I108" s="30">
        <f t="shared" si="10"/>
        <v>2318000</v>
      </c>
      <c r="J108" s="30">
        <f t="shared" si="11"/>
        <v>8318000</v>
      </c>
    </row>
    <row r="109" spans="1:10" ht="12" customHeight="1">
      <c r="A109" s="13" t="s">
        <v>30</v>
      </c>
      <c r="B109" s="72" t="s">
        <v>183</v>
      </c>
      <c r="C109" s="36"/>
      <c r="D109" s="36"/>
      <c r="E109" s="36"/>
      <c r="F109" s="36"/>
      <c r="G109" s="37"/>
      <c r="H109" s="37"/>
      <c r="I109" s="30">
        <f t="shared" si="10"/>
        <v>0</v>
      </c>
      <c r="J109" s="30">
        <f t="shared" si="11"/>
        <v>0</v>
      </c>
    </row>
    <row r="110" spans="1:10" ht="12" customHeight="1">
      <c r="A110" s="13" t="s">
        <v>37</v>
      </c>
      <c r="B110" s="72" t="s">
        <v>184</v>
      </c>
      <c r="C110" s="36">
        <v>4155000</v>
      </c>
      <c r="D110" s="36">
        <v>4155000</v>
      </c>
      <c r="E110" s="36">
        <v>6100000</v>
      </c>
      <c r="F110" s="36">
        <v>6100000</v>
      </c>
      <c r="G110" s="37">
        <v>0</v>
      </c>
      <c r="H110" s="37"/>
      <c r="I110" s="30">
        <f t="shared" si="10"/>
        <v>10255000</v>
      </c>
      <c r="J110" s="30">
        <f t="shared" si="11"/>
        <v>10255000</v>
      </c>
    </row>
    <row r="111" spans="1:10" ht="12" customHeight="1">
      <c r="A111" s="13" t="s">
        <v>38</v>
      </c>
      <c r="B111" s="18" t="s">
        <v>185</v>
      </c>
      <c r="C111" s="36">
        <v>177178567</v>
      </c>
      <c r="D111" s="36">
        <v>198180954</v>
      </c>
      <c r="E111" s="36"/>
      <c r="F111" s="36"/>
      <c r="G111" s="37"/>
      <c r="H111" s="37"/>
      <c r="I111" s="30">
        <f t="shared" si="10"/>
        <v>177178567</v>
      </c>
      <c r="J111" s="30">
        <f t="shared" si="11"/>
        <v>198180954</v>
      </c>
    </row>
    <row r="112" spans="1:10" ht="18" customHeight="1">
      <c r="A112" s="31"/>
      <c r="B112" s="33" t="s">
        <v>186</v>
      </c>
      <c r="C112" s="85">
        <f aca="true" t="shared" si="12" ref="C112:J112">SUM(C103:C111)</f>
        <v>317738567</v>
      </c>
      <c r="D112" s="85">
        <f t="shared" si="12"/>
        <v>410265800</v>
      </c>
      <c r="E112" s="85">
        <f t="shared" si="12"/>
        <v>6100000</v>
      </c>
      <c r="F112" s="85">
        <f t="shared" si="12"/>
        <v>6100000</v>
      </c>
      <c r="G112" s="75">
        <f t="shared" si="12"/>
        <v>40333000</v>
      </c>
      <c r="H112" s="75">
        <f t="shared" si="12"/>
        <v>57693012</v>
      </c>
      <c r="I112" s="75">
        <f t="shared" si="12"/>
        <v>364171567</v>
      </c>
      <c r="J112" s="75">
        <f t="shared" si="12"/>
        <v>474058812</v>
      </c>
    </row>
    <row r="113" spans="1:10" ht="12" customHeight="1">
      <c r="A113" s="12" t="s">
        <v>3</v>
      </c>
      <c r="B113" s="32" t="s">
        <v>187</v>
      </c>
      <c r="C113" s="35"/>
      <c r="D113" s="35"/>
      <c r="E113" s="35"/>
      <c r="F113" s="35"/>
      <c r="G113" s="30"/>
      <c r="H113" s="30"/>
      <c r="I113" s="30"/>
      <c r="J113" s="30"/>
    </row>
    <row r="114" spans="1:10" ht="12" customHeight="1">
      <c r="A114" s="13" t="s">
        <v>31</v>
      </c>
      <c r="B114" s="18" t="s">
        <v>58</v>
      </c>
      <c r="C114" s="36">
        <v>5333000</v>
      </c>
      <c r="D114" s="36">
        <f>31139820+69500</f>
        <v>31209320</v>
      </c>
      <c r="E114" s="36">
        <v>0</v>
      </c>
      <c r="F114" s="36"/>
      <c r="G114" s="30">
        <v>254000</v>
      </c>
      <c r="H114" s="30">
        <v>254000</v>
      </c>
      <c r="I114" s="30">
        <f aca="true" t="shared" si="13" ref="I114:J116">C114+E114+G114</f>
        <v>5587000</v>
      </c>
      <c r="J114" s="30">
        <f t="shared" si="13"/>
        <v>31463320</v>
      </c>
    </row>
    <row r="115" spans="1:10" ht="12" customHeight="1">
      <c r="A115" s="13" t="s">
        <v>32</v>
      </c>
      <c r="B115" s="18" t="s">
        <v>59</v>
      </c>
      <c r="C115" s="36">
        <v>0</v>
      </c>
      <c r="D115" s="36">
        <v>43813200</v>
      </c>
      <c r="E115" s="36"/>
      <c r="F115" s="36"/>
      <c r="G115" s="30">
        <v>0</v>
      </c>
      <c r="H115" s="30"/>
      <c r="I115" s="30">
        <f t="shared" si="13"/>
        <v>0</v>
      </c>
      <c r="J115" s="30">
        <f t="shared" si="13"/>
        <v>43813200</v>
      </c>
    </row>
    <row r="116" spans="1:10" ht="12" customHeight="1">
      <c r="A116" s="13" t="s">
        <v>33</v>
      </c>
      <c r="B116" s="18" t="s">
        <v>60</v>
      </c>
      <c r="C116" s="36">
        <v>600000</v>
      </c>
      <c r="D116" s="36">
        <v>1100000</v>
      </c>
      <c r="E116" s="36"/>
      <c r="F116" s="36"/>
      <c r="G116" s="30"/>
      <c r="H116" s="30"/>
      <c r="I116" s="30">
        <f t="shared" si="13"/>
        <v>600000</v>
      </c>
      <c r="J116" s="30">
        <f t="shared" si="13"/>
        <v>1100000</v>
      </c>
    </row>
    <row r="117" spans="1:10" ht="12" customHeight="1">
      <c r="A117" s="13" t="s">
        <v>34</v>
      </c>
      <c r="B117" s="18" t="s">
        <v>188</v>
      </c>
      <c r="C117" s="36">
        <v>0</v>
      </c>
      <c r="D117" s="36">
        <v>23299287</v>
      </c>
      <c r="E117" s="36"/>
      <c r="F117" s="36"/>
      <c r="G117" s="30"/>
      <c r="H117" s="30"/>
      <c r="I117" s="30"/>
      <c r="J117" s="30">
        <f>D117+F117+H117</f>
        <v>23299287</v>
      </c>
    </row>
    <row r="118" spans="1:10" ht="18" customHeight="1">
      <c r="A118" s="14" t="s">
        <v>3</v>
      </c>
      <c r="B118" s="33" t="s">
        <v>196</v>
      </c>
      <c r="C118" s="85">
        <f>SUM(C114:C117)</f>
        <v>5933000</v>
      </c>
      <c r="D118" s="85">
        <f>SUM(D114:D117)</f>
        <v>99421807</v>
      </c>
      <c r="E118" s="85"/>
      <c r="F118" s="85"/>
      <c r="G118" s="75">
        <f>SUM(G114:G117)</f>
        <v>254000</v>
      </c>
      <c r="H118" s="75">
        <f>SUM(H114:H117)</f>
        <v>254000</v>
      </c>
      <c r="I118" s="75">
        <f>SUM(I114:I117)</f>
        <v>6187000</v>
      </c>
      <c r="J118" s="75">
        <f>SUM(J114:J117)</f>
        <v>99675807</v>
      </c>
    </row>
    <row r="119" spans="1:10" ht="26.25" customHeight="1">
      <c r="A119" s="15"/>
      <c r="B119" s="19" t="s">
        <v>189</v>
      </c>
      <c r="C119" s="86">
        <f aca="true" t="shared" si="14" ref="C119:J119">C112+C118</f>
        <v>323671567</v>
      </c>
      <c r="D119" s="86">
        <f t="shared" si="14"/>
        <v>509687607</v>
      </c>
      <c r="E119" s="86">
        <f t="shared" si="14"/>
        <v>6100000</v>
      </c>
      <c r="F119" s="86">
        <f t="shared" si="14"/>
        <v>6100000</v>
      </c>
      <c r="G119" s="77">
        <f t="shared" si="14"/>
        <v>40587000</v>
      </c>
      <c r="H119" s="77">
        <f t="shared" si="14"/>
        <v>57947012</v>
      </c>
      <c r="I119" s="77">
        <f t="shared" si="14"/>
        <v>370358567</v>
      </c>
      <c r="J119" s="77">
        <f t="shared" si="14"/>
        <v>573734619</v>
      </c>
    </row>
    <row r="120" spans="1:10" ht="12" customHeight="1">
      <c r="A120" s="12"/>
      <c r="B120" s="32" t="s">
        <v>194</v>
      </c>
      <c r="C120" s="38"/>
      <c r="D120" s="38"/>
      <c r="E120" s="38"/>
      <c r="F120" s="38"/>
      <c r="G120" s="30"/>
      <c r="H120" s="30"/>
      <c r="I120" s="30"/>
      <c r="J120" s="30"/>
    </row>
    <row r="121" spans="1:10" ht="12" customHeight="1">
      <c r="A121" s="13" t="s">
        <v>4</v>
      </c>
      <c r="B121" s="18" t="s">
        <v>190</v>
      </c>
      <c r="C121" s="91"/>
      <c r="D121" s="91"/>
      <c r="E121" s="73"/>
      <c r="F121" s="73"/>
      <c r="G121" s="30"/>
      <c r="H121" s="30"/>
      <c r="I121" s="30"/>
      <c r="J121" s="30"/>
    </row>
    <row r="122" spans="1:10" ht="12" customHeight="1">
      <c r="A122" s="13" t="s">
        <v>47</v>
      </c>
      <c r="B122" s="18" t="s">
        <v>191</v>
      </c>
      <c r="C122" s="90">
        <v>6368001</v>
      </c>
      <c r="D122" s="90">
        <v>6368001</v>
      </c>
      <c r="E122" s="37"/>
      <c r="F122" s="37"/>
      <c r="G122" s="30"/>
      <c r="H122" s="30"/>
      <c r="I122" s="30">
        <f>C122</f>
        <v>6368001</v>
      </c>
      <c r="J122" s="30">
        <f>D122</f>
        <v>6368001</v>
      </c>
    </row>
    <row r="123" spans="1:10" ht="12" customHeight="1">
      <c r="A123" s="13" t="s">
        <v>6</v>
      </c>
      <c r="B123" s="18" t="s">
        <v>192</v>
      </c>
      <c r="C123" s="90"/>
      <c r="D123" s="90"/>
      <c r="E123" s="37"/>
      <c r="F123" s="37"/>
      <c r="G123" s="30"/>
      <c r="H123" s="30"/>
      <c r="I123" s="30"/>
      <c r="J123" s="30"/>
    </row>
    <row r="124" spans="1:10" ht="18" customHeight="1">
      <c r="A124" s="16"/>
      <c r="B124" s="32" t="s">
        <v>193</v>
      </c>
      <c r="C124" s="92">
        <f>SUM(C121:C123)</f>
        <v>6368001</v>
      </c>
      <c r="D124" s="92">
        <f>SUM(D121:D123)</f>
        <v>6368001</v>
      </c>
      <c r="E124" s="92">
        <f aca="true" t="shared" si="15" ref="E124:J124">SUM(E121:E123)</f>
        <v>0</v>
      </c>
      <c r="F124" s="92">
        <f t="shared" si="15"/>
        <v>0</v>
      </c>
      <c r="G124" s="92">
        <f t="shared" si="15"/>
        <v>0</v>
      </c>
      <c r="H124" s="92">
        <f t="shared" si="15"/>
        <v>0</v>
      </c>
      <c r="I124" s="92">
        <f t="shared" si="15"/>
        <v>6368001</v>
      </c>
      <c r="J124" s="92">
        <f t="shared" si="15"/>
        <v>6368001</v>
      </c>
    </row>
    <row r="125" spans="1:12" ht="18" customHeight="1" thickBot="1">
      <c r="A125" s="17" t="s">
        <v>8</v>
      </c>
      <c r="B125" s="34" t="s">
        <v>197</v>
      </c>
      <c r="C125" s="87">
        <f aca="true" t="shared" si="16" ref="C125:J125">C119+C124</f>
        <v>330039568</v>
      </c>
      <c r="D125" s="87">
        <f t="shared" si="16"/>
        <v>516055608</v>
      </c>
      <c r="E125" s="87">
        <f t="shared" si="16"/>
        <v>6100000</v>
      </c>
      <c r="F125" s="87">
        <f t="shared" si="16"/>
        <v>6100000</v>
      </c>
      <c r="G125" s="88">
        <f t="shared" si="16"/>
        <v>40587000</v>
      </c>
      <c r="H125" s="88">
        <f t="shared" si="16"/>
        <v>57947012</v>
      </c>
      <c r="I125" s="88">
        <f t="shared" si="16"/>
        <v>376726568</v>
      </c>
      <c r="J125" s="88">
        <f t="shared" si="16"/>
        <v>580102620</v>
      </c>
      <c r="K125" s="4"/>
      <c r="L125" s="4"/>
    </row>
    <row r="126" spans="1:10" s="1" customFormat="1" ht="12.75" customHeight="1">
      <c r="A126" s="98"/>
      <c r="B126" s="98"/>
      <c r="C126" s="98"/>
      <c r="D126" s="89"/>
      <c r="E126" s="89"/>
      <c r="F126" s="89"/>
      <c r="G126" s="9"/>
      <c r="H126" s="9"/>
      <c r="I126" s="9"/>
      <c r="J126" s="9"/>
    </row>
    <row r="127" spans="1:10" ht="15.75">
      <c r="A127" s="9"/>
      <c r="B127" s="9"/>
      <c r="C127" s="9"/>
      <c r="D127" s="9"/>
      <c r="E127" s="9"/>
      <c r="F127" s="9"/>
      <c r="G127" s="9"/>
      <c r="H127" s="9"/>
      <c r="I127" s="9"/>
      <c r="J127" s="9"/>
    </row>
    <row r="128" spans="1:10" ht="21" customHeight="1">
      <c r="A128" s="99" t="s">
        <v>42</v>
      </c>
      <c r="B128" s="99"/>
      <c r="C128" s="99"/>
      <c r="D128" s="99"/>
      <c r="E128" s="99"/>
      <c r="F128" s="99"/>
      <c r="G128" s="100"/>
      <c r="H128" s="100"/>
      <c r="I128" s="100"/>
      <c r="J128" s="100"/>
    </row>
    <row r="129" spans="1:10" ht="20.25" customHeight="1" thickBot="1">
      <c r="A129" s="100"/>
      <c r="B129" s="100"/>
      <c r="C129" s="100"/>
      <c r="D129" s="100"/>
      <c r="E129" s="100"/>
      <c r="F129" s="100"/>
      <c r="G129" s="100"/>
      <c r="H129" s="100"/>
      <c r="I129" s="100"/>
      <c r="J129" s="100"/>
    </row>
    <row r="130" spans="1:10" ht="47.25" customHeight="1" thickBot="1">
      <c r="A130" s="39"/>
      <c r="B130" s="40" t="s">
        <v>195</v>
      </c>
      <c r="C130" s="80">
        <f>C89-C119</f>
        <v>-113517999</v>
      </c>
      <c r="D130" s="80">
        <f>D89-D119</f>
        <v>-111309655</v>
      </c>
      <c r="E130" s="80">
        <f>E89-E125</f>
        <v>39600000</v>
      </c>
      <c r="F130" s="80">
        <f>F89-F125</f>
        <v>39600060</v>
      </c>
      <c r="G130" s="82">
        <f>G89-G119</f>
        <v>-31965000</v>
      </c>
      <c r="H130" s="82">
        <f>H89-H119</f>
        <v>-49325012</v>
      </c>
      <c r="I130" s="82">
        <f>I89-I119</f>
        <v>-105882999</v>
      </c>
      <c r="J130" s="82">
        <f>J89-J119</f>
        <v>-121034607</v>
      </c>
    </row>
    <row r="131" spans="1:10" ht="15.75">
      <c r="A131" s="101"/>
      <c r="B131" s="102"/>
      <c r="C131" s="102"/>
      <c r="D131" s="102"/>
      <c r="E131" s="102"/>
      <c r="F131" s="102"/>
      <c r="G131" s="103"/>
      <c r="H131" s="103"/>
      <c r="I131" s="103"/>
      <c r="J131" s="103"/>
    </row>
    <row r="132" spans="1:10" ht="33" customHeight="1">
      <c r="A132" s="104"/>
      <c r="B132" s="104"/>
      <c r="C132" s="104"/>
      <c r="D132" s="104"/>
      <c r="E132" s="104"/>
      <c r="F132" s="104"/>
      <c r="G132" s="105"/>
      <c r="H132" s="105"/>
      <c r="I132" s="105"/>
      <c r="J132" s="105"/>
    </row>
    <row r="133" spans="1:10" ht="15.75">
      <c r="A133" s="96"/>
      <c r="B133" s="96"/>
      <c r="C133" s="97"/>
      <c r="D133" s="97"/>
      <c r="E133" s="97"/>
      <c r="F133" s="97"/>
      <c r="G133" s="97"/>
      <c r="H133" s="97"/>
      <c r="I133" s="97"/>
      <c r="J133" s="97"/>
    </row>
    <row r="134" spans="1:10" ht="12" customHeight="1">
      <c r="A134" s="45"/>
      <c r="B134" s="7"/>
      <c r="C134" s="46"/>
      <c r="D134" s="46"/>
      <c r="E134" s="46"/>
      <c r="F134" s="46"/>
      <c r="G134" s="9"/>
      <c r="H134" s="9"/>
      <c r="I134" s="9"/>
      <c r="J134" s="9"/>
    </row>
    <row r="135" spans="1:10" ht="12.75" customHeight="1">
      <c r="A135" s="47"/>
      <c r="B135" s="48"/>
      <c r="C135" s="49"/>
      <c r="D135" s="49"/>
      <c r="E135" s="49"/>
      <c r="F135" s="49"/>
      <c r="G135" s="9"/>
      <c r="H135" s="9"/>
      <c r="I135" s="9"/>
      <c r="J135" s="9"/>
    </row>
    <row r="136" spans="1:10" ht="12.75" customHeight="1">
      <c r="A136" s="47"/>
      <c r="B136" s="48"/>
      <c r="C136" s="49"/>
      <c r="D136" s="49"/>
      <c r="E136" s="49"/>
      <c r="F136" s="49"/>
      <c r="G136" s="9"/>
      <c r="H136" s="9"/>
      <c r="I136" s="9"/>
      <c r="J136" s="9"/>
    </row>
    <row r="137" spans="1:10" ht="12.75" customHeight="1">
      <c r="A137" s="47"/>
      <c r="B137" s="50"/>
      <c r="C137" s="49"/>
      <c r="D137" s="49"/>
      <c r="E137" s="49"/>
      <c r="F137" s="49"/>
      <c r="G137" s="9"/>
      <c r="H137" s="9"/>
      <c r="I137" s="9"/>
      <c r="J137" s="9"/>
    </row>
    <row r="138" spans="1:10" ht="12.75" customHeight="1">
      <c r="A138" s="47"/>
      <c r="B138" s="48"/>
      <c r="C138" s="49"/>
      <c r="D138" s="49"/>
      <c r="E138" s="49"/>
      <c r="F138" s="49"/>
      <c r="G138" s="9"/>
      <c r="H138" s="9"/>
      <c r="I138" s="9"/>
      <c r="J138" s="9"/>
    </row>
    <row r="139" spans="1:10" ht="12.75" customHeight="1">
      <c r="A139" s="47"/>
      <c r="B139" s="48"/>
      <c r="C139" s="49"/>
      <c r="D139" s="49"/>
      <c r="E139" s="49"/>
      <c r="F139" s="49"/>
      <c r="G139" s="9"/>
      <c r="H139" s="9"/>
      <c r="I139" s="9"/>
      <c r="J139" s="9"/>
    </row>
    <row r="140" spans="1:10" ht="12.75" customHeight="1">
      <c r="A140" s="47"/>
      <c r="B140" s="50"/>
      <c r="C140" s="49"/>
      <c r="D140" s="49"/>
      <c r="E140" s="49"/>
      <c r="F140" s="49"/>
      <c r="G140" s="51"/>
      <c r="H140" s="51"/>
      <c r="I140" s="51"/>
      <c r="J140" s="51"/>
    </row>
  </sheetData>
  <sheetProtection/>
  <mergeCells count="8">
    <mergeCell ref="A99:J99"/>
    <mergeCell ref="A1:J1"/>
    <mergeCell ref="A133:J133"/>
    <mergeCell ref="A126:C126"/>
    <mergeCell ref="A128:J129"/>
    <mergeCell ref="A131:J132"/>
    <mergeCell ref="A2:J2"/>
    <mergeCell ref="A98:J98"/>
  </mergeCells>
  <printOptions horizontalCentered="1"/>
  <pageMargins left="0.7874015748031497" right="0.7874015748031497" top="1.4566929133858268" bottom="0.8661417322834646" header="0.7874015748031497" footer="0.5905511811023623"/>
  <pageSetup fitToHeight="0" fitToWidth="1" horizontalDpi="600" verticalDpi="600" orientation="landscape" paperSize="8" scale="70" r:id="rId1"/>
  <headerFooter alignWithMargins="0">
    <oddHeader>&amp;L1. melléklet a 6/2019. (V. 9.) önkormányzati rendelethez&amp;C&amp;"Times New Roman CE,Félkövér"&amp;12
Győrszemere Községi.Önkormányzat
2018. ÉVI KÖLTSÉGVETÉSÉNEK MÉRLEGE&amp;10
</oddHeader>
  </headerFooter>
  <rowBreaks count="1" manualBreakCount="1">
    <brk id="9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Admin</cp:lastModifiedBy>
  <cp:lastPrinted>2019-05-10T08:51:13Z</cp:lastPrinted>
  <dcterms:created xsi:type="dcterms:W3CDTF">1999-10-30T10:30:45Z</dcterms:created>
  <dcterms:modified xsi:type="dcterms:W3CDTF">2019-05-10T08:51:23Z</dcterms:modified>
  <cp:category/>
  <cp:version/>
  <cp:contentType/>
  <cp:contentStatus/>
</cp:coreProperties>
</file>