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9845" windowHeight="8430" tabRatio="307"/>
  </bookViews>
  <sheets>
    <sheet name="9.1.sz.mell." sheetId="2" r:id="rId1"/>
    <sheet name="9.2.sz.mell  " sheetId="6" r:id="rId2"/>
    <sheet name="9.3.sz.mell  " sheetId="7" r:id="rId3"/>
  </sheets>
  <definedNames>
    <definedName name="_xlnm.Print_Area" localSheetId="0">'9.1.sz.mell.'!$A$1:$E$146</definedName>
    <definedName name="_xlnm.Print_Area" localSheetId="1">'9.2.sz.mell  '!$A$1:$I$32</definedName>
  </definedNames>
  <calcPr calcId="145621"/>
</workbook>
</file>

<file path=xl/calcChain.xml><?xml version="1.0" encoding="utf-8"?>
<calcChain xmlns="http://schemas.openxmlformats.org/spreadsheetml/2006/main">
  <c r="D18" i="6" l="1"/>
  <c r="E18" i="6"/>
  <c r="C18" i="6"/>
  <c r="E74" i="2"/>
  <c r="D74" i="2"/>
  <c r="C74" i="2"/>
  <c r="D19" i="6" l="1"/>
  <c r="E19" i="6"/>
  <c r="C19" i="6"/>
  <c r="D20" i="2"/>
  <c r="E20" i="2"/>
  <c r="C20" i="2"/>
  <c r="D56" i="2"/>
  <c r="E56" i="2"/>
  <c r="D71" i="2"/>
  <c r="D84" i="2" s="1"/>
  <c r="E71" i="2"/>
  <c r="E84" i="2" s="1"/>
  <c r="C71" i="2"/>
  <c r="C84" i="2" s="1"/>
  <c r="C56" i="2"/>
  <c r="D51" i="2"/>
  <c r="E51" i="2"/>
  <c r="C51" i="2"/>
  <c r="D34" i="2"/>
  <c r="E34" i="2"/>
  <c r="C34" i="2"/>
  <c r="D27" i="2"/>
  <c r="E27" i="2"/>
  <c r="C27" i="2"/>
  <c r="D13" i="2"/>
  <c r="E13" i="2"/>
  <c r="C13" i="2"/>
  <c r="D6" i="2"/>
  <c r="E6" i="2"/>
  <c r="C6" i="2"/>
  <c r="E92" i="2"/>
  <c r="E108" i="2"/>
  <c r="D135" i="2"/>
  <c r="D145" i="2" s="1"/>
  <c r="E135" i="2"/>
  <c r="E145" i="2" s="1"/>
  <c r="C135" i="2"/>
  <c r="C145" i="2" s="1"/>
  <c r="D108" i="2"/>
  <c r="C108" i="2"/>
  <c r="D92" i="2"/>
  <c r="C92" i="2"/>
  <c r="C131" i="2"/>
  <c r="D61" i="2" l="1"/>
  <c r="E61" i="2"/>
  <c r="E85" i="2" s="1"/>
  <c r="C61" i="2"/>
  <c r="D125" i="2"/>
  <c r="D146" i="2" s="1"/>
  <c r="C125" i="2"/>
  <c r="C146" i="2" s="1"/>
  <c r="E125" i="2"/>
  <c r="E146" i="2" s="1"/>
  <c r="C89" i="2"/>
  <c r="C151" i="2"/>
  <c r="D151" i="2"/>
  <c r="E151" i="2"/>
  <c r="C4" i="6"/>
  <c r="G4" i="6" s="1"/>
  <c r="D4" i="6"/>
  <c r="H4" i="6" s="1"/>
  <c r="E4" i="6"/>
  <c r="I4" i="6" s="1"/>
  <c r="G18" i="6"/>
  <c r="H18" i="6"/>
  <c r="I18" i="6"/>
  <c r="C24" i="6"/>
  <c r="C27" i="6" s="1"/>
  <c r="D24" i="6"/>
  <c r="D27" i="6" s="1"/>
  <c r="E24" i="6"/>
  <c r="E27" i="6" s="1"/>
  <c r="G27" i="6"/>
  <c r="H27" i="6"/>
  <c r="I27" i="6"/>
  <c r="D4" i="7"/>
  <c r="C17" i="7"/>
  <c r="D17" i="7"/>
  <c r="E17" i="7"/>
  <c r="G17" i="7"/>
  <c r="G31" i="7" s="1"/>
  <c r="H17" i="7"/>
  <c r="H31" i="7" s="1"/>
  <c r="I17" i="7"/>
  <c r="C24" i="7"/>
  <c r="D24" i="7"/>
  <c r="D30" i="7"/>
  <c r="D31" i="7" s="1"/>
  <c r="E24" i="7"/>
  <c r="C30" i="7"/>
  <c r="E30" i="7"/>
  <c r="G30" i="7"/>
  <c r="H30" i="7"/>
  <c r="I30" i="7"/>
  <c r="C33" i="7"/>
  <c r="D33" i="7"/>
  <c r="E33" i="7"/>
  <c r="G33" i="7"/>
  <c r="H33" i="7"/>
  <c r="I33" i="7"/>
  <c r="C4" i="7"/>
  <c r="E4" i="7"/>
  <c r="I4" i="7"/>
  <c r="H32" i="7"/>
  <c r="E31" i="7"/>
  <c r="C31" i="7"/>
  <c r="G32" i="7"/>
  <c r="G28" i="6"/>
  <c r="I28" i="6" l="1"/>
  <c r="E150" i="2"/>
  <c r="D150" i="2"/>
  <c r="D85" i="2"/>
  <c r="I32" i="7"/>
  <c r="H28" i="6"/>
  <c r="C150" i="2"/>
  <c r="C85" i="2"/>
  <c r="H4" i="7"/>
  <c r="I31" i="7"/>
  <c r="G4" i="7"/>
  <c r="C29" i="6"/>
  <c r="G29" i="6" l="1"/>
  <c r="C28" i="6"/>
  <c r="G30" i="6" l="1"/>
  <c r="C30" i="6"/>
  <c r="D29" i="6"/>
  <c r="D28" i="6" l="1"/>
  <c r="H29" i="6"/>
  <c r="D30" i="6" l="1"/>
  <c r="H30" i="6"/>
  <c r="I29" i="6"/>
  <c r="E28" i="6" l="1"/>
  <c r="E29" i="6"/>
  <c r="E30" i="6" l="1"/>
  <c r="I30" i="6"/>
</calcChain>
</file>

<file path=xl/sharedStrings.xml><?xml version="1.0" encoding="utf-8"?>
<sst xmlns="http://schemas.openxmlformats.org/spreadsheetml/2006/main" count="650" uniqueCount="431">
  <si>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</si>
  <si>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</si>
  <si>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</si>
  <si>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</si>
  <si>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</si>
  <si>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</si>
  <si>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</si>
  <si>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</si>
  <si>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</si>
  <si>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</si>
  <si>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</si>
  <si>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</si>
  <si>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</si>
  <si>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</si>
  <si>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</si>
  <si>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</si>
  <si>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</si>
  <si>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</si>
  <si>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</si>
  <si>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</si>
  <si>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</si>
  <si>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</si>
  <si>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</si>
  <si>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</si>
  <si>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</si>
  <si>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</si>
  <si>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</si>
  <si>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</si>
  <si>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</si>
  <si>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</si>
  <si>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</si>
  <si>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</si>
  <si>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</si>
  <si>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</si>
  <si>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</si>
  <si>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</si>
  <si>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</si>
  <si>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</si>
  <si>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</si>
  <si>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</si>
  <si>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</si>
  <si>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</si>
  <si>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</si>
  <si>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</si>
  <si>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</si>
  <si>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</si>
  <si>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</si>
  <si>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</si>
  <si>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</si>
  <si>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</si>
  <si>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</si>
  <si>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</si>
  <si>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</si>
  <si>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</si>
  <si>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</si>
  <si>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</si>
  <si>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</si>
  <si>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</si>
  <si>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</si>
  <si>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</si>
  <si>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</si>
  <si>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</si>
  <si>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</si>
  <si>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</si>
  <si>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</si>
  <si>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</si>
  <si>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</si>
  <si>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</si>
  <si>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</si>
  <si>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</si>
  <si>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</si>
  <si>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</si>
  <si>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</si>
  <si>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</si>
  <si>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</si>
  <si>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</si>
  <si>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</si>
  <si>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</si>
  <si>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</si>
  <si>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</si>
  <si>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</si>
  <si>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</si>
  <si>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</si>
  <si>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</si>
  <si>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</si>
  <si>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</si>
  <si>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</si>
  <si>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</si>
  <si>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</si>
  <si>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</si>
  <si>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</si>
  <si>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</si>
  <si>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</si>
  <si>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</si>
  <si>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</si>
  <si>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</si>
  <si>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</si>
  <si>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</si>
  <si>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</si>
  <si>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</si>
  <si>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</si>
  <si>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</si>
  <si>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</si>
  <si>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</si>
  <si>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</si>
  <si>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</si>
  <si>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</si>
  <si>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</si>
  <si>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</si>
  <si>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</si>
  <si>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</si>
  <si>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</si>
  <si>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</si>
  <si>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</si>
  <si>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</si>
  <si>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</si>
  <si>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</si>
  <si>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</si>
  <si>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</si>
  <si>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</si>
  <si>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</si>
  <si>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</si>
  <si>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</si>
  <si>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</si>
  <si>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</si>
  <si>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</si>
  <si>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</si>
  <si>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</si>
  <si>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</si>
  <si>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</si>
  <si>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</si>
  <si>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</si>
  <si>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Önkormányzat működési támogatásai (1.1.+…+.1.6.)</t>
  </si>
  <si>
    <t>Önkormányzatok egyes köznevelési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</si>
  <si>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</si>
  <si>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</si>
  <si>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</si>
  <si>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</si>
  <si>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</si>
  <si>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</si>
  <si>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</si>
  <si>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</si>
  <si>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</si>
  <si>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</si>
  <si>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</si>
  <si>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</si>
  <si>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</si>
  <si>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</si>
  <si>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</si>
  <si>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</si>
  <si>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</si>
  <si>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</si>
  <si>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</si>
  <si>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</si>
  <si>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</si>
  <si>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</si>
  <si>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</si>
  <si>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</si>
  <si>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</si>
  <si>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</si>
  <si>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</si>
  <si>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</si>
  <si>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</si>
  <si>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</si>
  <si>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</si>
  <si>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</si>
  <si>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</si>
  <si>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</si>
  <si>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</si>
  <si>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</si>
  <si>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</si>
  <si>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</si>
  <si>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</si>
  <si>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</si>
  <si>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</si>
  <si>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</si>
  <si>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</si>
  <si>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</si>
  <si>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</si>
  <si>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</si>
  <si>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</si>
  <si>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</si>
  <si>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</si>
  <si>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</si>
  <si>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</si>
  <si>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</si>
  <si>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</si>
  <si>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</si>
  <si>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</si>
  <si>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</si>
  <si>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</si>
  <si>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</si>
  <si>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</si>
  <si>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</si>
  <si>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</si>
  <si>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</si>
  <si>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</si>
  <si>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</si>
  <si>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</si>
  <si>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</si>
  <si>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</si>
  <si>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</si>
  <si>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</si>
  <si>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</si>
  <si>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</si>
  <si>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</si>
  <si>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</si>
  <si>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</si>
  <si>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</si>
  <si>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</si>
  <si>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</si>
  <si>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</si>
  <si>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</si>
  <si>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</si>
  <si>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</si>
  <si>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</si>
  <si>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</si>
  <si>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</si>
  <si>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</si>
  <si>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</si>
  <si>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</si>
  <si>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</si>
  <si>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</si>
  <si>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</si>
  <si>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</si>
  <si>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</si>
  <si>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</si>
  <si>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</si>
  <si>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</si>
  <si>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</si>
  <si>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</si>
  <si>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</si>
  <si>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</si>
  <si>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</si>
  <si>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</si>
  <si>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</si>
  <si>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</si>
  <si>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</si>
  <si>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</si>
  <si>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</si>
  <si>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</si>
  <si>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</si>
  <si>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</si>
  <si>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</si>
  <si>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</si>
  <si>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</si>
  <si>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</si>
  <si>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</si>
  <si>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</si>
  <si>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</si>
  <si>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</si>
  <si>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</si>
  <si>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</si>
  <si>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</si>
  <si>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</si>
  <si>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</si>
  <si>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</si>
  <si>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</si>
  <si>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</si>
  <si>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</si>
  <si>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</si>
  <si>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</si>
  <si>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</si>
  <si>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</si>
  <si>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</si>
  <si>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</si>
  <si>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</si>
  <si>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</si>
  <si>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</si>
  <si>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</si>
  <si>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</si>
  <si>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</si>
  <si>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</si>
  <si>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</si>
  <si>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</si>
  <si>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</si>
  <si>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</si>
  <si>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</si>
  <si>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</si>
  <si>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</si>
  <si>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</si>
  <si>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</si>
  <si>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</si>
  <si>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</si>
  <si>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</si>
  <si>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</si>
  <si>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</si>
  <si>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</si>
  <si>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</si>
  <si>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</si>
  <si>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</si>
  <si>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</si>
  <si>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</si>
  <si>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</si>
  <si>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</si>
  <si>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</si>
  <si>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</si>
  <si>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</si>
  <si>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</si>
  <si>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</si>
  <si>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</si>
  <si>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</si>
  <si>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</si>
  <si>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</si>
  <si>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</si>
  <si>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</si>
  <si>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</si>
  <si>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</si>
  <si>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</si>
  <si>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</si>
  <si>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</si>
  <si>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</si>
  <si>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</si>
  <si>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</si>
  <si>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</si>
  <si>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</si>
  <si>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</si>
  <si>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</si>
  <si>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</si>
  <si>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</si>
  <si>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</si>
  <si>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</si>
  <si>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</si>
  <si>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</si>
  <si>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</si>
  <si>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</si>
  <si>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</si>
  <si>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</si>
  <si>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</si>
  <si>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5.-ből EU-s támogatás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</si>
  <si>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</si>
  <si>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</si>
  <si>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</si>
  <si>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</si>
  <si>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</si>
  <si>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</si>
  <si>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</si>
  <si>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</si>
  <si>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</si>
  <si>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</si>
  <si>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</si>
  <si>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</si>
  <si>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</si>
  <si>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</si>
  <si>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</si>
  <si>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</si>
  <si>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</si>
  <si>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</si>
  <si>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</si>
  <si>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</si>
  <si>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</si>
  <si>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</si>
  <si>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</si>
  <si>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</si>
  <si>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</si>
  <si>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</si>
  <si>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</si>
  <si>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</si>
  <si>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</si>
  <si>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</si>
  <si>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</si>
  <si>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</si>
  <si>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</si>
  <si>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</si>
  <si>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</si>
  <si>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</si>
  <si>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</si>
  <si>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</si>
  <si>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</si>
  <si>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</si>
  <si>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</si>
  <si>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</si>
  <si>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</si>
  <si>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</si>
  <si>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</si>
  <si>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</si>
  <si>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</si>
  <si>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</si>
  <si>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</si>
  <si>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</si>
  <si>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</si>
  <si>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</si>
  <si>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</si>
  <si>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</si>
  <si>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</si>
  <si>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</si>
  <si>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</si>
  <si>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</si>
  <si>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</si>
  <si>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</si>
  <si>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</si>
  <si>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</si>
  <si>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</si>
  <si>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</si>
  <si>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</si>
  <si>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</si>
  <si>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</si>
  <si>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</si>
  <si>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</si>
  <si>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</si>
  <si>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</si>
  <si>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</si>
  <si>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</si>
  <si>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</si>
  <si>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</si>
  <si>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</si>
  <si>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</si>
  <si>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</si>
  <si>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</si>
  <si>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</si>
  <si>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814</t>
  </si>
  <si>
    <t>megelőlegezés visszafizetése</t>
  </si>
  <si>
    <t>Elszámolásból származó bevételek</t>
  </si>
  <si>
    <t>Helyi önkormányzatok működésének általános támogatása /B111)</t>
  </si>
  <si>
    <t>Önkormányzatok szociális és gyermekjóléti feladatainak támogatása(B113)</t>
  </si>
  <si>
    <t>Önkormányzatok kulturális feladatainak támogatása(B114)</t>
  </si>
  <si>
    <t>Működési célú központosított előirányzatok(B115)</t>
  </si>
  <si>
    <t>Egyéb működési célú támogatások bevételei (B16)</t>
  </si>
  <si>
    <t xml:space="preserve"> forintban</t>
  </si>
  <si>
    <t xml:space="preserve"> forintban !</t>
  </si>
  <si>
    <t>2.2. melléklet a   3/2017. (V.30. ) önkormányzati rendelethez</t>
  </si>
  <si>
    <t>2019. évi</t>
  </si>
  <si>
    <t>Felhalm. célú visszatérítendő támog., kölcsönök visszatér. ÁH-n kívülről</t>
  </si>
  <si>
    <t>Működési célú visszatér. támogatások, kölcsönök visszatér. ÁH-n kívülről</t>
  </si>
  <si>
    <t>Önkormányzati finanszírozás</t>
  </si>
  <si>
    <t xml:space="preserve">   Intézmény finanszírozás</t>
  </si>
  <si>
    <t>I. Működési célú bevételek és kiadások mérlege
(Központi Konyha)</t>
  </si>
  <si>
    <t>II. Felhalmozási célú bevételek és kiadások mérlege
(Központi Konyha)</t>
  </si>
  <si>
    <t>9.3 sz. melléklet</t>
  </si>
  <si>
    <t>9.2  sz. melléklet</t>
  </si>
  <si>
    <t>9.1. sz. melléklet                             KÖZPONTI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</si>
</sst>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0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5" fillId="11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14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2" fillId="0" borderId="6" applyNumberFormat="0" applyFill="0" applyAlignment="0" applyProtection="0"/>
    <xf numFmtId="0" fontId="9" fillId="6" borderId="7" applyNumberFormat="0" applyFont="0" applyAlignment="0" applyProtection="0"/>
    <xf numFmtId="0" fontId="33" fillId="15" borderId="0" applyNumberFormat="0" applyBorder="0" applyAlignment="0" applyProtection="0"/>
    <xf numFmtId="0" fontId="34" fillId="16" borderId="8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6" fillId="0" borderId="9" applyNumberFormat="0" applyFill="0" applyAlignment="0" applyProtection="0"/>
    <xf numFmtId="0" fontId="37" fillId="17" borderId="0" applyNumberFormat="0" applyBorder="0" applyAlignment="0" applyProtection="0"/>
    <xf numFmtId="0" fontId="38" fillId="11" borderId="0" applyNumberFormat="0" applyBorder="0" applyAlignment="0" applyProtection="0"/>
    <xf numFmtId="0" fontId="39" fillId="16" borderId="1" applyNumberFormat="0" applyAlignment="0" applyProtection="0"/>
  </cellStyleXfs>
  <cellXfs count="183">
    <xf numFmtId="0" fontId="0" fillId="0" borderId="0" xfId="0"/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20" xfId="42" applyNumberFormat="1" applyFont="1" applyFill="1" applyBorder="1" applyAlignment="1" applyProtection="1"/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22" xfId="42" applyFont="1" applyFill="1" applyBorder="1" applyAlignment="1" applyProtection="1">
      <alignment horizontal="center" vertical="center" wrapText="1"/>
    </xf>
    <xf numFmtId="164" fontId="12" fillId="0" borderId="24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Border="1" applyAlignment="1" applyProtection="1">
      <alignment horizontal="right" vertical="center" wrapText="1" indent="1"/>
    </xf>
    <xf numFmtId="164" fontId="20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Border="1" applyAlignment="1" applyProtection="1">
      <alignment horizontal="left" vertical="center" wrapText="1" indent="1"/>
    </xf>
    <xf numFmtId="164" fontId="19" fillId="0" borderId="0" xfId="42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vertical="center" wrapText="1"/>
    </xf>
    <xf numFmtId="164" fontId="12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vertical="center" wrapText="1"/>
    </xf>
    <xf numFmtId="0" fontId="16" fillId="0" borderId="44" xfId="0" applyFont="1" applyBorder="1" applyAlignment="1" applyProtection="1">
      <alignment vertical="center" wrapText="1"/>
    </xf>
    <xf numFmtId="164" fontId="14" fillId="0" borderId="15" xfId="0" quotePrefix="1" applyNumberFormat="1" applyFont="1" applyBorder="1" applyAlignment="1" applyProtection="1">
      <alignment horizontal="right" vertical="center" wrapText="1" indent="1"/>
    </xf>
    <xf numFmtId="164" fontId="16" fillId="0" borderId="26" xfId="0" applyNumberFormat="1" applyFont="1" applyBorder="1" applyAlignment="1" applyProtection="1">
      <alignment horizontal="right" vertical="center" wrapText="1" indent="1"/>
    </xf>
    <xf numFmtId="164" fontId="12" fillId="0" borderId="29" xfId="4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42" applyFont="1" applyFill="1" applyBorder="1" applyAlignment="1" applyProtection="1">
      <alignment horizontal="left" vertical="center" wrapText="1" indent="1"/>
    </xf>
    <xf numFmtId="0" fontId="12" fillId="0" borderId="10" xfId="42" applyFont="1" applyFill="1" applyBorder="1" applyAlignment="1" applyProtection="1">
      <alignment horizontal="left" vertical="center" wrapText="1" indent="1"/>
    </xf>
    <xf numFmtId="0" fontId="12" fillId="0" borderId="25" xfId="42" applyFont="1" applyFill="1" applyBorder="1" applyAlignment="1" applyProtection="1">
      <alignment horizontal="left" vertical="center" wrapText="1" indent="1"/>
    </xf>
    <xf numFmtId="0" fontId="12" fillId="0" borderId="24" xfId="42" applyFont="1" applyFill="1" applyBorder="1" applyAlignment="1" applyProtection="1">
      <alignment horizontal="left" vertical="center" wrapText="1" indent="1"/>
    </xf>
    <xf numFmtId="0" fontId="12" fillId="0" borderId="38" xfId="42" applyFont="1" applyFill="1" applyBorder="1" applyAlignment="1" applyProtection="1">
      <alignment horizontal="left" vertical="center" wrapText="1" indent="1"/>
    </xf>
    <xf numFmtId="0" fontId="12" fillId="0" borderId="11" xfId="42" applyFont="1" applyFill="1" applyBorder="1" applyAlignment="1" applyProtection="1">
      <alignment horizontal="left" vertical="center" wrapText="1" indent="1"/>
    </xf>
    <xf numFmtId="49" fontId="12" fillId="0" borderId="13" xfId="42" applyNumberFormat="1" applyFont="1" applyFill="1" applyBorder="1" applyAlignment="1" applyProtection="1">
      <alignment horizontal="left" vertical="center" wrapText="1" indent="1"/>
    </xf>
    <xf numFmtId="49" fontId="12" fillId="0" borderId="12" xfId="42" applyNumberFormat="1" applyFont="1" applyFill="1" applyBorder="1" applyAlignment="1" applyProtection="1">
      <alignment horizontal="left" vertical="center" wrapText="1" indent="1"/>
    </xf>
    <xf numFmtId="49" fontId="12" fillId="0" borderId="36" xfId="42" applyNumberFormat="1" applyFont="1" applyFill="1" applyBorder="1" applyAlignment="1" applyProtection="1">
      <alignment horizontal="left" vertical="center" wrapText="1" indent="1"/>
    </xf>
    <xf numFmtId="49" fontId="12" fillId="0" borderId="14" xfId="42" applyNumberFormat="1" applyFont="1" applyFill="1" applyBorder="1" applyAlignment="1" applyProtection="1">
      <alignment horizontal="left" vertical="center" wrapText="1" indent="1"/>
    </xf>
    <xf numFmtId="49" fontId="12" fillId="0" borderId="30" xfId="42" applyNumberFormat="1" applyFont="1" applyFill="1" applyBorder="1" applyAlignment="1" applyProtection="1">
      <alignment horizontal="left" vertical="center" wrapText="1" indent="1"/>
    </xf>
    <xf numFmtId="49" fontId="12" fillId="0" borderId="35" xfId="42" applyNumberFormat="1" applyFont="1" applyFill="1" applyBorder="1" applyAlignment="1" applyProtection="1">
      <alignment horizontal="left" vertical="center" wrapText="1" indent="1"/>
    </xf>
    <xf numFmtId="0" fontId="12" fillId="0" borderId="0" xfId="42" applyFont="1" applyFill="1" applyBorder="1" applyAlignment="1" applyProtection="1">
      <alignment horizontal="left" vertical="center" wrapText="1" indent="1"/>
    </xf>
    <xf numFmtId="0" fontId="11" fillId="0" borderId="17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horizontal="left" vertical="center" wrapText="1" indent="1"/>
    </xf>
    <xf numFmtId="0" fontId="11" fillId="0" borderId="39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vertical="center" wrapText="1"/>
    </xf>
    <xf numFmtId="0" fontId="11" fillId="0" borderId="40" xfId="42" applyFont="1" applyFill="1" applyBorder="1" applyAlignment="1" applyProtection="1">
      <alignment vertical="center" wrapText="1"/>
    </xf>
    <xf numFmtId="0" fontId="11" fillId="0" borderId="17" xfId="42" applyFont="1" applyFill="1" applyBorder="1" applyAlignment="1" applyProtection="1">
      <alignment horizontal="center" vertical="center" wrapText="1"/>
    </xf>
    <xf numFmtId="0" fontId="11" fillId="0" borderId="15" xfId="42" applyFont="1" applyFill="1" applyBorder="1" applyAlignment="1" applyProtection="1">
      <alignment horizontal="center" vertical="center" wrapText="1"/>
    </xf>
    <xf numFmtId="0" fontId="11" fillId="0" borderId="16" xfId="42" applyFont="1" applyFill="1" applyBorder="1" applyAlignment="1" applyProtection="1">
      <alignment horizontal="center" vertical="center" wrapText="1"/>
    </xf>
    <xf numFmtId="0" fontId="17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2" fillId="0" borderId="20" xfId="42" applyNumberFormat="1" applyFont="1" applyFill="1" applyBorder="1" applyAlignment="1" applyProtection="1">
      <alignment horizontal="left" vertical="center"/>
    </xf>
    <xf numFmtId="0" fontId="12" fillId="0" borderId="10" xfId="42" applyFont="1" applyFill="1" applyBorder="1" applyAlignment="1" applyProtection="1">
      <alignment horizontal="left" indent="6"/>
    </xf>
    <xf numFmtId="0" fontId="12" fillId="0" borderId="10" xfId="42" applyFont="1" applyFill="1" applyBorder="1" applyAlignment="1" applyProtection="1">
      <alignment horizontal="left" vertical="center" wrapText="1" indent="6"/>
    </xf>
    <xf numFmtId="0" fontId="12" fillId="0" borderId="11" xfId="42" applyFont="1" applyFill="1" applyBorder="1" applyAlignment="1" applyProtection="1">
      <alignment horizontal="left" vertical="center" wrapText="1" indent="6"/>
    </xf>
    <xf numFmtId="0" fontId="12" fillId="0" borderId="21" xfId="42" applyFont="1" applyFill="1" applyBorder="1" applyAlignment="1" applyProtection="1">
      <alignment horizontal="left" vertical="center" wrapText="1" indent="6"/>
    </xf>
    <xf numFmtId="164" fontId="11" fillId="0" borderId="26" xfId="42" applyNumberFormat="1" applyFont="1" applyFill="1" applyBorder="1" applyAlignment="1" applyProtection="1">
      <alignment horizontal="right" vertical="center" wrapText="1" indent="1"/>
    </xf>
    <xf numFmtId="164" fontId="12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 applyProtection="1">
      <alignment horizontal="left" vertical="center" wrapText="1" indent="1"/>
    </xf>
    <xf numFmtId="0" fontId="15" fillId="0" borderId="10" xfId="0" applyFont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0" fontId="16" fillId="0" borderId="47" xfId="0" applyFont="1" applyBorder="1" applyAlignment="1" applyProtection="1">
      <alignment horizontal="left" vertical="center" wrapText="1" indent="1"/>
    </xf>
    <xf numFmtId="164" fontId="11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4" fillId="0" borderId="44" xfId="0" applyFont="1" applyBorder="1" applyAlignment="1" applyProtection="1">
      <alignment horizontal="left" vertical="center" wrapText="1" indent="1"/>
    </xf>
    <xf numFmtId="0" fontId="5" fillId="0" borderId="0" xfId="42" applyFont="1" applyFill="1" applyProtection="1"/>
    <xf numFmtId="0" fontId="5" fillId="0" borderId="0" xfId="42" applyFont="1" applyFill="1" applyAlignment="1" applyProtection="1">
      <alignment horizontal="right" vertical="center" indent="1"/>
    </xf>
    <xf numFmtId="164" fontId="11" fillId="0" borderId="40" xfId="42" applyNumberFormat="1" applyFont="1" applyFill="1" applyBorder="1" applyAlignment="1" applyProtection="1">
      <alignment horizontal="right" vertical="center" wrapText="1" indent="1"/>
    </xf>
    <xf numFmtId="164" fontId="11" fillId="0" borderId="15" xfId="42" applyNumberFormat="1" applyFont="1" applyFill="1" applyBorder="1" applyAlignment="1" applyProtection="1">
      <alignment horizontal="right" vertical="center" wrapText="1" indent="1"/>
    </xf>
    <xf numFmtId="164" fontId="12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42" applyNumberFormat="1" applyFont="1" applyFill="1" applyBorder="1" applyAlignment="1" applyProtection="1">
      <alignment horizontal="right" vertical="center" wrapText="1" indent="1"/>
    </xf>
    <xf numFmtId="0" fontId="12" fillId="0" borderId="25" xfId="42" applyFont="1" applyFill="1" applyBorder="1" applyAlignment="1" applyProtection="1">
      <alignment horizontal="left" vertical="center" wrapText="1" indent="6"/>
    </xf>
    <xf numFmtId="0" fontId="5" fillId="0" borderId="0" xfId="42" applyFill="1" applyProtection="1"/>
    <xf numFmtId="0" fontId="12" fillId="0" borderId="0" xfId="42" applyFont="1" applyFill="1" applyProtection="1"/>
    <xf numFmtId="0" fontId="8" fillId="0" borderId="0" xfId="42" applyFont="1" applyFill="1" applyProtection="1"/>
    <xf numFmtId="0" fontId="15" fillId="0" borderId="25" xfId="0" applyFont="1" applyBorder="1" applyAlignment="1" applyProtection="1">
      <alignment horizontal="left" wrapText="1" indent="1"/>
    </xf>
    <xf numFmtId="0" fontId="15" fillId="0" borderId="10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wrapText="1" indent="1"/>
    </xf>
    <xf numFmtId="0" fontId="15" fillId="0" borderId="36" xfId="0" applyFont="1" applyBorder="1" applyAlignment="1" applyProtection="1">
      <alignment wrapText="1"/>
    </xf>
    <xf numFmtId="0" fontId="15" fillId="0" borderId="12" xfId="0" applyFont="1" applyBorder="1" applyAlignment="1" applyProtection="1">
      <alignment wrapText="1"/>
    </xf>
    <xf numFmtId="0" fontId="5" fillId="0" borderId="0" xfId="42" applyFill="1" applyAlignment="1" applyProtection="1"/>
    <xf numFmtId="0" fontId="13" fillId="0" borderId="0" xfId="42" applyFont="1" applyFill="1" applyProtection="1"/>
    <xf numFmtId="164" fontId="12" fillId="0" borderId="25" xfId="42" applyNumberFormat="1" applyFont="1" applyFill="1" applyBorder="1" applyAlignment="1" applyProtection="1">
      <alignment horizontal="right" vertical="center" wrapText="1" indent="1"/>
    </xf>
    <xf numFmtId="0" fontId="11" fillId="0" borderId="26" xfId="42" applyFont="1" applyFill="1" applyBorder="1" applyAlignment="1" applyProtection="1">
      <alignment horizontal="center" vertical="center" wrapText="1"/>
    </xf>
    <xf numFmtId="164" fontId="18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vertical="center" wrapText="1"/>
    </xf>
    <xf numFmtId="0" fontId="16" fillId="0" borderId="47" xfId="0" applyFont="1" applyBorder="1" applyAlignment="1" applyProtection="1">
      <alignment vertical="center" wrapText="1"/>
    </xf>
    <xf numFmtId="164" fontId="11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42" applyFill="1" applyAlignment="1" applyProtection="1">
      <alignment horizontal="left" vertical="center" inden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</xf>
    <xf numFmtId="164" fontId="0" fillId="0" borderId="48" xfId="0" applyNumberForma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49" xfId="0" applyNumberFormat="1" applyFont="1" applyFill="1" applyBorder="1" applyAlignment="1" applyProtection="1">
      <alignment horizontal="left" vertical="center" wrapText="1" indent="1"/>
    </xf>
    <xf numFmtId="164" fontId="20" fillId="0" borderId="28" xfId="0" applyNumberFormat="1" applyFont="1" applyFill="1" applyBorder="1" applyAlignment="1" applyProtection="1">
      <alignment horizontal="left" vertical="center" wrapText="1" indent="1"/>
    </xf>
    <xf numFmtId="164" fontId="9" fillId="0" borderId="50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26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8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18" fillId="0" borderId="36" xfId="0" applyNumberFormat="1" applyFon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2"/>
    </xf>
    <xf numFmtId="164" fontId="21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5" fillId="0" borderId="0" xfId="42" applyNumberFormat="1" applyFill="1" applyProtection="1"/>
    <xf numFmtId="49" fontId="12" fillId="0" borderId="0" xfId="42" applyNumberFormat="1" applyFont="1" applyFill="1" applyProtection="1"/>
    <xf numFmtId="49" fontId="8" fillId="0" borderId="0" xfId="42" applyNumberFormat="1" applyFont="1" applyFill="1" applyProtection="1"/>
    <xf numFmtId="49" fontId="5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7" fillId="0" borderId="0" xfId="0" applyNumberFormat="1" applyFont="1" applyFill="1" applyAlignment="1" applyProtection="1">
      <alignment horizontal="center" vertical="center" wrapText="1"/>
    </xf>
    <xf numFmtId="164" fontId="18" fillId="0" borderId="15" xfId="42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19" fillId="0" borderId="24" xfId="42" applyNumberFormat="1" applyFont="1" applyFill="1" applyBorder="1" applyAlignment="1" applyProtection="1">
      <alignment horizontal="center" vertical="center"/>
    </xf>
    <xf numFmtId="164" fontId="19" fillId="0" borderId="41" xfId="42" applyNumberFormat="1" applyFont="1" applyFill="1" applyBorder="1" applyAlignment="1" applyProtection="1">
      <alignment horizontal="center" vertical="center"/>
    </xf>
    <xf numFmtId="0" fontId="4" fillId="0" borderId="24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13" fillId="0" borderId="0" xfId="42" applyFont="1" applyFill="1" applyAlignment="1" applyProtection="1">
      <alignment horizontal="center"/>
    </xf>
    <xf numFmtId="0" fontId="4" fillId="0" borderId="30" xfId="42" applyFont="1" applyFill="1" applyBorder="1" applyAlignment="1" applyProtection="1">
      <alignment horizontal="center" vertical="center" wrapText="1"/>
    </xf>
    <xf numFmtId="0" fontId="4" fillId="0" borderId="35" xfId="42" applyFont="1" applyFill="1" applyBorder="1" applyAlignment="1" applyProtection="1">
      <alignment horizontal="center" vertical="center" wrapText="1"/>
    </xf>
    <xf numFmtId="164" fontId="19" fillId="0" borderId="51" xfId="0" applyNumberFormat="1" applyFont="1" applyFill="1" applyBorder="1" applyAlignment="1" applyProtection="1">
      <alignment horizontal="center" vertical="center" wrapText="1"/>
    </xf>
    <xf numFmtId="164" fontId="19" fillId="0" borderId="52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31" xfId="0" applyNumberFormat="1" applyFont="1" applyFill="1" applyBorder="1" applyAlignment="1" applyProtection="1">
      <alignment horizontal="center" vertical="center" wrapText="1"/>
    </xf>
    <xf numFmtId="164" fontId="19" fillId="0" borderId="53" xfId="0" applyNumberFormat="1" applyFont="1" applyFill="1" applyBorder="1" applyAlignment="1" applyProtection="1">
      <alignment horizontal="center" vertical="center" wrapText="1"/>
    </xf>
    <xf numFmtId="164" fontId="22" fillId="0" borderId="20" xfId="42" applyNumberFormat="1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1"/>
  <sheetViews>
    <sheetView tabSelected="1" view="pageBreakPreview" topLeftCell="A28" zoomScaleNormal="130" zoomScaleSheetLayoutView="100" workbookViewId="0">
      <selection activeCell="B3" sqref="B3:B4"/>
    </sheetView>
  </sheetViews>
  <sheetFormatPr defaultRowHeight="15.75" x14ac:dyDescent="0.25"/>
  <cols>
    <col min="1" max="1" width="9.5" style="71" customWidth="1"/>
    <col min="2" max="2" width="60.83203125" style="71" customWidth="1"/>
    <col min="3" max="5" width="15.83203125" style="72" customWidth="1"/>
    <col min="6" max="6" width="9.33203125" style="82" hidden="1" customWidth="1"/>
    <col min="7" max="16384" width="9.33203125" style="82"/>
  </cols>
  <sheetData>
    <row r="1" spans="1:6" ht="15.95" customHeight="1" x14ac:dyDescent="0.25">
      <c r="A1" s="167" t="s">
        <v>0</v>
      </c>
      <c r="B1" s="167"/>
      <c r="C1" s="167"/>
      <c r="D1" s="167"/>
      <c r="E1" s="167"/>
    </row>
    <row r="2" spans="1:6" ht="15.95" customHeight="1" thickBot="1" x14ac:dyDescent="0.3">
      <c r="A2" s="180" t="s">
        <v>430</v>
      </c>
      <c r="B2" s="180"/>
      <c r="C2" s="69"/>
      <c r="D2" s="69"/>
      <c r="E2" s="69" t="s">
        <v>418</v>
      </c>
    </row>
    <row r="3" spans="1:6" ht="15.95" customHeight="1" x14ac:dyDescent="0.25">
      <c r="A3" s="173" t="s">
        <v>39</v>
      </c>
      <c r="B3" s="170" t="s">
        <v>1</v>
      </c>
      <c r="C3" s="168" t="s">
        <v>421</v>
      </c>
      <c r="D3" s="168"/>
      <c r="E3" s="169"/>
      <c r="F3" s="158"/>
    </row>
    <row r="4" spans="1:6" ht="38.1" customHeight="1" thickBot="1" x14ac:dyDescent="0.3">
      <c r="A4" s="174"/>
      <c r="B4" s="171"/>
      <c r="C4" s="10" t="s">
        <v>129</v>
      </c>
      <c r="D4" s="10" t="s">
        <v>130</v>
      </c>
      <c r="E4" s="11" t="s">
        <v>131</v>
      </c>
      <c r="F4" s="158"/>
    </row>
    <row r="5" spans="1:6" s="83" customFormat="1" ht="12" customHeight="1" thickBot="1" x14ac:dyDescent="0.25">
      <c r="A5" s="47" t="s">
        <v>238</v>
      </c>
      <c r="B5" s="48" t="s">
        <v>239</v>
      </c>
      <c r="C5" s="48" t="s">
        <v>240</v>
      </c>
      <c r="D5" s="48" t="s">
        <v>241</v>
      </c>
      <c r="E5" s="93" t="s">
        <v>242</v>
      </c>
      <c r="F5" s="159"/>
    </row>
    <row r="6" spans="1:6" s="84" customFormat="1" ht="12" customHeight="1" thickBot="1" x14ac:dyDescent="0.25">
      <c r="A6" s="42" t="s">
        <v>2</v>
      </c>
      <c r="B6" s="43" t="s">
        <v>132</v>
      </c>
      <c r="C6" s="74">
        <f>SUM(C7:C12)</f>
        <v>0</v>
      </c>
      <c r="D6" s="74">
        <f t="shared" ref="D6:E6" si="0">SUM(D7:D12)</f>
        <v>0</v>
      </c>
      <c r="E6" s="74">
        <f t="shared" si="0"/>
        <v>0</v>
      </c>
      <c r="F6" s="160" t="s">
        <v>330</v>
      </c>
    </row>
    <row r="7" spans="1:6" s="84" customFormat="1" ht="12" customHeight="1" x14ac:dyDescent="0.2">
      <c r="A7" s="37" t="s">
        <v>51</v>
      </c>
      <c r="B7" s="85" t="s">
        <v>413</v>
      </c>
      <c r="C7" s="76"/>
      <c r="D7" s="76"/>
      <c r="E7" s="59"/>
      <c r="F7" s="160" t="s">
        <v>331</v>
      </c>
    </row>
    <row r="8" spans="1:6" s="84" customFormat="1" ht="12" customHeight="1" x14ac:dyDescent="0.2">
      <c r="A8" s="36" t="s">
        <v>52</v>
      </c>
      <c r="B8" s="86" t="s">
        <v>133</v>
      </c>
      <c r="C8" s="75"/>
      <c r="D8" s="75"/>
      <c r="E8" s="58"/>
      <c r="F8" s="160" t="s">
        <v>332</v>
      </c>
    </row>
    <row r="9" spans="1:6" s="84" customFormat="1" ht="12" customHeight="1" x14ac:dyDescent="0.2">
      <c r="A9" s="36" t="s">
        <v>53</v>
      </c>
      <c r="B9" s="86" t="s">
        <v>414</v>
      </c>
      <c r="C9" s="75"/>
      <c r="D9" s="75"/>
      <c r="E9" s="58"/>
      <c r="F9" s="160" t="s">
        <v>333</v>
      </c>
    </row>
    <row r="10" spans="1:6" s="84" customFormat="1" ht="12" customHeight="1" x14ac:dyDescent="0.2">
      <c r="A10" s="36" t="s">
        <v>54</v>
      </c>
      <c r="B10" s="86" t="s">
        <v>415</v>
      </c>
      <c r="C10" s="75"/>
      <c r="D10" s="75"/>
      <c r="E10" s="58"/>
      <c r="F10" s="160" t="s">
        <v>334</v>
      </c>
    </row>
    <row r="11" spans="1:6" s="84" customFormat="1" ht="12" customHeight="1" x14ac:dyDescent="0.2">
      <c r="A11" s="36" t="s">
        <v>71</v>
      </c>
      <c r="B11" s="86" t="s">
        <v>416</v>
      </c>
      <c r="C11" s="75"/>
      <c r="D11" s="75"/>
      <c r="E11" s="58"/>
      <c r="F11" s="160" t="s">
        <v>335</v>
      </c>
    </row>
    <row r="12" spans="1:6" s="84" customFormat="1" ht="12" customHeight="1" thickBot="1" x14ac:dyDescent="0.25">
      <c r="A12" s="38" t="s">
        <v>55</v>
      </c>
      <c r="B12" s="87" t="s">
        <v>412</v>
      </c>
      <c r="C12" s="77"/>
      <c r="D12" s="77"/>
      <c r="E12" s="60"/>
      <c r="F12" s="160" t="s">
        <v>336</v>
      </c>
    </row>
    <row r="13" spans="1:6" s="84" customFormat="1" ht="30" customHeight="1" thickBot="1" x14ac:dyDescent="0.25">
      <c r="A13" s="42" t="s">
        <v>3</v>
      </c>
      <c r="B13" s="64" t="s">
        <v>134</v>
      </c>
      <c r="C13" s="74">
        <f>SUM(C14:C19)</f>
        <v>0</v>
      </c>
      <c r="D13" s="74">
        <f t="shared" ref="D13:E13" si="1">SUM(D14:D19)</f>
        <v>0</v>
      </c>
      <c r="E13" s="74">
        <f t="shared" si="1"/>
        <v>0</v>
      </c>
      <c r="F13" s="160" t="s">
        <v>337</v>
      </c>
    </row>
    <row r="14" spans="1:6" s="84" customFormat="1" ht="12" customHeight="1" x14ac:dyDescent="0.2">
      <c r="A14" s="37" t="s">
        <v>57</v>
      </c>
      <c r="B14" s="85" t="s">
        <v>135</v>
      </c>
      <c r="C14" s="76">
        <v>0</v>
      </c>
      <c r="D14" s="76">
        <v>0</v>
      </c>
      <c r="E14" s="59">
        <v>0</v>
      </c>
      <c r="F14" s="160" t="s">
        <v>338</v>
      </c>
    </row>
    <row r="15" spans="1:6" s="84" customFormat="1" ht="12" customHeight="1" x14ac:dyDescent="0.2">
      <c r="A15" s="36" t="s">
        <v>58</v>
      </c>
      <c r="B15" s="86" t="s">
        <v>136</v>
      </c>
      <c r="C15" s="75"/>
      <c r="D15" s="75"/>
      <c r="E15" s="58"/>
      <c r="F15" s="160" t="s">
        <v>339</v>
      </c>
    </row>
    <row r="16" spans="1:6" s="84" customFormat="1" ht="12" customHeight="1" x14ac:dyDescent="0.2">
      <c r="A16" s="36" t="s">
        <v>59</v>
      </c>
      <c r="B16" s="86" t="s">
        <v>137</v>
      </c>
      <c r="C16" s="75"/>
      <c r="D16" s="75"/>
      <c r="E16" s="58"/>
      <c r="F16" s="160" t="s">
        <v>340</v>
      </c>
    </row>
    <row r="17" spans="1:6" s="84" customFormat="1" ht="12" customHeight="1" x14ac:dyDescent="0.2">
      <c r="A17" s="36" t="s">
        <v>60</v>
      </c>
      <c r="B17" s="86" t="s">
        <v>138</v>
      </c>
      <c r="C17" s="75"/>
      <c r="D17" s="75"/>
      <c r="E17" s="58"/>
      <c r="F17" s="160" t="s">
        <v>341</v>
      </c>
    </row>
    <row r="18" spans="1:6" s="84" customFormat="1" ht="12" customHeight="1" x14ac:dyDescent="0.2">
      <c r="A18" s="36" t="s">
        <v>61</v>
      </c>
      <c r="B18" s="86" t="s">
        <v>417</v>
      </c>
      <c r="C18" s="75"/>
      <c r="D18" s="75"/>
      <c r="E18" s="75"/>
      <c r="F18" s="160" t="s">
        <v>342</v>
      </c>
    </row>
    <row r="19" spans="1:6" s="84" customFormat="1" ht="12" customHeight="1" thickBot="1" x14ac:dyDescent="0.25">
      <c r="A19" s="38" t="s">
        <v>67</v>
      </c>
      <c r="B19" s="87" t="s">
        <v>139</v>
      </c>
      <c r="C19" s="77"/>
      <c r="D19" s="77"/>
      <c r="E19" s="77"/>
      <c r="F19" s="160" t="s">
        <v>343</v>
      </c>
    </row>
    <row r="20" spans="1:6" s="84" customFormat="1" ht="25.5" customHeight="1" thickBot="1" x14ac:dyDescent="0.25">
      <c r="A20" s="42" t="s">
        <v>4</v>
      </c>
      <c r="B20" s="43" t="s">
        <v>140</v>
      </c>
      <c r="C20" s="74">
        <f>SUM(C21:C26)</f>
        <v>0</v>
      </c>
      <c r="D20" s="74">
        <f t="shared" ref="D20:E20" si="2">SUM(D21:D26)</f>
        <v>0</v>
      </c>
      <c r="E20" s="74">
        <f t="shared" si="2"/>
        <v>0</v>
      </c>
      <c r="F20" s="160" t="s">
        <v>344</v>
      </c>
    </row>
    <row r="21" spans="1:6" s="84" customFormat="1" ht="12" customHeight="1" x14ac:dyDescent="0.2">
      <c r="A21" s="37" t="s">
        <v>40</v>
      </c>
      <c r="B21" s="85" t="s">
        <v>141</v>
      </c>
      <c r="C21" s="76">
        <v>0</v>
      </c>
      <c r="D21" s="76"/>
      <c r="E21" s="76"/>
      <c r="F21" s="160" t="s">
        <v>345</v>
      </c>
    </row>
    <row r="22" spans="1:6" s="84" customFormat="1" ht="12" customHeight="1" x14ac:dyDescent="0.2">
      <c r="A22" s="36" t="s">
        <v>41</v>
      </c>
      <c r="B22" s="86" t="s">
        <v>142</v>
      </c>
      <c r="C22" s="75"/>
      <c r="D22" s="75"/>
      <c r="E22" s="58"/>
      <c r="F22" s="160" t="s">
        <v>346</v>
      </c>
    </row>
    <row r="23" spans="1:6" s="84" customFormat="1" ht="12" customHeight="1" x14ac:dyDescent="0.2">
      <c r="A23" s="36" t="s">
        <v>42</v>
      </c>
      <c r="B23" s="86" t="s">
        <v>143</v>
      </c>
      <c r="C23" s="75"/>
      <c r="D23" s="75"/>
      <c r="E23" s="58"/>
      <c r="F23" s="160" t="s">
        <v>347</v>
      </c>
    </row>
    <row r="24" spans="1:6" s="84" customFormat="1" ht="12" customHeight="1" x14ac:dyDescent="0.2">
      <c r="A24" s="36" t="s">
        <v>43</v>
      </c>
      <c r="B24" s="86" t="s">
        <v>144</v>
      </c>
      <c r="C24" s="75"/>
      <c r="D24" s="75"/>
      <c r="E24" s="58"/>
      <c r="F24" s="160" t="s">
        <v>348</v>
      </c>
    </row>
    <row r="25" spans="1:6" s="84" customFormat="1" ht="12" customHeight="1" x14ac:dyDescent="0.2">
      <c r="A25" s="36" t="s">
        <v>80</v>
      </c>
      <c r="B25" s="86" t="s">
        <v>145</v>
      </c>
      <c r="C25" s="75"/>
      <c r="D25" s="75"/>
      <c r="E25" s="58"/>
      <c r="F25" s="160" t="s">
        <v>349</v>
      </c>
    </row>
    <row r="26" spans="1:6" s="84" customFormat="1" ht="12" customHeight="1" thickBot="1" x14ac:dyDescent="0.25">
      <c r="A26" s="38" t="s">
        <v>81</v>
      </c>
      <c r="B26" s="66" t="s">
        <v>146</v>
      </c>
      <c r="C26" s="77">
        <v>0</v>
      </c>
      <c r="D26" s="77"/>
      <c r="E26" s="60"/>
      <c r="F26" s="160" t="s">
        <v>350</v>
      </c>
    </row>
    <row r="27" spans="1:6" s="84" customFormat="1" ht="12" customHeight="1" thickBot="1" x14ac:dyDescent="0.25">
      <c r="A27" s="42" t="s">
        <v>82</v>
      </c>
      <c r="B27" s="43" t="s">
        <v>147</v>
      </c>
      <c r="C27" s="80">
        <f>SUM(C28+C31+C32+C33)</f>
        <v>0</v>
      </c>
      <c r="D27" s="80">
        <f t="shared" ref="D27:E27" si="3">SUM(D28+D31+D32+D33)</f>
        <v>0</v>
      </c>
      <c r="E27" s="80">
        <f t="shared" si="3"/>
        <v>0</v>
      </c>
      <c r="F27" s="160" t="s">
        <v>351</v>
      </c>
    </row>
    <row r="28" spans="1:6" s="84" customFormat="1" ht="12" customHeight="1" x14ac:dyDescent="0.2">
      <c r="A28" s="37" t="s">
        <v>148</v>
      </c>
      <c r="B28" s="85" t="s">
        <v>149</v>
      </c>
      <c r="C28" s="92"/>
      <c r="D28" s="92"/>
      <c r="E28" s="92"/>
      <c r="F28" s="160" t="s">
        <v>352</v>
      </c>
    </row>
    <row r="29" spans="1:6" s="84" customFormat="1" ht="12" customHeight="1" x14ac:dyDescent="0.2">
      <c r="A29" s="36" t="s">
        <v>150</v>
      </c>
      <c r="B29" s="86" t="s">
        <v>151</v>
      </c>
      <c r="C29" s="75"/>
      <c r="D29" s="75"/>
      <c r="E29" s="58"/>
      <c r="F29" s="160" t="s">
        <v>353</v>
      </c>
    </row>
    <row r="30" spans="1:6" s="84" customFormat="1" ht="12" customHeight="1" x14ac:dyDescent="0.2">
      <c r="A30" s="36" t="s">
        <v>152</v>
      </c>
      <c r="B30" s="86" t="s">
        <v>153</v>
      </c>
      <c r="C30" s="75"/>
      <c r="D30" s="75"/>
      <c r="E30" s="58"/>
      <c r="F30" s="160" t="s">
        <v>354</v>
      </c>
    </row>
    <row r="31" spans="1:6" s="84" customFormat="1" ht="12" customHeight="1" x14ac:dyDescent="0.2">
      <c r="A31" s="36" t="s">
        <v>154</v>
      </c>
      <c r="B31" s="86" t="s">
        <v>155</v>
      </c>
      <c r="C31" s="75"/>
      <c r="D31" s="75"/>
      <c r="E31" s="58"/>
      <c r="F31" s="160" t="s">
        <v>355</v>
      </c>
    </row>
    <row r="32" spans="1:6" s="84" customFormat="1" ht="12" customHeight="1" x14ac:dyDescent="0.2">
      <c r="A32" s="36" t="s">
        <v>156</v>
      </c>
      <c r="B32" s="86" t="s">
        <v>157</v>
      </c>
      <c r="C32" s="75"/>
      <c r="D32" s="75"/>
      <c r="E32" s="58"/>
      <c r="F32" s="160" t="s">
        <v>356</v>
      </c>
    </row>
    <row r="33" spans="1:6" s="84" customFormat="1" ht="12" customHeight="1" thickBot="1" x14ac:dyDescent="0.25">
      <c r="A33" s="38" t="s">
        <v>158</v>
      </c>
      <c r="B33" s="66" t="s">
        <v>159</v>
      </c>
      <c r="C33" s="77"/>
      <c r="D33" s="77"/>
      <c r="E33" s="60"/>
      <c r="F33" s="160" t="s">
        <v>357</v>
      </c>
    </row>
    <row r="34" spans="1:6" s="84" customFormat="1" ht="12" customHeight="1" thickBot="1" x14ac:dyDescent="0.25">
      <c r="A34" s="42" t="s">
        <v>6</v>
      </c>
      <c r="B34" s="43" t="s">
        <v>160</v>
      </c>
      <c r="C34" s="74">
        <f>SUM(C35:C44)</f>
        <v>7401067</v>
      </c>
      <c r="D34" s="74">
        <f t="shared" ref="D34:E34" si="4">SUM(D35:D44)</f>
        <v>7161636</v>
      </c>
      <c r="E34" s="74">
        <f t="shared" si="4"/>
        <v>5458916</v>
      </c>
      <c r="F34" s="160" t="s">
        <v>358</v>
      </c>
    </row>
    <row r="35" spans="1:6" s="84" customFormat="1" ht="12" customHeight="1" x14ac:dyDescent="0.2">
      <c r="A35" s="37" t="s">
        <v>44</v>
      </c>
      <c r="B35" s="85" t="s">
        <v>161</v>
      </c>
      <c r="C35" s="76">
        <v>0</v>
      </c>
      <c r="D35" s="76">
        <v>0</v>
      </c>
      <c r="E35" s="59">
        <v>0</v>
      </c>
      <c r="F35" s="160" t="s">
        <v>359</v>
      </c>
    </row>
    <row r="36" spans="1:6" s="84" customFormat="1" ht="12" customHeight="1" x14ac:dyDescent="0.2">
      <c r="A36" s="36" t="s">
        <v>45</v>
      </c>
      <c r="B36" s="86" t="s">
        <v>162</v>
      </c>
      <c r="C36" s="75">
        <v>2745940</v>
      </c>
      <c r="D36" s="75">
        <v>2745956</v>
      </c>
      <c r="E36" s="58">
        <v>2650967</v>
      </c>
      <c r="F36" s="160" t="s">
        <v>360</v>
      </c>
    </row>
    <row r="37" spans="1:6" s="84" customFormat="1" ht="12" customHeight="1" x14ac:dyDescent="0.2">
      <c r="A37" s="36" t="s">
        <v>46</v>
      </c>
      <c r="B37" s="86" t="s">
        <v>163</v>
      </c>
      <c r="C37" s="75"/>
      <c r="D37" s="75"/>
      <c r="E37" s="58"/>
      <c r="F37" s="160" t="s">
        <v>361</v>
      </c>
    </row>
    <row r="38" spans="1:6" s="84" customFormat="1" ht="12" customHeight="1" x14ac:dyDescent="0.2">
      <c r="A38" s="36" t="s">
        <v>84</v>
      </c>
      <c r="B38" s="86" t="s">
        <v>164</v>
      </c>
      <c r="C38" s="75"/>
      <c r="D38" s="75"/>
      <c r="E38" s="58"/>
      <c r="F38" s="160" t="s">
        <v>362</v>
      </c>
    </row>
    <row r="39" spans="1:6" s="84" customFormat="1" ht="12" customHeight="1" x14ac:dyDescent="0.2">
      <c r="A39" s="36" t="s">
        <v>85</v>
      </c>
      <c r="B39" s="86" t="s">
        <v>165</v>
      </c>
      <c r="C39" s="75">
        <v>3081672</v>
      </c>
      <c r="D39" s="75">
        <v>2842225</v>
      </c>
      <c r="E39" s="58">
        <v>1651548</v>
      </c>
      <c r="F39" s="160" t="s">
        <v>363</v>
      </c>
    </row>
    <row r="40" spans="1:6" s="84" customFormat="1" ht="12" customHeight="1" x14ac:dyDescent="0.2">
      <c r="A40" s="36" t="s">
        <v>86</v>
      </c>
      <c r="B40" s="86" t="s">
        <v>166</v>
      </c>
      <c r="C40" s="75">
        <v>1573455</v>
      </c>
      <c r="D40" s="75">
        <v>1573455</v>
      </c>
      <c r="E40" s="58">
        <v>1155109</v>
      </c>
      <c r="F40" s="160" t="s">
        <v>364</v>
      </c>
    </row>
    <row r="41" spans="1:6" s="84" customFormat="1" ht="12" customHeight="1" x14ac:dyDescent="0.2">
      <c r="A41" s="36" t="s">
        <v>87</v>
      </c>
      <c r="B41" s="86" t="s">
        <v>167</v>
      </c>
      <c r="C41" s="75">
        <v>0</v>
      </c>
      <c r="D41" s="75"/>
      <c r="E41" s="58">
        <v>0</v>
      </c>
      <c r="F41" s="160" t="s">
        <v>365</v>
      </c>
    </row>
    <row r="42" spans="1:6" s="84" customFormat="1" ht="12" customHeight="1" x14ac:dyDescent="0.2">
      <c r="A42" s="36" t="s">
        <v>88</v>
      </c>
      <c r="B42" s="86" t="s">
        <v>168</v>
      </c>
      <c r="C42" s="75"/>
      <c r="D42" s="75"/>
      <c r="E42" s="58"/>
      <c r="F42" s="160" t="s">
        <v>366</v>
      </c>
    </row>
    <row r="43" spans="1:6" s="84" customFormat="1" ht="12" customHeight="1" x14ac:dyDescent="0.2">
      <c r="A43" s="36" t="s">
        <v>169</v>
      </c>
      <c r="B43" s="86" t="s">
        <v>170</v>
      </c>
      <c r="C43" s="78">
        <v>0</v>
      </c>
      <c r="D43" s="78">
        <v>0</v>
      </c>
      <c r="E43" s="61">
        <v>0</v>
      </c>
      <c r="F43" s="160" t="s">
        <v>367</v>
      </c>
    </row>
    <row r="44" spans="1:6" s="84" customFormat="1" ht="12" customHeight="1" thickBot="1" x14ac:dyDescent="0.25">
      <c r="A44" s="38" t="s">
        <v>171</v>
      </c>
      <c r="B44" s="87" t="s">
        <v>172</v>
      </c>
      <c r="C44" s="79"/>
      <c r="D44" s="79"/>
      <c r="E44" s="62">
        <v>1292</v>
      </c>
      <c r="F44" s="160" t="s">
        <v>368</v>
      </c>
    </row>
    <row r="45" spans="1:6" s="84" customFormat="1" ht="12" customHeight="1" thickBot="1" x14ac:dyDescent="0.25">
      <c r="A45" s="42" t="s">
        <v>7</v>
      </c>
      <c r="B45" s="43" t="s">
        <v>173</v>
      </c>
      <c r="C45" s="74"/>
      <c r="D45" s="74"/>
      <c r="E45" s="57"/>
      <c r="F45" s="160" t="s">
        <v>369</v>
      </c>
    </row>
    <row r="46" spans="1:6" s="84" customFormat="1" ht="12" customHeight="1" x14ac:dyDescent="0.2">
      <c r="A46" s="37" t="s">
        <v>47</v>
      </c>
      <c r="B46" s="85" t="s">
        <v>174</v>
      </c>
      <c r="C46" s="94">
        <v>0</v>
      </c>
      <c r="D46" s="94">
        <v>0</v>
      </c>
      <c r="E46" s="63">
        <v>0</v>
      </c>
      <c r="F46" s="160" t="s">
        <v>370</v>
      </c>
    </row>
    <row r="47" spans="1:6" s="84" customFormat="1" ht="12" customHeight="1" x14ac:dyDescent="0.2">
      <c r="A47" s="36" t="s">
        <v>48</v>
      </c>
      <c r="B47" s="86" t="s">
        <v>175</v>
      </c>
      <c r="C47" s="78"/>
      <c r="D47" s="78"/>
      <c r="E47" s="61"/>
      <c r="F47" s="160" t="s">
        <v>371</v>
      </c>
    </row>
    <row r="48" spans="1:6" s="84" customFormat="1" ht="12" customHeight="1" x14ac:dyDescent="0.2">
      <c r="A48" s="36" t="s">
        <v>176</v>
      </c>
      <c r="B48" s="86" t="s">
        <v>177</v>
      </c>
      <c r="C48" s="78">
        <v>0</v>
      </c>
      <c r="D48" s="78">
        <v>0</v>
      </c>
      <c r="E48" s="61">
        <v>0</v>
      </c>
      <c r="F48" s="160" t="s">
        <v>372</v>
      </c>
    </row>
    <row r="49" spans="1:6" s="84" customFormat="1" ht="12" customHeight="1" x14ac:dyDescent="0.2">
      <c r="A49" s="36" t="s">
        <v>178</v>
      </c>
      <c r="B49" s="86" t="s">
        <v>179</v>
      </c>
      <c r="C49" s="78">
        <v>0</v>
      </c>
      <c r="D49" s="78">
        <v>0</v>
      </c>
      <c r="E49" s="61">
        <v>0</v>
      </c>
      <c r="F49" s="160" t="s">
        <v>373</v>
      </c>
    </row>
    <row r="50" spans="1:6" s="84" customFormat="1" ht="12" customHeight="1" thickBot="1" x14ac:dyDescent="0.25">
      <c r="A50" s="38" t="s">
        <v>180</v>
      </c>
      <c r="B50" s="87" t="s">
        <v>181</v>
      </c>
      <c r="C50" s="79">
        <v>0</v>
      </c>
      <c r="D50" s="79">
        <v>0</v>
      </c>
      <c r="E50" s="62">
        <v>0</v>
      </c>
      <c r="F50" s="160" t="s">
        <v>374</v>
      </c>
    </row>
    <row r="51" spans="1:6" s="84" customFormat="1" ht="17.25" customHeight="1" thickBot="1" x14ac:dyDescent="0.25">
      <c r="A51" s="42" t="s">
        <v>89</v>
      </c>
      <c r="B51" s="43" t="s">
        <v>182</v>
      </c>
      <c r="C51" s="74">
        <f>SUM(C52:C55)</f>
        <v>0</v>
      </c>
      <c r="D51" s="74">
        <f t="shared" ref="D51:E51" si="5">SUM(D52:D55)</f>
        <v>0</v>
      </c>
      <c r="E51" s="74">
        <f t="shared" si="5"/>
        <v>0</v>
      </c>
      <c r="F51" s="160" t="s">
        <v>375</v>
      </c>
    </row>
    <row r="52" spans="1:6" s="84" customFormat="1" ht="12" customHeight="1" x14ac:dyDescent="0.2">
      <c r="A52" s="37" t="s">
        <v>49</v>
      </c>
      <c r="B52" s="85" t="s">
        <v>183</v>
      </c>
      <c r="C52" s="76">
        <v>0</v>
      </c>
      <c r="D52" s="76">
        <v>0</v>
      </c>
      <c r="E52" s="59">
        <v>0</v>
      </c>
      <c r="F52" s="160" t="s">
        <v>376</v>
      </c>
    </row>
    <row r="53" spans="1:6" s="84" customFormat="1" ht="12" customHeight="1" x14ac:dyDescent="0.2">
      <c r="A53" s="36" t="s">
        <v>50</v>
      </c>
      <c r="B53" s="86" t="s">
        <v>423</v>
      </c>
      <c r="C53" s="75">
        <v>0</v>
      </c>
      <c r="D53" s="75"/>
      <c r="E53" s="58"/>
      <c r="F53" s="160" t="s">
        <v>377</v>
      </c>
    </row>
    <row r="54" spans="1:6" s="84" customFormat="1" ht="12" customHeight="1" x14ac:dyDescent="0.2">
      <c r="A54" s="36" t="s">
        <v>184</v>
      </c>
      <c r="B54" s="86" t="s">
        <v>185</v>
      </c>
      <c r="C54" s="75"/>
      <c r="D54" s="75"/>
      <c r="E54" s="58"/>
      <c r="F54" s="160" t="s">
        <v>378</v>
      </c>
    </row>
    <row r="55" spans="1:6" s="84" customFormat="1" ht="12" customHeight="1" thickBot="1" x14ac:dyDescent="0.25">
      <c r="A55" s="38" t="s">
        <v>186</v>
      </c>
      <c r="B55" s="87" t="s">
        <v>187</v>
      </c>
      <c r="C55" s="77">
        <v>0</v>
      </c>
      <c r="D55" s="77"/>
      <c r="E55" s="77"/>
      <c r="F55" s="160" t="s">
        <v>379</v>
      </c>
    </row>
    <row r="56" spans="1:6" s="84" customFormat="1" ht="22.5" customHeight="1" thickBot="1" x14ac:dyDescent="0.25">
      <c r="A56" s="42" t="s">
        <v>9</v>
      </c>
      <c r="B56" s="64" t="s">
        <v>188</v>
      </c>
      <c r="C56" s="74">
        <f>SUM(C57:C60)</f>
        <v>0</v>
      </c>
      <c r="D56" s="74">
        <f t="shared" ref="D56:E56" si="6">SUM(D57:D60)</f>
        <v>0</v>
      </c>
      <c r="E56" s="74">
        <f t="shared" si="6"/>
        <v>0</v>
      </c>
      <c r="F56" s="160" t="s">
        <v>380</v>
      </c>
    </row>
    <row r="57" spans="1:6" s="84" customFormat="1" ht="12" customHeight="1" x14ac:dyDescent="0.2">
      <c r="A57" s="37" t="s">
        <v>90</v>
      </c>
      <c r="B57" s="85" t="s">
        <v>189</v>
      </c>
      <c r="C57" s="78">
        <v>0</v>
      </c>
      <c r="D57" s="78">
        <v>0</v>
      </c>
      <c r="E57" s="61">
        <v>0</v>
      </c>
      <c r="F57" s="160" t="s">
        <v>381</v>
      </c>
    </row>
    <row r="58" spans="1:6" s="84" customFormat="1" ht="12" customHeight="1" x14ac:dyDescent="0.2">
      <c r="A58" s="36" t="s">
        <v>91</v>
      </c>
      <c r="B58" s="86" t="s">
        <v>422</v>
      </c>
      <c r="C58" s="78"/>
      <c r="D58" s="78"/>
      <c r="E58" s="61"/>
      <c r="F58" s="160" t="s">
        <v>382</v>
      </c>
    </row>
    <row r="59" spans="1:6" s="84" customFormat="1" ht="12" customHeight="1" x14ac:dyDescent="0.2">
      <c r="A59" s="36" t="s">
        <v>109</v>
      </c>
      <c r="B59" s="86" t="s">
        <v>190</v>
      </c>
      <c r="C59" s="78"/>
      <c r="D59" s="78"/>
      <c r="E59" s="61"/>
      <c r="F59" s="160" t="s">
        <v>383</v>
      </c>
    </row>
    <row r="60" spans="1:6" s="84" customFormat="1" ht="12" customHeight="1" thickBot="1" x14ac:dyDescent="0.25">
      <c r="A60" s="38" t="s">
        <v>191</v>
      </c>
      <c r="B60" s="87" t="s">
        <v>192</v>
      </c>
      <c r="C60" s="78">
        <v>0</v>
      </c>
      <c r="D60" s="78"/>
      <c r="E60" s="78"/>
      <c r="F60" s="160" t="s">
        <v>384</v>
      </c>
    </row>
    <row r="61" spans="1:6" s="84" customFormat="1" ht="18" customHeight="1" thickBot="1" x14ac:dyDescent="0.25">
      <c r="A61" s="42" t="s">
        <v>10</v>
      </c>
      <c r="B61" s="43" t="s">
        <v>193</v>
      </c>
      <c r="C61" s="80">
        <f>SUM(C6+C13+C20+C27+C34+C45+C51+C56)</f>
        <v>7401067</v>
      </c>
      <c r="D61" s="80">
        <f t="shared" ref="D61:E61" si="7">SUM(D6+D13+D20+D27+D34+D45+D51+D56)</f>
        <v>7161636</v>
      </c>
      <c r="E61" s="80">
        <f t="shared" si="7"/>
        <v>5458916</v>
      </c>
      <c r="F61" s="160" t="s">
        <v>385</v>
      </c>
    </row>
    <row r="62" spans="1:6" s="84" customFormat="1" ht="21" customHeight="1" thickBot="1" x14ac:dyDescent="0.25">
      <c r="A62" s="95" t="s">
        <v>194</v>
      </c>
      <c r="B62" s="64" t="s">
        <v>195</v>
      </c>
      <c r="C62" s="74">
        <v>0</v>
      </c>
      <c r="D62" s="74">
        <v>0</v>
      </c>
      <c r="E62" s="57">
        <v>0</v>
      </c>
      <c r="F62" s="160" t="s">
        <v>386</v>
      </c>
    </row>
    <row r="63" spans="1:6" s="84" customFormat="1" ht="12" customHeight="1" x14ac:dyDescent="0.2">
      <c r="A63" s="37" t="s">
        <v>196</v>
      </c>
      <c r="B63" s="85" t="s">
        <v>197</v>
      </c>
      <c r="C63" s="78">
        <v>0</v>
      </c>
      <c r="D63" s="78">
        <v>0</v>
      </c>
      <c r="E63" s="61">
        <v>0</v>
      </c>
      <c r="F63" s="160" t="s">
        <v>387</v>
      </c>
    </row>
    <row r="64" spans="1:6" s="84" customFormat="1" ht="12" customHeight="1" x14ac:dyDescent="0.2">
      <c r="A64" s="36" t="s">
        <v>198</v>
      </c>
      <c r="B64" s="86" t="s">
        <v>199</v>
      </c>
      <c r="C64" s="78">
        <v>0</v>
      </c>
      <c r="D64" s="78">
        <v>0</v>
      </c>
      <c r="E64" s="61">
        <v>0</v>
      </c>
      <c r="F64" s="160" t="s">
        <v>388</v>
      </c>
    </row>
    <row r="65" spans="1:6" s="84" customFormat="1" ht="12" customHeight="1" thickBot="1" x14ac:dyDescent="0.25">
      <c r="A65" s="38" t="s">
        <v>200</v>
      </c>
      <c r="B65" s="24" t="s">
        <v>243</v>
      </c>
      <c r="C65" s="78">
        <v>0</v>
      </c>
      <c r="D65" s="78">
        <v>0</v>
      </c>
      <c r="E65" s="61">
        <v>0</v>
      </c>
      <c r="F65" s="160" t="s">
        <v>389</v>
      </c>
    </row>
    <row r="66" spans="1:6" s="84" customFormat="1" ht="12" customHeight="1" thickBot="1" x14ac:dyDescent="0.25">
      <c r="A66" s="95" t="s">
        <v>201</v>
      </c>
      <c r="B66" s="64" t="s">
        <v>202</v>
      </c>
      <c r="C66" s="74">
        <v>0</v>
      </c>
      <c r="D66" s="74">
        <v>0</v>
      </c>
      <c r="E66" s="57">
        <v>0</v>
      </c>
      <c r="F66" s="160" t="s">
        <v>390</v>
      </c>
    </row>
    <row r="67" spans="1:6" s="84" customFormat="1" ht="13.5" customHeight="1" x14ac:dyDescent="0.2">
      <c r="A67" s="37" t="s">
        <v>72</v>
      </c>
      <c r="B67" s="85" t="s">
        <v>203</v>
      </c>
      <c r="C67" s="78">
        <v>0</v>
      </c>
      <c r="D67" s="78">
        <v>0</v>
      </c>
      <c r="E67" s="61">
        <v>0</v>
      </c>
      <c r="F67" s="160" t="s">
        <v>391</v>
      </c>
    </row>
    <row r="68" spans="1:6" s="84" customFormat="1" ht="12" customHeight="1" x14ac:dyDescent="0.2">
      <c r="A68" s="36" t="s">
        <v>73</v>
      </c>
      <c r="B68" s="86" t="s">
        <v>204</v>
      </c>
      <c r="C68" s="78">
        <v>0</v>
      </c>
      <c r="D68" s="78">
        <v>0</v>
      </c>
      <c r="E68" s="61">
        <v>0</v>
      </c>
      <c r="F68" s="160" t="s">
        <v>392</v>
      </c>
    </row>
    <row r="69" spans="1:6" s="84" customFormat="1" ht="12" customHeight="1" x14ac:dyDescent="0.2">
      <c r="A69" s="36" t="s">
        <v>205</v>
      </c>
      <c r="B69" s="86" t="s">
        <v>206</v>
      </c>
      <c r="C69" s="78">
        <v>0</v>
      </c>
      <c r="D69" s="78">
        <v>0</v>
      </c>
      <c r="E69" s="61">
        <v>0</v>
      </c>
      <c r="F69" s="160" t="s">
        <v>393</v>
      </c>
    </row>
    <row r="70" spans="1:6" s="84" customFormat="1" ht="12" customHeight="1" thickBot="1" x14ac:dyDescent="0.25">
      <c r="A70" s="38" t="s">
        <v>207</v>
      </c>
      <c r="B70" s="87" t="s">
        <v>208</v>
      </c>
      <c r="C70" s="78">
        <v>0</v>
      </c>
      <c r="D70" s="78">
        <v>0</v>
      </c>
      <c r="E70" s="61">
        <v>0</v>
      </c>
      <c r="F70" s="160" t="s">
        <v>394</v>
      </c>
    </row>
    <row r="71" spans="1:6" s="84" customFormat="1" ht="12" customHeight="1" thickBot="1" x14ac:dyDescent="0.25">
      <c r="A71" s="95" t="s">
        <v>209</v>
      </c>
      <c r="B71" s="64" t="s">
        <v>210</v>
      </c>
      <c r="C71" s="74">
        <f>SUM(C72:C73)</f>
        <v>0</v>
      </c>
      <c r="D71" s="74">
        <f t="shared" ref="D71:E71" si="8">SUM(D72:D73)</f>
        <v>1411377</v>
      </c>
      <c r="E71" s="74">
        <f t="shared" si="8"/>
        <v>1411377</v>
      </c>
      <c r="F71" s="160" t="s">
        <v>395</v>
      </c>
    </row>
    <row r="72" spans="1:6" s="84" customFormat="1" ht="12" customHeight="1" x14ac:dyDescent="0.2">
      <c r="A72" s="37" t="s">
        <v>211</v>
      </c>
      <c r="B72" s="85" t="s">
        <v>212</v>
      </c>
      <c r="C72" s="78"/>
      <c r="D72" s="78">
        <v>1411377</v>
      </c>
      <c r="E72" s="61">
        <v>1411377</v>
      </c>
      <c r="F72" s="160" t="s">
        <v>396</v>
      </c>
    </row>
    <row r="73" spans="1:6" s="84" customFormat="1" ht="12" customHeight="1" thickBot="1" x14ac:dyDescent="0.25">
      <c r="A73" s="38" t="s">
        <v>213</v>
      </c>
      <c r="B73" s="87" t="s">
        <v>214</v>
      </c>
      <c r="C73" s="78">
        <v>0</v>
      </c>
      <c r="D73" s="78">
        <v>0</v>
      </c>
      <c r="E73" s="61">
        <v>0</v>
      </c>
      <c r="F73" s="160" t="s">
        <v>397</v>
      </c>
    </row>
    <row r="74" spans="1:6" s="84" customFormat="1" ht="12" customHeight="1" thickBot="1" x14ac:dyDescent="0.25">
      <c r="A74" s="95" t="s">
        <v>215</v>
      </c>
      <c r="B74" s="64" t="s">
        <v>216</v>
      </c>
      <c r="C74" s="74">
        <f>SUM(C75:C77)</f>
        <v>4292357</v>
      </c>
      <c r="D74" s="74">
        <f>SUM(D75:D77)</f>
        <v>5714731</v>
      </c>
      <c r="E74" s="74">
        <f>SUM(E75:E77)</f>
        <v>5714731</v>
      </c>
      <c r="F74" s="160" t="s">
        <v>398</v>
      </c>
    </row>
    <row r="75" spans="1:6" s="84" customFormat="1" ht="12" customHeight="1" x14ac:dyDescent="0.2">
      <c r="A75" s="37" t="s">
        <v>217</v>
      </c>
      <c r="B75" s="85" t="s">
        <v>218</v>
      </c>
      <c r="C75" s="78"/>
      <c r="D75" s="78"/>
      <c r="E75" s="61"/>
      <c r="F75" s="160" t="s">
        <v>399</v>
      </c>
    </row>
    <row r="76" spans="1:6" s="84" customFormat="1" ht="12" customHeight="1" x14ac:dyDescent="0.2">
      <c r="A76" s="36" t="s">
        <v>219</v>
      </c>
      <c r="B76" s="86" t="s">
        <v>220</v>
      </c>
      <c r="C76" s="78">
        <v>0</v>
      </c>
      <c r="D76" s="78">
        <v>0</v>
      </c>
      <c r="E76" s="61">
        <v>0</v>
      </c>
      <c r="F76" s="160" t="s">
        <v>400</v>
      </c>
    </row>
    <row r="77" spans="1:6" s="84" customFormat="1" ht="12" customHeight="1" thickBot="1" x14ac:dyDescent="0.25">
      <c r="A77" s="38" t="s">
        <v>221</v>
      </c>
      <c r="B77" s="66" t="s">
        <v>424</v>
      </c>
      <c r="C77" s="78">
        <v>4292357</v>
      </c>
      <c r="D77" s="78">
        <v>5714731</v>
      </c>
      <c r="E77" s="61">
        <v>5714731</v>
      </c>
      <c r="F77" s="160" t="s">
        <v>401</v>
      </c>
    </row>
    <row r="78" spans="1:6" s="84" customFormat="1" ht="12" customHeight="1" thickBot="1" x14ac:dyDescent="0.25">
      <c r="A78" s="95" t="s">
        <v>222</v>
      </c>
      <c r="B78" s="64" t="s">
        <v>223</v>
      </c>
      <c r="C78" s="74">
        <v>0</v>
      </c>
      <c r="D78" s="74">
        <v>0</v>
      </c>
      <c r="E78" s="57">
        <v>0</v>
      </c>
      <c r="F78" s="160" t="s">
        <v>402</v>
      </c>
    </row>
    <row r="79" spans="1:6" s="84" customFormat="1" ht="12" customHeight="1" x14ac:dyDescent="0.2">
      <c r="A79" s="88" t="s">
        <v>224</v>
      </c>
      <c r="B79" s="85" t="s">
        <v>225</v>
      </c>
      <c r="C79" s="78">
        <v>0</v>
      </c>
      <c r="D79" s="78">
        <v>0</v>
      </c>
      <c r="E79" s="61">
        <v>0</v>
      </c>
      <c r="F79" s="160" t="s">
        <v>403</v>
      </c>
    </row>
    <row r="80" spans="1:6" s="84" customFormat="1" ht="12" customHeight="1" x14ac:dyDescent="0.2">
      <c r="A80" s="89" t="s">
        <v>226</v>
      </c>
      <c r="B80" s="86" t="s">
        <v>227</v>
      </c>
      <c r="C80" s="78">
        <v>0</v>
      </c>
      <c r="D80" s="78">
        <v>0</v>
      </c>
      <c r="E80" s="61">
        <v>0</v>
      </c>
      <c r="F80" s="160" t="s">
        <v>404</v>
      </c>
    </row>
    <row r="81" spans="1:6" s="84" customFormat="1" ht="12" customHeight="1" x14ac:dyDescent="0.2">
      <c r="A81" s="89" t="s">
        <v>228</v>
      </c>
      <c r="B81" s="86" t="s">
        <v>229</v>
      </c>
      <c r="C81" s="78">
        <v>0</v>
      </c>
      <c r="D81" s="78">
        <v>0</v>
      </c>
      <c r="E81" s="61">
        <v>0</v>
      </c>
      <c r="F81" s="160" t="s">
        <v>405</v>
      </c>
    </row>
    <row r="82" spans="1:6" s="84" customFormat="1" ht="12" customHeight="1" thickBot="1" x14ac:dyDescent="0.25">
      <c r="A82" s="96" t="s">
        <v>230</v>
      </c>
      <c r="B82" s="66" t="s">
        <v>231</v>
      </c>
      <c r="C82" s="78">
        <v>0</v>
      </c>
      <c r="D82" s="78">
        <v>0</v>
      </c>
      <c r="E82" s="61">
        <v>0</v>
      </c>
      <c r="F82" s="160" t="s">
        <v>406</v>
      </c>
    </row>
    <row r="83" spans="1:6" s="84" customFormat="1" ht="12" customHeight="1" thickBot="1" x14ac:dyDescent="0.25">
      <c r="A83" s="95" t="s">
        <v>232</v>
      </c>
      <c r="B83" s="64" t="s">
        <v>233</v>
      </c>
      <c r="C83" s="98">
        <v>0</v>
      </c>
      <c r="D83" s="98">
        <v>0</v>
      </c>
      <c r="E83" s="99">
        <v>0</v>
      </c>
      <c r="F83" s="160" t="s">
        <v>407</v>
      </c>
    </row>
    <row r="84" spans="1:6" s="84" customFormat="1" ht="12" customHeight="1" thickBot="1" x14ac:dyDescent="0.25">
      <c r="A84" s="95" t="s">
        <v>234</v>
      </c>
      <c r="B84" s="22" t="s">
        <v>235</v>
      </c>
      <c r="C84" s="80">
        <f>SUM(C71+C74+C78+C83)</f>
        <v>4292357</v>
      </c>
      <c r="D84" s="80">
        <f t="shared" ref="D84:E84" si="9">SUM(D71+D74+D78+D83)</f>
        <v>7126108</v>
      </c>
      <c r="E84" s="80">
        <f t="shared" si="9"/>
        <v>7126108</v>
      </c>
      <c r="F84" s="160" t="s">
        <v>408</v>
      </c>
    </row>
    <row r="85" spans="1:6" s="84" customFormat="1" ht="21" customHeight="1" thickBot="1" x14ac:dyDescent="0.25">
      <c r="A85" s="97" t="s">
        <v>236</v>
      </c>
      <c r="B85" s="25" t="s">
        <v>237</v>
      </c>
      <c r="C85" s="80">
        <f>SUM(C61+C84)</f>
        <v>11693424</v>
      </c>
      <c r="D85" s="80">
        <f t="shared" ref="D85:E85" si="10">SUM(D61+D84)</f>
        <v>14287744</v>
      </c>
      <c r="E85" s="80">
        <f t="shared" si="10"/>
        <v>12585024</v>
      </c>
      <c r="F85" s="160" t="s">
        <v>409</v>
      </c>
    </row>
    <row r="86" spans="1:6" s="84" customFormat="1" ht="12" customHeight="1" x14ac:dyDescent="0.2">
      <c r="A86" s="20"/>
      <c r="B86" s="20"/>
      <c r="C86" s="21">
        <v>0</v>
      </c>
      <c r="D86" s="21"/>
      <c r="E86" s="21"/>
      <c r="F86" s="160"/>
    </row>
    <row r="87" spans="1:6" ht="16.5" customHeight="1" x14ac:dyDescent="0.25">
      <c r="A87" s="167"/>
      <c r="B87" s="167"/>
      <c r="C87" s="167"/>
      <c r="D87" s="167"/>
      <c r="E87" s="167"/>
      <c r="F87" s="158"/>
    </row>
    <row r="88" spans="1:6" s="90" customFormat="1" ht="16.5" customHeight="1" thickBot="1" x14ac:dyDescent="0.3">
      <c r="A88" s="9" t="s">
        <v>74</v>
      </c>
      <c r="B88" s="9"/>
      <c r="C88" s="51"/>
      <c r="D88" s="51"/>
      <c r="E88" s="51" t="s">
        <v>418</v>
      </c>
      <c r="F88" s="161"/>
    </row>
    <row r="89" spans="1:6" s="90" customFormat="1" ht="16.5" customHeight="1" x14ac:dyDescent="0.25">
      <c r="A89" s="173" t="s">
        <v>39</v>
      </c>
      <c r="B89" s="170" t="s">
        <v>128</v>
      </c>
      <c r="C89" s="168" t="str">
        <f>+C3</f>
        <v>2019. évi</v>
      </c>
      <c r="D89" s="168"/>
      <c r="E89" s="169"/>
      <c r="F89" s="161"/>
    </row>
    <row r="90" spans="1:6" ht="38.1" customHeight="1" thickBot="1" x14ac:dyDescent="0.3">
      <c r="A90" s="174"/>
      <c r="B90" s="171"/>
      <c r="C90" s="10" t="s">
        <v>129</v>
      </c>
      <c r="D90" s="10" t="s">
        <v>130</v>
      </c>
      <c r="E90" s="11" t="s">
        <v>131</v>
      </c>
      <c r="F90" s="158"/>
    </row>
    <row r="91" spans="1:6" s="83" customFormat="1" ht="12" customHeight="1" thickBot="1" x14ac:dyDescent="0.25">
      <c r="A91" s="47" t="s">
        <v>238</v>
      </c>
      <c r="B91" s="48" t="s">
        <v>239</v>
      </c>
      <c r="C91" s="48" t="s">
        <v>240</v>
      </c>
      <c r="D91" s="48" t="s">
        <v>241</v>
      </c>
      <c r="E91" s="49" t="s">
        <v>242</v>
      </c>
      <c r="F91" s="159"/>
    </row>
    <row r="92" spans="1:6" ht="12" customHeight="1" thickBot="1" x14ac:dyDescent="0.3">
      <c r="A92" s="44" t="s">
        <v>2</v>
      </c>
      <c r="B92" s="46" t="s">
        <v>244</v>
      </c>
      <c r="C92" s="73">
        <f>SUM(C93:C97)</f>
        <v>11693424</v>
      </c>
      <c r="D92" s="73">
        <f>SUM(D93:D97)</f>
        <v>14287744</v>
      </c>
      <c r="E92" s="73">
        <f>SUM(E93:E97)</f>
        <v>11098328</v>
      </c>
      <c r="F92" s="158" t="s">
        <v>330</v>
      </c>
    </row>
    <row r="93" spans="1:6" ht="12" customHeight="1" x14ac:dyDescent="0.25">
      <c r="A93" s="39" t="s">
        <v>51</v>
      </c>
      <c r="B93" s="32" t="s">
        <v>30</v>
      </c>
      <c r="C93" s="12">
        <v>2598476</v>
      </c>
      <c r="D93" s="12">
        <v>3513686</v>
      </c>
      <c r="E93" s="28">
        <v>2579388</v>
      </c>
      <c r="F93" s="158" t="s">
        <v>331</v>
      </c>
    </row>
    <row r="94" spans="1:6" ht="12" customHeight="1" x14ac:dyDescent="0.25">
      <c r="A94" s="36" t="s">
        <v>52</v>
      </c>
      <c r="B94" s="30" t="s">
        <v>92</v>
      </c>
      <c r="C94" s="75">
        <v>453473</v>
      </c>
      <c r="D94" s="75">
        <v>684559</v>
      </c>
      <c r="E94" s="58">
        <v>498469</v>
      </c>
      <c r="F94" s="158" t="s">
        <v>332</v>
      </c>
    </row>
    <row r="95" spans="1:6" ht="12" customHeight="1" x14ac:dyDescent="0.25">
      <c r="A95" s="36" t="s">
        <v>53</v>
      </c>
      <c r="B95" s="30" t="s">
        <v>70</v>
      </c>
      <c r="C95" s="77">
        <v>8641475</v>
      </c>
      <c r="D95" s="77">
        <v>10089499</v>
      </c>
      <c r="E95" s="60">
        <v>8020471</v>
      </c>
      <c r="F95" s="158" t="s">
        <v>333</v>
      </c>
    </row>
    <row r="96" spans="1:6" ht="12" customHeight="1" x14ac:dyDescent="0.25">
      <c r="A96" s="36" t="s">
        <v>54</v>
      </c>
      <c r="B96" s="33" t="s">
        <v>93</v>
      </c>
      <c r="C96" s="77"/>
      <c r="D96" s="77"/>
      <c r="E96" s="60"/>
      <c r="F96" s="158" t="s">
        <v>334</v>
      </c>
    </row>
    <row r="97" spans="1:6" ht="12" customHeight="1" x14ac:dyDescent="0.25">
      <c r="A97" s="36" t="s">
        <v>62</v>
      </c>
      <c r="B97" s="41" t="s">
        <v>94</v>
      </c>
      <c r="C97" s="77"/>
      <c r="D97" s="77"/>
      <c r="E97" s="77"/>
      <c r="F97" s="158" t="s">
        <v>335</v>
      </c>
    </row>
    <row r="98" spans="1:6" ht="12" customHeight="1" x14ac:dyDescent="0.25">
      <c r="A98" s="36" t="s">
        <v>55</v>
      </c>
      <c r="B98" s="30" t="s">
        <v>245</v>
      </c>
      <c r="C98" s="77"/>
      <c r="D98" s="77"/>
      <c r="E98" s="60"/>
      <c r="F98" s="158" t="s">
        <v>336</v>
      </c>
    </row>
    <row r="99" spans="1:6" ht="12" customHeight="1" x14ac:dyDescent="0.25">
      <c r="A99" s="36" t="s">
        <v>56</v>
      </c>
      <c r="B99" s="53" t="s">
        <v>246</v>
      </c>
      <c r="C99" s="77"/>
      <c r="D99" s="77"/>
      <c r="E99" s="60"/>
      <c r="F99" s="158" t="s">
        <v>337</v>
      </c>
    </row>
    <row r="100" spans="1:6" ht="12" customHeight="1" x14ac:dyDescent="0.25">
      <c r="A100" s="36" t="s">
        <v>63</v>
      </c>
      <c r="B100" s="54" t="s">
        <v>247</v>
      </c>
      <c r="C100" s="77"/>
      <c r="D100" s="77"/>
      <c r="E100" s="60"/>
      <c r="F100" s="158" t="s">
        <v>338</v>
      </c>
    </row>
    <row r="101" spans="1:6" ht="12" customHeight="1" x14ac:dyDescent="0.25">
      <c r="A101" s="36" t="s">
        <v>64</v>
      </c>
      <c r="B101" s="54" t="s">
        <v>248</v>
      </c>
      <c r="C101" s="77"/>
      <c r="D101" s="77"/>
      <c r="E101" s="60"/>
      <c r="F101" s="158" t="s">
        <v>339</v>
      </c>
    </row>
    <row r="102" spans="1:6" ht="12" customHeight="1" x14ac:dyDescent="0.25">
      <c r="A102" s="36" t="s">
        <v>65</v>
      </c>
      <c r="B102" s="53" t="s">
        <v>249</v>
      </c>
      <c r="C102" s="77"/>
      <c r="D102" s="77"/>
      <c r="E102" s="60"/>
      <c r="F102" s="158" t="s">
        <v>340</v>
      </c>
    </row>
    <row r="103" spans="1:6" ht="12" customHeight="1" x14ac:dyDescent="0.25">
      <c r="A103" s="36" t="s">
        <v>66</v>
      </c>
      <c r="B103" s="53" t="s">
        <v>250</v>
      </c>
      <c r="C103" s="77"/>
      <c r="D103" s="77"/>
      <c r="E103" s="60"/>
      <c r="F103" s="158" t="s">
        <v>341</v>
      </c>
    </row>
    <row r="104" spans="1:6" ht="12" customHeight="1" x14ac:dyDescent="0.25">
      <c r="A104" s="36" t="s">
        <v>68</v>
      </c>
      <c r="B104" s="54" t="s">
        <v>251</v>
      </c>
      <c r="C104" s="77"/>
      <c r="D104" s="77"/>
      <c r="E104" s="60"/>
      <c r="F104" s="158" t="s">
        <v>342</v>
      </c>
    </row>
    <row r="105" spans="1:6" ht="12" customHeight="1" x14ac:dyDescent="0.25">
      <c r="A105" s="35" t="s">
        <v>95</v>
      </c>
      <c r="B105" s="55" t="s">
        <v>252</v>
      </c>
      <c r="C105" s="77"/>
      <c r="D105" s="77"/>
      <c r="E105" s="60"/>
      <c r="F105" s="158" t="s">
        <v>343</v>
      </c>
    </row>
    <row r="106" spans="1:6" ht="12" customHeight="1" x14ac:dyDescent="0.25">
      <c r="A106" s="36" t="s">
        <v>253</v>
      </c>
      <c r="B106" s="55" t="s">
        <v>254</v>
      </c>
      <c r="C106" s="77"/>
      <c r="D106" s="77"/>
      <c r="E106" s="60"/>
      <c r="F106" s="158" t="s">
        <v>344</v>
      </c>
    </row>
    <row r="107" spans="1:6" ht="12" customHeight="1" thickBot="1" x14ac:dyDescent="0.3">
      <c r="A107" s="40" t="s">
        <v>255</v>
      </c>
      <c r="B107" s="56" t="s">
        <v>256</v>
      </c>
      <c r="C107" s="13"/>
      <c r="D107" s="13"/>
      <c r="E107" s="23"/>
      <c r="F107" s="158" t="s">
        <v>345</v>
      </c>
    </row>
    <row r="108" spans="1:6" ht="12" customHeight="1" thickBot="1" x14ac:dyDescent="0.3">
      <c r="A108" s="42" t="s">
        <v>3</v>
      </c>
      <c r="B108" s="45" t="s">
        <v>257</v>
      </c>
      <c r="C108" s="74">
        <f>SUM(C109:C113)</f>
        <v>0</v>
      </c>
      <c r="D108" s="74">
        <f t="shared" ref="D108:E108" si="11">SUM(D109:D113)</f>
        <v>0</v>
      </c>
      <c r="E108" s="74">
        <f t="shared" si="11"/>
        <v>0</v>
      </c>
      <c r="F108" s="158" t="s">
        <v>346</v>
      </c>
    </row>
    <row r="109" spans="1:6" ht="12" customHeight="1" x14ac:dyDescent="0.25">
      <c r="A109" s="37" t="s">
        <v>57</v>
      </c>
      <c r="B109" s="30" t="s">
        <v>107</v>
      </c>
      <c r="C109" s="76"/>
      <c r="D109" s="76"/>
      <c r="E109" s="59"/>
      <c r="F109" s="158" t="s">
        <v>347</v>
      </c>
    </row>
    <row r="110" spans="1:6" ht="12" customHeight="1" x14ac:dyDescent="0.25">
      <c r="A110" s="37" t="s">
        <v>58</v>
      </c>
      <c r="B110" s="34" t="s">
        <v>258</v>
      </c>
      <c r="C110" s="76"/>
      <c r="D110" s="76"/>
      <c r="E110" s="59"/>
      <c r="F110" s="158" t="s">
        <v>348</v>
      </c>
    </row>
    <row r="111" spans="1:6" x14ac:dyDescent="0.25">
      <c r="A111" s="37" t="s">
        <v>59</v>
      </c>
      <c r="B111" s="34" t="s">
        <v>96</v>
      </c>
      <c r="C111" s="75"/>
      <c r="D111" s="75"/>
      <c r="E111" s="58"/>
      <c r="F111" s="158" t="s">
        <v>349</v>
      </c>
    </row>
    <row r="112" spans="1:6" ht="12" customHeight="1" x14ac:dyDescent="0.25">
      <c r="A112" s="37" t="s">
        <v>60</v>
      </c>
      <c r="B112" s="34" t="s">
        <v>259</v>
      </c>
      <c r="C112" s="75"/>
      <c r="D112" s="75"/>
      <c r="E112" s="58"/>
      <c r="F112" s="158" t="s">
        <v>350</v>
      </c>
    </row>
    <row r="113" spans="1:6" ht="12" customHeight="1" x14ac:dyDescent="0.25">
      <c r="A113" s="37" t="s">
        <v>61</v>
      </c>
      <c r="B113" s="66" t="s">
        <v>110</v>
      </c>
      <c r="C113" s="75"/>
      <c r="D113" s="75"/>
      <c r="E113" s="75"/>
      <c r="F113" s="158" t="s">
        <v>351</v>
      </c>
    </row>
    <row r="114" spans="1:6" ht="21.75" customHeight="1" x14ac:dyDescent="0.25">
      <c r="A114" s="37" t="s">
        <v>67</v>
      </c>
      <c r="B114" s="65" t="s">
        <v>260</v>
      </c>
      <c r="C114" s="75"/>
      <c r="D114" s="75"/>
      <c r="E114" s="58"/>
      <c r="F114" s="158" t="s">
        <v>352</v>
      </c>
    </row>
    <row r="115" spans="1:6" ht="24" customHeight="1" x14ac:dyDescent="0.25">
      <c r="A115" s="37" t="s">
        <v>69</v>
      </c>
      <c r="B115" s="81" t="s">
        <v>261</v>
      </c>
      <c r="C115" s="75"/>
      <c r="D115" s="75"/>
      <c r="E115" s="58"/>
      <c r="F115" s="158" t="s">
        <v>353</v>
      </c>
    </row>
    <row r="116" spans="1:6" ht="12" customHeight="1" x14ac:dyDescent="0.25">
      <c r="A116" s="37" t="s">
        <v>97</v>
      </c>
      <c r="B116" s="54" t="s">
        <v>248</v>
      </c>
      <c r="C116" s="75"/>
      <c r="D116" s="75"/>
      <c r="E116" s="58"/>
      <c r="F116" s="158" t="s">
        <v>354</v>
      </c>
    </row>
    <row r="117" spans="1:6" ht="12" customHeight="1" x14ac:dyDescent="0.25">
      <c r="A117" s="37" t="s">
        <v>98</v>
      </c>
      <c r="B117" s="54" t="s">
        <v>262</v>
      </c>
      <c r="C117" s="75"/>
      <c r="D117" s="75"/>
      <c r="E117" s="58"/>
      <c r="F117" s="158" t="s">
        <v>355</v>
      </c>
    </row>
    <row r="118" spans="1:6" ht="12" customHeight="1" x14ac:dyDescent="0.25">
      <c r="A118" s="37" t="s">
        <v>99</v>
      </c>
      <c r="B118" s="54" t="s">
        <v>263</v>
      </c>
      <c r="C118" s="75"/>
      <c r="D118" s="75"/>
      <c r="E118" s="58"/>
      <c r="F118" s="158" t="s">
        <v>356</v>
      </c>
    </row>
    <row r="119" spans="1:6" s="100" customFormat="1" ht="12" customHeight="1" x14ac:dyDescent="0.25">
      <c r="A119" s="37" t="s">
        <v>264</v>
      </c>
      <c r="B119" s="54" t="s">
        <v>251</v>
      </c>
      <c r="C119" s="75"/>
      <c r="D119" s="75"/>
      <c r="E119" s="58"/>
      <c r="F119" s="158" t="s">
        <v>357</v>
      </c>
    </row>
    <row r="120" spans="1:6" ht="12" customHeight="1" x14ac:dyDescent="0.25">
      <c r="A120" s="37" t="s">
        <v>265</v>
      </c>
      <c r="B120" s="54" t="s">
        <v>266</v>
      </c>
      <c r="C120" s="75"/>
      <c r="D120" s="75"/>
      <c r="E120" s="58"/>
      <c r="F120" s="158" t="s">
        <v>358</v>
      </c>
    </row>
    <row r="121" spans="1:6" ht="12" customHeight="1" thickBot="1" x14ac:dyDescent="0.3">
      <c r="A121" s="35" t="s">
        <v>267</v>
      </c>
      <c r="B121" s="54" t="s">
        <v>268</v>
      </c>
      <c r="C121" s="77"/>
      <c r="D121" s="77"/>
      <c r="E121" s="60"/>
      <c r="F121" s="158" t="s">
        <v>359</v>
      </c>
    </row>
    <row r="122" spans="1:6" ht="12" customHeight="1" thickBot="1" x14ac:dyDescent="0.3">
      <c r="A122" s="42" t="s">
        <v>4</v>
      </c>
      <c r="B122" s="50" t="s">
        <v>269</v>
      </c>
      <c r="C122" s="74"/>
      <c r="D122" s="74"/>
      <c r="E122" s="57">
        <v>0</v>
      </c>
      <c r="F122" s="158" t="s">
        <v>360</v>
      </c>
    </row>
    <row r="123" spans="1:6" ht="12" customHeight="1" x14ac:dyDescent="0.25">
      <c r="A123" s="37" t="s">
        <v>40</v>
      </c>
      <c r="B123" s="31" t="s">
        <v>34</v>
      </c>
      <c r="C123" s="76"/>
      <c r="D123" s="76"/>
      <c r="E123" s="59">
        <v>0</v>
      </c>
      <c r="F123" s="158" t="s">
        <v>361</v>
      </c>
    </row>
    <row r="124" spans="1:6" ht="12" customHeight="1" thickBot="1" x14ac:dyDescent="0.3">
      <c r="A124" s="38" t="s">
        <v>41</v>
      </c>
      <c r="B124" s="34" t="s">
        <v>35</v>
      </c>
      <c r="C124" s="77"/>
      <c r="D124" s="77"/>
      <c r="E124" s="60">
        <v>0</v>
      </c>
      <c r="F124" s="158" t="s">
        <v>362</v>
      </c>
    </row>
    <row r="125" spans="1:6" ht="12" customHeight="1" thickBot="1" x14ac:dyDescent="0.3">
      <c r="A125" s="42" t="s">
        <v>5</v>
      </c>
      <c r="B125" s="50" t="s">
        <v>270</v>
      </c>
      <c r="C125" s="74">
        <f>SUM(C92+C108+C122)</f>
        <v>11693424</v>
      </c>
      <c r="D125" s="74">
        <f t="shared" ref="D125:E125" si="12">SUM(D92+D108+D122)</f>
        <v>14287744</v>
      </c>
      <c r="E125" s="74">
        <f t="shared" si="12"/>
        <v>11098328</v>
      </c>
      <c r="F125" s="158" t="s">
        <v>363</v>
      </c>
    </row>
    <row r="126" spans="1:6" ht="12" customHeight="1" thickBot="1" x14ac:dyDescent="0.3">
      <c r="A126" s="42" t="s">
        <v>6</v>
      </c>
      <c r="B126" s="50" t="s">
        <v>271</v>
      </c>
      <c r="C126" s="74">
        <v>0</v>
      </c>
      <c r="D126" s="74">
        <v>0</v>
      </c>
      <c r="E126" s="57">
        <v>0</v>
      </c>
      <c r="F126" s="158" t="s">
        <v>364</v>
      </c>
    </row>
    <row r="127" spans="1:6" ht="12" customHeight="1" x14ac:dyDescent="0.25">
      <c r="A127" s="37" t="s">
        <v>44</v>
      </c>
      <c r="B127" s="31" t="s">
        <v>272</v>
      </c>
      <c r="C127" s="75">
        <v>0</v>
      </c>
      <c r="D127" s="75">
        <v>0</v>
      </c>
      <c r="E127" s="58">
        <v>0</v>
      </c>
      <c r="F127" s="158" t="s">
        <v>365</v>
      </c>
    </row>
    <row r="128" spans="1:6" ht="12" customHeight="1" x14ac:dyDescent="0.25">
      <c r="A128" s="37" t="s">
        <v>45</v>
      </c>
      <c r="B128" s="31" t="s">
        <v>273</v>
      </c>
      <c r="C128" s="75">
        <v>0</v>
      </c>
      <c r="D128" s="75">
        <v>0</v>
      </c>
      <c r="E128" s="58">
        <v>0</v>
      </c>
      <c r="F128" s="158" t="s">
        <v>366</v>
      </c>
    </row>
    <row r="129" spans="1:9" ht="12" customHeight="1" thickBot="1" x14ac:dyDescent="0.3">
      <c r="A129" s="35" t="s">
        <v>46</v>
      </c>
      <c r="B129" s="29" t="s">
        <v>274</v>
      </c>
      <c r="C129" s="75">
        <v>0</v>
      </c>
      <c r="D129" s="75">
        <v>0</v>
      </c>
      <c r="E129" s="58">
        <v>0</v>
      </c>
      <c r="F129" s="158" t="s">
        <v>367</v>
      </c>
    </row>
    <row r="130" spans="1:9" ht="12" customHeight="1" thickBot="1" x14ac:dyDescent="0.3">
      <c r="A130" s="42" t="s">
        <v>7</v>
      </c>
      <c r="B130" s="50" t="s">
        <v>275</v>
      </c>
      <c r="C130" s="74">
        <v>0</v>
      </c>
      <c r="D130" s="74">
        <v>0</v>
      </c>
      <c r="E130" s="57">
        <v>0</v>
      </c>
      <c r="F130" s="158" t="s">
        <v>368</v>
      </c>
    </row>
    <row r="131" spans="1:9" ht="12" customHeight="1" x14ac:dyDescent="0.25">
      <c r="A131" s="37" t="s">
        <v>47</v>
      </c>
      <c r="B131" s="31" t="s">
        <v>276</v>
      </c>
      <c r="C131" s="75">
        <f>D132+C133</f>
        <v>0</v>
      </c>
      <c r="D131" s="75">
        <v>0</v>
      </c>
      <c r="E131" s="58">
        <v>0</v>
      </c>
      <c r="F131" s="158" t="s">
        <v>369</v>
      </c>
    </row>
    <row r="132" spans="1:9" ht="12" customHeight="1" x14ac:dyDescent="0.25">
      <c r="A132" s="37" t="s">
        <v>48</v>
      </c>
      <c r="B132" s="31" t="s">
        <v>277</v>
      </c>
      <c r="C132" s="75">
        <v>0</v>
      </c>
      <c r="D132" s="75">
        <v>0</v>
      </c>
      <c r="E132" s="58">
        <v>0</v>
      </c>
      <c r="F132" s="158" t="s">
        <v>370</v>
      </c>
    </row>
    <row r="133" spans="1:9" ht="12" customHeight="1" x14ac:dyDescent="0.25">
      <c r="A133" s="37" t="s">
        <v>176</v>
      </c>
      <c r="B133" s="31" t="s">
        <v>278</v>
      </c>
      <c r="C133" s="75">
        <v>0</v>
      </c>
      <c r="D133" s="75">
        <v>0</v>
      </c>
      <c r="E133" s="58">
        <v>0</v>
      </c>
      <c r="F133" s="158" t="s">
        <v>371</v>
      </c>
    </row>
    <row r="134" spans="1:9" ht="12" customHeight="1" thickBot="1" x14ac:dyDescent="0.3">
      <c r="A134" s="35" t="s">
        <v>178</v>
      </c>
      <c r="B134" s="29" t="s">
        <v>279</v>
      </c>
      <c r="C134" s="75">
        <v>0</v>
      </c>
      <c r="D134" s="75">
        <v>0</v>
      </c>
      <c r="E134" s="58">
        <v>0</v>
      </c>
      <c r="F134" s="158" t="s">
        <v>372</v>
      </c>
    </row>
    <row r="135" spans="1:9" ht="12" customHeight="1" thickBot="1" x14ac:dyDescent="0.3">
      <c r="A135" s="42" t="s">
        <v>8</v>
      </c>
      <c r="B135" s="50" t="s">
        <v>280</v>
      </c>
      <c r="C135" s="80">
        <f>SUM(C136:C139)</f>
        <v>0</v>
      </c>
      <c r="D135" s="80">
        <f t="shared" ref="D135:E135" si="13">SUM(D136:D139)</f>
        <v>0</v>
      </c>
      <c r="E135" s="80">
        <f t="shared" si="13"/>
        <v>0</v>
      </c>
      <c r="F135" s="158" t="s">
        <v>373</v>
      </c>
    </row>
    <row r="136" spans="1:9" ht="12" customHeight="1" x14ac:dyDescent="0.25">
      <c r="A136" s="37" t="s">
        <v>49</v>
      </c>
      <c r="B136" s="31" t="s">
        <v>281</v>
      </c>
      <c r="C136" s="75">
        <v>0</v>
      </c>
      <c r="D136" s="75">
        <v>0</v>
      </c>
      <c r="E136" s="58">
        <v>0</v>
      </c>
      <c r="F136" s="158" t="s">
        <v>374</v>
      </c>
    </row>
    <row r="137" spans="1:9" ht="12" customHeight="1" x14ac:dyDescent="0.25">
      <c r="A137" s="37" t="s">
        <v>50</v>
      </c>
      <c r="B137" s="31" t="s">
        <v>282</v>
      </c>
      <c r="C137" s="75"/>
      <c r="D137" s="75"/>
      <c r="E137" s="58"/>
      <c r="F137" s="158" t="s">
        <v>375</v>
      </c>
    </row>
    <row r="138" spans="1:9" ht="12" customHeight="1" x14ac:dyDescent="0.25">
      <c r="A138" s="37" t="s">
        <v>184</v>
      </c>
      <c r="B138" s="31" t="s">
        <v>283</v>
      </c>
      <c r="C138" s="75">
        <v>0</v>
      </c>
      <c r="D138" s="75">
        <v>0</v>
      </c>
      <c r="E138" s="58">
        <v>0</v>
      </c>
      <c r="F138" s="158" t="s">
        <v>376</v>
      </c>
    </row>
    <row r="139" spans="1:9" ht="12" customHeight="1" thickBot="1" x14ac:dyDescent="0.3">
      <c r="A139" s="35" t="s">
        <v>186</v>
      </c>
      <c r="B139" s="29" t="s">
        <v>284</v>
      </c>
      <c r="C139" s="75">
        <v>0</v>
      </c>
      <c r="D139" s="75">
        <v>0</v>
      </c>
      <c r="E139" s="58">
        <v>0</v>
      </c>
      <c r="F139" s="158" t="s">
        <v>377</v>
      </c>
    </row>
    <row r="140" spans="1:9" ht="15" customHeight="1" thickBot="1" x14ac:dyDescent="0.3">
      <c r="A140" s="42" t="s">
        <v>9</v>
      </c>
      <c r="B140" s="50" t="s">
        <v>285</v>
      </c>
      <c r="C140" s="14">
        <v>0</v>
      </c>
      <c r="D140" s="14">
        <v>0</v>
      </c>
      <c r="E140" s="27">
        <v>0</v>
      </c>
      <c r="F140" s="158" t="s">
        <v>378</v>
      </c>
      <c r="G140" s="91"/>
      <c r="H140" s="91"/>
      <c r="I140" s="91"/>
    </row>
    <row r="141" spans="1:9" s="84" customFormat="1" ht="12.95" customHeight="1" x14ac:dyDescent="0.25">
      <c r="A141" s="37" t="s">
        <v>90</v>
      </c>
      <c r="B141" s="31" t="s">
        <v>286</v>
      </c>
      <c r="C141" s="75">
        <v>0</v>
      </c>
      <c r="D141" s="75">
        <v>0</v>
      </c>
      <c r="E141" s="58">
        <v>0</v>
      </c>
      <c r="F141" s="158" t="s">
        <v>379</v>
      </c>
    </row>
    <row r="142" spans="1:9" ht="12.75" customHeight="1" x14ac:dyDescent="0.25">
      <c r="A142" s="37" t="s">
        <v>91</v>
      </c>
      <c r="B142" s="31" t="s">
        <v>287</v>
      </c>
      <c r="C142" s="75">
        <v>0</v>
      </c>
      <c r="D142" s="75">
        <v>0</v>
      </c>
      <c r="E142" s="58">
        <v>0</v>
      </c>
      <c r="F142" s="158" t="s">
        <v>380</v>
      </c>
    </row>
    <row r="143" spans="1:9" ht="12.75" customHeight="1" x14ac:dyDescent="0.25">
      <c r="A143" s="37" t="s">
        <v>109</v>
      </c>
      <c r="B143" s="31" t="s">
        <v>288</v>
      </c>
      <c r="C143" s="75">
        <v>0</v>
      </c>
      <c r="D143" s="75">
        <v>0</v>
      </c>
      <c r="E143" s="58">
        <v>0</v>
      </c>
      <c r="F143" s="158" t="s">
        <v>381</v>
      </c>
    </row>
    <row r="144" spans="1:9" ht="12.75" customHeight="1" thickBot="1" x14ac:dyDescent="0.3">
      <c r="A144" s="37" t="s">
        <v>191</v>
      </c>
      <c r="B144" s="31" t="s">
        <v>289</v>
      </c>
      <c r="C144" s="75">
        <v>0</v>
      </c>
      <c r="D144" s="75">
        <v>0</v>
      </c>
      <c r="E144" s="58">
        <v>0</v>
      </c>
      <c r="F144" s="158" t="s">
        <v>382</v>
      </c>
    </row>
    <row r="145" spans="1:6" ht="16.5" thickBot="1" x14ac:dyDescent="0.3">
      <c r="A145" s="42" t="s">
        <v>10</v>
      </c>
      <c r="B145" s="50" t="s">
        <v>290</v>
      </c>
      <c r="C145" s="26">
        <f>SUM(C135+C140)</f>
        <v>0</v>
      </c>
      <c r="D145" s="26">
        <f t="shared" ref="D145:E145" si="14">SUM(D135+D140)</f>
        <v>0</v>
      </c>
      <c r="E145" s="26">
        <f t="shared" si="14"/>
        <v>0</v>
      </c>
      <c r="F145" s="158" t="s">
        <v>383</v>
      </c>
    </row>
    <row r="146" spans="1:6" ht="16.5" thickBot="1" x14ac:dyDescent="0.3">
      <c r="A146" s="67" t="s">
        <v>11</v>
      </c>
      <c r="B146" s="70" t="s">
        <v>291</v>
      </c>
      <c r="C146" s="26">
        <f>SUM(C125+C145)</f>
        <v>11693424</v>
      </c>
      <c r="D146" s="26">
        <f t="shared" ref="D146:E146" si="15">SUM(D125+D145)</f>
        <v>14287744</v>
      </c>
      <c r="E146" s="26">
        <f t="shared" si="15"/>
        <v>11098328</v>
      </c>
      <c r="F146" s="158" t="s">
        <v>384</v>
      </c>
    </row>
    <row r="148" spans="1:6" ht="18.75" customHeight="1" x14ac:dyDescent="0.25">
      <c r="A148" s="172" t="s">
        <v>292</v>
      </c>
      <c r="B148" s="172"/>
      <c r="C148" s="172"/>
      <c r="D148" s="172"/>
      <c r="E148" s="172"/>
    </row>
    <row r="149" spans="1:6" ht="13.5" customHeight="1" thickBot="1" x14ac:dyDescent="0.3">
      <c r="A149" s="52" t="s">
        <v>75</v>
      </c>
      <c r="B149" s="52"/>
      <c r="C149" s="82"/>
      <c r="E149" s="69" t="s">
        <v>108</v>
      </c>
    </row>
    <row r="150" spans="1:6" ht="21.75" thickBot="1" x14ac:dyDescent="0.3">
      <c r="A150" s="42">
        <v>1</v>
      </c>
      <c r="B150" s="45" t="s">
        <v>293</v>
      </c>
      <c r="C150" s="68">
        <f>+C61-C125</f>
        <v>-4292357</v>
      </c>
      <c r="D150" s="68">
        <f>+D61-D125</f>
        <v>-7126108</v>
      </c>
      <c r="E150" s="68">
        <f>+E61-E125</f>
        <v>-5639412</v>
      </c>
    </row>
    <row r="151" spans="1:6" ht="21.75" thickBot="1" x14ac:dyDescent="0.3">
      <c r="A151" s="42" t="s">
        <v>3</v>
      </c>
      <c r="B151" s="45" t="s">
        <v>294</v>
      </c>
      <c r="C151" s="68">
        <f>+C84-C145</f>
        <v>4292357</v>
      </c>
      <c r="D151" s="68">
        <f>+D84-D145</f>
        <v>7126108</v>
      </c>
      <c r="E151" s="68">
        <f>+E84-E145</f>
        <v>7126108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</sheetData>
  <mergeCells count="10">
    <mergeCell ref="A1:E1"/>
    <mergeCell ref="C3:E3"/>
    <mergeCell ref="B3:B4"/>
    <mergeCell ref="A148:E148"/>
    <mergeCell ref="C89:E89"/>
    <mergeCell ref="B89:B90"/>
    <mergeCell ref="A89:A90"/>
    <mergeCell ref="A3:A4"/>
    <mergeCell ref="A87:E87"/>
    <mergeCell ref="A2:B2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horizontalDpi="4294967293" r:id="rId1"/>
  <headerFooter alignWithMargins="0">
    <oddHeader>&amp;L&amp;P&amp;C&amp;"Times New Roman CE,Félkövér"&amp;12
Sobor Község Önkormányzat
2019. ÉVI ZÁRSZÁMADÁSÁNAK PÉNZÜGYI MÉRLEGE&amp;10
&amp;R&amp;"Times New Roman CE,Félkövér dőlt"&amp;11 1.1. melléklet a     ../2020.(VII....) önkormányzati rendelethez</oddHeader>
  </headerFooter>
  <rowBreaks count="1" manualBreakCount="1">
    <brk id="8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0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6.83203125" style="2" customWidth="1"/>
    <col min="2" max="2" width="55.1640625" style="4" customWidth="1"/>
    <col min="3" max="5" width="16.33203125" style="2" customWidth="1"/>
    <col min="6" max="6" width="55.1640625" style="2" customWidth="1"/>
    <col min="7" max="9" width="16.33203125" style="2" customWidth="1"/>
    <col min="10" max="10" width="9.33203125" style="162" hidden="1" customWidth="1"/>
    <col min="11" max="16384" width="9.33203125" style="2"/>
  </cols>
  <sheetData>
    <row r="1" spans="1:10" ht="39.75" customHeight="1" x14ac:dyDescent="0.2">
      <c r="B1" s="182" t="s">
        <v>426</v>
      </c>
      <c r="C1" s="182"/>
      <c r="D1" s="182"/>
      <c r="E1" s="182"/>
      <c r="F1" s="182"/>
      <c r="G1" s="182"/>
      <c r="H1" s="182"/>
      <c r="I1" s="113"/>
      <c r="J1" s="162" t="s">
        <v>410</v>
      </c>
    </row>
    <row r="2" spans="1:10" ht="14.25" thickBot="1" x14ac:dyDescent="0.25">
      <c r="B2" s="181" t="s">
        <v>429</v>
      </c>
      <c r="G2" s="7"/>
      <c r="H2" s="7"/>
      <c r="I2" s="7" t="s">
        <v>419</v>
      </c>
    </row>
    <row r="3" spans="1:10" ht="18" customHeight="1" thickBot="1" x14ac:dyDescent="0.25">
      <c r="A3" s="175" t="s">
        <v>39</v>
      </c>
      <c r="B3" s="135" t="s">
        <v>32</v>
      </c>
      <c r="C3" s="136"/>
      <c r="D3" s="136"/>
      <c r="E3" s="136"/>
      <c r="F3" s="135" t="s">
        <v>33</v>
      </c>
      <c r="G3" s="137"/>
      <c r="H3" s="137"/>
      <c r="I3" s="137"/>
    </row>
    <row r="4" spans="1:10" s="114" customFormat="1" ht="35.25" customHeight="1" thickBot="1" x14ac:dyDescent="0.25">
      <c r="A4" s="176"/>
      <c r="B4" s="5" t="s">
        <v>37</v>
      </c>
      <c r="C4" s="6" t="str">
        <f>+CONCATENATE(LEFT('9.1.sz.mell.'!C3,4),". évi eredeti előirányzat")</f>
        <v>2019. évi eredeti előirányzat</v>
      </c>
      <c r="D4" s="101" t="str">
        <f>+CONCATENATE(LEFT('9.1.sz.mell.'!C3,4),". évi módosított előirányzat")</f>
        <v>2019. évi módosított előirányzat</v>
      </c>
      <c r="E4" s="6" t="str">
        <f>+CONCATENATE(LEFT('9.1.sz.mell.'!C3,4),". évi teljesítés")</f>
        <v>2019. évi teljesítés</v>
      </c>
      <c r="F4" s="5" t="s">
        <v>37</v>
      </c>
      <c r="G4" s="6" t="str">
        <f>+C4</f>
        <v>2019. évi eredeti előirányzat</v>
      </c>
      <c r="H4" s="101" t="str">
        <f>+D4</f>
        <v>2019. évi módosított előirányzat</v>
      </c>
      <c r="I4" s="130" t="str">
        <f>+E4</f>
        <v>2019. évi teljesítés</v>
      </c>
      <c r="J4" s="163"/>
    </row>
    <row r="5" spans="1:10" s="115" customFormat="1" ht="12" customHeight="1" thickBot="1" x14ac:dyDescent="0.25">
      <c r="A5" s="138" t="s">
        <v>238</v>
      </c>
      <c r="B5" s="139" t="s">
        <v>239</v>
      </c>
      <c r="C5" s="140" t="s">
        <v>240</v>
      </c>
      <c r="D5" s="140" t="s">
        <v>241</v>
      </c>
      <c r="E5" s="140" t="s">
        <v>242</v>
      </c>
      <c r="F5" s="139" t="s">
        <v>319</v>
      </c>
      <c r="G5" s="140" t="s">
        <v>320</v>
      </c>
      <c r="H5" s="140" t="s">
        <v>321</v>
      </c>
      <c r="I5" s="141" t="s">
        <v>322</v>
      </c>
      <c r="J5" s="164"/>
    </row>
    <row r="6" spans="1:10" ht="15" customHeight="1" thickBot="1" x14ac:dyDescent="0.25">
      <c r="A6" s="116" t="s">
        <v>2</v>
      </c>
      <c r="B6" s="117" t="s">
        <v>295</v>
      </c>
      <c r="C6" s="74">
        <v>7401067</v>
      </c>
      <c r="D6" s="74">
        <v>7161636</v>
      </c>
      <c r="E6" s="74">
        <v>5458916</v>
      </c>
      <c r="F6" s="117" t="s">
        <v>38</v>
      </c>
      <c r="G6" s="104">
        <v>2598476</v>
      </c>
      <c r="H6" s="104">
        <v>3513686</v>
      </c>
      <c r="I6" s="110">
        <v>2579388</v>
      </c>
      <c r="J6" s="162" t="s">
        <v>330</v>
      </c>
    </row>
    <row r="7" spans="1:10" ht="15" customHeight="1" thickBot="1" x14ac:dyDescent="0.25">
      <c r="A7" s="118" t="s">
        <v>3</v>
      </c>
      <c r="B7" s="119" t="s">
        <v>296</v>
      </c>
      <c r="C7" s="165">
        <v>0</v>
      </c>
      <c r="D7" s="165"/>
      <c r="E7" s="165"/>
      <c r="F7" s="119" t="s">
        <v>92</v>
      </c>
      <c r="G7" s="105">
        <v>453473</v>
      </c>
      <c r="H7" s="105">
        <v>684559</v>
      </c>
      <c r="I7" s="111">
        <v>498469</v>
      </c>
      <c r="J7" s="162" t="s">
        <v>331</v>
      </c>
    </row>
    <row r="8" spans="1:10" ht="15" customHeight="1" x14ac:dyDescent="0.2">
      <c r="A8" s="118" t="s">
        <v>4</v>
      </c>
      <c r="B8" s="119" t="s">
        <v>297</v>
      </c>
      <c r="C8" s="102">
        <v>0</v>
      </c>
      <c r="D8" s="102">
        <v>0</v>
      </c>
      <c r="E8" s="102">
        <v>0</v>
      </c>
      <c r="F8" s="119" t="s">
        <v>112</v>
      </c>
      <c r="G8" s="105">
        <v>8641475</v>
      </c>
      <c r="H8" s="105">
        <v>10089499</v>
      </c>
      <c r="I8" s="111">
        <v>8020471</v>
      </c>
      <c r="J8" s="162" t="s">
        <v>332</v>
      </c>
    </row>
    <row r="9" spans="1:10" ht="15" customHeight="1" x14ac:dyDescent="0.2">
      <c r="A9" s="118" t="s">
        <v>5</v>
      </c>
      <c r="B9" s="119" t="s">
        <v>83</v>
      </c>
      <c r="C9" s="102"/>
      <c r="D9" s="102"/>
      <c r="E9" s="102"/>
      <c r="F9" s="119" t="s">
        <v>93</v>
      </c>
      <c r="G9" s="105"/>
      <c r="H9" s="105"/>
      <c r="I9" s="111"/>
      <c r="J9" s="162" t="s">
        <v>333</v>
      </c>
    </row>
    <row r="10" spans="1:10" ht="15" customHeight="1" x14ac:dyDescent="0.2">
      <c r="A10" s="118" t="s">
        <v>6</v>
      </c>
      <c r="B10" s="120" t="s">
        <v>298</v>
      </c>
      <c r="C10" s="102"/>
      <c r="D10" s="102"/>
      <c r="E10" s="102"/>
      <c r="F10" s="119" t="s">
        <v>94</v>
      </c>
      <c r="G10" s="105"/>
      <c r="H10" s="105"/>
      <c r="I10" s="111"/>
      <c r="J10" s="162" t="s">
        <v>334</v>
      </c>
    </row>
    <row r="11" spans="1:10" ht="15" customHeight="1" thickBot="1" x14ac:dyDescent="0.25">
      <c r="A11" s="118" t="s">
        <v>7</v>
      </c>
      <c r="B11" s="119" t="s">
        <v>329</v>
      </c>
      <c r="C11" s="166">
        <v>0</v>
      </c>
      <c r="D11" s="166">
        <v>0</v>
      </c>
      <c r="E11" s="166">
        <v>0</v>
      </c>
      <c r="F11" s="119" t="s">
        <v>31</v>
      </c>
      <c r="G11" s="105"/>
      <c r="H11" s="105"/>
      <c r="I11" s="111">
        <v>0</v>
      </c>
      <c r="J11" s="162" t="s">
        <v>335</v>
      </c>
    </row>
    <row r="12" spans="1:10" ht="15" customHeight="1" thickBot="1" x14ac:dyDescent="0.25">
      <c r="A12" s="118" t="s">
        <v>8</v>
      </c>
      <c r="B12" s="119" t="s">
        <v>172</v>
      </c>
      <c r="C12" s="165">
        <v>7401067</v>
      </c>
      <c r="D12" s="165">
        <v>7161636</v>
      </c>
      <c r="E12" s="165">
        <v>5458916</v>
      </c>
      <c r="F12" s="1"/>
      <c r="G12" s="105"/>
      <c r="H12" s="105"/>
      <c r="I12" s="111"/>
      <c r="J12" s="162" t="s">
        <v>336</v>
      </c>
    </row>
    <row r="13" spans="1:10" ht="15" customHeight="1" x14ac:dyDescent="0.2">
      <c r="A13" s="118" t="s">
        <v>9</v>
      </c>
      <c r="B13" s="1"/>
      <c r="C13" s="105"/>
      <c r="D13" s="105"/>
      <c r="E13" s="105"/>
      <c r="F13" s="1"/>
      <c r="G13" s="105"/>
      <c r="H13" s="105"/>
      <c r="I13" s="111"/>
    </row>
    <row r="14" spans="1:10" ht="15" customHeight="1" x14ac:dyDescent="0.2">
      <c r="A14" s="118" t="s">
        <v>10</v>
      </c>
      <c r="B14" s="129"/>
      <c r="C14" s="106"/>
      <c r="D14" s="106"/>
      <c r="E14" s="106"/>
      <c r="F14" s="1"/>
      <c r="G14" s="105"/>
      <c r="H14" s="105"/>
      <c r="I14" s="111"/>
    </row>
    <row r="15" spans="1:10" ht="15" customHeight="1" x14ac:dyDescent="0.2">
      <c r="A15" s="118" t="s">
        <v>11</v>
      </c>
      <c r="B15" s="1"/>
      <c r="C15" s="105"/>
      <c r="D15" s="105"/>
      <c r="E15" s="105"/>
      <c r="F15" s="1"/>
      <c r="G15" s="105"/>
      <c r="H15" s="105"/>
      <c r="I15" s="111"/>
    </row>
    <row r="16" spans="1:10" ht="15" customHeight="1" x14ac:dyDescent="0.2">
      <c r="A16" s="118" t="s">
        <v>12</v>
      </c>
      <c r="B16" s="1"/>
      <c r="C16" s="105"/>
      <c r="D16" s="105"/>
      <c r="E16" s="105"/>
      <c r="F16" s="1"/>
      <c r="G16" s="105"/>
      <c r="H16" s="105"/>
      <c r="I16" s="111"/>
    </row>
    <row r="17" spans="1:10" ht="15" customHeight="1" thickBot="1" x14ac:dyDescent="0.25">
      <c r="A17" s="118" t="s">
        <v>13</v>
      </c>
      <c r="B17" s="3"/>
      <c r="C17" s="107"/>
      <c r="D17" s="107"/>
      <c r="E17" s="107"/>
      <c r="F17" s="1"/>
      <c r="G17" s="107"/>
      <c r="H17" s="107"/>
      <c r="I17" s="112"/>
    </row>
    <row r="18" spans="1:10" ht="17.25" customHeight="1" thickBot="1" x14ac:dyDescent="0.25">
      <c r="A18" s="121" t="s">
        <v>14</v>
      </c>
      <c r="B18" s="103" t="s">
        <v>299</v>
      </c>
      <c r="C18" s="108">
        <f>C7+C9+C10+C12+C13+C14+C15+C16+C17</f>
        <v>7401067</v>
      </c>
      <c r="D18" s="108">
        <f t="shared" ref="D18:E18" si="0">D7+D9+D10+D12+D13+D14+D15+D16+D17</f>
        <v>7161636</v>
      </c>
      <c r="E18" s="108">
        <f t="shared" si="0"/>
        <v>5458916</v>
      </c>
      <c r="F18" s="103" t="s">
        <v>306</v>
      </c>
      <c r="G18" s="108">
        <f>SUM(G6:G17)</f>
        <v>11693424</v>
      </c>
      <c r="H18" s="108">
        <f>SUM(H6:H17)</f>
        <v>14287744</v>
      </c>
      <c r="I18" s="108">
        <f>SUM(I6:I17)</f>
        <v>11098328</v>
      </c>
      <c r="J18" s="162" t="s">
        <v>337</v>
      </c>
    </row>
    <row r="19" spans="1:10" ht="15" customHeight="1" x14ac:dyDescent="0.2">
      <c r="A19" s="122" t="s">
        <v>15</v>
      </c>
      <c r="B19" s="123" t="s">
        <v>300</v>
      </c>
      <c r="C19" s="8">
        <f>C20+C21+C22+C23</f>
        <v>4292357</v>
      </c>
      <c r="D19" s="8">
        <f t="shared" ref="D19:E19" si="1">D20+D21+D22+D23</f>
        <v>7126108</v>
      </c>
      <c r="E19" s="8">
        <f t="shared" si="1"/>
        <v>7126108</v>
      </c>
      <c r="F19" s="124" t="s">
        <v>100</v>
      </c>
      <c r="G19" s="109"/>
      <c r="H19" s="109"/>
      <c r="I19" s="109"/>
      <c r="J19" s="162" t="s">
        <v>338</v>
      </c>
    </row>
    <row r="20" spans="1:10" ht="15" customHeight="1" x14ac:dyDescent="0.2">
      <c r="A20" s="125" t="s">
        <v>16</v>
      </c>
      <c r="B20" s="124" t="s">
        <v>105</v>
      </c>
      <c r="C20" s="102"/>
      <c r="D20" s="102">
        <v>1411377</v>
      </c>
      <c r="E20" s="102">
        <v>1411377</v>
      </c>
      <c r="F20" s="124" t="s">
        <v>307</v>
      </c>
      <c r="G20" s="102"/>
      <c r="H20" s="102"/>
      <c r="I20" s="102"/>
      <c r="J20" s="162" t="s">
        <v>339</v>
      </c>
    </row>
    <row r="21" spans="1:10" ht="15" customHeight="1" x14ac:dyDescent="0.2">
      <c r="A21" s="125" t="s">
        <v>17</v>
      </c>
      <c r="B21" s="124" t="s">
        <v>106</v>
      </c>
      <c r="C21" s="102"/>
      <c r="D21" s="102"/>
      <c r="E21" s="102"/>
      <c r="F21" s="124" t="s">
        <v>76</v>
      </c>
      <c r="G21" s="102"/>
      <c r="H21" s="102"/>
      <c r="I21" s="102"/>
      <c r="J21" s="162" t="s">
        <v>340</v>
      </c>
    </row>
    <row r="22" spans="1:10" ht="15" customHeight="1" x14ac:dyDescent="0.2">
      <c r="A22" s="125" t="s">
        <v>18</v>
      </c>
      <c r="B22" s="124" t="s">
        <v>111</v>
      </c>
      <c r="C22" s="102"/>
      <c r="D22" s="102"/>
      <c r="E22" s="102"/>
      <c r="F22" s="124" t="s">
        <v>77</v>
      </c>
      <c r="G22" s="102"/>
      <c r="H22" s="102"/>
      <c r="I22" s="102"/>
      <c r="J22" s="162" t="s">
        <v>341</v>
      </c>
    </row>
    <row r="23" spans="1:10" ht="15" customHeight="1" x14ac:dyDescent="0.2">
      <c r="A23" s="125" t="s">
        <v>19</v>
      </c>
      <c r="B23" s="124" t="s">
        <v>425</v>
      </c>
      <c r="C23" s="102">
        <v>4292357</v>
      </c>
      <c r="D23" s="102">
        <v>5714731</v>
      </c>
      <c r="E23" s="102">
        <v>5714731</v>
      </c>
      <c r="F23" s="123" t="s">
        <v>113</v>
      </c>
      <c r="G23" s="102"/>
      <c r="H23" s="102"/>
      <c r="I23" s="102"/>
      <c r="J23" s="162" t="s">
        <v>342</v>
      </c>
    </row>
    <row r="24" spans="1:10" ht="15" customHeight="1" x14ac:dyDescent="0.2">
      <c r="A24" s="125" t="s">
        <v>20</v>
      </c>
      <c r="B24" s="124" t="s">
        <v>301</v>
      </c>
      <c r="C24" s="126">
        <f>+C25+C26</f>
        <v>0</v>
      </c>
      <c r="D24" s="126">
        <f>+D25+D26</f>
        <v>0</v>
      </c>
      <c r="E24" s="126">
        <f>+E25+E26</f>
        <v>0</v>
      </c>
      <c r="F24" s="124" t="s">
        <v>101</v>
      </c>
      <c r="G24" s="102"/>
      <c r="H24" s="102"/>
      <c r="I24" s="102"/>
      <c r="J24" s="162" t="s">
        <v>343</v>
      </c>
    </row>
    <row r="25" spans="1:10" ht="15" customHeight="1" x14ac:dyDescent="0.2">
      <c r="A25" s="122" t="s">
        <v>21</v>
      </c>
      <c r="B25" s="123" t="s">
        <v>302</v>
      </c>
      <c r="C25" s="109"/>
      <c r="D25" s="109"/>
      <c r="E25" s="109"/>
      <c r="F25" s="117" t="s">
        <v>102</v>
      </c>
      <c r="G25" s="109"/>
      <c r="H25" s="109"/>
      <c r="I25" s="109"/>
      <c r="J25" s="162" t="s">
        <v>344</v>
      </c>
    </row>
    <row r="26" spans="1:10" ht="15" customHeight="1" thickBot="1" x14ac:dyDescent="0.25">
      <c r="A26" s="125" t="s">
        <v>22</v>
      </c>
      <c r="B26" s="124" t="s">
        <v>303</v>
      </c>
      <c r="C26" s="102"/>
      <c r="D26" s="102"/>
      <c r="E26" s="102"/>
      <c r="F26" s="1" t="s">
        <v>411</v>
      </c>
      <c r="G26" s="102"/>
      <c r="H26" s="102"/>
      <c r="I26" s="102"/>
      <c r="J26" s="162" t="s">
        <v>345</v>
      </c>
    </row>
    <row r="27" spans="1:10" ht="17.25" customHeight="1" thickBot="1" x14ac:dyDescent="0.25">
      <c r="A27" s="121" t="s">
        <v>23</v>
      </c>
      <c r="B27" s="103" t="s">
        <v>304</v>
      </c>
      <c r="C27" s="108">
        <f>+C19+C24</f>
        <v>4292357</v>
      </c>
      <c r="D27" s="108">
        <f t="shared" ref="D27:E27" si="2">+D19+D24</f>
        <v>7126108</v>
      </c>
      <c r="E27" s="108">
        <f t="shared" si="2"/>
        <v>7126108</v>
      </c>
      <c r="F27" s="103" t="s">
        <v>308</v>
      </c>
      <c r="G27" s="108">
        <f>SUM(G19:G26)</f>
        <v>0</v>
      </c>
      <c r="H27" s="108">
        <f>SUM(H19:H26)</f>
        <v>0</v>
      </c>
      <c r="I27" s="108">
        <f>SUM(I19:I26)</f>
        <v>0</v>
      </c>
      <c r="J27" s="162" t="s">
        <v>346</v>
      </c>
    </row>
    <row r="28" spans="1:10" ht="17.25" customHeight="1" thickBot="1" x14ac:dyDescent="0.25">
      <c r="A28" s="121" t="s">
        <v>24</v>
      </c>
      <c r="B28" s="127" t="s">
        <v>305</v>
      </c>
      <c r="C28" s="15">
        <f>+C18+C27</f>
        <v>11693424</v>
      </c>
      <c r="D28" s="15">
        <f>+D18+D27</f>
        <v>14287744</v>
      </c>
      <c r="E28" s="128">
        <f>+E18+E27</f>
        <v>12585024</v>
      </c>
      <c r="F28" s="127" t="s">
        <v>309</v>
      </c>
      <c r="G28" s="15">
        <f>+G18+G27</f>
        <v>11693424</v>
      </c>
      <c r="H28" s="15">
        <f>+H18+H27</f>
        <v>14287744</v>
      </c>
      <c r="I28" s="15">
        <f>+I18+I27</f>
        <v>11098328</v>
      </c>
      <c r="J28" s="162" t="s">
        <v>347</v>
      </c>
    </row>
    <row r="29" spans="1:10" ht="17.25" customHeight="1" thickBot="1" x14ac:dyDescent="0.25">
      <c r="A29" s="121" t="s">
        <v>25</v>
      </c>
      <c r="B29" s="127" t="s">
        <v>78</v>
      </c>
      <c r="C29" s="15">
        <f>IF(C18-G18&lt;0,G18-C18,"-")</f>
        <v>4292357</v>
      </c>
      <c r="D29" s="15">
        <f>IF(D18-H18&lt;0,H18-D18,"-")</f>
        <v>7126108</v>
      </c>
      <c r="E29" s="128">
        <f>IF(E18-I18&lt;0,I18-E18,"-")</f>
        <v>5639412</v>
      </c>
      <c r="F29" s="127" t="s">
        <v>79</v>
      </c>
      <c r="G29" s="15" t="str">
        <f>IF(C18-G18&gt;0,C18-G18,"-")</f>
        <v>-</v>
      </c>
      <c r="H29" s="15" t="str">
        <f>IF(D18-H18&gt;0,D18-H18,"-")</f>
        <v>-</v>
      </c>
      <c r="I29" s="15" t="str">
        <f>IF(E18-I18&gt;0,E18-I18,"-")</f>
        <v>-</v>
      </c>
      <c r="J29" s="162" t="s">
        <v>348</v>
      </c>
    </row>
    <row r="30" spans="1:10" ht="17.25" customHeight="1" thickBot="1" x14ac:dyDescent="0.25">
      <c r="A30" s="121" t="s">
        <v>26</v>
      </c>
      <c r="B30" s="127" t="s">
        <v>114</v>
      </c>
      <c r="C30" s="15" t="str">
        <f>IF(C28-G28&lt;0,G28-C28,"-")</f>
        <v>-</v>
      </c>
      <c r="D30" s="15" t="str">
        <f>IF(D28-H28&lt;0,H28-D28,"-")</f>
        <v>-</v>
      </c>
      <c r="E30" s="128" t="str">
        <f>IF(E28-I28&lt;0,I28-E28,"-")</f>
        <v>-</v>
      </c>
      <c r="F30" s="127" t="s">
        <v>115</v>
      </c>
      <c r="G30" s="15" t="str">
        <f>IF(C28-G28&gt;0,C28-G28,"-")</f>
        <v>-</v>
      </c>
      <c r="H30" s="15" t="str">
        <f>IF(D28-H28&gt;0,D28-H28,"-")</f>
        <v>-</v>
      </c>
      <c r="I30" s="15">
        <f>IF(E28-I28&gt;0,E28-I28,"-")</f>
        <v>1486696</v>
      </c>
      <c r="J30" s="162" t="s">
        <v>349</v>
      </c>
    </row>
  </sheetData>
  <mergeCells count="2">
    <mergeCell ref="A3:A4"/>
    <mergeCell ref="B1:H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3"/>
  <sheetViews>
    <sheetView view="pageBreakPreview" zoomScale="115" zoomScaleNormal="100" zoomScaleSheetLayoutView="115" workbookViewId="0">
      <selection activeCell="B2" sqref="B2"/>
    </sheetView>
  </sheetViews>
  <sheetFormatPr defaultRowHeight="12.75" x14ac:dyDescent="0.2"/>
  <cols>
    <col min="1" max="1" width="6.83203125" style="2" customWidth="1"/>
    <col min="2" max="2" width="55.1640625" style="4" customWidth="1"/>
    <col min="3" max="5" width="16.33203125" style="2" customWidth="1"/>
    <col min="6" max="6" width="55.1640625" style="2" customWidth="1"/>
    <col min="7" max="9" width="16.33203125" style="2" customWidth="1"/>
    <col min="10" max="10" width="4.83203125" style="2" customWidth="1"/>
    <col min="11" max="11" width="0" style="162" hidden="1" customWidth="1"/>
    <col min="12" max="16384" width="9.33203125" style="2"/>
  </cols>
  <sheetData>
    <row r="1" spans="1:11" ht="39.75" customHeight="1" x14ac:dyDescent="0.2">
      <c r="B1" s="182" t="s">
        <v>427</v>
      </c>
      <c r="C1" s="182"/>
      <c r="D1" s="182"/>
      <c r="E1" s="182"/>
      <c r="F1" s="182"/>
      <c r="G1" s="182"/>
      <c r="H1" s="113"/>
      <c r="I1" s="113"/>
      <c r="J1" s="177" t="s">
        <v>420</v>
      </c>
    </row>
    <row r="2" spans="1:11" ht="14.25" thickBot="1" x14ac:dyDescent="0.25">
      <c r="B2" s="181" t="s">
        <v>428</v>
      </c>
      <c r="G2" s="7"/>
      <c r="H2" s="7"/>
      <c r="I2" s="7" t="s">
        <v>36</v>
      </c>
      <c r="J2" s="177"/>
    </row>
    <row r="3" spans="1:11" ht="24" customHeight="1" thickBot="1" x14ac:dyDescent="0.25">
      <c r="A3" s="178" t="s">
        <v>39</v>
      </c>
      <c r="B3" s="135" t="s">
        <v>32</v>
      </c>
      <c r="C3" s="136"/>
      <c r="D3" s="136"/>
      <c r="E3" s="136"/>
      <c r="F3" s="135" t="s">
        <v>33</v>
      </c>
      <c r="G3" s="137"/>
      <c r="H3" s="137"/>
      <c r="I3" s="137"/>
      <c r="J3" s="177"/>
    </row>
    <row r="4" spans="1:11" s="114" customFormat="1" ht="35.25" customHeight="1" thickBot="1" x14ac:dyDescent="0.25">
      <c r="A4" s="179"/>
      <c r="B4" s="5" t="s">
        <v>37</v>
      </c>
      <c r="C4" s="6" t="str">
        <f>+'9.2.sz.mell  '!C4</f>
        <v>2019. évi eredeti előirányzat</v>
      </c>
      <c r="D4" s="101" t="str">
        <f>+'9.2.sz.mell  '!D4</f>
        <v>2019. évi módosított előirányzat</v>
      </c>
      <c r="E4" s="6" t="str">
        <f>+'9.2.sz.mell  '!E4</f>
        <v>2019. évi teljesítés</v>
      </c>
      <c r="F4" s="5" t="s">
        <v>37</v>
      </c>
      <c r="G4" s="6" t="str">
        <f>+'9.2.sz.mell  '!C4</f>
        <v>2019. évi eredeti előirányzat</v>
      </c>
      <c r="H4" s="101" t="str">
        <f>+'9.2.sz.mell  '!D4</f>
        <v>2019. évi módosított előirányzat</v>
      </c>
      <c r="I4" s="130" t="str">
        <f>+'9.2.sz.mell  '!E4</f>
        <v>2019. évi teljesítés</v>
      </c>
      <c r="J4" s="177"/>
      <c r="K4" s="163"/>
    </row>
    <row r="5" spans="1:11" s="114" customFormat="1" ht="13.5" thickBot="1" x14ac:dyDescent="0.25">
      <c r="A5" s="138" t="s">
        <v>238</v>
      </c>
      <c r="B5" s="139" t="s">
        <v>239</v>
      </c>
      <c r="C5" s="140" t="s">
        <v>240</v>
      </c>
      <c r="D5" s="140" t="s">
        <v>241</v>
      </c>
      <c r="E5" s="140" t="s">
        <v>242</v>
      </c>
      <c r="F5" s="139" t="s">
        <v>319</v>
      </c>
      <c r="G5" s="140" t="s">
        <v>320</v>
      </c>
      <c r="H5" s="140" t="s">
        <v>321</v>
      </c>
      <c r="I5" s="141" t="s">
        <v>322</v>
      </c>
      <c r="J5" s="177"/>
      <c r="K5" s="164"/>
    </row>
    <row r="6" spans="1:11" ht="12.95" customHeight="1" x14ac:dyDescent="0.2">
      <c r="A6" s="116" t="s">
        <v>2</v>
      </c>
      <c r="B6" s="117" t="s">
        <v>310</v>
      </c>
      <c r="C6" s="104"/>
      <c r="D6" s="104"/>
      <c r="E6" s="104"/>
      <c r="F6" s="117" t="s">
        <v>107</v>
      </c>
      <c r="G6" s="104"/>
      <c r="H6" s="104"/>
      <c r="I6" s="110"/>
      <c r="J6" s="177"/>
      <c r="K6" s="162" t="s">
        <v>330</v>
      </c>
    </row>
    <row r="7" spans="1:11" x14ac:dyDescent="0.2">
      <c r="A7" s="118" t="s">
        <v>3</v>
      </c>
      <c r="B7" s="119" t="s">
        <v>311</v>
      </c>
      <c r="C7" s="105"/>
      <c r="D7" s="105"/>
      <c r="E7" s="105"/>
      <c r="F7" s="119" t="s">
        <v>323</v>
      </c>
      <c r="G7" s="105"/>
      <c r="H7" s="105"/>
      <c r="I7" s="111"/>
      <c r="J7" s="177"/>
      <c r="K7" s="162" t="s">
        <v>331</v>
      </c>
    </row>
    <row r="8" spans="1:11" ht="12.95" customHeight="1" x14ac:dyDescent="0.2">
      <c r="A8" s="118" t="s">
        <v>4</v>
      </c>
      <c r="B8" s="119" t="s">
        <v>312</v>
      </c>
      <c r="C8" s="105"/>
      <c r="D8" s="105"/>
      <c r="E8" s="105"/>
      <c r="F8" s="119" t="s">
        <v>96</v>
      </c>
      <c r="G8" s="105"/>
      <c r="H8" s="105"/>
      <c r="I8" s="111"/>
      <c r="J8" s="177"/>
      <c r="K8" s="162" t="s">
        <v>332</v>
      </c>
    </row>
    <row r="9" spans="1:11" ht="12.95" customHeight="1" x14ac:dyDescent="0.2">
      <c r="A9" s="118" t="s">
        <v>5</v>
      </c>
      <c r="B9" s="119" t="s">
        <v>313</v>
      </c>
      <c r="C9" s="105"/>
      <c r="D9" s="105"/>
      <c r="E9" s="105"/>
      <c r="F9" s="119" t="s">
        <v>324</v>
      </c>
      <c r="G9" s="105"/>
      <c r="H9" s="105"/>
      <c r="I9" s="111"/>
      <c r="J9" s="177"/>
      <c r="K9" s="162" t="s">
        <v>333</v>
      </c>
    </row>
    <row r="10" spans="1:11" ht="12.75" customHeight="1" x14ac:dyDescent="0.2">
      <c r="A10" s="118" t="s">
        <v>6</v>
      </c>
      <c r="B10" s="119" t="s">
        <v>314</v>
      </c>
      <c r="C10" s="105"/>
      <c r="D10" s="105"/>
      <c r="E10" s="105"/>
      <c r="F10" s="119" t="s">
        <v>110</v>
      </c>
      <c r="G10" s="105"/>
      <c r="H10" s="105"/>
      <c r="I10" s="111"/>
      <c r="J10" s="177"/>
      <c r="K10" s="162" t="s">
        <v>334</v>
      </c>
    </row>
    <row r="11" spans="1:11" ht="12.95" customHeight="1" x14ac:dyDescent="0.2">
      <c r="A11" s="118" t="s">
        <v>7</v>
      </c>
      <c r="B11" s="119" t="s">
        <v>315</v>
      </c>
      <c r="C11" s="106"/>
      <c r="D11" s="106"/>
      <c r="E11" s="106"/>
      <c r="F11" s="156"/>
      <c r="G11" s="105"/>
      <c r="H11" s="105"/>
      <c r="I11" s="111"/>
      <c r="J11" s="177"/>
      <c r="K11" s="162" t="s">
        <v>335</v>
      </c>
    </row>
    <row r="12" spans="1:11" ht="12.95" customHeight="1" x14ac:dyDescent="0.2">
      <c r="A12" s="118" t="s">
        <v>8</v>
      </c>
      <c r="B12" s="1"/>
      <c r="C12" s="105"/>
      <c r="D12" s="105"/>
      <c r="E12" s="105"/>
      <c r="F12" s="156"/>
      <c r="G12" s="105"/>
      <c r="H12" s="105"/>
      <c r="I12" s="111"/>
      <c r="J12" s="177"/>
    </row>
    <row r="13" spans="1:11" ht="12.95" customHeight="1" x14ac:dyDescent="0.2">
      <c r="A13" s="118" t="s">
        <v>9</v>
      </c>
      <c r="B13" s="1"/>
      <c r="C13" s="105"/>
      <c r="D13" s="105"/>
      <c r="E13" s="105"/>
      <c r="F13" s="157"/>
      <c r="G13" s="105"/>
      <c r="H13" s="105"/>
      <c r="I13" s="111"/>
      <c r="J13" s="177"/>
    </row>
    <row r="14" spans="1:11" ht="12.95" customHeight="1" x14ac:dyDescent="0.2">
      <c r="A14" s="118" t="s">
        <v>10</v>
      </c>
      <c r="B14" s="154"/>
      <c r="C14" s="106"/>
      <c r="D14" s="106"/>
      <c r="E14" s="106"/>
      <c r="F14" s="156"/>
      <c r="G14" s="105"/>
      <c r="H14" s="105"/>
      <c r="I14" s="111"/>
      <c r="J14" s="177"/>
    </row>
    <row r="15" spans="1:11" x14ac:dyDescent="0.2">
      <c r="A15" s="118" t="s">
        <v>11</v>
      </c>
      <c r="B15" s="1"/>
      <c r="C15" s="106"/>
      <c r="D15" s="106"/>
      <c r="E15" s="106"/>
      <c r="F15" s="156"/>
      <c r="G15" s="105"/>
      <c r="H15" s="105"/>
      <c r="I15" s="111"/>
      <c r="J15" s="177"/>
    </row>
    <row r="16" spans="1:11" ht="12.95" customHeight="1" thickBot="1" x14ac:dyDescent="0.25">
      <c r="A16" s="151" t="s">
        <v>12</v>
      </c>
      <c r="B16" s="155"/>
      <c r="C16" s="153"/>
      <c r="D16" s="18"/>
      <c r="E16" s="19"/>
      <c r="F16" s="152" t="s">
        <v>31</v>
      </c>
      <c r="G16" s="105"/>
      <c r="H16" s="105"/>
      <c r="I16" s="111"/>
      <c r="J16" s="177"/>
    </row>
    <row r="17" spans="1:11" ht="15.95" customHeight="1" thickBot="1" x14ac:dyDescent="0.25">
      <c r="A17" s="121" t="s">
        <v>13</v>
      </c>
      <c r="B17" s="103" t="s">
        <v>316</v>
      </c>
      <c r="C17" s="108">
        <f>+C6+C8+C9+C11+C12+C13+C14+C15+C16</f>
        <v>0</v>
      </c>
      <c r="D17" s="108">
        <f>+D6+D8+D9+D11+D12+D13+D14+D15+D16</f>
        <v>0</v>
      </c>
      <c r="E17" s="108">
        <f>+E6+E8+E9+E11+E12+E13+E14+E15+E16</f>
        <v>0</v>
      </c>
      <c r="F17" s="103" t="s">
        <v>325</v>
      </c>
      <c r="G17" s="108">
        <f>+G6+G8+G10+G11+G12+G13+G14+G15+G16</f>
        <v>0</v>
      </c>
      <c r="H17" s="108">
        <f>+H6+H8+H10+H11+H12+H13+H14+H15+H16</f>
        <v>0</v>
      </c>
      <c r="I17" s="134">
        <f>+I6+I8+I10+I11+I12+I13+I14+I15+I16</f>
        <v>0</v>
      </c>
      <c r="J17" s="177"/>
      <c r="K17" s="162" t="s">
        <v>336</v>
      </c>
    </row>
    <row r="18" spans="1:11" ht="12.95" customHeight="1" x14ac:dyDescent="0.2">
      <c r="A18" s="116" t="s">
        <v>14</v>
      </c>
      <c r="B18" s="143" t="s">
        <v>127</v>
      </c>
      <c r="C18" s="150"/>
      <c r="D18" s="150"/>
      <c r="E18" s="150"/>
      <c r="F18" s="124" t="s">
        <v>100</v>
      </c>
      <c r="G18" s="17"/>
      <c r="H18" s="17"/>
      <c r="I18" s="131"/>
      <c r="J18" s="177"/>
      <c r="K18" s="162" t="s">
        <v>337</v>
      </c>
    </row>
    <row r="19" spans="1:11" ht="12.95" customHeight="1" x14ac:dyDescent="0.2">
      <c r="A19" s="118" t="s">
        <v>15</v>
      </c>
      <c r="B19" s="144" t="s">
        <v>116</v>
      </c>
      <c r="C19" s="102"/>
      <c r="D19" s="102"/>
      <c r="E19" s="102"/>
      <c r="F19" s="124" t="s">
        <v>103</v>
      </c>
      <c r="G19" s="102"/>
      <c r="H19" s="102"/>
      <c r="I19" s="132"/>
      <c r="J19" s="177"/>
      <c r="K19" s="162" t="s">
        <v>338</v>
      </c>
    </row>
    <row r="20" spans="1:11" ht="12.95" customHeight="1" x14ac:dyDescent="0.2">
      <c r="A20" s="116" t="s">
        <v>16</v>
      </c>
      <c r="B20" s="144" t="s">
        <v>117</v>
      </c>
      <c r="C20" s="102"/>
      <c r="D20" s="102"/>
      <c r="E20" s="102"/>
      <c r="F20" s="124" t="s">
        <v>76</v>
      </c>
      <c r="G20" s="102"/>
      <c r="H20" s="102"/>
      <c r="I20" s="132"/>
      <c r="J20" s="177"/>
      <c r="K20" s="162" t="s">
        <v>339</v>
      </c>
    </row>
    <row r="21" spans="1:11" ht="12.95" customHeight="1" x14ac:dyDescent="0.2">
      <c r="A21" s="118" t="s">
        <v>17</v>
      </c>
      <c r="B21" s="144" t="s">
        <v>118</v>
      </c>
      <c r="C21" s="102"/>
      <c r="D21" s="102"/>
      <c r="E21" s="102"/>
      <c r="F21" s="124" t="s">
        <v>77</v>
      </c>
      <c r="G21" s="102"/>
      <c r="H21" s="102"/>
      <c r="I21" s="132"/>
      <c r="J21" s="177"/>
      <c r="K21" s="162" t="s">
        <v>340</v>
      </c>
    </row>
    <row r="22" spans="1:11" ht="12.95" customHeight="1" x14ac:dyDescent="0.2">
      <c r="A22" s="116" t="s">
        <v>18</v>
      </c>
      <c r="B22" s="144" t="s">
        <v>119</v>
      </c>
      <c r="C22" s="102"/>
      <c r="D22" s="102"/>
      <c r="E22" s="102"/>
      <c r="F22" s="123" t="s">
        <v>113</v>
      </c>
      <c r="G22" s="102"/>
      <c r="H22" s="102"/>
      <c r="I22" s="132"/>
      <c r="J22" s="177"/>
      <c r="K22" s="162" t="s">
        <v>341</v>
      </c>
    </row>
    <row r="23" spans="1:11" ht="12.95" customHeight="1" x14ac:dyDescent="0.2">
      <c r="A23" s="118" t="s">
        <v>19</v>
      </c>
      <c r="B23" s="145" t="s">
        <v>120</v>
      </c>
      <c r="C23" s="102"/>
      <c r="D23" s="102"/>
      <c r="E23" s="102"/>
      <c r="F23" s="124" t="s">
        <v>104</v>
      </c>
      <c r="G23" s="102"/>
      <c r="H23" s="102"/>
      <c r="I23" s="132"/>
      <c r="J23" s="177"/>
      <c r="K23" s="162" t="s">
        <v>342</v>
      </c>
    </row>
    <row r="24" spans="1:11" ht="12.95" customHeight="1" x14ac:dyDescent="0.2">
      <c r="A24" s="116" t="s">
        <v>20</v>
      </c>
      <c r="B24" s="146" t="s">
        <v>121</v>
      </c>
      <c r="C24" s="126">
        <f>+C25+C26+C27+C28+C29</f>
        <v>0</v>
      </c>
      <c r="D24" s="126">
        <f>+D25+D26+D27+D28+D29</f>
        <v>0</v>
      </c>
      <c r="E24" s="126">
        <f>+E25+E26+E27+E28+E29</f>
        <v>0</v>
      </c>
      <c r="F24" s="147" t="s">
        <v>102</v>
      </c>
      <c r="G24" s="102"/>
      <c r="H24" s="102"/>
      <c r="I24" s="132"/>
      <c r="J24" s="177"/>
      <c r="K24" s="162" t="s">
        <v>343</v>
      </c>
    </row>
    <row r="25" spans="1:11" ht="12.95" customHeight="1" x14ac:dyDescent="0.2">
      <c r="A25" s="118" t="s">
        <v>21</v>
      </c>
      <c r="B25" s="145" t="s">
        <v>122</v>
      </c>
      <c r="C25" s="102"/>
      <c r="D25" s="102"/>
      <c r="E25" s="102"/>
      <c r="F25" s="147" t="s">
        <v>326</v>
      </c>
      <c r="G25" s="102"/>
      <c r="H25" s="102"/>
      <c r="I25" s="132"/>
      <c r="J25" s="177"/>
      <c r="K25" s="162" t="s">
        <v>344</v>
      </c>
    </row>
    <row r="26" spans="1:11" ht="12.95" customHeight="1" x14ac:dyDescent="0.2">
      <c r="A26" s="116" t="s">
        <v>22</v>
      </c>
      <c r="B26" s="145" t="s">
        <v>123</v>
      </c>
      <c r="C26" s="102"/>
      <c r="D26" s="102"/>
      <c r="E26" s="102"/>
      <c r="F26" s="142"/>
      <c r="G26" s="102"/>
      <c r="H26" s="102"/>
      <c r="I26" s="132"/>
      <c r="J26" s="177"/>
      <c r="K26" s="162" t="s">
        <v>345</v>
      </c>
    </row>
    <row r="27" spans="1:11" ht="12.95" customHeight="1" x14ac:dyDescent="0.2">
      <c r="A27" s="118" t="s">
        <v>23</v>
      </c>
      <c r="B27" s="144" t="s">
        <v>124</v>
      </c>
      <c r="C27" s="102"/>
      <c r="D27" s="102"/>
      <c r="E27" s="102"/>
      <c r="F27" s="133"/>
      <c r="G27" s="102"/>
      <c r="H27" s="102"/>
      <c r="I27" s="132"/>
      <c r="J27" s="177"/>
      <c r="K27" s="162" t="s">
        <v>346</v>
      </c>
    </row>
    <row r="28" spans="1:11" ht="12.95" customHeight="1" x14ac:dyDescent="0.2">
      <c r="A28" s="116" t="s">
        <v>24</v>
      </c>
      <c r="B28" s="148" t="s">
        <v>125</v>
      </c>
      <c r="C28" s="102"/>
      <c r="D28" s="102"/>
      <c r="E28" s="102"/>
      <c r="F28" s="1"/>
      <c r="G28" s="102"/>
      <c r="H28" s="102"/>
      <c r="I28" s="132"/>
      <c r="J28" s="177"/>
      <c r="K28" s="162" t="s">
        <v>347</v>
      </c>
    </row>
    <row r="29" spans="1:11" ht="12.95" customHeight="1" thickBot="1" x14ac:dyDescent="0.25">
      <c r="A29" s="118" t="s">
        <v>25</v>
      </c>
      <c r="B29" s="149" t="s">
        <v>126</v>
      </c>
      <c r="C29" s="102"/>
      <c r="D29" s="102"/>
      <c r="E29" s="102"/>
      <c r="F29" s="133"/>
      <c r="G29" s="102"/>
      <c r="H29" s="102"/>
      <c r="I29" s="132"/>
      <c r="J29" s="177"/>
      <c r="K29" s="162" t="s">
        <v>348</v>
      </c>
    </row>
    <row r="30" spans="1:11" ht="16.5" customHeight="1" thickBot="1" x14ac:dyDescent="0.25">
      <c r="A30" s="121" t="s">
        <v>26</v>
      </c>
      <c r="B30" s="103" t="s">
        <v>317</v>
      </c>
      <c r="C30" s="108">
        <f>+C18+C24</f>
        <v>0</v>
      </c>
      <c r="D30" s="108">
        <f>+D18+D24</f>
        <v>0</v>
      </c>
      <c r="E30" s="108">
        <f>+E18+E24</f>
        <v>0</v>
      </c>
      <c r="F30" s="103" t="s">
        <v>328</v>
      </c>
      <c r="G30" s="108">
        <f>SUM(G18:G29)</f>
        <v>0</v>
      </c>
      <c r="H30" s="108">
        <f>SUM(H18:H29)</f>
        <v>0</v>
      </c>
      <c r="I30" s="134">
        <f>SUM(I18:I29)</f>
        <v>0</v>
      </c>
      <c r="J30" s="177"/>
      <c r="K30" s="162" t="s">
        <v>349</v>
      </c>
    </row>
    <row r="31" spans="1:11" ht="16.5" customHeight="1" thickBot="1" x14ac:dyDescent="0.25">
      <c r="A31" s="121" t="s">
        <v>27</v>
      </c>
      <c r="B31" s="127" t="s">
        <v>318</v>
      </c>
      <c r="C31" s="15">
        <f>+C17+C30</f>
        <v>0</v>
      </c>
      <c r="D31" s="15">
        <f>+D17+D30</f>
        <v>0</v>
      </c>
      <c r="E31" s="128">
        <f>+E17+E30</f>
        <v>0</v>
      </c>
      <c r="F31" s="127" t="s">
        <v>327</v>
      </c>
      <c r="G31" s="15">
        <f>+G17+G30</f>
        <v>0</v>
      </c>
      <c r="H31" s="15">
        <f>+H17+H30</f>
        <v>0</v>
      </c>
      <c r="I31" s="16">
        <f>+I17+I30</f>
        <v>0</v>
      </c>
      <c r="J31" s="177"/>
      <c r="K31" s="162" t="s">
        <v>350</v>
      </c>
    </row>
    <row r="32" spans="1:11" ht="16.5" customHeight="1" thickBot="1" x14ac:dyDescent="0.25">
      <c r="A32" s="121" t="s">
        <v>28</v>
      </c>
      <c r="B32" s="127" t="s">
        <v>78</v>
      </c>
      <c r="C32" s="15"/>
      <c r="D32" s="15"/>
      <c r="E32" s="128"/>
      <c r="F32" s="127" t="s">
        <v>79</v>
      </c>
      <c r="G32" s="15" t="str">
        <f>IF(C17-G17&gt;0,C17-G17,"-")</f>
        <v>-</v>
      </c>
      <c r="H32" s="15" t="str">
        <f>IF(D17-H17&gt;0,D17-H17,"-")</f>
        <v>-</v>
      </c>
      <c r="I32" s="16" t="str">
        <f>IF(E17-I17&gt;0,E17-I17,"-")</f>
        <v>-</v>
      </c>
      <c r="J32" s="177"/>
      <c r="K32" s="162" t="s">
        <v>351</v>
      </c>
    </row>
    <row r="33" spans="1:11" ht="16.5" customHeight="1" thickBot="1" x14ac:dyDescent="0.25">
      <c r="A33" s="121" t="s">
        <v>29</v>
      </c>
      <c r="B33" s="127" t="s">
        <v>114</v>
      </c>
      <c r="C33" s="15" t="str">
        <f>IF(C26-G26&lt;0,G26-C26,"-")</f>
        <v>-</v>
      </c>
      <c r="D33" s="15" t="str">
        <f>IF(D26-H26&lt;0,H26-D26,"-")</f>
        <v>-</v>
      </c>
      <c r="E33" s="128" t="str">
        <f>IF(E26-I26&lt;0,I26-E26,"-")</f>
        <v>-</v>
      </c>
      <c r="F33" s="127" t="s">
        <v>115</v>
      </c>
      <c r="G33" s="15" t="str">
        <f>IF(C26-G26&gt;0,C26-G26,"-")</f>
        <v>-</v>
      </c>
      <c r="H33" s="15" t="str">
        <f>IF(D26-H26&gt;0,D26-H26,"-")</f>
        <v>-</v>
      </c>
      <c r="I33" s="16" t="str">
        <f>IF(E26-I26&gt;0,E26-I26,"-")</f>
        <v>-</v>
      </c>
      <c r="J33" s="177"/>
      <c r="K33" s="162" t="s">
        <v>352</v>
      </c>
    </row>
  </sheetData>
  <mergeCells count="3">
    <mergeCell ref="J1:J33"/>
    <mergeCell ref="A3:A4"/>
    <mergeCell ref="B1:G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9.1.sz.mell.</vt:lpstr>
      <vt:lpstr>9.2.sz.mell  </vt:lpstr>
      <vt:lpstr>9.3.sz.mell  </vt:lpstr>
      <vt:lpstr>'9.1.sz.mell.'!Nyomtatási_terület</vt:lpstr>
      <vt:lpstr>'9.2.sz.mell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gep7</dc:creator>
  <cp:lastModifiedBy>Kertész Imre</cp:lastModifiedBy>
  <cp:lastPrinted>2017-05-19T09:17:51Z</cp:lastPrinted>
  <dcterms:created xsi:type="dcterms:W3CDTF">2015-04-03T08:14:45Z</dcterms:created>
  <dcterms:modified xsi:type="dcterms:W3CDTF">2020-07-08T20:05:05Z</dcterms:modified>
</cp:coreProperties>
</file>