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.M." sheetId="19" r:id="rId1"/>
    <sheet name="2.M. " sheetId="30" r:id="rId2"/>
    <sheet name="3.M." sheetId="29" r:id="rId3"/>
    <sheet name="4.M." sheetId="9" r:id="rId4"/>
    <sheet name="5.M." sheetId="23" r:id="rId5"/>
    <sheet name="6.M" sheetId="24" r:id="rId6"/>
    <sheet name="7.M" sheetId="32" r:id="rId7"/>
    <sheet name="8.M" sheetId="25" r:id="rId8"/>
    <sheet name="8.a." sheetId="33" r:id="rId9"/>
    <sheet name="9.M" sheetId="34" r:id="rId10"/>
    <sheet name="10.M" sheetId="27" r:id="rId11"/>
    <sheet name="11.M" sheetId="10" r:id="rId12"/>
    <sheet name="12.M" sheetId="28" r:id="rId13"/>
    <sheet name="13.a" sheetId="35" r:id="rId14"/>
    <sheet name="13.b. Tételes vagyonkimutatás" sheetId="36" r:id="rId15"/>
    <sheet name="13.b" sheetId="37" r:id="rId16"/>
  </sheets>
  <definedNames>
    <definedName name="_xlnm.Print_Area" localSheetId="0">'1.M.'!$A$1:$K$71</definedName>
    <definedName name="_xlnm.Print_Area" localSheetId="1">'2.M. '!$A$1:$K$122</definedName>
    <definedName name="_xlnm.Print_Area" localSheetId="2">'3.M.'!$A$1:$M$23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37" l="1"/>
  <c r="C25" i="37"/>
  <c r="C26" i="37" s="1"/>
  <c r="C23" i="37"/>
  <c r="C29" i="37" s="1"/>
  <c r="C17" i="37"/>
  <c r="C18" i="37" s="1"/>
  <c r="C11" i="37"/>
  <c r="C14" i="37" s="1"/>
  <c r="C15" i="37" s="1"/>
  <c r="C10" i="37"/>
  <c r="C9" i="37"/>
  <c r="C7" i="37"/>
  <c r="C4" i="37"/>
  <c r="C5" i="37" s="1"/>
  <c r="D28" i="37"/>
  <c r="D25" i="37"/>
  <c r="D26" i="37" s="1"/>
  <c r="D23" i="37"/>
  <c r="D17" i="37"/>
  <c r="D18" i="37" s="1"/>
  <c r="D14" i="37"/>
  <c r="D15" i="37" s="1"/>
  <c r="D9" i="37"/>
  <c r="D7" i="37"/>
  <c r="D4" i="37"/>
  <c r="D5" i="37" s="1"/>
  <c r="D4" i="35"/>
  <c r="C71" i="35"/>
  <c r="C68" i="35"/>
  <c r="C62" i="35"/>
  <c r="C64" i="35" s="1"/>
  <c r="C61" i="35"/>
  <c r="C69" i="35" s="1"/>
  <c r="C72" i="35" s="1"/>
  <c r="C59" i="35"/>
  <c r="C52" i="35"/>
  <c r="C51" i="35"/>
  <c r="C48" i="35"/>
  <c r="C46" i="35"/>
  <c r="C43" i="35"/>
  <c r="C38" i="35"/>
  <c r="C37" i="35"/>
  <c r="C34" i="35"/>
  <c r="C44" i="35" s="1"/>
  <c r="C30" i="35"/>
  <c r="C23" i="35"/>
  <c r="C21" i="35"/>
  <c r="C18" i="35"/>
  <c r="C22" i="35" s="1"/>
  <c r="C15" i="35"/>
  <c r="C16" i="35" s="1"/>
  <c r="C13" i="35"/>
  <c r="C12" i="35"/>
  <c r="C8" i="35"/>
  <c r="C4" i="35"/>
  <c r="D71" i="35"/>
  <c r="D68" i="35"/>
  <c r="D64" i="35"/>
  <c r="D61" i="35"/>
  <c r="D59" i="35"/>
  <c r="D51" i="35"/>
  <c r="D48" i="35"/>
  <c r="D46" i="35"/>
  <c r="D43" i="35"/>
  <c r="D37" i="35"/>
  <c r="D34" i="35"/>
  <c r="D21" i="35"/>
  <c r="D18" i="35"/>
  <c r="D22" i="35" s="1"/>
  <c r="D15" i="35"/>
  <c r="D16" i="35" s="1"/>
  <c r="D12" i="35"/>
  <c r="D8" i="35"/>
  <c r="D13" i="35" s="1"/>
  <c r="D10" i="37" l="1"/>
  <c r="D19" i="37"/>
  <c r="D29" i="37"/>
  <c r="C19" i="37"/>
  <c r="D69" i="35"/>
  <c r="D72" i="35" s="1"/>
  <c r="D52" i="35"/>
  <c r="D44" i="35"/>
  <c r="C53" i="35"/>
  <c r="D53" i="35"/>
  <c r="D7" i="27"/>
  <c r="B8" i="27"/>
  <c r="B7" i="27"/>
  <c r="D4" i="27"/>
  <c r="B4" i="27"/>
  <c r="D8" i="27"/>
  <c r="C5" i="27"/>
  <c r="C4" i="27"/>
  <c r="C3" i="27"/>
  <c r="C6" i="27" l="1"/>
  <c r="C7" i="27" s="1"/>
  <c r="C8" i="27" s="1"/>
  <c r="E79" i="34"/>
  <c r="E77" i="34"/>
  <c r="D79" i="34"/>
  <c r="AH71" i="34"/>
  <c r="AK72" i="34"/>
  <c r="AK71" i="34"/>
  <c r="AJ72" i="34"/>
  <c r="AJ71" i="34"/>
  <c r="AI72" i="34"/>
  <c r="AI71" i="34"/>
  <c r="AC72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39" i="34"/>
  <c r="AF72" i="34"/>
  <c r="AF71" i="34"/>
  <c r="AE72" i="34"/>
  <c r="AE71" i="34"/>
  <c r="AD72" i="34"/>
  <c r="AD71" i="34"/>
  <c r="AC71" i="34"/>
  <c r="AB72" i="34"/>
  <c r="AB71" i="34"/>
  <c r="AA72" i="34"/>
  <c r="AA71" i="34"/>
  <c r="Z72" i="34"/>
  <c r="Z71" i="34"/>
  <c r="Y72" i="34"/>
  <c r="Y71" i="34"/>
  <c r="X72" i="34"/>
  <c r="X71" i="34"/>
  <c r="W72" i="34"/>
  <c r="W71" i="34"/>
  <c r="V72" i="34"/>
  <c r="V71" i="34"/>
  <c r="U72" i="34"/>
  <c r="U71" i="34"/>
  <c r="T72" i="34"/>
  <c r="T71" i="34"/>
  <c r="S72" i="34"/>
  <c r="S71" i="34"/>
  <c r="R72" i="34"/>
  <c r="R71" i="34"/>
  <c r="F72" i="34"/>
  <c r="G72" i="34"/>
  <c r="H72" i="34"/>
  <c r="I72" i="34"/>
  <c r="J72" i="34"/>
  <c r="K72" i="34"/>
  <c r="L72" i="34"/>
  <c r="M72" i="34"/>
  <c r="N72" i="34"/>
  <c r="O72" i="34"/>
  <c r="P72" i="34"/>
  <c r="Q72" i="34"/>
  <c r="F71" i="34"/>
  <c r="G71" i="34"/>
  <c r="H71" i="34"/>
  <c r="I71" i="34"/>
  <c r="J71" i="34"/>
  <c r="K71" i="34"/>
  <c r="L71" i="34"/>
  <c r="M71" i="34"/>
  <c r="N71" i="34"/>
  <c r="O71" i="34"/>
  <c r="P71" i="34"/>
  <c r="Q71" i="34"/>
  <c r="E72" i="34"/>
  <c r="D72" i="34"/>
  <c r="E71" i="34"/>
  <c r="D71" i="34"/>
  <c r="I34" i="34"/>
  <c r="J34" i="34"/>
  <c r="G34" i="34"/>
  <c r="H34" i="34"/>
  <c r="E24" i="34"/>
  <c r="E25" i="34"/>
  <c r="E22" i="34"/>
  <c r="F6" i="34"/>
  <c r="F7" i="34"/>
  <c r="F8" i="34"/>
  <c r="F9" i="34"/>
  <c r="F11" i="34"/>
  <c r="F12" i="34"/>
  <c r="F13" i="34"/>
  <c r="F15" i="34"/>
  <c r="F16" i="34"/>
  <c r="F5" i="34"/>
  <c r="E14" i="34"/>
  <c r="E17" i="34" s="1"/>
  <c r="D14" i="34"/>
  <c r="D10" i="34"/>
  <c r="C14" i="34"/>
  <c r="C10" i="34"/>
  <c r="F34" i="34"/>
  <c r="E34" i="34"/>
  <c r="D34" i="34"/>
  <c r="C34" i="34"/>
  <c r="D23" i="34"/>
  <c r="D26" i="34" s="1"/>
  <c r="C23" i="34"/>
  <c r="C26" i="34" s="1"/>
  <c r="C8" i="33"/>
  <c r="C6" i="33"/>
  <c r="C12" i="25"/>
  <c r="C10" i="25"/>
  <c r="C9" i="25"/>
  <c r="C8" i="25"/>
  <c r="C5" i="25"/>
  <c r="AH72" i="34" l="1"/>
  <c r="C72" i="34"/>
  <c r="AG72" i="34"/>
  <c r="AG71" i="34"/>
  <c r="D17" i="34"/>
  <c r="F10" i="34"/>
  <c r="C17" i="34"/>
  <c r="F17" i="34"/>
  <c r="E23" i="34"/>
  <c r="E26" i="34"/>
  <c r="F14" i="34"/>
  <c r="C9" i="33"/>
  <c r="C10" i="33" s="1"/>
  <c r="X17" i="32"/>
  <c r="X16" i="32"/>
  <c r="X15" i="32"/>
  <c r="X14" i="32"/>
  <c r="X13" i="32"/>
  <c r="X12" i="32"/>
  <c r="L14" i="32"/>
  <c r="W16" i="32"/>
  <c r="W13" i="32"/>
  <c r="W12" i="32"/>
  <c r="W11" i="32"/>
  <c r="V9" i="32"/>
  <c r="W9" i="32" s="1"/>
  <c r="X9" i="32" s="1"/>
  <c r="J14" i="32"/>
  <c r="J8" i="32"/>
  <c r="V8" i="32"/>
  <c r="V4" i="32"/>
  <c r="J4" i="32"/>
  <c r="W14" i="32"/>
  <c r="X11" i="32"/>
  <c r="X6" i="32"/>
  <c r="X5" i="32"/>
  <c r="X4" i="32"/>
  <c r="W8" i="32"/>
  <c r="X8" i="32" s="1"/>
  <c r="W6" i="32"/>
  <c r="W5" i="32"/>
  <c r="W4" i="32"/>
  <c r="V16" i="32"/>
  <c r="V15" i="32"/>
  <c r="V13" i="32"/>
  <c r="V12" i="32"/>
  <c r="V11" i="32"/>
  <c r="V6" i="32"/>
  <c r="V5" i="32"/>
  <c r="U15" i="32"/>
  <c r="U17" i="32" s="1"/>
  <c r="U10" i="32"/>
  <c r="T15" i="32"/>
  <c r="T10" i="32"/>
  <c r="T17" i="32" s="1"/>
  <c r="S15" i="32"/>
  <c r="S10" i="32"/>
  <c r="L13" i="32"/>
  <c r="L11" i="32"/>
  <c r="L9" i="32"/>
  <c r="L8" i="32"/>
  <c r="L7" i="32"/>
  <c r="L6" i="32"/>
  <c r="L5" i="32"/>
  <c r="K14" i="32"/>
  <c r="K13" i="32"/>
  <c r="K11" i="32"/>
  <c r="K6" i="32"/>
  <c r="K9" i="32"/>
  <c r="K8" i="32"/>
  <c r="K7" i="32"/>
  <c r="J13" i="32"/>
  <c r="J11" i="32"/>
  <c r="J9" i="32"/>
  <c r="J7" i="32"/>
  <c r="J6" i="32"/>
  <c r="J5" i="32"/>
  <c r="K5" i="32" s="1"/>
  <c r="K4" i="32"/>
  <c r="L4" i="32" s="1"/>
  <c r="I14" i="32"/>
  <c r="I8" i="32"/>
  <c r="H14" i="32"/>
  <c r="H8" i="32"/>
  <c r="G14" i="32"/>
  <c r="G8" i="32"/>
  <c r="C71" i="34" l="1"/>
  <c r="W15" i="32"/>
  <c r="X10" i="32"/>
  <c r="V10" i="32"/>
  <c r="V17" i="32" s="1"/>
  <c r="W10" i="32"/>
  <c r="W17" i="32" s="1"/>
  <c r="S17" i="32"/>
  <c r="J19" i="23" l="1"/>
  <c r="J18" i="23"/>
  <c r="I18" i="23"/>
  <c r="G19" i="23"/>
  <c r="G18" i="23"/>
  <c r="G17" i="23"/>
  <c r="J11" i="23"/>
  <c r="J7" i="23"/>
  <c r="G8" i="23" l="1"/>
  <c r="D19" i="23"/>
  <c r="D18" i="23"/>
  <c r="D17" i="23"/>
  <c r="I7" i="23"/>
  <c r="D8" i="23"/>
  <c r="E38" i="9"/>
  <c r="H38" i="9"/>
  <c r="G38" i="9"/>
  <c r="M23" i="29"/>
  <c r="L23" i="29"/>
  <c r="K23" i="29"/>
  <c r="M22" i="29"/>
  <c r="L22" i="29"/>
  <c r="K22" i="29"/>
  <c r="L21" i="29"/>
  <c r="J21" i="29"/>
  <c r="I21" i="29"/>
  <c r="H21" i="29"/>
  <c r="G21" i="29"/>
  <c r="F21" i="29"/>
  <c r="E21" i="29"/>
  <c r="D21" i="29"/>
  <c r="M21" i="29" s="1"/>
  <c r="C21" i="29"/>
  <c r="B21" i="29"/>
  <c r="K21" i="29" s="1"/>
  <c r="M20" i="29"/>
  <c r="L20" i="29"/>
  <c r="M19" i="29"/>
  <c r="L19" i="29"/>
  <c r="K19" i="29"/>
  <c r="M18" i="29"/>
  <c r="L18" i="29"/>
  <c r="K18" i="29"/>
  <c r="M17" i="29"/>
  <c r="L17" i="29"/>
  <c r="K17" i="29"/>
  <c r="M16" i="29"/>
  <c r="L16" i="29"/>
  <c r="K16" i="29"/>
  <c r="M15" i="29"/>
  <c r="L15" i="29"/>
  <c r="K15" i="29"/>
  <c r="J14" i="29"/>
  <c r="I14" i="29"/>
  <c r="H14" i="29"/>
  <c r="E14" i="29"/>
  <c r="M13" i="29"/>
  <c r="L13" i="29"/>
  <c r="K13" i="29"/>
  <c r="M12" i="29"/>
  <c r="L12" i="29"/>
  <c r="K12" i="29"/>
  <c r="M11" i="29"/>
  <c r="L11" i="29"/>
  <c r="K11" i="29"/>
  <c r="M10" i="29"/>
  <c r="L10" i="29"/>
  <c r="K10" i="29"/>
  <c r="M9" i="29"/>
  <c r="L9" i="29"/>
  <c r="K9" i="29"/>
  <c r="M8" i="29"/>
  <c r="L8" i="29"/>
  <c r="K8" i="29"/>
  <c r="M7" i="29"/>
  <c r="L7" i="29"/>
  <c r="K7" i="29"/>
  <c r="K6" i="29"/>
  <c r="G6" i="29"/>
  <c r="G14" i="29" s="1"/>
  <c r="F6" i="29"/>
  <c r="F14" i="29" s="1"/>
  <c r="E6" i="29"/>
  <c r="D6" i="29"/>
  <c r="D14" i="29" s="1"/>
  <c r="C6" i="29"/>
  <c r="L6" i="29" s="1"/>
  <c r="B6" i="29"/>
  <c r="B14" i="29" s="1"/>
  <c r="K14" i="29" s="1"/>
  <c r="M5" i="29"/>
  <c r="L5" i="29"/>
  <c r="M4" i="29"/>
  <c r="L4" i="29"/>
  <c r="K120" i="30"/>
  <c r="H91" i="30"/>
  <c r="H97" i="30" s="1"/>
  <c r="H115" i="30" s="1"/>
  <c r="K119" i="30"/>
  <c r="E120" i="30"/>
  <c r="H119" i="30"/>
  <c r="H120" i="30" s="1"/>
  <c r="E119" i="30"/>
  <c r="K115" i="30"/>
  <c r="K114" i="30"/>
  <c r="E114" i="30"/>
  <c r="K109" i="30"/>
  <c r="E109" i="30"/>
  <c r="K97" i="30"/>
  <c r="M14" i="29" l="1"/>
  <c r="C14" i="29"/>
  <c r="L14" i="29" s="1"/>
  <c r="M6" i="29"/>
  <c r="K91" i="30"/>
  <c r="E97" i="30"/>
  <c r="E91" i="30"/>
  <c r="H72" i="30"/>
  <c r="E72" i="30"/>
  <c r="H59" i="30"/>
  <c r="E59" i="30"/>
  <c r="H57" i="30"/>
  <c r="E57" i="30"/>
  <c r="H30" i="30"/>
  <c r="H52" i="30"/>
  <c r="E52" i="30"/>
  <c r="E53" i="30" s="1"/>
  <c r="E115" i="30" s="1"/>
  <c r="H47" i="30"/>
  <c r="E47" i="30"/>
  <c r="H43" i="30"/>
  <c r="E43" i="30"/>
  <c r="E30" i="30"/>
  <c r="H27" i="30"/>
  <c r="E27" i="30"/>
  <c r="H16" i="30"/>
  <c r="H11" i="30"/>
  <c r="E17" i="30"/>
  <c r="E16" i="30"/>
  <c r="E11" i="30"/>
  <c r="K71" i="19"/>
  <c r="K70" i="19"/>
  <c r="H71" i="19"/>
  <c r="H70" i="19"/>
  <c r="E71" i="19"/>
  <c r="E70" i="19"/>
  <c r="H47" i="19"/>
  <c r="H46" i="19"/>
  <c r="H44" i="19"/>
  <c r="H41" i="19"/>
  <c r="H66" i="19"/>
  <c r="E38" i="19"/>
  <c r="E66" i="19" s="1"/>
  <c r="H60" i="19"/>
  <c r="H57" i="19"/>
  <c r="K65" i="19"/>
  <c r="K61" i="19"/>
  <c r="K66" i="19"/>
  <c r="E65" i="19"/>
  <c r="E61" i="19"/>
  <c r="E60" i="19"/>
  <c r="H56" i="19"/>
  <c r="H48" i="19"/>
  <c r="E56" i="19"/>
  <c r="E48" i="19"/>
  <c r="E47" i="19"/>
  <c r="C46" i="19"/>
  <c r="D46" i="19"/>
  <c r="E46" i="19"/>
  <c r="E44" i="19"/>
  <c r="E41" i="19"/>
  <c r="K38" i="19"/>
  <c r="H34" i="19"/>
  <c r="H27" i="19"/>
  <c r="E27" i="19"/>
  <c r="E34" i="19" s="1"/>
  <c r="H23" i="19"/>
  <c r="E23" i="19"/>
  <c r="H22" i="19"/>
  <c r="E22" i="19"/>
  <c r="H16" i="19"/>
  <c r="E16" i="19"/>
  <c r="H11" i="19"/>
  <c r="H4" i="19"/>
  <c r="E11" i="19"/>
  <c r="E4" i="19"/>
  <c r="H53" i="30" l="1"/>
  <c r="D38" i="9" l="1"/>
  <c r="C38" i="9"/>
  <c r="F38" i="9"/>
  <c r="E17" i="23"/>
  <c r="F18" i="23"/>
  <c r="C18" i="23"/>
  <c r="F19" i="23"/>
  <c r="J119" i="30"/>
  <c r="I19" i="23"/>
  <c r="E19" i="23"/>
  <c r="C17" i="23"/>
  <c r="C19" i="23"/>
  <c r="C14" i="23"/>
  <c r="I11" i="23" l="1"/>
  <c r="I17" i="23" s="1"/>
  <c r="E18" i="23"/>
  <c r="F8" i="23"/>
  <c r="F120" i="30"/>
  <c r="I120" i="30"/>
  <c r="J120" i="30"/>
  <c r="G119" i="30"/>
  <c r="I97" i="30"/>
  <c r="J97" i="30"/>
  <c r="F97" i="30"/>
  <c r="J91" i="30"/>
  <c r="I91" i="30"/>
  <c r="G91" i="30"/>
  <c r="G97" i="30" s="1"/>
  <c r="G115" i="30" s="1"/>
  <c r="G120" i="30" s="1"/>
  <c r="F91" i="30"/>
  <c r="J114" i="30"/>
  <c r="I114" i="30"/>
  <c r="D109" i="30"/>
  <c r="J109" i="30"/>
  <c r="I109" i="30"/>
  <c r="D91" i="30"/>
  <c r="F72" i="30"/>
  <c r="G72" i="30"/>
  <c r="D72" i="30"/>
  <c r="G59" i="30"/>
  <c r="G57" i="30"/>
  <c r="G52" i="30"/>
  <c r="G47" i="30"/>
  <c r="G43" i="30"/>
  <c r="G30" i="30"/>
  <c r="G27" i="30"/>
  <c r="G16" i="30"/>
  <c r="G11" i="30"/>
  <c r="C8" i="23"/>
  <c r="F70" i="19"/>
  <c r="G70" i="19"/>
  <c r="G71" i="19" s="1"/>
  <c r="I70" i="19"/>
  <c r="J70" i="19"/>
  <c r="J71" i="19" s="1"/>
  <c r="F71" i="19"/>
  <c r="D119" i="30"/>
  <c r="D70" i="19"/>
  <c r="D114" i="30"/>
  <c r="C114" i="30"/>
  <c r="F59" i="30"/>
  <c r="C72" i="30"/>
  <c r="C59" i="30"/>
  <c r="D59" i="30"/>
  <c r="F23" i="19"/>
  <c r="G23" i="19"/>
  <c r="C23" i="19"/>
  <c r="D23" i="19"/>
  <c r="D57" i="30"/>
  <c r="D52" i="30"/>
  <c r="D47" i="30"/>
  <c r="D43" i="30"/>
  <c r="D30" i="30"/>
  <c r="D27" i="30"/>
  <c r="D16" i="30"/>
  <c r="D11" i="30"/>
  <c r="J66" i="19"/>
  <c r="J65" i="19"/>
  <c r="J61" i="19"/>
  <c r="G60" i="19"/>
  <c r="G57" i="19"/>
  <c r="G56" i="19"/>
  <c r="G48" i="19"/>
  <c r="G47" i="19"/>
  <c r="G46" i="19"/>
  <c r="G44" i="19"/>
  <c r="G41" i="19"/>
  <c r="J38" i="19"/>
  <c r="G34" i="19"/>
  <c r="G66" i="19" s="1"/>
  <c r="G27" i="19"/>
  <c r="G22" i="19"/>
  <c r="G16" i="19"/>
  <c r="G11" i="19"/>
  <c r="G4" i="19"/>
  <c r="D97" i="30" l="1"/>
  <c r="G53" i="30"/>
  <c r="J115" i="30"/>
  <c r="D17" i="30"/>
  <c r="D53" i="30"/>
  <c r="I38" i="19"/>
  <c r="I66" i="19" s="1"/>
  <c r="I71" i="19" s="1"/>
  <c r="D56" i="19"/>
  <c r="D61" i="19"/>
  <c r="D65" i="19" s="1"/>
  <c r="C61" i="19"/>
  <c r="D115" i="30" l="1"/>
  <c r="D120" i="30" s="1"/>
  <c r="D60" i="19"/>
  <c r="I61" i="19"/>
  <c r="I65" i="19"/>
  <c r="D48" i="19"/>
  <c r="D41" i="19"/>
  <c r="D44" i="19"/>
  <c r="D38" i="19"/>
  <c r="D27" i="19"/>
  <c r="F16" i="19"/>
  <c r="D4" i="19"/>
  <c r="D16" i="19"/>
  <c r="C16" i="19"/>
  <c r="D47" i="19" l="1"/>
  <c r="D11" i="19"/>
  <c r="D22" i="19" s="1"/>
  <c r="D34" i="19" s="1"/>
  <c r="D66" i="19" l="1"/>
  <c r="D71" i="19" s="1"/>
  <c r="E8" i="23"/>
  <c r="E11" i="23" s="1"/>
  <c r="B8" i="23"/>
  <c r="B11" i="23" s="1"/>
  <c r="B17" i="23" s="1"/>
  <c r="C27" i="19"/>
  <c r="C11" i="30"/>
  <c r="C17" i="30" s="1"/>
  <c r="C16" i="30"/>
  <c r="C43" i="30"/>
  <c r="C52" i="30"/>
  <c r="C109" i="30"/>
  <c r="F27" i="30"/>
  <c r="C27" i="30"/>
  <c r="F119" i="30"/>
  <c r="I119" i="30"/>
  <c r="C119" i="30"/>
  <c r="F16" i="30"/>
  <c r="C38" i="19"/>
  <c r="F52" i="30"/>
  <c r="F43" i="30"/>
  <c r="F11" i="30"/>
  <c r="C30" i="30"/>
  <c r="F48" i="19"/>
  <c r="F56" i="19" s="1"/>
  <c r="C48" i="19"/>
  <c r="C56" i="19" s="1"/>
  <c r="F27" i="19"/>
  <c r="F47" i="30"/>
  <c r="C47" i="30"/>
  <c r="C65" i="19"/>
  <c r="F4" i="19"/>
  <c r="C4" i="19"/>
  <c r="F30" i="30"/>
  <c r="C57" i="30"/>
  <c r="F57" i="30"/>
  <c r="C91" i="30"/>
  <c r="C97" i="30" s="1"/>
  <c r="H19" i="23"/>
  <c r="B19" i="23"/>
  <c r="H18" i="23"/>
  <c r="B18" i="23"/>
  <c r="H7" i="23"/>
  <c r="F57" i="19"/>
  <c r="C57" i="19"/>
  <c r="F60" i="19"/>
  <c r="F46" i="19"/>
  <c r="F44" i="19"/>
  <c r="F41" i="19"/>
  <c r="F11" i="19"/>
  <c r="C70" i="19"/>
  <c r="C11" i="19"/>
  <c r="C41" i="19"/>
  <c r="C44" i="19"/>
  <c r="C60" i="19"/>
  <c r="H11" i="23" l="1"/>
  <c r="H17" i="23" s="1"/>
  <c r="F53" i="30"/>
  <c r="F17" i="30"/>
  <c r="I115" i="30"/>
  <c r="F115" i="30"/>
  <c r="C53" i="30"/>
  <c r="C22" i="19"/>
  <c r="F22" i="19"/>
  <c r="F34" i="19" s="1"/>
  <c r="F66" i="19" s="1"/>
  <c r="F47" i="19"/>
  <c r="C47" i="19"/>
  <c r="C34" i="19"/>
  <c r="C66" i="19" l="1"/>
  <c r="C71" i="19" s="1"/>
  <c r="C115" i="30"/>
  <c r="C120" i="30" s="1"/>
</calcChain>
</file>

<file path=xl/sharedStrings.xml><?xml version="1.0" encoding="utf-8"?>
<sst xmlns="http://schemas.openxmlformats.org/spreadsheetml/2006/main" count="1379" uniqueCount="963">
  <si>
    <t>Előirányzat-csoport, kiemelt előirányzat megnevezése</t>
  </si>
  <si>
    <t xml:space="preserve">Nagypáli Közös Önkormányzati Hivatal     </t>
  </si>
  <si>
    <t>Eredeti előirányzat mindösszesen:</t>
  </si>
  <si>
    <t>BEVÉTEK ÖSSZESEN</t>
  </si>
  <si>
    <t>1. Személyi juttatások</t>
  </si>
  <si>
    <t xml:space="preserve">KIADÁSOK  ÖSSZESEN: </t>
  </si>
  <si>
    <t>Éves engedélyezett létszám előirányzat (fő)</t>
  </si>
  <si>
    <t>Ebből köztisztviselő:</t>
  </si>
  <si>
    <t>Megnevezés</t>
  </si>
  <si>
    <t>Költségvetési bevételek</t>
  </si>
  <si>
    <t>Költségvetési kiadások</t>
  </si>
  <si>
    <t>Költségvetési hiány</t>
  </si>
  <si>
    <t>Költségvetési többlet</t>
  </si>
  <si>
    <t>Előző évek pénzmaradványának igénybevétele</t>
  </si>
  <si>
    <t>Tárgyévi kiadások</t>
  </si>
  <si>
    <t>Tárgyévi bevételek</t>
  </si>
  <si>
    <t xml:space="preserve"> /adatok e Ft-ban/</t>
  </si>
  <si>
    <t>Költségvetési bevételek:</t>
  </si>
  <si>
    <t>Rovat száma</t>
  </si>
  <si>
    <t>Helyi önkormányzatok működésének általános támogatása</t>
  </si>
  <si>
    <t xml:space="preserve"> -Egyéb önkormányzati feladatok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</si>
  <si>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</si>
  <si>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</si>
  <si>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</si>
  <si>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</si>
  <si>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 xml:space="preserve"> -Magánszemélyek kommunális adója</t>
  </si>
  <si>
    <t xml:space="preserve"> -Idegenforgalmi adó</t>
  </si>
  <si>
    <t>Gépjárműadó</t>
  </si>
  <si>
    <t>Egyéb áruhasználati és szolgáltatási adók (talajterhelési díj)</t>
  </si>
  <si>
    <t>Egyéb közhatalmi bevételek</t>
  </si>
  <si>
    <t>B3</t>
  </si>
  <si>
    <t>Szolgáltatások ellenértéke</t>
  </si>
  <si>
    <t>Kiszámlázott általános forgalmi adó</t>
  </si>
  <si>
    <t>B4</t>
  </si>
  <si>
    <t>Maradvány igénybevétele</t>
  </si>
  <si>
    <t>B8</t>
  </si>
  <si>
    <t>TÁRGYÉVI BEVÉTELEK ÖSSZESEN:</t>
  </si>
  <si>
    <t>Tervezett előirányzat</t>
  </si>
  <si>
    <t xml:space="preserve"> -</t>
  </si>
  <si>
    <t xml:space="preserve"> - </t>
  </si>
  <si>
    <t>Központi, irányító szervi támogatások folyósítása - Hivatal finanszírozás</t>
  </si>
  <si>
    <t xml:space="preserve">                                                                                 ( Adatok ezer Ft- ban ) </t>
  </si>
  <si>
    <t>K1</t>
  </si>
  <si>
    <t>Munkaadókat terhelő járulékok és szociális hozzájárulási adó</t>
  </si>
  <si>
    <t>K2</t>
  </si>
  <si>
    <t xml:space="preserve"> -Irodaszer, nyomtatvány</t>
  </si>
  <si>
    <t xml:space="preserve"> -Hajtó - és kenőanyagok</t>
  </si>
  <si>
    <t xml:space="preserve"> -Gázenergia</t>
  </si>
  <si>
    <t xml:space="preserve"> -Villamos energia</t>
  </si>
  <si>
    <t xml:space="preserve"> -Víz- és csatorna díjak</t>
  </si>
  <si>
    <t>K3</t>
  </si>
  <si>
    <t>K4</t>
  </si>
  <si>
    <t>Egyéb működési célú támogatások államháztartáson belülre</t>
  </si>
  <si>
    <t xml:space="preserve"> -Kistérségi ügyelet működési hozzájárulás</t>
  </si>
  <si>
    <t>Egyéb működési célú támogatások államháztartáson kívülre</t>
  </si>
  <si>
    <t xml:space="preserve"> -Zalai Falvakért Egyesület tagdíj hozzájárulás</t>
  </si>
  <si>
    <t xml:space="preserve"> -Zala-Menti Polgármesterek és Polgárok egyesületének támogatása</t>
  </si>
  <si>
    <t xml:space="preserve"> -Fogorvosi ügyelet hozzájárulás</t>
  </si>
  <si>
    <t xml:space="preserve"> -Ifjusági Egyesület működési célú támogatása</t>
  </si>
  <si>
    <t xml:space="preserve"> -Faluért Alapítvány működési célú támogatása</t>
  </si>
  <si>
    <t xml:space="preserve"> -Turisztikai Közhasznú Egyesület működési célú támogatása </t>
  </si>
  <si>
    <t xml:space="preserve"> -Nagypáli Fejlesztési Övezet Nonprofit Kft. működési célú támogatása</t>
  </si>
  <si>
    <t>Tartalékok</t>
  </si>
  <si>
    <t xml:space="preserve"> -Szennyvíz alszámla pénzkészlete</t>
  </si>
  <si>
    <t>K5</t>
  </si>
  <si>
    <t>Beruházási célú előzetesen felszámított általános forgalmi adó</t>
  </si>
  <si>
    <t>K6</t>
  </si>
  <si>
    <t>Felújítási célú előzetesen felszámított általános forgalmi adó</t>
  </si>
  <si>
    <t>K7</t>
  </si>
  <si>
    <t>K8</t>
  </si>
  <si>
    <t xml:space="preserve">Költségvetési kiadások </t>
  </si>
  <si>
    <t>K1-K8</t>
  </si>
  <si>
    <t>Központi, irányító szervi támogatások folyóítása</t>
  </si>
  <si>
    <t>K9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</si>
  <si>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</si>
  <si>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</si>
  <si>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</si>
  <si>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</si>
  <si>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</si>
  <si>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</si>
  <si>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</si>
  <si>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</si>
  <si>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</si>
  <si>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</si>
  <si>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</si>
  <si>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</si>
  <si>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</si>
  <si>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</si>
  <si>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</si>
  <si>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 xml:space="preserve">Felújítások </t>
  </si>
  <si>
    <t xml:space="preserve">Finanszírozási kiadások 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</si>
  <si>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</si>
  <si>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</si>
  <si>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</si>
  <si>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</si>
  <si>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Költségvetési bevételek </t>
  </si>
  <si>
    <t xml:space="preserve">TÁRGYÉVI KIADÁSOK  ÖSSZESEN: </t>
  </si>
  <si>
    <t>Projekt megnevezése</t>
  </si>
  <si>
    <t>Törvény szerinti illetmények, munkabérek</t>
  </si>
  <si>
    <t>Béren kívüli juttatások</t>
  </si>
  <si>
    <t>I. Kiadások és bevételek kormányzati funkcióként</t>
  </si>
  <si>
    <t>052020</t>
  </si>
  <si>
    <t>051030</t>
  </si>
  <si>
    <t>Nem veszélyes (települési) hulladék vegyes (ömlesztett) begyűjtése, szállítása, átrakása</t>
  </si>
  <si>
    <t>013350</t>
  </si>
  <si>
    <t>011130</t>
  </si>
  <si>
    <t>Önkormányzatok és önkormányzati hivatalok jogalkotó és általános igazgatási tevékenysége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</si>
  <si>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</si>
  <si>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</si>
  <si>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</si>
  <si>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</si>
  <si>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</si>
  <si>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</si>
  <si>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</si>
  <si>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</si>
  <si>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</si>
  <si>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</si>
  <si>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</si>
  <si>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</si>
  <si>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072311</t>
  </si>
  <si>
    <t>Fogorvosi alapellátás</t>
  </si>
  <si>
    <t>107060</t>
  </si>
  <si>
    <t>Egyéb szociális pénzbeli ellátások, támogatások</t>
  </si>
  <si>
    <t>041233</t>
  </si>
  <si>
    <t>082094</t>
  </si>
  <si>
    <t>Közművelődés-kulturális alapú gazdaságfejlesztés</t>
  </si>
  <si>
    <t>013320</t>
  </si>
  <si>
    <t>Köztemető - fenntartás és - működtetés</t>
  </si>
  <si>
    <t>045160</t>
  </si>
  <si>
    <t>Közutak, hidak, alagutak üzemeltetése, fenntartása</t>
  </si>
  <si>
    <t>107055</t>
  </si>
  <si>
    <t>Falugondnoki, tanyagondnoki szolgáltatás</t>
  </si>
  <si>
    <t>084031</t>
  </si>
  <si>
    <t>Civil szervezetek működési támogatása</t>
  </si>
  <si>
    <t>066010</t>
  </si>
  <si>
    <t>Zöldterület-kezelés</t>
  </si>
  <si>
    <t xml:space="preserve"> - általános tartalék</t>
  </si>
  <si>
    <t xml:space="preserve"> - céltartalék</t>
  </si>
  <si>
    <t>MINDÖSSZESEN:</t>
  </si>
  <si>
    <t>Anyagbeszerzés</t>
  </si>
  <si>
    <t>BEVÉTELEK</t>
  </si>
  <si>
    <t>KIADÁSOK</t>
  </si>
  <si>
    <t>Működéi bevételek</t>
  </si>
  <si>
    <t>Működési költségvetési bevételek</t>
  </si>
  <si>
    <t>Működési költségvetési kiadások</t>
  </si>
  <si>
    <t>BEVÉTELEK ÖSSZESEN:</t>
  </si>
  <si>
    <t>Felújítások</t>
  </si>
  <si>
    <t>Egyéb felhalmozási célú kiadások</t>
  </si>
  <si>
    <t>Felhalmozási költségvetési kiadások</t>
  </si>
  <si>
    <t>KIADÁSOK ÖSSZESEN:</t>
  </si>
  <si>
    <t>Finanszírozási kiadások                                           K9</t>
  </si>
  <si>
    <t>Bevételi  forrás  megnevezése</t>
  </si>
  <si>
    <t>Települési önkormányzatok szociális és gyermekjóléti és gyermekétkeztetési feladatainak támogatása</t>
  </si>
  <si>
    <t xml:space="preserve"> -Települési önkormányzatok szociális feladatainak egyéb támogatása</t>
  </si>
  <si>
    <t>ÖNKORMÁNYZATOK MŰKÖDÉSI TÁMOGATÁSAI</t>
  </si>
  <si>
    <t>Működési célú visszatérítendő támogatások, kölcsönök visszatérülése államháztartáson kívülről</t>
  </si>
  <si>
    <t>Működési célú átvett pénzeszközök</t>
  </si>
  <si>
    <t>B6</t>
  </si>
  <si>
    <t>FINANSZÍROZÁSI BEVÉTELEK</t>
  </si>
  <si>
    <t>Választott tisztségviselők juttatásai</t>
  </si>
  <si>
    <t xml:space="preserve"> - Üzemeltetési anyagok beszerzése</t>
  </si>
  <si>
    <t xml:space="preserve"> - Telefon költség</t>
  </si>
  <si>
    <t xml:space="preserve"> - Karbantartási, kisjavítási szolgáltatások</t>
  </si>
  <si>
    <t xml:space="preserve"> - Egyéb szolgáltatások</t>
  </si>
  <si>
    <t xml:space="preserve"> - Működési célú előzetesen felszámított általános forgalmi adó</t>
  </si>
  <si>
    <t xml:space="preserve"> - Fizetendő általános forgalmi adó</t>
  </si>
  <si>
    <t xml:space="preserve"> - Biztosítási díjak</t>
  </si>
  <si>
    <t xml:space="preserve"> - Nagypáli Tűzoltó Egyesület működési hozzájárulás</t>
  </si>
  <si>
    <t xml:space="preserve"> - Pályázati Menedzsment Iroda Nonpr.Kft. Támogatása</t>
  </si>
  <si>
    <t xml:space="preserve"> - Nagypáli Nyugdíjas Klub támogatása</t>
  </si>
  <si>
    <t>081030</t>
  </si>
  <si>
    <t>Sportlétesítmények, edzőtáborok működtetése és fejlesztése</t>
  </si>
  <si>
    <r>
      <rPr>
        <b/>
        <sz val="11"/>
        <rFont val="Garamond"/>
        <family val="1"/>
        <charset val="238"/>
      </rPr>
      <t>Székhely</t>
    </r>
    <r>
      <rPr>
        <sz val="11"/>
        <rFont val="Garamond"/>
        <family val="1"/>
        <charset val="238"/>
      </rPr>
      <t xml:space="preserve"> Hivatal eredeti előirányzata</t>
    </r>
  </si>
  <si>
    <r>
      <rPr>
        <b/>
        <sz val="11"/>
        <rFont val="Garamond"/>
        <family val="1"/>
        <charset val="238"/>
      </rPr>
      <t>Alsónemesapáti</t>
    </r>
    <r>
      <rPr>
        <sz val="11"/>
        <rFont val="Garamond"/>
        <family val="1"/>
        <charset val="238"/>
      </rPr>
      <t xml:space="preserve"> Kirendeltség eredeti előirányzata</t>
    </r>
  </si>
  <si>
    <r>
      <rPr>
        <b/>
        <sz val="11"/>
        <rFont val="Garamond"/>
        <family val="1"/>
        <charset val="238"/>
      </rPr>
      <t>Kisbucsai</t>
    </r>
    <r>
      <rPr>
        <sz val="11"/>
        <rFont val="Garamond"/>
        <family val="1"/>
        <charset val="238"/>
      </rPr>
      <t xml:space="preserve"> Kirendeltség eredeti előirányzata</t>
    </r>
  </si>
  <si>
    <t>2. Munkáltatót terhelő járulékok és szociális hozzájárulási adó</t>
  </si>
  <si>
    <t>3. Dologi kiadások</t>
  </si>
  <si>
    <t>10. melléklet</t>
  </si>
  <si>
    <t>11. melléklet</t>
  </si>
  <si>
    <t>12. melléklet</t>
  </si>
  <si>
    <t xml:space="preserve"> - Szociális ágazati pótlék</t>
  </si>
  <si>
    <t xml:space="preserve"> - Üdülőhelyi feladatok támogatása</t>
  </si>
  <si>
    <t xml:space="preserve">  - Közfoglalkoztatottak bére</t>
  </si>
  <si>
    <t xml:space="preserve">Működési célú támogatások bevételei államháztartáson belülről </t>
  </si>
  <si>
    <t xml:space="preserve"> - Könyv, folyóirat</t>
  </si>
  <si>
    <t xml:space="preserve"> - Postaköltség</t>
  </si>
  <si>
    <t xml:space="preserve"> -Utalványdíjak (bankköltség)</t>
  </si>
  <si>
    <t xml:space="preserve"> - Szállítási díjak</t>
  </si>
  <si>
    <t xml:space="preserve"> -Göcsej-Zala mente Leader Egyesület tagdíj hozzájárulás</t>
  </si>
  <si>
    <t>Államháztartáson belüli megelőlegezések visszafizetése</t>
  </si>
  <si>
    <t xml:space="preserve"> -Óvoda finanszírozás Egervár</t>
  </si>
  <si>
    <t xml:space="preserve"> -Iskolai étkeztetés Egervár</t>
  </si>
  <si>
    <t xml:space="preserve">  -Közvilágítási Egyesület Nagypáli tagdíj hozzájárulás</t>
  </si>
  <si>
    <t xml:space="preserve"> -Polgárőr Egyesület Nagypáli működésének támogatása</t>
  </si>
  <si>
    <t>900020</t>
  </si>
  <si>
    <t>Önk. Funkcióra nem sorolható bevételei áht-én kívülről</t>
  </si>
  <si>
    <t>018030</t>
  </si>
  <si>
    <t>Támogatási célú finanszírozási műveletek</t>
  </si>
  <si>
    <t>Irányító szervi támogatások folyósítását/államháztartáson belüli megelőlegezésének visszafizetését követő többlet / hiány</t>
  </si>
  <si>
    <t>Önkorm. Által saját hatáskörben adott ellátás</t>
  </si>
  <si>
    <t xml:space="preserve"> -Észak-Zaláért Egyesület tagdíj hozzájárulás</t>
  </si>
  <si>
    <t xml:space="preserve"> - Internet díj, informatikai szolgáltatás</t>
  </si>
  <si>
    <t xml:space="preserve"> -Szennyvíz használati+ ivóvíz használati díj bevétel realizált összegének tartalékba helyezése felújítások fedezetéül </t>
  </si>
  <si>
    <t>4. Egyéb működési célú kiadások</t>
  </si>
  <si>
    <t xml:space="preserve"> -Egyéb közhatalmi bevételek, adópótlék, adóbírság</t>
  </si>
  <si>
    <t>B2</t>
  </si>
  <si>
    <t>Felhalmozási célú támogatások államháztartáson belülről</t>
  </si>
  <si>
    <t>Kamatbevétel</t>
  </si>
  <si>
    <t>Egyéb működési bevételek (így Közüzemi díj, Egyéb visszatérítések)</t>
  </si>
  <si>
    <t>Szociális célú tüzelőanyag beszerzés</t>
  </si>
  <si>
    <t xml:space="preserve"> - Nagypáli Fejlesztési Övezet Nonprofit Kft-től működési célú visszatérítendő pénzeszköz átadás visszavétele (2015. évi pályázati projektek megfinanszírozásából)</t>
  </si>
  <si>
    <t xml:space="preserve">Felhalmozási célú visszatérítendő támogatások visszatérülése </t>
  </si>
  <si>
    <t>Felhalmozási célú átvett pénzeszközök</t>
  </si>
  <si>
    <t>B7</t>
  </si>
  <si>
    <t xml:space="preserve"> - Bérleti és lízing díjak (Traktor rendelkezésre állása itt került betervezésre)</t>
  </si>
  <si>
    <t xml:space="preserve"> - Állami támogatás AKG+Földalapú - almás után</t>
  </si>
  <si>
    <t>Szemüveg térítés</t>
  </si>
  <si>
    <r>
      <rPr>
        <b/>
        <sz val="12"/>
        <rFont val="Garamond"/>
        <family val="1"/>
        <charset val="238"/>
      </rPr>
      <t>EGYÉB</t>
    </r>
    <r>
      <rPr>
        <sz val="12"/>
        <rFont val="Garamond"/>
        <family val="1"/>
        <charset val="238"/>
      </rPr>
      <t xml:space="preserve"> Ingatlanok felújítása (NETTÓ)</t>
    </r>
  </si>
  <si>
    <t xml:space="preserve">Hosszabb időtartamú közfoglalkoztatás </t>
  </si>
  <si>
    <t xml:space="preserve">Önkormányzati vagyonnal való gazdálkodással kapcsolatos feladatok </t>
  </si>
  <si>
    <t>Vízgazdálkodás (Szennyvíz és ivóvíz)</t>
  </si>
  <si>
    <t>Egyéb szárazföldi személyszállítás</t>
  </si>
  <si>
    <t>045150</t>
  </si>
  <si>
    <t xml:space="preserve"> -Település üzemeltetés (zöldterület-gazdálkodás, közvilágítás, köztemető-fenntartás, közutak-fenntartása)</t>
  </si>
  <si>
    <t xml:space="preserve"> -Önkormányzati Hivatal működésének támogatása</t>
  </si>
  <si>
    <t xml:space="preserve"> - Polgármesteri illetmény támogatása</t>
  </si>
  <si>
    <t xml:space="preserve"> - Faluért Alapítvány-tól visszatérítendő pénzeszköz átadás visszavétele (2018. évi GINOP projekt előfinanszírozásából)</t>
  </si>
  <si>
    <t xml:space="preserve"> - Tárgyi eszköz bérbeadásából származó bevétel (teljes egészében ivóvíz,csatorna HD)</t>
  </si>
  <si>
    <t xml:space="preserve"> - Reklám-és propaganda kiadások</t>
  </si>
  <si>
    <t>Kiküldetések, reklámok kiadásai kiadásai</t>
  </si>
  <si>
    <t xml:space="preserve"> - Bérrendezési alap kiegészítő támogatása Nagypáli KÖH működéséhez</t>
  </si>
  <si>
    <t>Készletértékesítés ellenértéke - alma, körte</t>
  </si>
  <si>
    <t xml:space="preserve"> -EFOP - 1.5.2. - 16 Projekt működési része</t>
  </si>
  <si>
    <t xml:space="preserve"> - VP 6-7.2.1-7.4.1.2-16 Külterületi helyi közutak fejlesztése</t>
  </si>
  <si>
    <t xml:space="preserve"> - Kiküldetések kiadásai</t>
  </si>
  <si>
    <t xml:space="preserve"> - Bérleti díj bevétel (Autóbusz bérbeadása, Sportpálya bérbeadás, Üzleti helyiségek bérbeadása, Renault Fluance használati díj)</t>
  </si>
  <si>
    <t>Megbízási díjak</t>
  </si>
  <si>
    <t>Foglalkoztatottak egyéb személyi juttatásai (Farkas Ferencné megbízási díja, betegszabadság, munkaruha)</t>
  </si>
  <si>
    <t>Bérkompenzáció  (Farkas Ferencné)</t>
  </si>
  <si>
    <t>Egyéb külső személyi juttatások (reprezentáció)</t>
  </si>
  <si>
    <t>Zártkert program támogatása</t>
  </si>
  <si>
    <t xml:space="preserve"> - Szakmai tevékenységet segítő szolgáltatások</t>
  </si>
  <si>
    <t xml:space="preserve"> - RURENER tagdíj 2019. (200 euró)</t>
  </si>
  <si>
    <t xml:space="preserve"> - Magyar Régiómenedzsment Közhasznú Nonprofit Kft.</t>
  </si>
  <si>
    <t>VP 6-7.2.1-7.4.1.2-16 Külterületi helyi közutak fejlesztése (NETTÓ)</t>
  </si>
  <si>
    <t xml:space="preserve"> - Egyéb dologi kiadások</t>
  </si>
  <si>
    <t>Zártkert program támogatása (NETTÓ)</t>
  </si>
  <si>
    <t>2019. évi erdeti eir. Összesen</t>
  </si>
  <si>
    <t>2019. évi eredeti eir. Működési</t>
  </si>
  <si>
    <t xml:space="preserve">2019. évi eredeti eir. Felhalmozási </t>
  </si>
  <si>
    <t>2019. évi kormányzati funkció</t>
  </si>
  <si>
    <t>2019. évi kormányzati funkció elnevezése</t>
  </si>
  <si>
    <t>Bevétel 2019. évi eredeti előirányzata</t>
  </si>
  <si>
    <t>Kiadás 2019. évi eredeti előirányzata</t>
  </si>
  <si>
    <t xml:space="preserve"> - EFOP - 1.5.2. -16 Projekt</t>
  </si>
  <si>
    <t xml:space="preserve"> - EFOP 1.5.2. tartalék</t>
  </si>
  <si>
    <t xml:space="preserve"> - Ebből EFOP 1.5.2.</t>
  </si>
  <si>
    <t xml:space="preserve"> - Ebből EFOP 1.5.2. (NETTÓ)</t>
  </si>
  <si>
    <t xml:space="preserve"> - Smragdzöld Jövő Egyesület</t>
  </si>
  <si>
    <t xml:space="preserve"> - Faapríték vásárlás</t>
  </si>
  <si>
    <r>
      <rPr>
        <b/>
        <sz val="12"/>
        <rFont val="Garamond"/>
        <family val="1"/>
        <charset val="238"/>
      </rPr>
      <t xml:space="preserve">EGYÉB </t>
    </r>
    <r>
      <rPr>
        <sz val="12"/>
        <rFont val="Garamond"/>
        <family val="1"/>
        <charset val="238"/>
      </rPr>
      <t>tárgyi eszközök beszerzése, létesítése (itt mutatom ki a kazán vásárlást)  (NETTÓ)</t>
    </r>
  </si>
  <si>
    <t>ebből Célcsoport együttműködést ösztönző természetbeni juttatás (EFOP 1.5.2.)</t>
  </si>
  <si>
    <t>B1-B7</t>
  </si>
  <si>
    <t>Ebből EFOP 1.5.2</t>
  </si>
  <si>
    <t xml:space="preserve"> - EFOP 1.5.2. anyagbeszerzés</t>
  </si>
  <si>
    <t xml:space="preserve"> - EFOP 1.5.2. szolgáltatások</t>
  </si>
  <si>
    <t xml:space="preserve">Nagypáli 93; 94. HRSZ-ú ingatlanok vételára </t>
  </si>
  <si>
    <t xml:space="preserve"> - Kovács Donikia támogatása</t>
  </si>
  <si>
    <t xml:space="preserve"> -  Általános tartalék (működési)</t>
  </si>
  <si>
    <t>Pethőhenye,Alsónemesapáti, Nemesapáti, Kisbucsa, Nemeshetéstől pénzeszköz átvétel</t>
  </si>
  <si>
    <t xml:space="preserve"> -Védőnői szolgálat (2019. évi terv alapján)</t>
  </si>
  <si>
    <t xml:space="preserve"> - Verseny és Szabadidő Sportegyesület Nagypáli működéséhez hozzájárulás (2019. évi tény alapján)</t>
  </si>
  <si>
    <t xml:space="preserve"> - Állami támogatás AKG+Földalapú </t>
  </si>
  <si>
    <t>082093</t>
  </si>
  <si>
    <t>Közművelődés - egész életre kiterjedő tanulás, amatőr művészetek</t>
  </si>
  <si>
    <t xml:space="preserve">Nagypáli 024/3. hrzs.-ú ingatlanból 1 hektár vételára </t>
  </si>
  <si>
    <t>Nagypáli 109/1. hrsz-ú ingatlanon Energia piramis interaktív bemutató labor projekt megvalósítása - önerő</t>
  </si>
  <si>
    <t>I. Módosítás összesen</t>
  </si>
  <si>
    <t>Működési eredeti eir:</t>
  </si>
  <si>
    <t>I. Módosítás működési</t>
  </si>
  <si>
    <t>Felhalmozási eredeti eir:</t>
  </si>
  <si>
    <t>I. Módosítás felhalmozási</t>
  </si>
  <si>
    <t xml:space="preserve"> 1. melléklet</t>
  </si>
  <si>
    <t>B111</t>
  </si>
  <si>
    <t>B113</t>
  </si>
  <si>
    <t>B114</t>
  </si>
  <si>
    <t>B16</t>
  </si>
  <si>
    <t xml:space="preserve"> - Jó adatszolgáltató önkormányzatok támogatása</t>
  </si>
  <si>
    <t xml:space="preserve"> -A helyi önkormányzatot megillető szoc. célú tüzelőanyag-vásárlásához nyújtott támogatás</t>
  </si>
  <si>
    <t xml:space="preserve"> -A falu- és tanyagondnoki szolgálatok kiegészítő támogatás</t>
  </si>
  <si>
    <t xml:space="preserve">Működési célú támogatások és kiegészítő támogatások </t>
  </si>
  <si>
    <t>B115</t>
  </si>
  <si>
    <t xml:space="preserve"> - Bérkompenzáció (IKSZT munkatárs bérkompenzációja)</t>
  </si>
  <si>
    <t xml:space="preserve"> - A minimálbér és a garantált bérminimum emelés hatásának bérkompenzációja</t>
  </si>
  <si>
    <t>Elvonások és befizetések bevételei</t>
  </si>
  <si>
    <t>B12</t>
  </si>
  <si>
    <t xml:space="preserve"> - BURSA ösztöndíj támogatásának visszautalása</t>
  </si>
  <si>
    <t xml:space="preserve"> - Európai Mobilitási Hét és Autómentes Nap támogatása</t>
  </si>
  <si>
    <t xml:space="preserve"> - Nyári diákmunkások bérének támogatása</t>
  </si>
  <si>
    <t xml:space="preserve"> - Fotovillamos rendszer kialakítása saját villamosenergia-igény kielégítése céljából Nagypáliban (TOP-3.2.1-16-ZA1-2018-00035) előleg</t>
  </si>
  <si>
    <t>Közvetített szolgáltatások ellenértéke</t>
  </si>
  <si>
    <t>Egyéb (profitorientált) vállalkozástól működési célú támogatás (Roncsdery támogatása</t>
  </si>
  <si>
    <t xml:space="preserve"> - Magyar Régiómenedzsment Köz.Nonpr.Kft. - Magyar rózsák kertjének, génbankjának létrehozásához visszatérítési kötelezettséggel átadott pénzeszközök visszatérülése</t>
  </si>
  <si>
    <t xml:space="preserve"> - Magyar Régiómenedzsment Köz.Nonpr.Kft. - Turisztikai szolgáltató központ 83/138. HRSZ. létrehozásához visszatérítési kötelezettséggel átadott pénzeszközök visszatérülése</t>
  </si>
  <si>
    <t>Összesen eredeti eir.:</t>
  </si>
  <si>
    <t>Felhalmozási eredeti eir</t>
  </si>
  <si>
    <t>Összesen eredeti eir</t>
  </si>
  <si>
    <t xml:space="preserve"> - Élelmiszerek költségei</t>
  </si>
  <si>
    <t xml:space="preserve"> - BURSA ösztöndíj</t>
  </si>
  <si>
    <t xml:space="preserve"> - Bethlen Gábor Alaptól kapott támogatás visszautalása \"Testvértelepülési együttműködés megvalósítása Alsóvereckén\"</t>
  </si>
  <si>
    <t xml:space="preserve"> - Közfoglalkoztatási támogatás bérelőlegének visszafizetése</t>
  </si>
  <si>
    <t xml:space="preserve"> - Lakhegy Község Önkormányzatának pénzeszköz átadás  (Útfelújítás)</t>
  </si>
  <si>
    <t xml:space="preserve"> - Nagypáli Közös Önkormányzati Hivatal Alsónemesapáti Kirendeltségének 2018. évi túlfinanszírozásának visszautalása</t>
  </si>
  <si>
    <t xml:space="preserve"> - Nagypáli Közös Önkormányzati Hivatal ASzékhelyhivatalának 2018. évi túlfinanszírozásának visszautalása</t>
  </si>
  <si>
    <t xml:space="preserve"> - Vasbolsdogasszony Község Önkormányzatának a 2018. évi Hivatal túlfinanszírozás visszautalása</t>
  </si>
  <si>
    <t xml:space="preserve"> - Kispáli Község Önkormányzatának a 2018. évi Hivatal túlfinanszírozás visszautalása</t>
  </si>
  <si>
    <t xml:space="preserve"> -  Gősfa Község Önkormányzatának a 2018. évi Hivatal túlfinanszírozás visszautalása</t>
  </si>
  <si>
    <t xml:space="preserve"> - Ebből BURSA ösztöndíj</t>
  </si>
  <si>
    <t xml:space="preserve"> Elvonások és befizetések költségei</t>
  </si>
  <si>
    <t>2. melléklet</t>
  </si>
  <si>
    <t>Nagypáli 111/28. hrsz-ú ingatlan vételára</t>
  </si>
  <si>
    <t>VP 6-7.2.1-7.4.1.2-16 Külterületi helyi közutak fejlesztése - Solis 75 CRDI traktor, FA 2100 zöld tútó, Bonatti LP250, Lionddana TP 175 TP Pilot, Manip MB 60 homlokrakodó, Greifer 1800 (NETTÓ)</t>
  </si>
  <si>
    <t xml:space="preserve"> Informatikai eszközök beszerzése (NETTÓ)</t>
  </si>
  <si>
    <t>Rövid lejáratú hitelek, kölcsönök törlesztése pénzügyi vállalkozásnak</t>
  </si>
  <si>
    <t>Rövid lejáratú hitelek, kölcsönök felvétele pénzügyi vállalkozástól</t>
  </si>
  <si>
    <t>4. melléklet</t>
  </si>
  <si>
    <t>Bevételek 2019. évi I. módosítás</t>
  </si>
  <si>
    <t>Kiadások 2019. évi I. módosítás</t>
  </si>
  <si>
    <t>5. melléklet</t>
  </si>
  <si>
    <t xml:space="preserve">Költségvetési egyenleg megállapítása, hiány finanszírozásának módja, többlet felhasználása </t>
  </si>
  <si>
    <t>2019. évi I. Módosított eir. Összesen</t>
  </si>
  <si>
    <t xml:space="preserve">2019. évi I. Módosított eir. Felhalmozási </t>
  </si>
  <si>
    <t xml:space="preserve">2019. évi I. Módosított eir. Működési </t>
  </si>
  <si>
    <t xml:space="preserve"> -  Általános tartalék (felhalmozási)</t>
  </si>
  <si>
    <t>Államháztartáson belüli megelőlegezések igénybevétele</t>
  </si>
  <si>
    <t>Előző évek pénzmaradványának igénybevétele utáni többlet / hiány</t>
  </si>
  <si>
    <t>Hitelműveletek igénybevétele utáni többlet/hiány</t>
  </si>
  <si>
    <r>
      <rPr>
        <b/>
        <sz val="11"/>
        <rFont val="Garamond"/>
        <family val="1"/>
        <charset val="238"/>
      </rPr>
      <t>Székhely</t>
    </r>
    <r>
      <rPr>
        <sz val="11"/>
        <rFont val="Garamond"/>
        <family val="1"/>
        <charset val="238"/>
      </rPr>
      <t xml:space="preserve"> Hivatal I. Módosított előirányzata</t>
    </r>
  </si>
  <si>
    <r>
      <rPr>
        <b/>
        <sz val="11"/>
        <rFont val="Garamond"/>
        <family val="1"/>
        <charset val="238"/>
      </rPr>
      <t>Alsónemesapáti</t>
    </r>
    <r>
      <rPr>
        <sz val="11"/>
        <rFont val="Garamond"/>
        <family val="1"/>
        <charset val="238"/>
      </rPr>
      <t xml:space="preserve"> Kirendeltség I. Módosított előirányzata</t>
    </r>
  </si>
  <si>
    <r>
      <rPr>
        <b/>
        <sz val="11"/>
        <rFont val="Garamond"/>
        <family val="1"/>
        <charset val="238"/>
      </rPr>
      <t>Kisbucsai</t>
    </r>
    <r>
      <rPr>
        <sz val="11"/>
        <rFont val="Garamond"/>
        <family val="1"/>
        <charset val="238"/>
      </rPr>
      <t xml:space="preserve"> Kirendeltség I. Módosított előirányzata</t>
    </r>
  </si>
  <si>
    <t>I. Módosított előirányzat mindösszesen</t>
  </si>
  <si>
    <t>1. Működési célú támogatások államházt.bel.</t>
  </si>
  <si>
    <t>2. Működési bevételek</t>
  </si>
  <si>
    <t>3. Finanszírozási bevételek</t>
  </si>
  <si>
    <r>
      <t xml:space="preserve">3.1. Központi, irányító szervi támogatás </t>
    </r>
    <r>
      <rPr>
        <b/>
        <sz val="11"/>
        <rFont val="Garamond"/>
        <family val="1"/>
        <charset val="238"/>
      </rPr>
      <t>ÁLLAMI NORMATÍVA</t>
    </r>
  </si>
  <si>
    <r>
      <t xml:space="preserve">3.2. Központi, irányító szervi támogatás </t>
    </r>
    <r>
      <rPr>
        <b/>
        <sz val="11"/>
        <rFont val="Garamond"/>
        <family val="1"/>
        <charset val="238"/>
      </rPr>
      <t>(Nagypáli Község Önkormányzatának hozzájárulása)</t>
    </r>
  </si>
  <si>
    <r>
      <t xml:space="preserve">3.3. Központi, irányító szervi támogatás </t>
    </r>
    <r>
      <rPr>
        <b/>
        <sz val="11"/>
        <rFont val="Garamond"/>
        <family val="1"/>
        <charset val="238"/>
      </rPr>
      <t>(Pethőhenye Község Önkormányzatának hozzájárulása)</t>
    </r>
  </si>
  <si>
    <r>
      <t>3.4.Központi, irányító szervi támogatás (</t>
    </r>
    <r>
      <rPr>
        <b/>
        <sz val="11"/>
        <rFont val="Garamond"/>
        <family val="1"/>
        <charset val="238"/>
      </rPr>
      <t xml:space="preserve">Nemesapáti, Alsónemesapáti Községek Önkormányzatának hozzájárulása </t>
    </r>
    <r>
      <rPr>
        <sz val="11"/>
        <rFont val="Garamond"/>
        <family val="1"/>
        <charset val="238"/>
      </rPr>
      <t>a Hivatal működéséhez)</t>
    </r>
  </si>
  <si>
    <r>
      <t>3.5. Központi, irányító szervi támogatás (</t>
    </r>
    <r>
      <rPr>
        <b/>
        <sz val="11"/>
        <rFont val="Garamond"/>
        <family val="1"/>
        <charset val="238"/>
      </rPr>
      <t>Kisbucsa, Nemeshetés Községek Önkormányzatának hozzájárulása</t>
    </r>
    <r>
      <rPr>
        <sz val="11"/>
        <rFont val="Garamond"/>
        <family val="1"/>
        <charset val="238"/>
      </rPr>
      <t xml:space="preserve"> a Hivatal működéséhez)</t>
    </r>
  </si>
  <si>
    <t>3.6. Bérrendezési alaphoz kiegészítő támogatás</t>
  </si>
  <si>
    <t>3.7. Előző évi maradvány igénybevétele</t>
  </si>
  <si>
    <t>4.1. Központi, irányító szervi támogatáás visszautalása</t>
  </si>
  <si>
    <t>5. Beruházás</t>
  </si>
  <si>
    <t>Mezőgazdasági támogatások</t>
  </si>
  <si>
    <t>Növénytermesztés, állattenyésztés és kapcsolódó szolgáltatások</t>
  </si>
  <si>
    <t>Komplex környezetvédelmi programok támogatása</t>
  </si>
  <si>
    <t>Településfejlesztési projektek és támogatásuk</t>
  </si>
  <si>
    <t>082091</t>
  </si>
  <si>
    <t>Közművelődés - közösségi és társadalmi részvétel fejlesztése</t>
  </si>
  <si>
    <t>082092</t>
  </si>
  <si>
    <t>Közművelődés - hagyományos közösségi kulturális értékek gondozása</t>
  </si>
  <si>
    <t>042120</t>
  </si>
  <si>
    <t>042130</t>
  </si>
  <si>
    <t>056010</t>
  </si>
  <si>
    <t>062020</t>
  </si>
  <si>
    <t>086010</t>
  </si>
  <si>
    <t>Határon túli magyarok egyéb támogatásai</t>
  </si>
  <si>
    <t>900060</t>
  </si>
  <si>
    <t>Forgatási és befektetési célú finanszírozási műveletek</t>
  </si>
  <si>
    <t>2019. évi várható bevétel - I. módosítás (e Ft)</t>
  </si>
  <si>
    <t>2019. évi várható bevétel (e Ft)</t>
  </si>
  <si>
    <t>6. melléklet</t>
  </si>
  <si>
    <t xml:space="preserve">Európai Uniós forrásból finanszírozott támogatással megvalósuló projektek bevételei, kiadásai, az azokhoz történő hozzájárulás (adatok e Ft-ban </t>
  </si>
  <si>
    <t>2019. évi várható kiadás (e Ft)</t>
  </si>
  <si>
    <t>2019. évi várható kiadás I. módosítás  (e Ft)</t>
  </si>
  <si>
    <t>-</t>
  </si>
  <si>
    <t>8. melléklet</t>
  </si>
  <si>
    <t>Eredeti eir.:</t>
  </si>
  <si>
    <t>I. Módosítás</t>
  </si>
  <si>
    <t>2019. ÉVI TELJESÍTÉS ÖSSZESEN</t>
  </si>
  <si>
    <t>2019. ÉVI TELJESÍTÉS MŰKÖDÉSI CÉLRA</t>
  </si>
  <si>
    <t>2018. ÉVI TELJESÍTÉS FELHALMOZÁSI CÉLRA</t>
  </si>
  <si>
    <r>
      <t xml:space="preserve">Nagypáli Község Önkormányzatának </t>
    </r>
    <r>
      <rPr>
        <b/>
        <u/>
        <sz val="12"/>
        <rFont val="Garamond"/>
        <family val="1"/>
        <charset val="238"/>
      </rPr>
      <t>2019. évi teljesített</t>
    </r>
    <r>
      <rPr>
        <b/>
        <sz val="12"/>
        <rFont val="Garamond"/>
        <family val="1"/>
        <charset val="238"/>
      </rPr>
      <t xml:space="preserve"> bevételi működési és felhalmozási cél szerinti bontásban (adatok Ft-ban)                             </t>
    </r>
  </si>
  <si>
    <r>
      <t xml:space="preserve">Nagypáli Község Önkormányzatánakt </t>
    </r>
    <r>
      <rPr>
        <b/>
        <u/>
        <sz val="12"/>
        <rFont val="Garamond"/>
        <family val="1"/>
        <charset val="238"/>
      </rPr>
      <t>2019. évi  I. teljesített</t>
    </r>
    <r>
      <rPr>
        <b/>
        <sz val="12"/>
        <rFont val="Garamond"/>
        <family val="1"/>
        <charset val="238"/>
      </rPr>
      <t xml:space="preserve"> költségvetés kiadásai működési és felhalmozási cél szerinti bontásban és létszám előirányzata (adatok e Ft-ban)</t>
    </r>
  </si>
  <si>
    <r>
      <rPr>
        <b/>
        <sz val="11"/>
        <rFont val="Garamond"/>
        <family val="1"/>
        <charset val="238"/>
      </rPr>
      <t>Székhely</t>
    </r>
    <r>
      <rPr>
        <sz val="11"/>
        <rFont val="Garamond"/>
        <family val="1"/>
        <charset val="238"/>
      </rPr>
      <t xml:space="preserve"> Hivatal 2019. évi teljesítés</t>
    </r>
  </si>
  <si>
    <r>
      <rPr>
        <b/>
        <sz val="11"/>
        <rFont val="Garamond"/>
        <family val="1"/>
        <charset val="238"/>
      </rPr>
      <t>Alsónemesapáti</t>
    </r>
    <r>
      <rPr>
        <sz val="11"/>
        <rFont val="Garamond"/>
        <family val="1"/>
        <charset val="238"/>
      </rPr>
      <t xml:space="preserve"> Kirendeltség 2019. évi teljesítés</t>
    </r>
  </si>
  <si>
    <r>
      <rPr>
        <b/>
        <sz val="11"/>
        <rFont val="Garamond"/>
        <family val="1"/>
        <charset val="238"/>
      </rPr>
      <t>Kisbucsai</t>
    </r>
    <r>
      <rPr>
        <sz val="11"/>
        <rFont val="Garamond"/>
        <family val="1"/>
        <charset val="238"/>
      </rPr>
      <t xml:space="preserve"> Kirendeltség 2019. évi teljesítés</t>
    </r>
  </si>
  <si>
    <t>2019. évi teljesítés mindösszesen</t>
  </si>
  <si>
    <r>
      <t xml:space="preserve">Helyi önkormányzat </t>
    </r>
    <r>
      <rPr>
        <b/>
        <u/>
        <sz val="12"/>
        <color indexed="8"/>
        <rFont val="Garamond"/>
        <family val="1"/>
        <charset val="238"/>
      </rPr>
      <t>2019. évi teljesített</t>
    </r>
    <r>
      <rPr>
        <b/>
        <sz val="12"/>
        <color indexed="8"/>
        <rFont val="Garamond"/>
        <family val="1"/>
        <charset val="238"/>
      </rPr>
      <t xml:space="preserve"> bevételei és kiadásai kormányzati funkciók szerinti bontásban- </t>
    </r>
    <r>
      <rPr>
        <b/>
        <u/>
        <sz val="12"/>
        <color indexed="8"/>
        <rFont val="Garamond"/>
        <family val="1"/>
        <charset val="238"/>
      </rPr>
      <t>I. Módosítás</t>
    </r>
    <r>
      <rPr>
        <b/>
        <sz val="12"/>
        <color indexed="8"/>
        <rFont val="Garamond"/>
        <family val="1"/>
        <charset val="238"/>
      </rPr>
      <t xml:space="preserve"> (adatok e Ft-ban)</t>
    </r>
  </si>
  <si>
    <t>Bevételek 2019. évi TELJESÍTÉS</t>
  </si>
  <si>
    <t>Kiadások 2018. évi TELJESÍTÉS</t>
  </si>
  <si>
    <t>2019. évi TELJESÍTÉS</t>
  </si>
  <si>
    <t>2019. évi TELJESÍTÉS MINDÖSSZESEN</t>
  </si>
  <si>
    <t xml:space="preserve">2019. évi TELJESÍTÉS működési </t>
  </si>
  <si>
    <t>2019. évi TELJESÍTÉS felhalmozási</t>
  </si>
  <si>
    <r>
      <t xml:space="preserve">Nagypáli Közös Önkormányzati Hivatal  </t>
    </r>
    <r>
      <rPr>
        <b/>
        <u/>
        <sz val="12"/>
        <rFont val="Garamond"/>
        <family val="1"/>
        <charset val="238"/>
      </rPr>
      <t>2019. évi teljesített</t>
    </r>
    <r>
      <rPr>
        <b/>
        <sz val="12"/>
        <rFont val="Garamond"/>
        <family val="1"/>
        <charset val="238"/>
      </rPr>
      <t xml:space="preserve">  bevételei és kiadásai (ÖSSZETOLT  adatok Ft-ban)                                                       </t>
    </r>
  </si>
  <si>
    <r>
      <t xml:space="preserve">2019. évi önkormányzati hozzájárulások EU-s projektekhez - </t>
    </r>
    <r>
      <rPr>
        <b/>
        <u/>
        <sz val="12"/>
        <color indexed="8"/>
        <rFont val="Garamond"/>
        <family val="1"/>
        <charset val="238"/>
      </rPr>
      <t>TELJESÍTÉS</t>
    </r>
  </si>
  <si>
    <t>2019. ÉVI TELJESÍTÉS BEVÉTELEK TEKINTETÉBEN</t>
  </si>
  <si>
    <t>2019. ÉVI TELJESÍTÉS KIADÁSOK TEKINTETÉBEN</t>
  </si>
  <si>
    <t>Nagypáli 644/2. hrsz.-ú zártkerti földút felújítása (NETTÓ)</t>
  </si>
  <si>
    <t>2020. terv</t>
  </si>
  <si>
    <t>2021. terv</t>
  </si>
  <si>
    <t xml:space="preserve">Felhalmozási célú támogatások államháztartáson belülről                                                               </t>
  </si>
  <si>
    <t xml:space="preserve">Felhalmozási célú átvett pénzeszközök                     </t>
  </si>
  <si>
    <t>Egyéb működési célú kiadások (felhalmozási tartalék)</t>
  </si>
  <si>
    <t xml:space="preserve">Finanszírozási bevételek                        </t>
  </si>
  <si>
    <t>2019. évi teljesítés</t>
  </si>
  <si>
    <r>
      <t xml:space="preserve">                             Költségvetési mérleg közgazdasági tagolásban </t>
    </r>
    <r>
      <rPr>
        <b/>
        <u/>
        <sz val="12"/>
        <rFont val="Garamond"/>
        <family val="1"/>
        <charset val="238"/>
      </rPr>
      <t xml:space="preserve">2019. évi TELJESÍTÉSE, a követő 3 év keretszámaival egységes szerkezetben </t>
    </r>
    <r>
      <rPr>
        <b/>
        <sz val="12"/>
        <rFont val="Garamond"/>
        <family val="1"/>
        <charset val="238"/>
      </rPr>
      <t xml:space="preserve">(adatok e Ft-ban) </t>
    </r>
  </si>
  <si>
    <t>7. melléklet</t>
  </si>
  <si>
    <t>2022. terv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</si>
  <si>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</si>
  <si>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</si>
  <si>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</si>
  <si>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</si>
  <si>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</si>
  <si>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</si>
  <si>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</si>
  <si>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</si>
  <si>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</si>
  <si>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</si>
  <si>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</si>
  <si>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</si>
  <si>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</si>
  <si>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</si>
  <si>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</si>
  <si>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</si>
  <si>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</si>
  <si>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</si>
  <si>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</si>
  <si>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</si>
  <si>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</si>
  <si>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Maradványkimutatás 2019. évre (adatok e Ft-ban)</t>
  </si>
  <si>
    <t>8.a melléklet</t>
  </si>
  <si>
    <t>Maradványkimutatás  Nagypáli Közös Önkormányzati Hivatal 2019. évre (adatok e Ft-ban)</t>
  </si>
  <si>
    <t>11/A - A helyi önkormányzatok kiegészítő támogatásainak és egyéb kötött felhasználású támogatásainak elszámolása</t>
  </si>
  <si>
    <t>#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</si>
  <si>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</si>
  <si>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</si>
  <si>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</si>
  <si>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</t>
  </si>
  <si>
    <t>I.6. Polgármesteri illetmény támogatása</t>
  </si>
  <si>
    <t>III.2. A települési önkormányzatok szociális feladatainak egyéb támogatása</t>
  </si>
  <si>
    <t>08</t>
  </si>
  <si>
    <t>IV.1.d. Települési önkormányzatok nyilvános könyvtári és közművelődési feladatainak támogatása</t>
  </si>
  <si>
    <t>IV.1. Könyvtári, közművelődési és múzeumi feladatok támogatása (=5+…+13)</t>
  </si>
  <si>
    <t>I.9. A települési önkormányzatok szociális célú tüzelőanyag vásárlásához kapcsolódó támogatása</t>
  </si>
  <si>
    <t>I. Helyi önkormányzatok működési célú költségvetési támogatási összesen (20+…+35)</t>
  </si>
  <si>
    <t>A téli rezsicsökkentésben korábban nem részesült, a vezetékes gáz- vagy távfűtéstől eltérő fűtőanyagot használó háztartások egyszeri támogatása</t>
  </si>
  <si>
    <t>Mindösszesen (=1+2+3+4+14+18+19+36+52+…+124)</t>
  </si>
  <si>
    <t>Eltérés (fel nem használt) (=3-4)</t>
  </si>
  <si>
    <t>96</t>
  </si>
  <si>
    <t>11/C - Az önkormányzatok általános, köznevelési és szociális feladataihoz kapcsolódó támogatások elszámolása</t>
  </si>
  <si>
    <t>Költségvetési törvény alapján feladatátvétellel/feladatátadással korrigált támogatás</t>
  </si>
  <si>
    <t>Tényleges támogatás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</si>
  <si>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</si>
  <si>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</si>
  <si>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I.1. A települési  önkormányzatok működésének támogatása (09 01 01 01 00)</t>
  </si>
  <si>
    <t>I.3. Határátkelőhelyek fenntartásának támogatása (09 01 01 04 00)</t>
  </si>
  <si>
    <t>III.3. Egyes szociális és gyermekjóléti feladatok támogatása (09 01 03 03 00)</t>
  </si>
  <si>
    <t>Összesen (=1+…+10)</t>
  </si>
  <si>
    <t>11/I - Az önkormányzat, intézményei, továbbá az önkormányzathoz felösszesített társulások és azok intézményei által teljesített kiadások, bevételek  kormányzati funkciónként</t>
  </si>
  <si>
    <t>05/A. űrlap - 21 Munkaadókat terhelő járulékok és szociális hozzájárulási adó (K2)</t>
  </si>
  <si>
    <t>05/A. űrlap - 60      Dologi kiadások (K3)</t>
  </si>
  <si>
    <t>05/A. űrlap - 49    Működési célú előzetesen felszámított általános forgalmi adó (K351)</t>
  </si>
  <si>
    <t>05/A. űrlap - 265 Költségvetési kiadások      (K1-K8)</t>
  </si>
  <si>
    <t>011130 Önkormányzatok és önkormányzati hivatalok jogalkotó és általános igazgatási tevékenysége</t>
  </si>
  <si>
    <t>011220 Adó-, vám- és jövedéki igazgatás</t>
  </si>
  <si>
    <t>14</t>
  </si>
  <si>
    <t>013320 Köztemető-fenntartás és -működtetés</t>
  </si>
  <si>
    <t>013350 Az önkormányzati vagyonnal való gazdálkodással kapcsolatos feladatok</t>
  </si>
  <si>
    <t>016010 Országgyűlési, önkormányzati és európai parlamenti képviselőválasztásokhoz kapcsolódó tevékenységek</t>
  </si>
  <si>
    <t>32</t>
  </si>
  <si>
    <t>018010 Önkormányzatok elszámolásai a központi költségvetéssel</t>
  </si>
  <si>
    <t>018030 Támogatási célú finanszírozási műveletek</t>
  </si>
  <si>
    <t>82</t>
  </si>
  <si>
    <t>041233 Hosszabb időtartamú közfoglalkoztatás</t>
  </si>
  <si>
    <t>042120 Mezőgazdasági támogatások</t>
  </si>
  <si>
    <t>042130 Növénytermesztés, állattenyésztés és kapcsolódó szolgáltatások</t>
  </si>
  <si>
    <t>114</t>
  </si>
  <si>
    <t>045150 Egyéb szárazföldi személyszállítás</t>
  </si>
  <si>
    <t>115</t>
  </si>
  <si>
    <t>045160 Közutak, hidak, alagutak üzemeltetése, fenntartása</t>
  </si>
  <si>
    <t>147</t>
  </si>
  <si>
    <t>051030 Nem veszélyes (települési) hulladék vegyes (ömlesztett) begyűjtése, szállítása, átrakása</t>
  </si>
  <si>
    <t>153</t>
  </si>
  <si>
    <t>052010 Szennyvízgazdálkodás igazgatása</t>
  </si>
  <si>
    <t>162</t>
  </si>
  <si>
    <t>056010 Komplex környezetvédelmi programok támogatása</t>
  </si>
  <si>
    <t>063010 Vízügy igazgatása</t>
  </si>
  <si>
    <t>173</t>
  </si>
  <si>
    <t>064010 Közvilágítás</t>
  </si>
  <si>
    <t>175</t>
  </si>
  <si>
    <t>066010 Zöldterület-kezelés</t>
  </si>
  <si>
    <t>176</t>
  </si>
  <si>
    <t>066020 Város-, községgazdálkodási egyéb szolgáltatások</t>
  </si>
  <si>
    <t>072111 Háziorvosi alapellátás</t>
  </si>
  <si>
    <t>193</t>
  </si>
  <si>
    <t>072312 Fogorvosi ügyeleti ellátás</t>
  </si>
  <si>
    <t>244</t>
  </si>
  <si>
    <t>081030 Sportlétesítmények, edzőtáborok működtetése és fejlesztése</t>
  </si>
  <si>
    <t>267</t>
  </si>
  <si>
    <t>082091 Közművelődés - közösségi és társadalmi részvétel fejlesztése</t>
  </si>
  <si>
    <t>268</t>
  </si>
  <si>
    <t>082092 Közművelődés - hagyományos közösségi kulturális értékek gondozása</t>
  </si>
  <si>
    <t>092093 Közművelődés - egész életre kiterjedő tanulás, amatőr művészetek</t>
  </si>
  <si>
    <t>270</t>
  </si>
  <si>
    <t>082094 Közművelődés - kulturális alapú gazdaságfejlesztés</t>
  </si>
  <si>
    <t>279</t>
  </si>
  <si>
    <t>084031 Civil szervezetek működési támogatása</t>
  </si>
  <si>
    <t>086010 Határon túli magyarok egyéb támogatásai</t>
  </si>
  <si>
    <t>107055 Falugondnoki, tanyagondnoki szolgáltatás</t>
  </si>
  <si>
    <t>107060 Egyéb szociális pénzbeli és természetbeni ellátások, támogatások</t>
  </si>
  <si>
    <t>900020 Önkormányzatok funkcióra nem sorolható bevételei államháztartáson kívülről</t>
  </si>
  <si>
    <t>A 34. sor kivételével számított összesen (1+…+33+35+ …+432)</t>
  </si>
  <si>
    <t>11/J - A 11/A és 11/B űrlapok egyes sorainak elszámolása</t>
  </si>
  <si>
    <t>11/A és 11/B űrlapok 3. oszlopa szerinti értéke</t>
  </si>
  <si>
    <t>082091, 082092, 082093 és 082094 kormányzati funkción elszámolt kiadások</t>
  </si>
  <si>
    <t>11/A és 11/B űrlapok 4. oszlopában az adott sorra másolandó érték (=4+…+10)</t>
  </si>
  <si>
    <t>Az egyes oszlopok szerinti kormányzati funkciókon elszámolt kiadások összesen</t>
  </si>
  <si>
    <t>09</t>
  </si>
  <si>
    <t>11/A űrlap 8.2. melléklet IV.1.d) Települési önkormányzatok nyilvános könyvtári és közművelődési feladatainak támogatása</t>
  </si>
  <si>
    <t>10</t>
  </si>
  <si>
    <t>082091, 082092, 082093 és 082094 kormányzati funkciókon elszámolt kiadásokból támogatással szemben el nem számolt érték</t>
  </si>
  <si>
    <t>11/K - A 11/A űrlap 4. sorának elszámolása</t>
  </si>
  <si>
    <t>11.a űrlap 4. sor 3. oszlop - A települési önkormányzatok szociális feladatainak egyéb támogatása</t>
  </si>
  <si>
    <t>Támogatási célú finanszírozási műveletek kormányzati funkción átadott kiadások</t>
  </si>
  <si>
    <t>Támogatási célú finanszírozási műveletek kormányzati funkción átadott kiadásokból a III.2. jogcímen elszámolható egyes szociális és gyermekjóléti, valamint gyermekétkeztetési feladtokra más önkormányzatoknak átadott források</t>
  </si>
  <si>
    <t>11</t>
  </si>
  <si>
    <t>A 10. sorból a III.2. támogatással szemben elszámolható kiadások összege</t>
  </si>
  <si>
    <t>12</t>
  </si>
  <si>
    <t>13</t>
  </si>
  <si>
    <t>A 12 sorból a III.2. támogatással szemben elszámolható kiadások összege</t>
  </si>
  <si>
    <t>Az önkormányzat által a III.2. pont szerinti támogatásra ténylegesen elszámolt kiadás</t>
  </si>
  <si>
    <t>11/L - A helyi önkormányzatok visszafizetési kötelezettsége, pótlólagos támogatása (Ávr. 111. §), és a jogtalan igénybevétele után fizetendő ügyleti kamata (Ávr. 112. §)</t>
  </si>
  <si>
    <t>A költségvetési támogatások és a vis maior támogatások visszafizetendő összege (Ávr. 111. § e))</t>
  </si>
  <si>
    <t>Szociáli ágazati összevont pótlék visszafizetendő összege (Ávr. 111. § h))</t>
  </si>
  <si>
    <t>Önkormányzat tőketartozása összesen (1+3+…+9)</t>
  </si>
  <si>
    <t>A 22. sor szerinti tőketartozás 10032000-01031496 számlára fizetendő része (1+3+4+5+6-visszatérítendő vis maior támogatás +7+8+9):</t>
  </si>
  <si>
    <t>Önkormányzat visszafizetési kötelezettsége és fizetendő kamat összesen (21+22)</t>
  </si>
  <si>
    <t>I.5. A 2018. évi áthúzódó és 2019. évi bérkompenzáció támogatása</t>
  </si>
  <si>
    <t>III.1. Szociális ágazati összevont pótlék és egészségügyi kiegészítő pótlék</t>
  </si>
  <si>
    <t>I.6. Jó adatszolgáltató önkormányzatok támogatása</t>
  </si>
  <si>
    <t>I.12. Kiegyenlítő bérrendezési alap</t>
  </si>
  <si>
    <t>A falu- és tanyagondnoki szolgálatok kiegészítő támogatása</t>
  </si>
  <si>
    <t>A minimálbér és a garantált bérminimum emelés hatásának kompenzációja</t>
  </si>
  <si>
    <t>11/B - A helyi önkormányzatok kiegészítő támogatásainak és egyéb kötött felhasználású támogatásainak elszámolása</t>
  </si>
  <si>
    <t>28</t>
  </si>
  <si>
    <t>Az önkormányzat által a 2018. évben fel nem használt, de 2019. évben jogszerűen felhasználható összeg</t>
  </si>
  <si>
    <t>Ebből 2019. évben előírt határidőig ténylegesen felhasznált</t>
  </si>
  <si>
    <t>II.12. A települési önkormányzatok szociális célú tüzelőanyag vásárlásához kapcsolódó támogatása</t>
  </si>
  <si>
    <t>36</t>
  </si>
  <si>
    <t>Helyi önkormányzatok működési célú költségvetési támogatásai összesen (20+…+35)</t>
  </si>
  <si>
    <t>106</t>
  </si>
  <si>
    <t>A települési önkormányzatok 2017. évi szociális célú tüzelőanyag vásárlásához kapcsolódó kiegészítő támogatása</t>
  </si>
  <si>
    <t>123</t>
  </si>
  <si>
    <t>Mindösszesen (=1+2++3+4+14+18+19+36+52+…+124)</t>
  </si>
  <si>
    <t>A minimálbér és a garantált bérminimum emelés hatásának kompenzációja címén nyújtott támogatás</t>
  </si>
  <si>
    <t>Az önkormányzat általános működéséhez ágazati feladatainak ellátásához kapcsolódó támogatásának elszámolása (adatok e Ft-ban) - 9. melléklet</t>
  </si>
  <si>
    <t>A falu- és tanyagondnoki szolgálat kiegészítő támogatása címén nyújtott támogatás</t>
  </si>
  <si>
    <t>05/A. űrlap - 119 Ellátottak pénzbeli juttatásai (K4)</t>
  </si>
  <si>
    <t>05/A. űrlap - 149      Egyéb működési célú támogatások államháztartáson belülre          (K506)</t>
  </si>
  <si>
    <t>05/A. űrlap - 20 Személyi juttatások összesen              (K1)</t>
  </si>
  <si>
    <t>05/A. űrlap - 15 Foglalkoztatottak személyi juttatásai                         K11)</t>
  </si>
  <si>
    <t>05/A. űrlap - 19 Külső személyi juttatások                                (K12)</t>
  </si>
  <si>
    <t>05/A. űrlap - 177      Egyéb működési célú támogatások államháztartáson kívülre        (K512)</t>
  </si>
  <si>
    <t>05/A. űrlap - 189      Egyéb működési kiadás               (K5)</t>
  </si>
  <si>
    <t>05/A. űrlap - 198 Beruházások    (K6)</t>
  </si>
  <si>
    <t>05/A. űrlap - 200 Informatikai eszközök felújítása          (K72)</t>
  </si>
  <si>
    <t>05/A. űrlap - 201 Egyéb tárgyi eszközök felújítása             (K73)</t>
  </si>
  <si>
    <t>05/A. űrlap - 202 Felújítási célú előzetesen felszámított általános forgalmi adó                (K74)</t>
  </si>
  <si>
    <t>05/A. űrlap - 203 Felújítások       (K7)</t>
  </si>
  <si>
    <t>05/A. űrlap - 265 Egyéb felhalmozási célú kiadások         (K8)</t>
  </si>
  <si>
    <t>05/A. űrlap - 266 Költségvetési kiadások (K1-K8) - 122 A  helyi önkormányzatok előző évi elszámolásából származó kiadások (K5021) - 40 Közvetített aszolgáltatások (K355)</t>
  </si>
  <si>
    <t>06/A. űrlap - 007 Önkormányzatok működési célú támogatásai     (B11)</t>
  </si>
  <si>
    <t>06/A. űrlap - 043 Működési célú támogatások államháztartáson belülről            (B1)</t>
  </si>
  <si>
    <t>06/A. űrlap - 079 Felhalmozási célú támogatások államháztartáson belülről             (B2)</t>
  </si>
  <si>
    <t>06/A. űrlap -184 Közhatalmi bevételek           (B3)</t>
  </si>
  <si>
    <t>06/A. űrlap - 198      Ellátási díjak      (B405)</t>
  </si>
  <si>
    <t>06/A. űrlap -199 Kiszámlázott általános forgalmi adó (B406)</t>
  </si>
  <si>
    <t>06/A. űrlap -200 Általános forgalmi adó visszatérítése (B407)</t>
  </si>
  <si>
    <t>06/A. űrlap -207  Kamatbevételek és más nyereségjellegű bevételek    (B408)</t>
  </si>
  <si>
    <t>06/A. űrlap -220 Működési bevételek         (B4)</t>
  </si>
  <si>
    <t>06/A. űrlap -229 Felhalmozási bevételek           (B5)</t>
  </si>
  <si>
    <t>06/A. űrlap -255   Működési célú átvett pénzeszközök    (B6)</t>
  </si>
  <si>
    <t>06/A. űrlap -281 Felhalmozási célú átvett pénzeszközök (B7)</t>
  </si>
  <si>
    <t>06/A. űrlap -282 Költségvetési bevételek          (B1-B7)</t>
  </si>
  <si>
    <t>05/A. űrlap - 122 A helyi önkormányzatok előző évi elszámolásából származó kiadások (K5021)</t>
  </si>
  <si>
    <t>05/A. űrlap - 099 Egyéb nem intézményi ellátások       (K48))</t>
  </si>
  <si>
    <t>05/A. űrlap - 40 Közvetített szolgáltatások      (K335)</t>
  </si>
  <si>
    <t>066020 Településfejlesztési projektek és támogatásuk</t>
  </si>
  <si>
    <t>11.c űrlap 6. és 7. sora szerinti egyes szociális és gyermekjóléti feladatok támogatására fel nem használt kiadás</t>
  </si>
  <si>
    <t>Szociális ágazati összevont pótlék és egészségügyi kiegészítő pótlék (11/A. űrlap 3. sor 4. oszlopában szereplő) értékéből a szociális és gyermekjóléti alapszolgáltatásokra felhasznált része</t>
  </si>
  <si>
    <t>Az önkormányzat által az "Ellátottak pénzbeli juttatásai" rovatokon elszámolt kiadások csökkentve a 11/A. űrlap 33. Pénzbeli szociális ellátások kiegészítése támogatás 4. oszlop értékével</t>
  </si>
  <si>
    <t>Az önkormányzat által a Lakáshoz jutást segítő támogatások (061030), a Lakóingatlan szociális célú bérbeadása, üzemeltetése (106010), a Lakásfenntartással, lakhatással összefüggő ellátások (106020) és az Egyéb szociális pénzbeli és természetbeni ellátások, támogatások (107060) kormányzati funkción elszámolt kiadások</t>
  </si>
  <si>
    <t>A III.2. jogcím szerinti támogatásra elszámolható kiadások összesen (=2+5+6+7+9+11+13) csökkentve a 11/A. űrlap 28. sor 3. melléklet I.9. A települési önkormányzatok szociális célú tüzelőanyag vásárlásához kapcsolódó támogatása és a 11/B űrlap 28, 106, 107 és 123 sorokon elszámolt kiadással</t>
  </si>
  <si>
    <t>Kamatalapba számító rendelkezésre bocsátott támogatások összege (a 11/C űrlap 2,5,6,7,8,9,10 és 11. sorban a 3. oszlop - 11/L. űrlap 14. sor 3. oszlop) és a (a 11.c. űrlap 2,5,6,7,8,9,10 és 11. sorban a 3+4+5. oszlop összege - 11/L. űrlap 14. sor 3. oszlop + 11/L. űrlap 13. sor 3. oszlop + 11/L. űrlap 12. sor 3. oszlop) közül a nagyobbat kell figyelembe venni</t>
  </si>
  <si>
    <t>Megnevezés (Mérleg tételek)</t>
  </si>
  <si>
    <t xml:space="preserve"> Állományváltozás (növekmény) pénzforgalmi tranzakciók miatt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</si>
  <si>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</si>
  <si>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</si>
  <si>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</si>
  <si>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</si>
  <si>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</si>
  <si>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</si>
  <si>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r>
      <rPr>
        <b/>
        <u/>
        <sz val="12"/>
        <rFont val="Garamond"/>
        <family val="1"/>
        <charset val="238"/>
      </rPr>
      <t>Pénzeszközök állományának változása 2019. évben</t>
    </r>
    <r>
      <rPr>
        <b/>
        <sz val="12"/>
        <rFont val="Garamond"/>
        <family val="1"/>
        <charset val="238"/>
      </rPr>
      <t xml:space="preserve"> adatok Ft-ban</t>
    </r>
  </si>
  <si>
    <t>Önkormányzati részesedések alakulása 2018. évben</t>
  </si>
  <si>
    <t>Társaság neve</t>
  </si>
  <si>
    <t>Alapítás kelte</t>
  </si>
  <si>
    <t>Cégjegyzék szám</t>
  </si>
  <si>
    <t>Tulajdon %-a</t>
  </si>
  <si>
    <t>Tulajdon összege (e Ft)</t>
  </si>
  <si>
    <t>Magyar Régiómenedzsment Közhasznú Nonprofit Kft.</t>
  </si>
  <si>
    <t>20-09-068177</t>
  </si>
  <si>
    <t>3.000</t>
  </si>
  <si>
    <t>Önkormányzati részesedések alakulása 2016. évben</t>
  </si>
  <si>
    <t>Nagypáli Fejlesztési Övezet Nonprofit Kft.</t>
  </si>
  <si>
    <t>20-09-071431</t>
  </si>
  <si>
    <t>Pályázati Menedzsment Iroda Nonprofit Kft. *</t>
  </si>
  <si>
    <t>20-09-073311</t>
  </si>
  <si>
    <t>2.400</t>
  </si>
  <si>
    <t>*  20 %-os tulajdonrész Nagypáli Polgárőr Egyesület tulajdonát képezi.</t>
  </si>
  <si>
    <t>Önkormányzati részvények alakulása 2015. évben</t>
  </si>
  <si>
    <t>Részvények darabszáma (db)</t>
  </si>
  <si>
    <t>Észak- Nyugat Zalai Víz-és Csatornamű Zrt.</t>
  </si>
  <si>
    <t xml:space="preserve"> Az Önkormányzat gazdasági társaságokban lévő érdekeltségei 2019. évben                                                                       /adatok Ft-ban/</t>
  </si>
  <si>
    <t>Elengedés, kedvezmény jogalapja</t>
  </si>
  <si>
    <t>Közvetett támogatás összege (e Ft)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</si>
  <si>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</si>
  <si>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</si>
  <si>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 adónál biztosított kedvezmény, mentesség</t>
  </si>
  <si>
    <t>6/2013.(V.9.) önkormányzati rendelet 3. §</t>
  </si>
  <si>
    <t>Gépjárműadónál biztosított kedvezmény, mentesség</t>
  </si>
  <si>
    <t>Gépjárműadóról szóló 1991. évi LXXXII. törvény 5. §</t>
  </si>
  <si>
    <t>Helységek, eszközök hasznosításából származó bevételből nyújtott kedvezmény, mentesség</t>
  </si>
  <si>
    <t>Egyéb nyújtott kedvezmény vagy kölcsön elengedése</t>
  </si>
  <si>
    <r>
      <t xml:space="preserve">Közvetett támogatásokat tartalmazó kimutatás </t>
    </r>
    <r>
      <rPr>
        <b/>
        <u/>
        <sz val="11"/>
        <color indexed="8"/>
        <rFont val="Garamond"/>
        <family val="1"/>
        <charset val="238"/>
      </rPr>
      <t>2019. évi teljesíté</t>
    </r>
    <r>
      <rPr>
        <b/>
        <sz val="11"/>
        <color indexed="8"/>
        <rFont val="Garamond"/>
        <family val="1"/>
        <charset val="238"/>
      </rPr>
      <t>s  /adatok e Ft-ban/</t>
    </r>
  </si>
  <si>
    <t>Előző időszak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</si>
  <si>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</si>
  <si>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</si>
  <si>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</si>
  <si>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</si>
  <si>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</si>
  <si>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</si>
  <si>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</si>
  <si>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</si>
  <si>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</si>
  <si>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 xml:space="preserve">A/III/1e - ebből: egyéb tartós részesedések </t>
  </si>
  <si>
    <t>21</t>
  </si>
  <si>
    <t>A/III Befektetett pénzügyi eszközök (=A/III/1+A/III/2+A/III/3)</t>
  </si>
  <si>
    <t>A) NEMZETI VAGYONBA TARTOZÓ BEFEKTETETT ESZKÖZÖK (=A/I+A/II+A/III+A/IV)</t>
  </si>
  <si>
    <t>29.</t>
  </si>
  <si>
    <t>B/I/1 Vásárolt készletek</t>
  </si>
  <si>
    <t>B/I Készletek =B/I/1+….+B/I/5)</t>
  </si>
  <si>
    <t>B) NEMZETI VAGYONBA TARTOZÓ FORGÓESZKÖZÖK (=B/I+B/II)</t>
  </si>
  <si>
    <t>47</t>
  </si>
  <si>
    <t>50</t>
  </si>
  <si>
    <t>51</t>
  </si>
  <si>
    <t>53</t>
  </si>
  <si>
    <t>57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</si>
  <si>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</si>
  <si>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</si>
  <si>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</si>
  <si>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</si>
  <si>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</si>
  <si>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</si>
  <si>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</si>
  <si>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</si>
  <si>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</si>
  <si>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</si>
  <si>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</si>
  <si>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</si>
  <si>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</si>
  <si>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</si>
  <si>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</si>
  <si>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</si>
  <si>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</si>
  <si>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</si>
  <si>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</si>
  <si>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</si>
  <si>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</si>
  <si>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</si>
  <si>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</si>
  <si>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</si>
  <si>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118</t>
  </si>
  <si>
    <t>D/II/4e - ebből: költségvetési évet követően esedékes követelések általános forgalmi adó visszatérítésére</t>
  </si>
  <si>
    <t>142</t>
  </si>
  <si>
    <t>D/II Költségvetési évet követően esedékes követelések (=D/II/1+…+D/II/8)</t>
  </si>
  <si>
    <t>D/III/1 Adott előlegek (=G/III/1a+…+D/III/1f)</t>
  </si>
  <si>
    <t>D/III/1b- ebből: beruházásokra, felújításokra adott előlegek</t>
  </si>
  <si>
    <t>D/III/1e- ebből: foglalkoztatottaknak adott előlegek</t>
  </si>
  <si>
    <t>D/III/3-Más által beszedett bevételek elszámolása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</si>
  <si>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</si>
  <si>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</si>
  <si>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</si>
  <si>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</si>
  <si>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</si>
  <si>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</si>
  <si>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E/I/2 Más előzetesen felszámított levonható általános forgalmi adó</t>
  </si>
  <si>
    <t>E/I Előzetesen felszámított általános forgalmi adó elszámolása (=E7I61+…+E/I/4)</t>
  </si>
  <si>
    <t>E/II/2 Más fizetendő általános forgalmi adó</t>
  </si>
  <si>
    <t>E/II Fizetendő általános forgalmi adó elszámolása (=E/II/1+…+E/II/2)</t>
  </si>
  <si>
    <t>168</t>
  </si>
  <si>
    <t>E/III/1 December havi illetmények, munkabérek elszámolása</t>
  </si>
  <si>
    <t>E/III/2 Utalványok, bérletek ás más, hasonló, készpénz-helyettesítő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</si>
  <si>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</si>
  <si>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</si>
  <si>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</si>
  <si>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</si>
  <si>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ESZKÖZÖK ÖSSZESEN (=A+B+C+D+E+F)</t>
  </si>
  <si>
    <t>177</t>
  </si>
  <si>
    <t>G/I  Nemzeti vagyon induláskori értéke</t>
  </si>
  <si>
    <t>178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</si>
  <si>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</si>
  <si>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</si>
  <si>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</si>
  <si>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</si>
  <si>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</si>
  <si>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</si>
  <si>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</si>
  <si>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</si>
  <si>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</si>
  <si>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</si>
  <si>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</si>
  <si>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</si>
  <si>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H/III/8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</si>
  <si>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</si>
  <si>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</si>
  <si>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</si>
  <si>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</si>
  <si>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254</t>
  </si>
  <si>
    <t>FORRÁSOK ÖSSZESEN (=G+H+I+J)</t>
  </si>
  <si>
    <t>Nagypáli Község Önkormányzatának vagyonkimutatása 2019. december 31.-i fordulónappal - 13/a. melléklet</t>
  </si>
  <si>
    <t>143</t>
  </si>
  <si>
    <t>D/III/1 Adott előlegek (=D/III/1a+…+D/III/1f)</t>
  </si>
  <si>
    <t>148</t>
  </si>
  <si>
    <t>D/III/1e - ebből: foglalkoztatottaknak adott előlegek</t>
  </si>
  <si>
    <t>D/III/1f- ebből: túlfizetések, téves és visszajáró kifizetések</t>
  </si>
  <si>
    <t xml:space="preserve">G/III Egyéb eszközök induláskori értéke és változásai </t>
  </si>
  <si>
    <t xml:space="preserve"> Nagypáli Közös Önkormányzati Hivatal vagyonkimutatása 2019. december 31.-i fordulónappal - 13/b. melléklet</t>
  </si>
  <si>
    <t>Naplószám</t>
  </si>
  <si>
    <t>Hrsz</t>
  </si>
  <si>
    <t>Cím</t>
  </si>
  <si>
    <t>Ingatlanjelleg</t>
  </si>
  <si>
    <t xml:space="preserve">1/   / </t>
  </si>
  <si>
    <t>Beépitetlen földterület</t>
  </si>
  <si>
    <t xml:space="preserve">8912 Nagypáli, MATYÁS KIRáLY U </t>
  </si>
  <si>
    <t>00005 TERMŐFÖLD</t>
  </si>
  <si>
    <t xml:space="preserve">2/  1/ </t>
  </si>
  <si>
    <t>Beépítetlen földterület</t>
  </si>
  <si>
    <t xml:space="preserve">8912 Nagypáli, NINCS ADAT  </t>
  </si>
  <si>
    <t xml:space="preserve">76/   / </t>
  </si>
  <si>
    <t>Árok</t>
  </si>
  <si>
    <t xml:space="preserve">8912 Nagypáli, ADY UTCA </t>
  </si>
  <si>
    <t>00001 MŰVELÉS ALÁ NEM TARTOZÓ BEÉPÍTETLEN FÖLDTERÜLET</t>
  </si>
  <si>
    <t xml:space="preserve">83/ 11/ /   </t>
  </si>
  <si>
    <t>Önkormányzati közút</t>
  </si>
  <si>
    <t xml:space="preserve">8912 Nagypáli, KISFALUDY STROBL ZS U </t>
  </si>
  <si>
    <t>21124 BELTERÜLETI KISZOLGÁLÓ ÉS LAKÓUTAK</t>
  </si>
  <si>
    <t xml:space="preserve">83/ 24/ /   </t>
  </si>
  <si>
    <t xml:space="preserve">8912 Nagypáli, GYöNGYVIRáG U </t>
  </si>
  <si>
    <t xml:space="preserve">83/ 30/ </t>
  </si>
  <si>
    <t>Közterület</t>
  </si>
  <si>
    <t xml:space="preserve">101/   / </t>
  </si>
  <si>
    <t xml:space="preserve">8912 Nagypáli, RáKóCZI U </t>
  </si>
  <si>
    <t xml:space="preserve">108/   / </t>
  </si>
  <si>
    <t>8912 Nagypáli, Nincs UTCA neve</t>
  </si>
  <si>
    <t xml:space="preserve">109/  1/ </t>
  </si>
  <si>
    <t>Közös.ház, körj., orv.rend.,iroda,bolt,sportpálya</t>
  </si>
  <si>
    <t>8912 Nagypáli, Arany J U 26</t>
  </si>
  <si>
    <t>12611 MŰVELŐDÉSI OTTHON, HÁZ, SZABADIDŐ KÖZPONT, KÖZÖSSÉGI HÁZ, IFJÚSÁGI H</t>
  </si>
  <si>
    <t xml:space="preserve">186/  1/ </t>
  </si>
  <si>
    <t xml:space="preserve">186/  3/ </t>
  </si>
  <si>
    <t xml:space="preserve">8912 Nagypáli, Petőfi Sándor UTCA </t>
  </si>
  <si>
    <t xml:space="preserve">187/   / </t>
  </si>
  <si>
    <t xml:space="preserve">189/   / </t>
  </si>
  <si>
    <t>Temető</t>
  </si>
  <si>
    <t>8912 Nagypáli, Petőfi Sándor UTCA 52</t>
  </si>
  <si>
    <t>00004 TEMETŐ</t>
  </si>
  <si>
    <t xml:space="preserve">194/  1/ /   </t>
  </si>
  <si>
    <t xml:space="preserve">194/  3/ </t>
  </si>
  <si>
    <t xml:space="preserve">198/  3/ /   </t>
  </si>
  <si>
    <t>Viztorony</t>
  </si>
  <si>
    <t>22223 VÍZTORNYOK</t>
  </si>
  <si>
    <t xml:space="preserve">05/   / </t>
  </si>
  <si>
    <t>21125 KÜLTERÜLETI KÖZUTAK</t>
  </si>
  <si>
    <t xml:space="preserve">07/   / </t>
  </si>
  <si>
    <t xml:space="preserve">013/   / </t>
  </si>
  <si>
    <t>Erdő</t>
  </si>
  <si>
    <t xml:space="preserve">017/   / /   </t>
  </si>
  <si>
    <t xml:space="preserve">020/   / </t>
  </si>
  <si>
    <t xml:space="preserve">021/   / </t>
  </si>
  <si>
    <t>Dögtér</t>
  </si>
  <si>
    <t>24209 EGYÉB, EDDIG FEL NEM SOROLT ÉPÍTŐMÉRNÖKI LÉTESÍTMÉNYEK</t>
  </si>
  <si>
    <t xml:space="preserve">029/   / /   </t>
  </si>
  <si>
    <t xml:space="preserve">034/   / </t>
  </si>
  <si>
    <t xml:space="preserve">038/   / </t>
  </si>
  <si>
    <t xml:space="preserve">041/   / </t>
  </si>
  <si>
    <t xml:space="preserve">049/   / </t>
  </si>
  <si>
    <t xml:space="preserve">051/   / </t>
  </si>
  <si>
    <t xml:space="preserve">057/   / </t>
  </si>
  <si>
    <t xml:space="preserve">070// </t>
  </si>
  <si>
    <t xml:space="preserve">8912 Nagypáli,   </t>
  </si>
  <si>
    <t xml:space="preserve">079/   / /   </t>
  </si>
  <si>
    <t xml:space="preserve">083/   / </t>
  </si>
  <si>
    <t xml:space="preserve">084/   / </t>
  </si>
  <si>
    <t xml:space="preserve">644/  2/ </t>
  </si>
  <si>
    <t xml:space="preserve">740/   / </t>
  </si>
  <si>
    <t xml:space="preserve">025/   / </t>
  </si>
  <si>
    <t>II. sz. Vízműkút</t>
  </si>
  <si>
    <t>22222 KUTAK</t>
  </si>
  <si>
    <t>4073/  0/ /  1</t>
  </si>
  <si>
    <t>Keszthelyi társas üdülő lakrésze</t>
  </si>
  <si>
    <t>8912 Keszthely, FESTETICS U 58/D</t>
  </si>
  <si>
    <t>12124 ÜDÜLŐ- ÉS PIHENŐOTTHONOK</t>
  </si>
  <si>
    <t>4073/  0/ /  2</t>
  </si>
  <si>
    <t>Keszthelyi társasüdülőben lekrész</t>
  </si>
  <si>
    <t xml:space="preserve">027/   / </t>
  </si>
  <si>
    <t>Vízkút és gépház</t>
  </si>
  <si>
    <t>22124 VÍZTÁROLÓK</t>
  </si>
  <si>
    <t xml:space="preserve">030/  3/ </t>
  </si>
  <si>
    <t xml:space="preserve">052/ 66/ </t>
  </si>
  <si>
    <t xml:space="preserve">04/  6/ /   </t>
  </si>
  <si>
    <t xml:space="preserve">018/  4/ </t>
  </si>
  <si>
    <t>Önkormányzati Közút</t>
  </si>
  <si>
    <t xml:space="preserve">024/ 18/ /   </t>
  </si>
  <si>
    <t xml:space="preserve">087/  2/ /   </t>
  </si>
  <si>
    <t xml:space="preserve">194/  2/ </t>
  </si>
  <si>
    <t xml:space="preserve">8912 Nagypáli, ARANY J U </t>
  </si>
  <si>
    <t xml:space="preserve">111/ 13/ </t>
  </si>
  <si>
    <t>Önkormányzati közut</t>
  </si>
  <si>
    <t xml:space="preserve">192/   / </t>
  </si>
  <si>
    <t xml:space="preserve">109/  2/ </t>
  </si>
  <si>
    <t>Közterület, árok, járda</t>
  </si>
  <si>
    <t>21127 GYALOGUTAK ÉS JÁRDÁK</t>
  </si>
  <si>
    <t xml:space="preserve">99999/ 1/ </t>
  </si>
  <si>
    <t>Nagypáli község vízvezeték rendszere</t>
  </si>
  <si>
    <t>22221 VÍZ SZÁLLÍTÁSÁRA SZOLGÁLÓ HELYI CSŐVEZETÉKEK</t>
  </si>
  <si>
    <t xml:space="preserve">99999/2/ </t>
  </si>
  <si>
    <t>Autóbusz váró</t>
  </si>
  <si>
    <t>12743 BUSZMEGÁLLÓK</t>
  </si>
  <si>
    <t xml:space="preserve">01093/  2/ </t>
  </si>
  <si>
    <t>URH adótorony</t>
  </si>
  <si>
    <t xml:space="preserve">8912 Zalaegerszeg, BOTFA-KARáCSONYHEGY  </t>
  </si>
  <si>
    <t>22133 ÁTJÁTSZÓTORNYOK, TÁVKÖZLÉSI OSZLOPOK, VALAMINT A RÁDIÓ-KOMMUNIKÁCIÓS</t>
  </si>
  <si>
    <t xml:space="preserve">1265/   / </t>
  </si>
  <si>
    <t>Zalavíz Rt. Lenti telepe</t>
  </si>
  <si>
    <t>8912 Lenti, HONVéD  31</t>
  </si>
  <si>
    <t>12517 EGYÉB IPARI ÉPÜLETEK</t>
  </si>
  <si>
    <t xml:space="preserve">030/  2/ /   </t>
  </si>
  <si>
    <t>Innovációs Ökocentrum</t>
  </si>
  <si>
    <t>12740 MÁSHOVÁ NEM  SOROLT EGYÉB ÉPÜLETEK</t>
  </si>
  <si>
    <t xml:space="preserve">033/   / </t>
  </si>
  <si>
    <t xml:space="preserve">035/   / </t>
  </si>
  <si>
    <t xml:space="preserve">99999/3/ /   </t>
  </si>
  <si>
    <t>Szennyvízcsat. rendszer Nagypáli községben</t>
  </si>
  <si>
    <t>22231 CSATORNAHÁLÓZATOK</t>
  </si>
  <si>
    <t xml:space="preserve">088/   / </t>
  </si>
  <si>
    <t>Mezőgazdasági út</t>
  </si>
  <si>
    <t xml:space="preserve">033/  1/ /   </t>
  </si>
  <si>
    <t xml:space="preserve">035/  1/ </t>
  </si>
  <si>
    <t xml:space="preserve">035/  2/ /   </t>
  </si>
  <si>
    <t>Erdő, kivett</t>
  </si>
  <si>
    <t xml:space="preserve">83/ 67/ </t>
  </si>
  <si>
    <t xml:space="preserve">8912 Nagypáli, MILLENNIUMI KőRúT  </t>
  </si>
  <si>
    <t xml:space="preserve">83/ 81/ </t>
  </si>
  <si>
    <t xml:space="preserve">8912 Nagypáli, JóKAI MóR  </t>
  </si>
  <si>
    <t xml:space="preserve">83/ 93/ </t>
  </si>
  <si>
    <t xml:space="preserve">8912 Nagypáli, VÖRÖSMARTY MIHáLY  </t>
  </si>
  <si>
    <t xml:space="preserve">83/103/ /   </t>
  </si>
  <si>
    <t xml:space="preserve">8912 Nagypáli, BERZSENYI DáNIEL  </t>
  </si>
  <si>
    <t xml:space="preserve">83/104/ </t>
  </si>
  <si>
    <t xml:space="preserve">8912 Nagypáli, KÖLCSEY FERENC  </t>
  </si>
  <si>
    <t xml:space="preserve">83/122/ /   </t>
  </si>
  <si>
    <t xml:space="preserve">8912 Nagypáli, HONFOGLALáS  </t>
  </si>
  <si>
    <t xml:space="preserve">83/ 36/ </t>
  </si>
  <si>
    <t xml:space="preserve">83/ 49/ </t>
  </si>
  <si>
    <t xml:space="preserve">83/ 61/ </t>
  </si>
  <si>
    <t xml:space="preserve">83/ 66/ </t>
  </si>
  <si>
    <t xml:space="preserve">83/129/ /   </t>
  </si>
  <si>
    <t xml:space="preserve">83/137/ /   </t>
  </si>
  <si>
    <t xml:space="preserve">83/105/ /   </t>
  </si>
  <si>
    <t xml:space="preserve">026/   / </t>
  </si>
  <si>
    <t>Gyep</t>
  </si>
  <si>
    <t xml:space="preserve">044/ 39/ </t>
  </si>
  <si>
    <t>Külterületi közút</t>
  </si>
  <si>
    <t xml:space="preserve">044/ 41/ </t>
  </si>
  <si>
    <t xml:space="preserve">044/ 43/ </t>
  </si>
  <si>
    <t>Termőföld</t>
  </si>
  <si>
    <t xml:space="preserve">044/ 44/ </t>
  </si>
  <si>
    <t xml:space="preserve">044/ 45/ </t>
  </si>
  <si>
    <t xml:space="preserve">044/ 46/ </t>
  </si>
  <si>
    <t xml:space="preserve">044/ 47/ </t>
  </si>
  <si>
    <t xml:space="preserve">080/  6/ /   </t>
  </si>
  <si>
    <t xml:space="preserve">044/ 48/ /   </t>
  </si>
  <si>
    <t>Termőföld - energiafűz ültetvény</t>
  </si>
  <si>
    <t xml:space="preserve">95/   / /   </t>
  </si>
  <si>
    <t>Kézműves műhely</t>
  </si>
  <si>
    <t>8912 Nagypáli, ADY UTCA 9</t>
  </si>
  <si>
    <t>12127 ALKOTÓHÁZAK</t>
  </si>
  <si>
    <t xml:space="preserve">044/ 29/ </t>
  </si>
  <si>
    <t xml:space="preserve">09/ 17/ </t>
  </si>
  <si>
    <t xml:space="preserve">069/  1/ /   </t>
  </si>
  <si>
    <t>major</t>
  </si>
  <si>
    <t xml:space="preserve">069/2/ </t>
  </si>
  <si>
    <t>Saját használatú út</t>
  </si>
  <si>
    <t>21128 MAGÁNUTAK (PL. GAZDASÁGI VAGY ERDEI UTAK)</t>
  </si>
  <si>
    <t xml:space="preserve">024/ 20/ /   </t>
  </si>
  <si>
    <t>szántó</t>
  </si>
  <si>
    <t xml:space="preserve">015/ 12/ /   </t>
  </si>
  <si>
    <t>Kivett major</t>
  </si>
  <si>
    <t xml:space="preserve">83/138/ /   </t>
  </si>
  <si>
    <t>kivett beépített terület</t>
  </si>
  <si>
    <t xml:space="preserve">024/  8/ /   </t>
  </si>
  <si>
    <t>rét, községi mintatér</t>
  </si>
  <si>
    <t xml:space="preserve">024/ 10/ /   </t>
  </si>
  <si>
    <t>rét</t>
  </si>
  <si>
    <t xml:space="preserve">048/  2/ /   </t>
  </si>
  <si>
    <t>legelő, közösségi mintatér</t>
  </si>
  <si>
    <t xml:space="preserve">90/   / /   </t>
  </si>
  <si>
    <t>lakóház, udvar, gazdasági épület</t>
  </si>
  <si>
    <t>035/2/A</t>
  </si>
  <si>
    <t>irodaház</t>
  </si>
  <si>
    <t>12204 EGYÉB HIVATALI ÉPÜLETEK (IRODAHÁZAK)</t>
  </si>
  <si>
    <t>109/1/A</t>
  </si>
  <si>
    <t>szolgáltató központ (kévézó, bolt, fsz-i egyéb hel</t>
  </si>
  <si>
    <t>8912 Nagypáli, ARANY J U 26/A</t>
  </si>
  <si>
    <t>12318 EGYÉB NAGY-ÉS KISKERESKEDELMI ÉPÜLETEK</t>
  </si>
  <si>
    <t xml:space="preserve">016/  4/ /   </t>
  </si>
  <si>
    <t>016/4</t>
  </si>
  <si>
    <t xml:space="preserve">9/  1/ /   </t>
  </si>
  <si>
    <t>9/1 kivett beépítetlen terület</t>
  </si>
  <si>
    <t>8912 Kispáli, Nincs UTCA neve</t>
  </si>
  <si>
    <t xml:space="preserve">9/  2/ /   </t>
  </si>
  <si>
    <t>9/2 kivett beépítetlen terület</t>
  </si>
  <si>
    <t xml:space="preserve">016/  3/ /   </t>
  </si>
  <si>
    <t>016/3 termőföld rendeltetésű szántó művelési ágú t</t>
  </si>
  <si>
    <t xml:space="preserve">03/  1/ /   </t>
  </si>
  <si>
    <t>03/1 hrsz gyümölcsös + erdő</t>
  </si>
  <si>
    <t xml:space="preserve">03/  2/ /   </t>
  </si>
  <si>
    <t>03/2 hrsz gyümölcsös</t>
  </si>
  <si>
    <t xml:space="preserve">03/  3/ /   </t>
  </si>
  <si>
    <t>03/3 hrsz gyümölcsös</t>
  </si>
  <si>
    <t xml:space="preserve">03/  4/ /   </t>
  </si>
  <si>
    <t>03/4 hrsz gyümölcsös</t>
  </si>
  <si>
    <t>Lakóház, udvar, gazdasági épület</t>
  </si>
  <si>
    <t>8912 NAGYPÁLI, PETŐFI UTCA 62</t>
  </si>
  <si>
    <t>11112 NYÁRI LAKOK, HÉTVÉGI HÁZAK, STB.</t>
  </si>
  <si>
    <t xml:space="preserve"> NAGYPÁLI, ADY UTCA 11</t>
  </si>
  <si>
    <t>11111 SZABADON ÁLLÓ HÁZAK, MINT PL. CSALÁDI HÁZAK, VILLÁK, FAHÁZAK, ERDÉSZ</t>
  </si>
  <si>
    <t>Beépítetlen terület</t>
  </si>
  <si>
    <t>111/28</t>
  </si>
  <si>
    <t>111/26</t>
  </si>
  <si>
    <t>Út</t>
  </si>
  <si>
    <t>024/22</t>
  </si>
  <si>
    <t>Rét</t>
  </si>
  <si>
    <t>I08. A földrészlet nagysága (m2)</t>
  </si>
  <si>
    <t>I31. Könyv szerinti bruttó érték - érték (eFt)</t>
  </si>
  <si>
    <t>I32. Becsült érték - érték (eFt)</t>
  </si>
  <si>
    <t>I08. A földrészlet nagysága (ha)</t>
  </si>
  <si>
    <t>073///</t>
  </si>
  <si>
    <t>203/2//</t>
  </si>
  <si>
    <t>093/</t>
  </si>
  <si>
    <t>094/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</si>
</sst>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color indexed="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sz val="11"/>
      <name val="Arial"/>
      <family val="2"/>
      <charset val="238"/>
    </font>
    <font>
      <b/>
      <sz val="12"/>
      <name val="Garamond"/>
      <family val="1"/>
      <charset val="238"/>
    </font>
    <font>
      <b/>
      <i/>
      <sz val="12"/>
      <name val="Garamond"/>
      <family val="1"/>
      <charset val="238"/>
    </font>
    <font>
      <sz val="12"/>
      <name val="Garamond"/>
      <family val="1"/>
      <charset val="238"/>
    </font>
    <font>
      <sz val="12"/>
      <color indexed="8"/>
      <name val="Garamond"/>
      <family val="1"/>
      <charset val="238"/>
    </font>
    <font>
      <b/>
      <i/>
      <u/>
      <sz val="12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  <charset val="238"/>
    </font>
    <font>
      <b/>
      <sz val="10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i/>
      <sz val="11"/>
      <color indexed="8"/>
      <name val="Garamond"/>
      <family val="1"/>
      <charset val="238"/>
    </font>
    <font>
      <i/>
      <sz val="12"/>
      <name val="Garamond"/>
      <family val="1"/>
      <charset val="238"/>
    </font>
    <font>
      <sz val="16"/>
      <name val="Arial CE"/>
      <family val="2"/>
      <charset val="238"/>
    </font>
    <font>
      <b/>
      <sz val="12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u/>
      <sz val="12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u/>
      <sz val="12"/>
      <name val="Garamond"/>
      <family val="1"/>
      <charset val="238"/>
    </font>
    <font>
      <b/>
      <u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b/>
      <sz val="14"/>
      <name val="Garamond"/>
      <family val="1"/>
      <charset val="238"/>
    </font>
    <font>
      <sz val="14"/>
      <name val="Garamond"/>
      <family val="1"/>
      <charset val="238"/>
    </font>
    <font>
      <sz val="16"/>
      <name val="Garamond"/>
      <family val="1"/>
      <charset val="238"/>
    </font>
    <font>
      <sz val="8"/>
      <name val="Garamond"/>
      <family val="1"/>
      <charset val="238"/>
    </font>
    <font>
      <sz val="9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rgb="FFFF0000"/>
      <name val="Garamond"/>
      <family val="1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2"/>
      <color indexed="8"/>
      <name val="Garamond"/>
      <family val="1"/>
      <charset val="238"/>
    </font>
    <font>
      <b/>
      <i/>
      <sz val="12"/>
      <color indexed="8"/>
      <name val="Garamond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9" fillId="0" borderId="0"/>
    <xf numFmtId="0" fontId="6" fillId="0" borderId="0"/>
  </cellStyleXfs>
  <cellXfs count="821">
    <xf numFmtId="0" fontId="0" fillId="0" borderId="0" xfId="0"/>
    <xf numFmtId="0" fontId="2" fillId="0" borderId="0" xfId="37" applyFont="1"/>
    <xf numFmtId="0" fontId="3" fillId="0" borderId="0" xfId="37" applyFont="1"/>
    <xf numFmtId="0" fontId="4" fillId="0" borderId="0" xfId="37" applyFont="1"/>
    <xf numFmtId="0" fontId="1" fillId="0" borderId="0" xfId="37"/>
    <xf numFmtId="0" fontId="5" fillId="0" borderId="0" xfId="0" applyFont="1"/>
    <xf numFmtId="3" fontId="1" fillId="0" borderId="0" xfId="37" applyNumberFormat="1"/>
    <xf numFmtId="0" fontId="26" fillId="0" borderId="0" xfId="37" applyFont="1"/>
    <xf numFmtId="0" fontId="30" fillId="0" borderId="0" xfId="37" applyFont="1"/>
    <xf numFmtId="0" fontId="31" fillId="0" borderId="10" xfId="37" applyFont="1" applyBorder="1"/>
    <xf numFmtId="0" fontId="31" fillId="0" borderId="11" xfId="37" applyFont="1" applyBorder="1"/>
    <xf numFmtId="3" fontId="31" fillId="0" borderId="11" xfId="37" applyNumberFormat="1" applyFont="1" applyBorder="1"/>
    <xf numFmtId="0" fontId="33" fillId="0" borderId="12" xfId="37" applyFont="1" applyBorder="1"/>
    <xf numFmtId="0" fontId="33" fillId="0" borderId="13" xfId="37" applyFont="1" applyBorder="1"/>
    <xf numFmtId="0" fontId="38" fillId="0" borderId="14" xfId="37" applyFont="1" applyBorder="1" applyAlignment="1">
      <alignment wrapText="1"/>
    </xf>
    <xf numFmtId="0" fontId="33" fillId="0" borderId="15" xfId="37" applyFont="1" applyBorder="1"/>
    <xf numFmtId="3" fontId="33" fillId="0" borderId="16" xfId="37" applyNumberFormat="1" applyFont="1" applyBorder="1" applyAlignment="1">
      <alignment horizontal="left"/>
    </xf>
    <xf numFmtId="0" fontId="40" fillId="0" borderId="17" xfId="37" applyFont="1" applyBorder="1"/>
    <xf numFmtId="0" fontId="36" fillId="0" borderId="0" xfId="40" applyFont="1"/>
    <xf numFmtId="0" fontId="42" fillId="0" borderId="18" xfId="40" applyFont="1" applyBorder="1" applyAlignment="1">
      <alignment horizontal="center" wrapText="1"/>
    </xf>
    <xf numFmtId="0" fontId="42" fillId="0" borderId="16" xfId="40" applyFont="1" applyBorder="1" applyAlignment="1">
      <alignment horizontal="center" vertical="center" wrapText="1"/>
    </xf>
    <xf numFmtId="49" fontId="34" fillId="0" borderId="18" xfId="40" applyNumberFormat="1" applyFont="1" applyBorder="1" applyAlignment="1">
      <alignment wrapText="1"/>
    </xf>
    <xf numFmtId="0" fontId="34" fillId="0" borderId="16" xfId="40" applyFont="1" applyBorder="1" applyAlignment="1">
      <alignment wrapText="1"/>
    </xf>
    <xf numFmtId="49" fontId="34" fillId="0" borderId="18" xfId="40" applyNumberFormat="1" applyFont="1" applyBorder="1"/>
    <xf numFmtId="0" fontId="42" fillId="0" borderId="16" xfId="40" applyFont="1" applyBorder="1" applyAlignment="1">
      <alignment wrapText="1"/>
    </xf>
    <xf numFmtId="49" fontId="34" fillId="0" borderId="20" xfId="40" applyNumberFormat="1" applyFont="1" applyBorder="1"/>
    <xf numFmtId="0" fontId="42" fillId="0" borderId="21" xfId="40" applyFont="1" applyBorder="1" applyAlignment="1">
      <alignment wrapText="1"/>
    </xf>
    <xf numFmtId="3" fontId="36" fillId="0" borderId="0" xfId="40" applyNumberFormat="1" applyFont="1"/>
    <xf numFmtId="0" fontId="37" fillId="0" borderId="16" xfId="37" applyFont="1" applyBorder="1" applyAlignment="1">
      <alignment horizontal="center" vertical="center" wrapText="1"/>
    </xf>
    <xf numFmtId="0" fontId="36" fillId="0" borderId="16" xfId="37" applyFont="1" applyBorder="1"/>
    <xf numFmtId="0" fontId="36" fillId="0" borderId="16" xfId="37" applyFont="1" applyBorder="1" applyAlignment="1">
      <alignment wrapText="1"/>
    </xf>
    <xf numFmtId="0" fontId="37" fillId="0" borderId="16" xfId="37" applyFont="1" applyBorder="1"/>
    <xf numFmtId="0" fontId="36" fillId="0" borderId="0" xfId="39" applyFont="1"/>
    <xf numFmtId="0" fontId="38" fillId="0" borderId="0" xfId="37" applyFont="1"/>
    <xf numFmtId="0" fontId="36" fillId="0" borderId="0" xfId="0" applyFont="1"/>
    <xf numFmtId="0" fontId="33" fillId="0" borderId="18" xfId="37" applyFont="1" applyBorder="1" applyAlignment="1">
      <alignment horizontal="left" wrapText="1"/>
    </xf>
    <xf numFmtId="0" fontId="31" fillId="0" borderId="21" xfId="37" applyFont="1" applyBorder="1" applyAlignment="1">
      <alignment horizontal="center"/>
    </xf>
    <xf numFmtId="0" fontId="31" fillId="0" borderId="13" xfId="37" applyFont="1" applyBorder="1" applyAlignment="1">
      <alignment horizontal="center"/>
    </xf>
    <xf numFmtId="0" fontId="33" fillId="0" borderId="24" xfId="37" applyFont="1" applyBorder="1"/>
    <xf numFmtId="0" fontId="38" fillId="0" borderId="18" xfId="37" applyFont="1" applyBorder="1"/>
    <xf numFmtId="0" fontId="38" fillId="0" borderId="18" xfId="37" applyFont="1" applyBorder="1" applyAlignment="1">
      <alignment wrapText="1"/>
    </xf>
    <xf numFmtId="49" fontId="38" fillId="0" borderId="20" xfId="37" applyNumberFormat="1" applyFont="1" applyBorder="1" applyAlignment="1">
      <alignment wrapText="1"/>
    </xf>
    <xf numFmtId="0" fontId="38" fillId="0" borderId="20" xfId="37" applyFont="1" applyBorder="1" applyAlignment="1">
      <alignment wrapText="1"/>
    </xf>
    <xf numFmtId="0" fontId="38" fillId="0" borderId="12" xfId="37" applyFont="1" applyBorder="1"/>
    <xf numFmtId="0" fontId="39" fillId="0" borderId="12" xfId="37" applyFont="1" applyBorder="1"/>
    <xf numFmtId="0" fontId="39" fillId="0" borderId="14" xfId="37" applyFont="1" applyBorder="1"/>
    <xf numFmtId="0" fontId="42" fillId="0" borderId="16" xfId="0" applyFont="1" applyBorder="1"/>
    <xf numFmtId="0" fontId="33" fillId="0" borderId="18" xfId="37" applyFont="1" applyBorder="1" applyAlignment="1">
      <alignment horizontal="right" wrapText="1"/>
    </xf>
    <xf numFmtId="0" fontId="33" fillId="0" borderId="20" xfId="37" applyFont="1" applyBorder="1" applyAlignment="1">
      <alignment horizontal="right" wrapText="1"/>
    </xf>
    <xf numFmtId="0" fontId="31" fillId="0" borderId="17" xfId="37" applyFont="1" applyBorder="1"/>
    <xf numFmtId="0" fontId="31" fillId="0" borderId="28" xfId="37" applyFont="1" applyBorder="1" applyAlignment="1">
      <alignment horizontal="center"/>
    </xf>
    <xf numFmtId="3" fontId="31" fillId="0" borderId="28" xfId="37" applyNumberFormat="1" applyFont="1" applyBorder="1"/>
    <xf numFmtId="0" fontId="33" fillId="0" borderId="18" xfId="37" applyFont="1" applyBorder="1" applyAlignment="1">
      <alignment horizontal="right"/>
    </xf>
    <xf numFmtId="0" fontId="33" fillId="0" borderId="16" xfId="37" applyFont="1" applyBorder="1"/>
    <xf numFmtId="0" fontId="31" fillId="0" borderId="28" xfId="37" applyFont="1" applyBorder="1" applyAlignment="1">
      <alignment horizontal="center" wrapText="1"/>
    </xf>
    <xf numFmtId="0" fontId="31" fillId="0" borderId="13" xfId="37" applyFont="1" applyBorder="1"/>
    <xf numFmtId="3" fontId="33" fillId="0" borderId="13" xfId="37" applyNumberFormat="1" applyFont="1" applyBorder="1"/>
    <xf numFmtId="0" fontId="33" fillId="0" borderId="20" xfId="37" applyFont="1" applyBorder="1"/>
    <xf numFmtId="0" fontId="33" fillId="0" borderId="21" xfId="37" applyFont="1" applyBorder="1"/>
    <xf numFmtId="0" fontId="31" fillId="0" borderId="18" xfId="37" applyFont="1" applyBorder="1"/>
    <xf numFmtId="3" fontId="31" fillId="0" borderId="16" xfId="37" applyNumberFormat="1" applyFont="1" applyBorder="1"/>
    <xf numFmtId="0" fontId="33" fillId="0" borderId="18" xfId="37" applyFont="1" applyBorder="1"/>
    <xf numFmtId="0" fontId="31" fillId="0" borderId="16" xfId="37" applyFont="1" applyBorder="1"/>
    <xf numFmtId="3" fontId="33" fillId="0" borderId="16" xfId="37" applyNumberFormat="1" applyFont="1" applyBorder="1"/>
    <xf numFmtId="0" fontId="31" fillId="0" borderId="21" xfId="37" applyFont="1" applyBorder="1"/>
    <xf numFmtId="0" fontId="31" fillId="0" borderId="20" xfId="37" applyFont="1" applyBorder="1"/>
    <xf numFmtId="0" fontId="33" fillId="0" borderId="27" xfId="37" applyFont="1" applyBorder="1" applyAlignment="1">
      <alignment horizontal="right" wrapText="1"/>
    </xf>
    <xf numFmtId="0" fontId="31" fillId="0" borderId="30" xfId="37" applyFont="1" applyBorder="1" applyAlignment="1">
      <alignment horizontal="center"/>
    </xf>
    <xf numFmtId="0" fontId="33" fillId="0" borderId="16" xfId="37" applyFont="1" applyBorder="1" applyAlignment="1">
      <alignment horizontal="left"/>
    </xf>
    <xf numFmtId="0" fontId="33" fillId="0" borderId="31" xfId="37" applyFont="1" applyBorder="1"/>
    <xf numFmtId="0" fontId="38" fillId="0" borderId="18" xfId="37" applyFont="1" applyBorder="1" applyAlignment="1">
      <alignment horizontal="right"/>
    </xf>
    <xf numFmtId="0" fontId="33" fillId="0" borderId="27" xfId="37" applyFont="1" applyBorder="1" applyAlignment="1">
      <alignment horizontal="left"/>
    </xf>
    <xf numFmtId="0" fontId="33" fillId="0" borderId="30" xfId="37" applyFont="1" applyBorder="1" applyAlignment="1">
      <alignment horizontal="center"/>
    </xf>
    <xf numFmtId="0" fontId="31" fillId="0" borderId="24" xfId="37" applyFont="1" applyBorder="1" applyAlignment="1">
      <alignment wrapText="1"/>
    </xf>
    <xf numFmtId="0" fontId="31" fillId="0" borderId="31" xfId="37" applyFont="1" applyBorder="1"/>
    <xf numFmtId="0" fontId="31" fillId="0" borderId="16" xfId="37" applyFont="1" applyBorder="1" applyAlignment="1">
      <alignment horizontal="right"/>
    </xf>
    <xf numFmtId="0" fontId="31" fillId="0" borderId="16" xfId="37" applyFont="1" applyBorder="1" applyAlignment="1">
      <alignment horizontal="center"/>
    </xf>
    <xf numFmtId="0" fontId="31" fillId="0" borderId="18" xfId="37" applyFont="1" applyBorder="1" applyAlignment="1">
      <alignment wrapText="1"/>
    </xf>
    <xf numFmtId="0" fontId="32" fillId="0" borderId="16" xfId="37" applyFont="1" applyBorder="1"/>
    <xf numFmtId="0" fontId="33" fillId="0" borderId="12" xfId="37" applyFont="1" applyBorder="1" applyAlignment="1">
      <alignment horizontal="right" wrapText="1"/>
    </xf>
    <xf numFmtId="3" fontId="31" fillId="0" borderId="13" xfId="37" applyNumberFormat="1" applyFont="1" applyBorder="1"/>
    <xf numFmtId="0" fontId="31" fillId="0" borderId="17" xfId="37" applyFont="1" applyBorder="1" applyAlignment="1">
      <alignment horizontal="left" wrapText="1"/>
    </xf>
    <xf numFmtId="0" fontId="33" fillId="0" borderId="27" xfId="37" applyFont="1" applyBorder="1" applyAlignment="1">
      <alignment horizontal="left" wrapText="1"/>
    </xf>
    <xf numFmtId="0" fontId="27" fillId="0" borderId="0" xfId="37" applyFont="1"/>
    <xf numFmtId="0" fontId="33" fillId="0" borderId="20" xfId="37" applyFont="1" applyBorder="1" applyAlignment="1">
      <alignment horizontal="right"/>
    </xf>
    <xf numFmtId="3" fontId="33" fillId="0" borderId="21" xfId="37" applyNumberFormat="1" applyFont="1" applyBorder="1" applyAlignment="1">
      <alignment horizontal="left"/>
    </xf>
    <xf numFmtId="3" fontId="33" fillId="0" borderId="13" xfId="37" applyNumberFormat="1" applyFont="1" applyBorder="1" applyAlignment="1">
      <alignment horizontal="left"/>
    </xf>
    <xf numFmtId="0" fontId="2" fillId="0" borderId="0" xfId="37" applyFont="1" applyAlignment="1">
      <alignment horizontal="left"/>
    </xf>
    <xf numFmtId="0" fontId="29" fillId="0" borderId="0" xfId="37" applyFont="1"/>
    <xf numFmtId="0" fontId="2" fillId="0" borderId="0" xfId="37" applyFont="1" applyAlignment="1">
      <alignment horizontal="right"/>
    </xf>
    <xf numFmtId="3" fontId="2" fillId="0" borderId="0" xfId="37" applyNumberFormat="1" applyFont="1"/>
    <xf numFmtId="0" fontId="23" fillId="0" borderId="0" xfId="37" applyFont="1" applyAlignment="1">
      <alignment horizontal="center"/>
    </xf>
    <xf numFmtId="0" fontId="24" fillId="0" borderId="0" xfId="37" applyFont="1"/>
    <xf numFmtId="0" fontId="24" fillId="0" borderId="0" xfId="37" applyFont="1" applyAlignment="1">
      <alignment horizontal="centerContinuous"/>
    </xf>
    <xf numFmtId="0" fontId="24" fillId="0" borderId="0" xfId="37" applyFont="1" applyAlignment="1">
      <alignment horizontal="center"/>
    </xf>
    <xf numFmtId="0" fontId="24" fillId="0" borderId="0" xfId="37" applyFont="1" applyAlignment="1">
      <alignment horizontal="left"/>
    </xf>
    <xf numFmtId="0" fontId="31" fillId="0" borderId="27" xfId="37" applyFont="1" applyBorder="1"/>
    <xf numFmtId="0" fontId="31" fillId="0" borderId="26" xfId="37" applyFont="1" applyBorder="1" applyAlignment="1">
      <alignment horizontal="center" wrapText="1"/>
    </xf>
    <xf numFmtId="0" fontId="32" fillId="0" borderId="18" xfId="37" applyFont="1" applyBorder="1" applyAlignment="1">
      <alignment vertical="center" wrapText="1"/>
    </xf>
    <xf numFmtId="0" fontId="32" fillId="0" borderId="16" xfId="37" applyFont="1" applyBorder="1" applyAlignment="1">
      <alignment wrapText="1"/>
    </xf>
    <xf numFmtId="3" fontId="32" fillId="0" borderId="16" xfId="37" applyNumberFormat="1" applyFont="1" applyBorder="1" applyAlignment="1">
      <alignment horizontal="right"/>
    </xf>
    <xf numFmtId="49" fontId="33" fillId="0" borderId="18" xfId="37" applyNumberFormat="1" applyFont="1" applyBorder="1" applyAlignment="1">
      <alignment horizontal="right" vertical="center" wrapText="1"/>
    </xf>
    <xf numFmtId="49" fontId="33" fillId="0" borderId="16" xfId="37" applyNumberFormat="1" applyFont="1" applyBorder="1" applyAlignment="1">
      <alignment wrapText="1"/>
    </xf>
    <xf numFmtId="49" fontId="32" fillId="0" borderId="16" xfId="37" applyNumberFormat="1" applyFont="1" applyBorder="1" applyAlignment="1">
      <alignment wrapText="1"/>
    </xf>
    <xf numFmtId="0" fontId="32" fillId="0" borderId="18" xfId="37" applyFont="1" applyBorder="1" applyAlignment="1">
      <alignment horizontal="left" vertical="center" wrapText="1"/>
    </xf>
    <xf numFmtId="0" fontId="33" fillId="0" borderId="18" xfId="37" applyFont="1" applyBorder="1" applyAlignment="1">
      <alignment horizontal="right" vertical="center" wrapText="1"/>
    </xf>
    <xf numFmtId="0" fontId="33" fillId="0" borderId="16" xfId="37" applyFont="1" applyBorder="1" applyAlignment="1">
      <alignment wrapText="1"/>
    </xf>
    <xf numFmtId="3" fontId="32" fillId="0" borderId="20" xfId="37" applyNumberFormat="1" applyFont="1" applyBorder="1" applyAlignment="1">
      <alignment vertical="center" wrapText="1"/>
    </xf>
    <xf numFmtId="3" fontId="32" fillId="0" borderId="21" xfId="37" applyNumberFormat="1" applyFont="1" applyBorder="1" applyAlignment="1">
      <alignment wrapText="1"/>
    </xf>
    <xf numFmtId="3" fontId="32" fillId="0" borderId="21" xfId="37" applyNumberFormat="1" applyFont="1" applyBorder="1"/>
    <xf numFmtId="0" fontId="35" fillId="0" borderId="16" xfId="37" applyFont="1" applyBorder="1"/>
    <xf numFmtId="0" fontId="33" fillId="0" borderId="20" xfId="37" applyFont="1" applyBorder="1" applyAlignment="1">
      <alignment horizontal="right" vertical="center" wrapText="1"/>
    </xf>
    <xf numFmtId="0" fontId="35" fillId="0" borderId="21" xfId="37" applyFont="1" applyBorder="1"/>
    <xf numFmtId="0" fontId="31" fillId="0" borderId="17" xfId="37" applyFont="1" applyBorder="1" applyAlignment="1">
      <alignment vertical="center" wrapText="1"/>
    </xf>
    <xf numFmtId="0" fontId="33" fillId="0" borderId="12" xfId="37" applyFont="1" applyBorder="1" applyAlignment="1">
      <alignment horizontal="right" vertical="center" wrapText="1"/>
    </xf>
    <xf numFmtId="0" fontId="33" fillId="0" borderId="13" xfId="37" applyFont="1" applyBorder="1" applyAlignment="1">
      <alignment wrapText="1"/>
    </xf>
    <xf numFmtId="0" fontId="23" fillId="0" borderId="0" xfId="37" applyFont="1"/>
    <xf numFmtId="0" fontId="31" fillId="0" borderId="12" xfId="37" applyFont="1" applyBorder="1" applyAlignment="1">
      <alignment vertical="center" wrapText="1"/>
    </xf>
    <xf numFmtId="0" fontId="31" fillId="0" borderId="13" xfId="37" applyFont="1" applyBorder="1" applyAlignment="1">
      <alignment wrapText="1"/>
    </xf>
    <xf numFmtId="0" fontId="33" fillId="0" borderId="18" xfId="37" applyFont="1" applyBorder="1" applyAlignment="1">
      <alignment vertical="center" wrapText="1"/>
    </xf>
    <xf numFmtId="0" fontId="34" fillId="0" borderId="18" xfId="37" applyFont="1" applyBorder="1" applyAlignment="1">
      <alignment vertical="center" wrapText="1"/>
    </xf>
    <xf numFmtId="0" fontId="34" fillId="0" borderId="16" xfId="37" applyFont="1" applyBorder="1"/>
    <xf numFmtId="0" fontId="31" fillId="0" borderId="18" xfId="37" applyFont="1" applyBorder="1" applyAlignment="1">
      <alignment vertical="center"/>
    </xf>
    <xf numFmtId="0" fontId="33" fillId="0" borderId="20" xfId="37" applyFont="1" applyBorder="1" applyAlignment="1">
      <alignment horizontal="right" vertical="center"/>
    </xf>
    <xf numFmtId="0" fontId="33" fillId="0" borderId="12" xfId="37" applyFont="1" applyBorder="1" applyAlignment="1">
      <alignment vertical="center" wrapText="1"/>
    </xf>
    <xf numFmtId="0" fontId="33" fillId="0" borderId="13" xfId="37" applyFont="1" applyBorder="1" applyAlignment="1">
      <alignment horizontal="center" wrapText="1"/>
    </xf>
    <xf numFmtId="0" fontId="33" fillId="0" borderId="13" xfId="37" applyFont="1" applyBorder="1" applyAlignment="1">
      <alignment vertical="center" wrapText="1"/>
    </xf>
    <xf numFmtId="0" fontId="31" fillId="0" borderId="13" xfId="37" applyFont="1" applyBorder="1" applyAlignment="1">
      <alignment horizontal="center" wrapText="1"/>
    </xf>
    <xf numFmtId="0" fontId="31" fillId="0" borderId="11" xfId="37" applyFont="1" applyBorder="1" applyAlignment="1">
      <alignment horizontal="center" wrapText="1"/>
    </xf>
    <xf numFmtId="0" fontId="31" fillId="0" borderId="17" xfId="37" applyFont="1" applyBorder="1" applyAlignment="1">
      <alignment vertical="center"/>
    </xf>
    <xf numFmtId="0" fontId="31" fillId="0" borderId="28" xfId="37" applyFont="1" applyBorder="1"/>
    <xf numFmtId="0" fontId="25" fillId="0" borderId="0" xfId="37" applyFont="1"/>
    <xf numFmtId="0" fontId="47" fillId="0" borderId="18" xfId="37" applyFont="1" applyBorder="1" applyAlignment="1">
      <alignment horizontal="right"/>
    </xf>
    <xf numFmtId="0" fontId="33" fillId="0" borderId="27" xfId="37" applyFont="1" applyBorder="1"/>
    <xf numFmtId="0" fontId="31" fillId="0" borderId="30" xfId="37" applyFont="1" applyBorder="1"/>
    <xf numFmtId="0" fontId="34" fillId="0" borderId="16" xfId="0" applyFont="1" applyBorder="1" applyAlignment="1">
      <alignment horizontal="right" vertical="center" wrapText="1"/>
    </xf>
    <xf numFmtId="0" fontId="34" fillId="0" borderId="13" xfId="0" applyFont="1" applyBorder="1" applyAlignment="1">
      <alignment horizontal="right" vertical="center" wrapText="1"/>
    </xf>
    <xf numFmtId="0" fontId="33" fillId="25" borderId="16" xfId="37" applyFont="1" applyFill="1" applyBorder="1" applyAlignment="1">
      <alignment horizontal="right" vertical="center" wrapText="1"/>
    </xf>
    <xf numFmtId="0" fontId="35" fillId="25" borderId="16" xfId="37" applyFont="1" applyFill="1" applyBorder="1"/>
    <xf numFmtId="3" fontId="33" fillId="25" borderId="16" xfId="37" applyNumberFormat="1" applyFont="1" applyFill="1" applyBorder="1" applyAlignment="1">
      <alignment horizontal="left"/>
    </xf>
    <xf numFmtId="0" fontId="24" fillId="25" borderId="0" xfId="37" applyFont="1" applyFill="1"/>
    <xf numFmtId="0" fontId="31" fillId="25" borderId="16" xfId="37" applyFont="1" applyFill="1" applyBorder="1" applyAlignment="1">
      <alignment horizontal="center" wrapText="1"/>
    </xf>
    <xf numFmtId="0" fontId="33" fillId="0" borderId="16" xfId="37" applyFont="1" applyBorder="1" applyAlignment="1">
      <alignment horizontal="center"/>
    </xf>
    <xf numFmtId="0" fontId="33" fillId="0" borderId="12" xfId="37" applyFont="1" applyBorder="1" applyAlignment="1">
      <alignment horizontal="right"/>
    </xf>
    <xf numFmtId="0" fontId="3" fillId="0" borderId="0" xfId="37" applyFont="1" applyAlignment="1">
      <alignment wrapText="1"/>
    </xf>
    <xf numFmtId="0" fontId="33" fillId="0" borderId="18" xfId="37" applyFont="1" applyBorder="1" applyAlignment="1">
      <alignment horizontal="left" vertical="center" wrapText="1"/>
    </xf>
    <xf numFmtId="3" fontId="33" fillId="0" borderId="30" xfId="37" applyNumberFormat="1" applyFont="1" applyBorder="1"/>
    <xf numFmtId="0" fontId="33" fillId="0" borderId="18" xfId="37" applyFont="1" applyBorder="1" applyAlignment="1">
      <alignment wrapText="1"/>
    </xf>
    <xf numFmtId="3" fontId="33" fillId="0" borderId="30" xfId="37" applyNumberFormat="1" applyFont="1" applyBorder="1" applyAlignment="1">
      <alignment horizontal="left"/>
    </xf>
    <xf numFmtId="0" fontId="33" fillId="0" borderId="10" xfId="37" applyFont="1" applyBorder="1" applyAlignment="1">
      <alignment horizontal="right" vertical="center" wrapText="1"/>
    </xf>
    <xf numFmtId="3" fontId="33" fillId="0" borderId="11" xfId="37" applyNumberFormat="1" applyFont="1" applyBorder="1"/>
    <xf numFmtId="0" fontId="33" fillId="25" borderId="14" xfId="37" applyFont="1" applyFill="1" applyBorder="1" applyAlignment="1">
      <alignment horizontal="right" vertical="center" wrapText="1"/>
    </xf>
    <xf numFmtId="0" fontId="31" fillId="25" borderId="15" xfId="37" applyFont="1" applyFill="1" applyBorder="1" applyAlignment="1">
      <alignment horizontal="center" wrapText="1"/>
    </xf>
    <xf numFmtId="3" fontId="33" fillId="25" borderId="15" xfId="37" applyNumberFormat="1" applyFont="1" applyFill="1" applyBorder="1" applyAlignment="1">
      <alignment horizontal="left"/>
    </xf>
    <xf numFmtId="3" fontId="32" fillId="0" borderId="16" xfId="37" applyNumberFormat="1" applyFont="1" applyBorder="1"/>
    <xf numFmtId="0" fontId="33" fillId="25" borderId="13" xfId="37" applyFont="1" applyFill="1" applyBorder="1" applyAlignment="1">
      <alignment horizontal="right" vertical="center" wrapText="1"/>
    </xf>
    <xf numFmtId="3" fontId="31" fillId="0" borderId="31" xfId="37" applyNumberFormat="1" applyFont="1" applyBorder="1"/>
    <xf numFmtId="3" fontId="33" fillId="0" borderId="16" xfId="37" applyNumberFormat="1" applyFont="1" applyBorder="1" applyAlignment="1">
      <alignment horizontal="right"/>
    </xf>
    <xf numFmtId="0" fontId="33" fillId="0" borderId="21" xfId="37" applyFont="1" applyBorder="1" applyAlignment="1">
      <alignment horizontal="center"/>
    </xf>
    <xf numFmtId="3" fontId="33" fillId="0" borderId="31" xfId="37" applyNumberFormat="1" applyFont="1" applyBorder="1"/>
    <xf numFmtId="0" fontId="33" fillId="0" borderId="16" xfId="37" applyFont="1" applyBorder="1" applyAlignment="1">
      <alignment horizontal="right" vertical="center" wrapText="1"/>
    </xf>
    <xf numFmtId="3" fontId="52" fillId="0" borderId="16" xfId="37" applyNumberFormat="1" applyFont="1" applyBorder="1" applyAlignment="1">
      <alignment horizontal="center"/>
    </xf>
    <xf numFmtId="3" fontId="50" fillId="0" borderId="16" xfId="40" applyNumberFormat="1" applyFont="1" applyBorder="1" applyAlignment="1">
      <alignment horizontal="right" wrapText="1"/>
    </xf>
    <xf numFmtId="3" fontId="50" fillId="0" borderId="16" xfId="40" applyNumberFormat="1" applyFont="1" applyBorder="1" applyAlignment="1">
      <alignment wrapText="1"/>
    </xf>
    <xf numFmtId="3" fontId="49" fillId="0" borderId="21" xfId="40" applyNumberFormat="1" applyFont="1" applyBorder="1" applyAlignment="1">
      <alignment wrapText="1"/>
    </xf>
    <xf numFmtId="0" fontId="49" fillId="0" borderId="16" xfId="37" applyFont="1" applyBorder="1" applyAlignment="1">
      <alignment horizontal="center"/>
    </xf>
    <xf numFmtId="3" fontId="38" fillId="0" borderId="15" xfId="37" applyNumberFormat="1" applyFont="1" applyBorder="1" applyAlignment="1">
      <alignment horizontal="right"/>
    </xf>
    <xf numFmtId="3" fontId="40" fillId="0" borderId="28" xfId="37" applyNumberFormat="1" applyFont="1" applyBorder="1" applyAlignment="1">
      <alignment horizontal="right" vertical="center" wrapText="1"/>
    </xf>
    <xf numFmtId="0" fontId="31" fillId="0" borderId="31" xfId="37" applyFont="1" applyBorder="1" applyAlignment="1">
      <alignment horizontal="center"/>
    </xf>
    <xf numFmtId="3" fontId="34" fillId="0" borderId="13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33" fillId="0" borderId="30" xfId="37" applyFont="1" applyBorder="1"/>
    <xf numFmtId="3" fontId="31" fillId="0" borderId="28" xfId="37" applyNumberFormat="1" applyFont="1" applyBorder="1" applyAlignment="1">
      <alignment horizontal="right"/>
    </xf>
    <xf numFmtId="0" fontId="33" fillId="0" borderId="16" xfId="40" applyFont="1" applyBorder="1" applyAlignment="1">
      <alignment wrapText="1"/>
    </xf>
    <xf numFmtId="3" fontId="33" fillId="0" borderId="16" xfId="40" applyNumberFormat="1" applyFont="1" applyBorder="1" applyAlignment="1">
      <alignment horizontal="right" wrapText="1"/>
    </xf>
    <xf numFmtId="0" fontId="31" fillId="0" borderId="11" xfId="37" applyFont="1" applyBorder="1" applyAlignment="1">
      <alignment horizontal="center"/>
    </xf>
    <xf numFmtId="0" fontId="47" fillId="0" borderId="10" xfId="37" applyFont="1" applyBorder="1" applyAlignment="1">
      <alignment horizontal="right" wrapText="1"/>
    </xf>
    <xf numFmtId="3" fontId="47" fillId="0" borderId="13" xfId="37" applyNumberFormat="1" applyFont="1" applyBorder="1" applyAlignment="1">
      <alignment horizontal="left"/>
    </xf>
    <xf numFmtId="3" fontId="38" fillId="0" borderId="19" xfId="37" applyNumberFormat="1" applyFont="1" applyBorder="1" applyAlignment="1">
      <alignment horizontal="right" vertical="center" wrapText="1"/>
    </xf>
    <xf numFmtId="3" fontId="40" fillId="0" borderId="19" xfId="37" applyNumberFormat="1" applyFont="1" applyBorder="1" applyAlignment="1">
      <alignment horizontal="right" vertical="center" wrapText="1"/>
    </xf>
    <xf numFmtId="0" fontId="47" fillId="0" borderId="18" xfId="37" applyFont="1" applyBorder="1" applyAlignment="1">
      <alignment horizontal="right" wrapText="1"/>
    </xf>
    <xf numFmtId="0" fontId="50" fillId="0" borderId="15" xfId="37" applyFont="1" applyBorder="1"/>
    <xf numFmtId="3" fontId="33" fillId="0" borderId="16" xfId="40" applyNumberFormat="1" applyFont="1" applyBorder="1" applyAlignment="1">
      <alignment wrapText="1"/>
    </xf>
    <xf numFmtId="0" fontId="47" fillId="0" borderId="16" xfId="37" applyFont="1" applyBorder="1" applyAlignment="1">
      <alignment horizontal="right"/>
    </xf>
    <xf numFmtId="3" fontId="50" fillId="0" borderId="16" xfId="37" applyNumberFormat="1" applyFont="1" applyBorder="1"/>
    <xf numFmtId="3" fontId="40" fillId="0" borderId="29" xfId="37" applyNumberFormat="1" applyFont="1" applyBorder="1" applyAlignment="1">
      <alignment horizontal="right" vertical="center" wrapText="1"/>
    </xf>
    <xf numFmtId="0" fontId="47" fillId="0" borderId="16" xfId="37" applyFont="1" applyBorder="1"/>
    <xf numFmtId="0" fontId="33" fillId="0" borderId="16" xfId="0" applyFont="1" applyBorder="1" applyAlignment="1">
      <alignment horizontal="right" vertical="center" wrapText="1"/>
    </xf>
    <xf numFmtId="0" fontId="33" fillId="0" borderId="13" xfId="0" applyFont="1" applyBorder="1" applyAlignment="1">
      <alignment horizontal="right" vertical="center" wrapText="1"/>
    </xf>
    <xf numFmtId="3" fontId="33" fillId="0" borderId="13" xfId="0" applyNumberFormat="1" applyFont="1" applyBorder="1" applyAlignment="1">
      <alignment horizontal="center" vertical="center"/>
    </xf>
    <xf numFmtId="0" fontId="34" fillId="0" borderId="0" xfId="0" applyFont="1"/>
    <xf numFmtId="3" fontId="31" fillId="0" borderId="28" xfId="40" applyNumberFormat="1" applyFont="1" applyBorder="1" applyAlignment="1">
      <alignment horizontal="right" wrapText="1"/>
    </xf>
    <xf numFmtId="3" fontId="33" fillId="0" borderId="13" xfId="39" applyNumberFormat="1" applyFont="1" applyBorder="1" applyAlignment="1">
      <alignment wrapText="1"/>
    </xf>
    <xf numFmtId="3" fontId="33" fillId="0" borderId="16" xfId="39" applyNumberFormat="1" applyFont="1" applyBorder="1" applyAlignment="1">
      <alignment horizontal="right" wrapText="1"/>
    </xf>
    <xf numFmtId="3" fontId="38" fillId="0" borderId="16" xfId="37" applyNumberFormat="1" applyFont="1" applyBorder="1"/>
    <xf numFmtId="0" fontId="3" fillId="0" borderId="0" xfId="37" applyFont="1" applyAlignment="1">
      <alignment horizontal="center" wrapText="1"/>
    </xf>
    <xf numFmtId="3" fontId="38" fillId="0" borderId="16" xfId="37" applyNumberFormat="1" applyFont="1" applyBorder="1" applyAlignment="1">
      <alignment horizontal="center"/>
    </xf>
    <xf numFmtId="3" fontId="40" fillId="0" borderId="16" xfId="37" applyNumberFormat="1" applyFont="1" applyBorder="1" applyAlignment="1">
      <alignment horizontal="center"/>
    </xf>
    <xf numFmtId="0" fontId="31" fillId="0" borderId="23" xfId="37" applyFont="1" applyBorder="1"/>
    <xf numFmtId="0" fontId="49" fillId="0" borderId="16" xfId="37" applyFont="1" applyBorder="1" applyAlignment="1">
      <alignment horizontal="right"/>
    </xf>
    <xf numFmtId="0" fontId="50" fillId="0" borderId="16" xfId="37" applyFont="1" applyBorder="1" applyAlignment="1">
      <alignment horizontal="center"/>
    </xf>
    <xf numFmtId="3" fontId="51" fillId="0" borderId="16" xfId="37" applyNumberFormat="1" applyFont="1" applyBorder="1"/>
    <xf numFmtId="3" fontId="51" fillId="25" borderId="16" xfId="37" applyNumberFormat="1" applyFont="1" applyFill="1" applyBorder="1"/>
    <xf numFmtId="3" fontId="49" fillId="0" borderId="16" xfId="37" applyNumberFormat="1" applyFont="1" applyBorder="1"/>
    <xf numFmtId="3" fontId="50" fillId="0" borderId="28" xfId="37" applyNumberFormat="1" applyFont="1" applyBorder="1"/>
    <xf numFmtId="3" fontId="49" fillId="0" borderId="13" xfId="37" applyNumberFormat="1" applyFont="1" applyBorder="1"/>
    <xf numFmtId="3" fontId="49" fillId="0" borderId="21" xfId="37" applyNumberFormat="1" applyFont="1" applyBorder="1"/>
    <xf numFmtId="3" fontId="50" fillId="0" borderId="13" xfId="37" applyNumberFormat="1" applyFont="1" applyBorder="1"/>
    <xf numFmtId="3" fontId="31" fillId="0" borderId="30" xfId="37" applyNumberFormat="1" applyFont="1" applyBorder="1" applyAlignment="1">
      <alignment horizontal="center" vertical="center" wrapText="1"/>
    </xf>
    <xf numFmtId="0" fontId="33" fillId="0" borderId="27" xfId="37" applyFont="1" applyBorder="1" applyAlignment="1">
      <alignment horizontal="right" vertical="center" wrapText="1"/>
    </xf>
    <xf numFmtId="0" fontId="35" fillId="0" borderId="30" xfId="37" applyFont="1" applyBorder="1"/>
    <xf numFmtId="0" fontId="33" fillId="25" borderId="18" xfId="37" applyFont="1" applyFill="1" applyBorder="1" applyAlignment="1">
      <alignment horizontal="right" vertical="center" wrapText="1"/>
    </xf>
    <xf numFmtId="3" fontId="50" fillId="0" borderId="11" xfId="37" applyNumberFormat="1" applyFont="1" applyBorder="1"/>
    <xf numFmtId="0" fontId="35" fillId="0" borderId="12" xfId="37" applyFont="1" applyBorder="1" applyAlignment="1">
      <alignment vertical="center"/>
    </xf>
    <xf numFmtId="0" fontId="35" fillId="0" borderId="13" xfId="37" applyFont="1" applyBorder="1"/>
    <xf numFmtId="3" fontId="35" fillId="0" borderId="13" xfId="37" applyNumberFormat="1" applyFont="1" applyBorder="1"/>
    <xf numFmtId="0" fontId="33" fillId="0" borderId="24" xfId="37" applyFont="1" applyBorder="1" applyAlignment="1">
      <alignment horizontal="right" vertical="center" wrapText="1"/>
    </xf>
    <xf numFmtId="0" fontId="31" fillId="0" borderId="31" xfId="37" applyFont="1" applyBorder="1" applyAlignment="1">
      <alignment horizontal="center" wrapText="1"/>
    </xf>
    <xf numFmtId="0" fontId="31" fillId="0" borderId="16" xfId="37" applyFont="1" applyBorder="1" applyAlignment="1">
      <alignment horizontal="center" wrapText="1"/>
    </xf>
    <xf numFmtId="3" fontId="33" fillId="25" borderId="30" xfId="37" applyNumberFormat="1" applyFont="1" applyFill="1" applyBorder="1"/>
    <xf numFmtId="0" fontId="31" fillId="25" borderId="30" xfId="37" applyFont="1" applyFill="1" applyBorder="1" applyAlignment="1">
      <alignment horizontal="center" wrapText="1"/>
    </xf>
    <xf numFmtId="3" fontId="33" fillId="25" borderId="30" xfId="37" applyNumberFormat="1" applyFont="1" applyFill="1" applyBorder="1" applyAlignment="1">
      <alignment horizontal="left"/>
    </xf>
    <xf numFmtId="3" fontId="49" fillId="0" borderId="11" xfId="37" applyNumberFormat="1" applyFont="1" applyBorder="1"/>
    <xf numFmtId="3" fontId="38" fillId="0" borderId="21" xfId="37" applyNumberFormat="1" applyFont="1" applyBorder="1" applyAlignment="1">
      <alignment horizontal="right" vertical="center" wrapText="1"/>
    </xf>
    <xf numFmtId="3" fontId="40" fillId="0" borderId="28" xfId="37" applyNumberFormat="1" applyFont="1" applyBorder="1" applyAlignment="1">
      <alignment horizontal="right"/>
    </xf>
    <xf numFmtId="3" fontId="40" fillId="0" borderId="16" xfId="37" applyNumberFormat="1" applyFont="1" applyBorder="1" applyAlignment="1">
      <alignment horizontal="right" vertical="center" wrapText="1"/>
    </xf>
    <xf numFmtId="3" fontId="38" fillId="0" borderId="16" xfId="37" applyNumberFormat="1" applyFont="1" applyBorder="1" applyAlignment="1">
      <alignment horizontal="right" vertical="center" wrapText="1"/>
    </xf>
    <xf numFmtId="0" fontId="38" fillId="0" borderId="15" xfId="37" applyFont="1" applyBorder="1"/>
    <xf numFmtId="3" fontId="38" fillId="0" borderId="13" xfId="37" applyNumberFormat="1" applyFont="1" applyBorder="1" applyAlignment="1">
      <alignment horizontal="right"/>
    </xf>
    <xf numFmtId="3" fontId="38" fillId="0" borderId="16" xfId="37" applyNumberFormat="1" applyFont="1" applyBorder="1" applyAlignment="1">
      <alignment horizontal="right"/>
    </xf>
    <xf numFmtId="3" fontId="38" fillId="0" borderId="16" xfId="37" applyNumberFormat="1" applyFont="1" applyBorder="1" applyAlignment="1">
      <alignment horizontal="center"/>
    </xf>
    <xf numFmtId="0" fontId="32" fillId="0" borderId="12" xfId="37" applyFont="1" applyBorder="1" applyAlignment="1">
      <alignment vertical="center"/>
    </xf>
    <xf numFmtId="3" fontId="32" fillId="0" borderId="13" xfId="37" applyNumberFormat="1" applyFont="1" applyBorder="1"/>
    <xf numFmtId="0" fontId="32" fillId="0" borderId="13" xfId="37" applyFont="1" applyBorder="1"/>
    <xf numFmtId="0" fontId="33" fillId="0" borderId="34" xfId="37" applyFont="1" applyBorder="1"/>
    <xf numFmtId="0" fontId="31" fillId="0" borderId="34" xfId="37" applyFont="1" applyBorder="1"/>
    <xf numFmtId="0" fontId="33" fillId="0" borderId="24" xfId="37" applyFont="1" applyBorder="1" applyAlignment="1">
      <alignment horizontal="right" wrapText="1"/>
    </xf>
    <xf numFmtId="0" fontId="47" fillId="0" borderId="12" xfId="37" applyFont="1" applyBorder="1" applyAlignment="1">
      <alignment horizontal="right" vertical="center" wrapText="1"/>
    </xf>
    <xf numFmtId="0" fontId="47" fillId="0" borderId="12" xfId="37" applyFont="1" applyBorder="1" applyAlignment="1">
      <alignment horizontal="right" wrapText="1"/>
    </xf>
    <xf numFmtId="0" fontId="33" fillId="0" borderId="24" xfId="37" applyFont="1" applyBorder="1" applyAlignment="1">
      <alignment horizontal="left" wrapText="1"/>
    </xf>
    <xf numFmtId="0" fontId="33" fillId="0" borderId="27" xfId="37" applyFont="1" applyBorder="1" applyAlignment="1">
      <alignment vertical="center" wrapText="1"/>
    </xf>
    <xf numFmtId="3" fontId="33" fillId="0" borderId="31" xfId="37" applyNumberFormat="1" applyFont="1" applyBorder="1" applyAlignment="1">
      <alignment horizontal="right"/>
    </xf>
    <xf numFmtId="0" fontId="33" fillId="0" borderId="30" xfId="37" applyFont="1" applyBorder="1" applyAlignment="1">
      <alignment wrapText="1"/>
    </xf>
    <xf numFmtId="0" fontId="33" fillId="0" borderId="24" xfId="37" applyFont="1" applyBorder="1" applyAlignment="1">
      <alignment vertical="center" wrapText="1"/>
    </xf>
    <xf numFmtId="0" fontId="42" fillId="0" borderId="44" xfId="40" applyFont="1" applyBorder="1" applyAlignment="1">
      <alignment horizontal="center" vertical="center" wrapText="1"/>
    </xf>
    <xf numFmtId="3" fontId="33" fillId="0" borderId="44" xfId="40" applyNumberFormat="1" applyFont="1" applyBorder="1" applyAlignment="1">
      <alignment horizontal="right" wrapText="1"/>
    </xf>
    <xf numFmtId="3" fontId="50" fillId="0" borderId="44" xfId="40" applyNumberFormat="1" applyFont="1" applyBorder="1" applyAlignment="1">
      <alignment horizontal="right" wrapText="1"/>
    </xf>
    <xf numFmtId="3" fontId="33" fillId="0" borderId="44" xfId="40" applyNumberFormat="1" applyFont="1" applyBorder="1" applyAlignment="1">
      <alignment wrapText="1"/>
    </xf>
    <xf numFmtId="3" fontId="31" fillId="0" borderId="39" xfId="40" applyNumberFormat="1" applyFont="1" applyBorder="1" applyAlignment="1">
      <alignment horizontal="right" wrapText="1"/>
    </xf>
    <xf numFmtId="3" fontId="31" fillId="0" borderId="44" xfId="40" applyNumberFormat="1" applyFont="1" applyBorder="1" applyAlignment="1">
      <alignment horizontal="right" wrapText="1"/>
    </xf>
    <xf numFmtId="3" fontId="31" fillId="24" borderId="51" xfId="40" applyNumberFormat="1" applyFont="1" applyFill="1" applyBorder="1" applyAlignment="1">
      <alignment horizontal="right" wrapText="1"/>
    </xf>
    <xf numFmtId="0" fontId="36" fillId="0" borderId="19" xfId="40" applyFont="1" applyBorder="1"/>
    <xf numFmtId="0" fontId="37" fillId="0" borderId="37" xfId="40" applyFont="1" applyBorder="1" applyAlignment="1">
      <alignment horizontal="center" vertical="center"/>
    </xf>
    <xf numFmtId="0" fontId="31" fillId="0" borderId="20" xfId="37" applyFont="1" applyBorder="1" applyAlignment="1">
      <alignment horizontal="left" wrapText="1"/>
    </xf>
    <xf numFmtId="0" fontId="2" fillId="0" borderId="19" xfId="37" applyFont="1" applyFill="1" applyBorder="1"/>
    <xf numFmtId="0" fontId="2" fillId="0" borderId="35" xfId="37" applyFont="1" applyFill="1" applyBorder="1"/>
    <xf numFmtId="0" fontId="2" fillId="0" borderId="29" xfId="37" applyFont="1" applyFill="1" applyBorder="1"/>
    <xf numFmtId="0" fontId="2" fillId="0" borderId="19" xfId="37" applyFont="1" applyFill="1" applyBorder="1" applyAlignment="1">
      <alignment horizontal="left"/>
    </xf>
    <xf numFmtId="3" fontId="31" fillId="0" borderId="19" xfId="37" applyNumberFormat="1" applyFont="1" applyFill="1" applyBorder="1"/>
    <xf numFmtId="3" fontId="33" fillId="0" borderId="19" xfId="37" applyNumberFormat="1" applyFont="1" applyFill="1" applyBorder="1"/>
    <xf numFmtId="3" fontId="33" fillId="0" borderId="35" xfId="37" applyNumberFormat="1" applyFont="1" applyFill="1" applyBorder="1"/>
    <xf numFmtId="3" fontId="31" fillId="0" borderId="29" xfId="37" applyNumberFormat="1" applyFont="1" applyFill="1" applyBorder="1"/>
    <xf numFmtId="3" fontId="33" fillId="0" borderId="36" xfId="37" applyNumberFormat="1" applyFont="1" applyFill="1" applyBorder="1"/>
    <xf numFmtId="3" fontId="47" fillId="0" borderId="19" xfId="37" applyNumberFormat="1" applyFont="1" applyFill="1" applyBorder="1" applyAlignment="1">
      <alignment horizontal="left"/>
    </xf>
    <xf numFmtId="3" fontId="31" fillId="0" borderId="29" xfId="37" applyNumberFormat="1" applyFont="1" applyFill="1" applyBorder="1" applyAlignment="1">
      <alignment horizontal="right"/>
    </xf>
    <xf numFmtId="3" fontId="31" fillId="0" borderId="36" xfId="37" applyNumberFormat="1" applyFont="1" applyFill="1" applyBorder="1"/>
    <xf numFmtId="0" fontId="1" fillId="0" borderId="0" xfId="37" applyFill="1"/>
    <xf numFmtId="3" fontId="31" fillId="0" borderId="28" xfId="37" applyNumberFormat="1" applyFont="1" applyFill="1" applyBorder="1" applyAlignment="1">
      <alignment horizontal="right"/>
    </xf>
    <xf numFmtId="0" fontId="31" fillId="0" borderId="11" xfId="37" applyFont="1" applyFill="1" applyBorder="1" applyAlignment="1">
      <alignment horizontal="center" wrapText="1"/>
    </xf>
    <xf numFmtId="3" fontId="33" fillId="0" borderId="31" xfId="37" applyNumberFormat="1" applyFont="1" applyFill="1" applyBorder="1"/>
    <xf numFmtId="3" fontId="47" fillId="0" borderId="13" xfId="37" applyNumberFormat="1" applyFont="1" applyFill="1" applyBorder="1" applyAlignment="1">
      <alignment horizontal="left"/>
    </xf>
    <xf numFmtId="3" fontId="33" fillId="0" borderId="16" xfId="37" applyNumberFormat="1" applyFont="1" applyFill="1" applyBorder="1"/>
    <xf numFmtId="0" fontId="33" fillId="0" borderId="16" xfId="37" applyFont="1" applyFill="1" applyBorder="1"/>
    <xf numFmtId="0" fontId="33" fillId="0" borderId="16" xfId="37" applyFont="1" applyFill="1" applyBorder="1" applyAlignment="1">
      <alignment vertical="center"/>
    </xf>
    <xf numFmtId="3" fontId="31" fillId="0" borderId="16" xfId="37" applyNumberFormat="1" applyFont="1" applyFill="1" applyBorder="1"/>
    <xf numFmtId="3" fontId="33" fillId="0" borderId="13" xfId="37" applyNumberFormat="1" applyFont="1" applyFill="1" applyBorder="1"/>
    <xf numFmtId="3" fontId="47" fillId="0" borderId="16" xfId="37" applyNumberFormat="1" applyFont="1" applyFill="1" applyBorder="1" applyAlignment="1">
      <alignment horizontal="left"/>
    </xf>
    <xf numFmtId="3" fontId="33" fillId="0" borderId="30" xfId="37" applyNumberFormat="1" applyFont="1" applyFill="1" applyBorder="1"/>
    <xf numFmtId="3" fontId="33" fillId="0" borderId="21" xfId="37" applyNumberFormat="1" applyFont="1" applyFill="1" applyBorder="1"/>
    <xf numFmtId="3" fontId="31" fillId="0" borderId="21" xfId="37" applyNumberFormat="1" applyFont="1" applyFill="1" applyBorder="1"/>
    <xf numFmtId="3" fontId="31" fillId="0" borderId="28" xfId="37" applyNumberFormat="1" applyFont="1" applyFill="1" applyBorder="1"/>
    <xf numFmtId="3" fontId="31" fillId="0" borderId="31" xfId="37" applyNumberFormat="1" applyFont="1" applyFill="1" applyBorder="1"/>
    <xf numFmtId="3" fontId="47" fillId="0" borderId="11" xfId="37" applyNumberFormat="1" applyFont="1" applyFill="1" applyBorder="1" applyAlignment="1">
      <alignment horizontal="left"/>
    </xf>
    <xf numFmtId="3" fontId="33" fillId="0" borderId="31" xfId="37" applyNumberFormat="1" applyFont="1" applyFill="1" applyBorder="1" applyAlignment="1">
      <alignment horizontal="left"/>
    </xf>
    <xf numFmtId="3" fontId="33" fillId="0" borderId="16" xfId="37" applyNumberFormat="1" applyFont="1" applyFill="1" applyBorder="1" applyAlignment="1">
      <alignment horizontal="left"/>
    </xf>
    <xf numFmtId="3" fontId="47" fillId="0" borderId="16" xfId="37" applyNumberFormat="1" applyFont="1" applyFill="1" applyBorder="1" applyAlignment="1">
      <alignment horizontal="right"/>
    </xf>
    <xf numFmtId="3" fontId="33" fillId="0" borderId="30" xfId="37" applyNumberFormat="1" applyFont="1" applyFill="1" applyBorder="1" applyAlignment="1">
      <alignment horizontal="right"/>
    </xf>
    <xf numFmtId="3" fontId="31" fillId="0" borderId="21" xfId="37" applyNumberFormat="1" applyFont="1" applyFill="1" applyBorder="1" applyAlignment="1">
      <alignment horizontal="right"/>
    </xf>
    <xf numFmtId="3" fontId="33" fillId="0" borderId="13" xfId="37" applyNumberFormat="1" applyFont="1" applyFill="1" applyBorder="1" applyAlignment="1">
      <alignment horizontal="left"/>
    </xf>
    <xf numFmtId="3" fontId="33" fillId="0" borderId="21" xfId="37" applyNumberFormat="1" applyFont="1" applyFill="1" applyBorder="1" applyAlignment="1">
      <alignment horizontal="left"/>
    </xf>
    <xf numFmtId="3" fontId="33" fillId="0" borderId="30" xfId="37" applyNumberFormat="1" applyFont="1" applyFill="1" applyBorder="1" applyAlignment="1">
      <alignment horizontal="left"/>
    </xf>
    <xf numFmtId="3" fontId="33" fillId="0" borderId="15" xfId="37" applyNumberFormat="1" applyFont="1" applyFill="1" applyBorder="1" applyAlignment="1">
      <alignment horizontal="left"/>
    </xf>
    <xf numFmtId="3" fontId="33" fillId="0" borderId="21" xfId="37" applyNumberFormat="1" applyFont="1" applyFill="1" applyBorder="1" applyAlignment="1">
      <alignment horizontal="right"/>
    </xf>
    <xf numFmtId="3" fontId="33" fillId="0" borderId="16" xfId="37" applyNumberFormat="1" applyFont="1" applyFill="1" applyBorder="1" applyAlignment="1">
      <alignment horizontal="right"/>
    </xf>
    <xf numFmtId="3" fontId="47" fillId="0" borderId="21" xfId="37" applyNumberFormat="1" applyFont="1" applyFill="1" applyBorder="1" applyAlignment="1">
      <alignment horizontal="left"/>
    </xf>
    <xf numFmtId="3" fontId="33" fillId="0" borderId="13" xfId="37" applyNumberFormat="1" applyFont="1" applyFill="1" applyBorder="1" applyAlignment="1">
      <alignment horizontal="right"/>
    </xf>
    <xf numFmtId="3" fontId="31" fillId="0" borderId="11" xfId="37" applyNumberFormat="1" applyFont="1" applyFill="1" applyBorder="1"/>
    <xf numFmtId="0" fontId="33" fillId="0" borderId="13" xfId="37" applyFont="1" applyFill="1" applyBorder="1" applyAlignment="1">
      <alignment horizontal="right"/>
    </xf>
    <xf numFmtId="0" fontId="33" fillId="0" borderId="15" xfId="37" applyFont="1" applyFill="1" applyBorder="1" applyAlignment="1">
      <alignment horizontal="right"/>
    </xf>
    <xf numFmtId="0" fontId="27" fillId="0" borderId="0" xfId="37" applyFont="1" applyFill="1"/>
    <xf numFmtId="3" fontId="33" fillId="0" borderId="15" xfId="37" applyNumberFormat="1" applyFont="1" applyFill="1" applyBorder="1"/>
    <xf numFmtId="3" fontId="33" fillId="0" borderId="16" xfId="37" applyNumberFormat="1" applyFont="1" applyFill="1" applyBorder="1" applyAlignment="1">
      <alignment horizontal="center"/>
    </xf>
    <xf numFmtId="3" fontId="33" fillId="0" borderId="21" xfId="37" applyNumberFormat="1" applyFont="1" applyFill="1" applyBorder="1" applyAlignment="1">
      <alignment horizontal="center"/>
    </xf>
    <xf numFmtId="3" fontId="31" fillId="0" borderId="21" xfId="37" applyNumberFormat="1" applyFont="1" applyFill="1" applyBorder="1" applyAlignment="1">
      <alignment horizontal="center"/>
    </xf>
    <xf numFmtId="3" fontId="31" fillId="0" borderId="13" xfId="37" applyNumberFormat="1" applyFont="1" applyFill="1" applyBorder="1" applyAlignment="1">
      <alignment horizontal="center"/>
    </xf>
    <xf numFmtId="3" fontId="31" fillId="0" borderId="16" xfId="37" applyNumberFormat="1" applyFont="1" applyFill="1" applyBorder="1" applyAlignment="1">
      <alignment horizontal="center"/>
    </xf>
    <xf numFmtId="3" fontId="31" fillId="0" borderId="30" xfId="37" applyNumberFormat="1" applyFont="1" applyFill="1" applyBorder="1" applyAlignment="1">
      <alignment horizontal="center"/>
    </xf>
    <xf numFmtId="3" fontId="31" fillId="0" borderId="28" xfId="37" applyNumberFormat="1" applyFont="1" applyFill="1" applyBorder="1" applyAlignment="1">
      <alignment horizontal="center"/>
    </xf>
    <xf numFmtId="3" fontId="31" fillId="0" borderId="31" xfId="37" applyNumberFormat="1" applyFont="1" applyFill="1" applyBorder="1" applyAlignment="1">
      <alignment horizontal="right"/>
    </xf>
    <xf numFmtId="0" fontId="33" fillId="0" borderId="13" xfId="37" applyFont="1" applyFill="1" applyBorder="1"/>
    <xf numFmtId="0" fontId="33" fillId="0" borderId="15" xfId="37" applyFont="1" applyFill="1" applyBorder="1"/>
    <xf numFmtId="3" fontId="1" fillId="0" borderId="0" xfId="37" applyNumberFormat="1" applyFill="1"/>
    <xf numFmtId="3" fontId="50" fillId="0" borderId="52" xfId="37" applyNumberFormat="1" applyFont="1" applyFill="1" applyBorder="1"/>
    <xf numFmtId="3" fontId="50" fillId="0" borderId="41" xfId="37" applyNumberFormat="1" applyFont="1" applyFill="1" applyBorder="1"/>
    <xf numFmtId="3" fontId="50" fillId="0" borderId="44" xfId="37" applyNumberFormat="1" applyFont="1" applyFill="1" applyBorder="1"/>
    <xf numFmtId="3" fontId="49" fillId="0" borderId="44" xfId="37" applyNumberFormat="1" applyFont="1" applyFill="1" applyBorder="1"/>
    <xf numFmtId="3" fontId="50" fillId="0" borderId="25" xfId="37" applyNumberFormat="1" applyFont="1" applyFill="1" applyBorder="1"/>
    <xf numFmtId="3" fontId="50" fillId="0" borderId="51" xfId="37" applyNumberFormat="1" applyFont="1" applyFill="1" applyBorder="1"/>
    <xf numFmtId="3" fontId="49" fillId="0" borderId="51" xfId="37" applyNumberFormat="1" applyFont="1" applyFill="1" applyBorder="1"/>
    <xf numFmtId="3" fontId="49" fillId="0" borderId="39" xfId="37" applyNumberFormat="1" applyFont="1" applyFill="1" applyBorder="1"/>
    <xf numFmtId="3" fontId="49" fillId="0" borderId="52" xfId="37" applyNumberFormat="1" applyFont="1" applyFill="1" applyBorder="1"/>
    <xf numFmtId="3" fontId="49" fillId="0" borderId="53" xfId="37" applyNumberFormat="1" applyFont="1" applyFill="1" applyBorder="1"/>
    <xf numFmtId="3" fontId="49" fillId="0" borderId="31" xfId="37" applyNumberFormat="1" applyFont="1" applyFill="1" applyBorder="1"/>
    <xf numFmtId="3" fontId="49" fillId="0" borderId="16" xfId="37" applyNumberFormat="1" applyFont="1" applyFill="1" applyBorder="1"/>
    <xf numFmtId="3" fontId="50" fillId="0" borderId="44" xfId="37" applyNumberFormat="1" applyFont="1" applyFill="1" applyBorder="1" applyAlignment="1">
      <alignment horizontal="left"/>
    </xf>
    <xf numFmtId="3" fontId="50" fillId="0" borderId="16" xfId="37" applyNumberFormat="1" applyFont="1" applyFill="1" applyBorder="1"/>
    <xf numFmtId="3" fontId="50" fillId="0" borderId="15" xfId="37" applyNumberFormat="1" applyFont="1" applyFill="1" applyBorder="1"/>
    <xf numFmtId="3" fontId="50" fillId="0" borderId="43" xfId="37" applyNumberFormat="1" applyFont="1" applyFill="1" applyBorder="1"/>
    <xf numFmtId="3" fontId="50" fillId="0" borderId="51" xfId="37" applyNumberFormat="1" applyFont="1" applyFill="1" applyBorder="1" applyAlignment="1">
      <alignment horizontal="left"/>
    </xf>
    <xf numFmtId="3" fontId="31" fillId="0" borderId="44" xfId="37" applyNumberFormat="1" applyFont="1" applyFill="1" applyBorder="1"/>
    <xf numFmtId="3" fontId="33" fillId="0" borderId="44" xfId="37" applyNumberFormat="1" applyFont="1" applyFill="1" applyBorder="1" applyAlignment="1">
      <alignment horizontal="left"/>
    </xf>
    <xf numFmtId="3" fontId="33" fillId="0" borderId="41" xfId="37" applyNumberFormat="1" applyFont="1" applyFill="1" applyBorder="1" applyAlignment="1">
      <alignment horizontal="left"/>
    </xf>
    <xf numFmtId="3" fontId="33" fillId="0" borderId="25" xfId="37" applyNumberFormat="1" applyFont="1" applyFill="1" applyBorder="1" applyAlignment="1">
      <alignment horizontal="left"/>
    </xf>
    <xf numFmtId="3" fontId="33" fillId="0" borderId="47" xfId="37" applyNumberFormat="1" applyFont="1" applyFill="1" applyBorder="1" applyAlignment="1">
      <alignment horizontal="left"/>
    </xf>
    <xf numFmtId="3" fontId="33" fillId="0" borderId="41" xfId="37" applyNumberFormat="1" applyFont="1" applyFill="1" applyBorder="1"/>
    <xf numFmtId="3" fontId="33" fillId="0" borderId="44" xfId="37" applyNumberFormat="1" applyFont="1" applyFill="1" applyBorder="1"/>
    <xf numFmtId="3" fontId="33" fillId="0" borderId="44" xfId="37" applyNumberFormat="1" applyFont="1" applyFill="1" applyBorder="1" applyAlignment="1">
      <alignment horizontal="right"/>
    </xf>
    <xf numFmtId="3" fontId="33" fillId="0" borderId="51" xfId="37" applyNumberFormat="1" applyFont="1" applyFill="1" applyBorder="1" applyAlignment="1">
      <alignment horizontal="right"/>
    </xf>
    <xf numFmtId="3" fontId="47" fillId="0" borderId="51" xfId="37" applyNumberFormat="1" applyFont="1" applyFill="1" applyBorder="1" applyAlignment="1">
      <alignment horizontal="left"/>
    </xf>
    <xf numFmtId="3" fontId="31" fillId="0" borderId="39" xfId="37" applyNumberFormat="1" applyFont="1" applyFill="1" applyBorder="1"/>
    <xf numFmtId="3" fontId="33" fillId="0" borderId="41" xfId="37" applyNumberFormat="1" applyFont="1" applyFill="1" applyBorder="1" applyAlignment="1">
      <alignment horizontal="right"/>
    </xf>
    <xf numFmtId="3" fontId="33" fillId="0" borderId="25" xfId="37" applyNumberFormat="1" applyFont="1" applyFill="1" applyBorder="1" applyAlignment="1">
      <alignment horizontal="right"/>
    </xf>
    <xf numFmtId="3" fontId="31" fillId="0" borderId="39" xfId="37" applyNumberFormat="1" applyFont="1" applyFill="1" applyBorder="1" applyAlignment="1">
      <alignment horizontal="right"/>
    </xf>
    <xf numFmtId="3" fontId="49" fillId="0" borderId="41" xfId="37" applyNumberFormat="1" applyFont="1" applyFill="1" applyBorder="1" applyAlignment="1">
      <alignment horizontal="right"/>
    </xf>
    <xf numFmtId="0" fontId="50" fillId="0" borderId="41" xfId="37" applyFont="1" applyFill="1" applyBorder="1" applyAlignment="1">
      <alignment horizontal="right"/>
    </xf>
    <xf numFmtId="0" fontId="50" fillId="0" borderId="47" xfId="37" applyFont="1" applyFill="1" applyBorder="1" applyAlignment="1">
      <alignment horizontal="right"/>
    </xf>
    <xf numFmtId="3" fontId="38" fillId="0" borderId="16" xfId="37" applyNumberFormat="1" applyFont="1" applyFill="1" applyBorder="1" applyAlignment="1">
      <alignment horizontal="center"/>
    </xf>
    <xf numFmtId="3" fontId="40" fillId="0" borderId="16" xfId="37" applyNumberFormat="1" applyFont="1" applyFill="1" applyBorder="1" applyAlignment="1">
      <alignment horizontal="center"/>
    </xf>
    <xf numFmtId="3" fontId="32" fillId="0" borderId="16" xfId="37" applyNumberFormat="1" applyFont="1" applyFill="1" applyBorder="1" applyAlignment="1">
      <alignment horizontal="right"/>
    </xf>
    <xf numFmtId="3" fontId="32" fillId="0" borderId="21" xfId="37" applyNumberFormat="1" applyFont="1" applyFill="1" applyBorder="1"/>
    <xf numFmtId="3" fontId="35" fillId="0" borderId="13" xfId="37" applyNumberFormat="1" applyFont="1" applyFill="1" applyBorder="1"/>
    <xf numFmtId="3" fontId="32" fillId="0" borderId="13" xfId="37" applyNumberFormat="1" applyFont="1" applyFill="1" applyBorder="1"/>
    <xf numFmtId="3" fontId="32" fillId="0" borderId="16" xfId="37" applyNumberFormat="1" applyFont="1" applyFill="1" applyBorder="1"/>
    <xf numFmtId="3" fontId="33" fillId="0" borderId="11" xfId="37" applyNumberFormat="1" applyFont="1" applyFill="1" applyBorder="1"/>
    <xf numFmtId="3" fontId="31" fillId="0" borderId="13" xfId="37" applyNumberFormat="1" applyFont="1" applyFill="1" applyBorder="1"/>
    <xf numFmtId="3" fontId="33" fillId="0" borderId="31" xfId="37" applyNumberFormat="1" applyFont="1" applyFill="1" applyBorder="1" applyAlignment="1">
      <alignment horizontal="right"/>
    </xf>
    <xf numFmtId="3" fontId="31" fillId="0" borderId="25" xfId="37" applyNumberFormat="1" applyFont="1" applyFill="1" applyBorder="1" applyAlignment="1">
      <alignment horizontal="center" vertical="center" wrapText="1"/>
    </xf>
    <xf numFmtId="3" fontId="32" fillId="0" borderId="44" xfId="37" applyNumberFormat="1" applyFont="1" applyFill="1" applyBorder="1" applyAlignment="1">
      <alignment horizontal="right"/>
    </xf>
    <xf numFmtId="3" fontId="33" fillId="0" borderId="51" xfId="37" applyNumberFormat="1" applyFont="1" applyFill="1" applyBorder="1"/>
    <xf numFmtId="3" fontId="47" fillId="0" borderId="44" xfId="37" applyNumberFormat="1" applyFont="1" applyFill="1" applyBorder="1" applyAlignment="1">
      <alignment horizontal="left"/>
    </xf>
    <xf numFmtId="3" fontId="32" fillId="0" borderId="44" xfId="37" applyNumberFormat="1" applyFont="1" applyFill="1" applyBorder="1"/>
    <xf numFmtId="3" fontId="33" fillId="0" borderId="51" xfId="37" applyNumberFormat="1" applyFont="1" applyFill="1" applyBorder="1" applyAlignment="1">
      <alignment horizontal="left"/>
    </xf>
    <xf numFmtId="3" fontId="33" fillId="0" borderId="53" xfId="37" applyNumberFormat="1" applyFont="1" applyFill="1" applyBorder="1" applyAlignment="1">
      <alignment horizontal="left"/>
    </xf>
    <xf numFmtId="3" fontId="33" fillId="0" borderId="52" xfId="37" applyNumberFormat="1" applyFont="1" applyFill="1" applyBorder="1"/>
    <xf numFmtId="3" fontId="31" fillId="0" borderId="53" xfId="37" applyNumberFormat="1" applyFont="1" applyFill="1" applyBorder="1"/>
    <xf numFmtId="3" fontId="33" fillId="0" borderId="39" xfId="37" applyNumberFormat="1" applyFont="1" applyFill="1" applyBorder="1" applyAlignment="1">
      <alignment horizontal="left"/>
    </xf>
    <xf numFmtId="3" fontId="33" fillId="0" borderId="53" xfId="37" applyNumberFormat="1" applyFont="1" applyFill="1" applyBorder="1"/>
    <xf numFmtId="3" fontId="33" fillId="0" borderId="29" xfId="37" applyNumberFormat="1" applyFont="1" applyFill="1" applyBorder="1"/>
    <xf numFmtId="3" fontId="31" fillId="0" borderId="37" xfId="37" applyNumberFormat="1" applyFont="1" applyFill="1" applyBorder="1"/>
    <xf numFmtId="3" fontId="33" fillId="0" borderId="19" xfId="37" applyNumberFormat="1" applyFont="1" applyFill="1" applyBorder="1" applyAlignment="1">
      <alignment horizontal="left"/>
    </xf>
    <xf numFmtId="0" fontId="37" fillId="0" borderId="16" xfId="37" applyFont="1" applyFill="1" applyBorder="1" applyAlignment="1">
      <alignment horizontal="center" vertical="center" wrapText="1"/>
    </xf>
    <xf numFmtId="0" fontId="38" fillId="0" borderId="0" xfId="37" applyFont="1" applyFill="1"/>
    <xf numFmtId="3" fontId="52" fillId="0" borderId="16" xfId="37" applyNumberFormat="1" applyFont="1" applyFill="1" applyBorder="1" applyAlignment="1">
      <alignment horizontal="center"/>
    </xf>
    <xf numFmtId="0" fontId="1" fillId="0" borderId="0" xfId="37" applyFont="1" applyFill="1"/>
    <xf numFmtId="0" fontId="36" fillId="0" borderId="18" xfId="0" applyFont="1" applyBorder="1" applyAlignment="1">
      <alignment horizontal="left"/>
    </xf>
    <xf numFmtId="3" fontId="38" fillId="0" borderId="16" xfId="37" applyNumberFormat="1" applyFont="1" applyBorder="1" applyAlignment="1">
      <alignment horizontal="center" vertical="center" wrapText="1"/>
    </xf>
    <xf numFmtId="3" fontId="38" fillId="0" borderId="16" xfId="37" applyNumberFormat="1" applyFont="1" applyBorder="1" applyAlignment="1">
      <alignment vertical="center" wrapText="1"/>
    </xf>
    <xf numFmtId="3" fontId="40" fillId="0" borderId="16" xfId="37" applyNumberFormat="1" applyFont="1" applyBorder="1" applyAlignment="1">
      <alignment vertical="center" wrapText="1"/>
    </xf>
    <xf numFmtId="3" fontId="38" fillId="0" borderId="51" xfId="37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vertical="center" wrapText="1"/>
    </xf>
    <xf numFmtId="3" fontId="6" fillId="0" borderId="16" xfId="38" applyNumberFormat="1" applyBorder="1" applyAlignment="1">
      <alignment vertical="center" wrapText="1"/>
    </xf>
    <xf numFmtId="3" fontId="36" fillId="0" borderId="16" xfId="38" applyNumberFormat="1" applyFont="1" applyBorder="1" applyAlignment="1">
      <alignment vertical="center" wrapText="1"/>
    </xf>
    <xf numFmtId="3" fontId="38" fillId="0" borderId="21" xfId="37" applyNumberFormat="1" applyFont="1" applyBorder="1" applyAlignment="1">
      <alignment vertical="center" wrapText="1"/>
    </xf>
    <xf numFmtId="3" fontId="40" fillId="0" borderId="35" xfId="37" applyNumberFormat="1" applyFont="1" applyBorder="1" applyAlignment="1">
      <alignment horizontal="right" vertical="center" wrapText="1"/>
    </xf>
    <xf numFmtId="3" fontId="40" fillId="0" borderId="28" xfId="37" applyNumberFormat="1" applyFont="1" applyBorder="1" applyAlignment="1">
      <alignment vertical="center" wrapText="1"/>
    </xf>
    <xf numFmtId="3" fontId="40" fillId="0" borderId="34" xfId="37" applyNumberFormat="1" applyFont="1" applyBorder="1" applyAlignment="1">
      <alignment horizontal="right" vertical="center" wrapText="1"/>
    </xf>
    <xf numFmtId="3" fontId="38" fillId="0" borderId="13" xfId="37" applyNumberFormat="1" applyFont="1" applyBorder="1"/>
    <xf numFmtId="3" fontId="40" fillId="0" borderId="36" xfId="37" applyNumberFormat="1" applyFont="1" applyBorder="1" applyAlignment="1">
      <alignment horizontal="right" vertical="center" wrapText="1"/>
    </xf>
    <xf numFmtId="0" fontId="38" fillId="0" borderId="16" xfId="37" applyFont="1" applyBorder="1"/>
    <xf numFmtId="3" fontId="38" fillId="0" borderId="15" xfId="37" applyNumberFormat="1" applyFont="1" applyBorder="1"/>
    <xf numFmtId="3" fontId="40" fillId="0" borderId="15" xfId="37" applyNumberFormat="1" applyFont="1" applyBorder="1" applyAlignment="1">
      <alignment horizontal="right" vertical="center" wrapText="1"/>
    </xf>
    <xf numFmtId="3" fontId="40" fillId="0" borderId="38" xfId="37" applyNumberFormat="1" applyFont="1" applyBorder="1" applyAlignment="1">
      <alignment horizontal="right" vertical="center" wrapText="1"/>
    </xf>
    <xf numFmtId="3" fontId="40" fillId="0" borderId="28" xfId="37" applyNumberFormat="1" applyFont="1" applyBorder="1"/>
    <xf numFmtId="3" fontId="36" fillId="0" borderId="13" xfId="37" applyNumberFormat="1" applyFont="1" applyBorder="1"/>
    <xf numFmtId="3" fontId="36" fillId="0" borderId="15" xfId="37" applyNumberFormat="1" applyFont="1" applyBorder="1"/>
    <xf numFmtId="3" fontId="40" fillId="0" borderId="56" xfId="37" applyNumberFormat="1" applyFont="1" applyBorder="1" applyAlignment="1">
      <alignment horizontal="right" vertical="center" wrapText="1"/>
    </xf>
    <xf numFmtId="0" fontId="40" fillId="0" borderId="44" xfId="37" applyFont="1" applyBorder="1" applyAlignment="1">
      <alignment horizontal="center" vertical="center" wrapText="1"/>
    </xf>
    <xf numFmtId="3" fontId="36" fillId="0" borderId="19" xfId="40" applyNumberFormat="1" applyFont="1" applyBorder="1"/>
    <xf numFmtId="0" fontId="34" fillId="0" borderId="44" xfId="40" applyFont="1" applyBorder="1" applyAlignment="1">
      <alignment wrapText="1"/>
    </xf>
    <xf numFmtId="3" fontId="47" fillId="0" borderId="41" xfId="37" applyNumberFormat="1" applyFont="1" applyFill="1" applyBorder="1" applyAlignment="1">
      <alignment horizontal="left"/>
    </xf>
    <xf numFmtId="0" fontId="33" fillId="0" borderId="44" xfId="37" applyFont="1" applyFill="1" applyBorder="1"/>
    <xf numFmtId="0" fontId="33" fillId="0" borderId="44" xfId="37" applyFont="1" applyFill="1" applyBorder="1" applyAlignment="1">
      <alignment vertical="center"/>
    </xf>
    <xf numFmtId="3" fontId="33" fillId="0" borderId="25" xfId="37" applyNumberFormat="1" applyFont="1" applyFill="1" applyBorder="1"/>
    <xf numFmtId="3" fontId="31" fillId="0" borderId="52" xfId="37" applyNumberFormat="1" applyFont="1" applyFill="1" applyBorder="1"/>
    <xf numFmtId="3" fontId="47" fillId="0" borderId="53" xfId="37" applyNumberFormat="1" applyFont="1" applyFill="1" applyBorder="1" applyAlignment="1">
      <alignment horizontal="left"/>
    </xf>
    <xf numFmtId="3" fontId="47" fillId="0" borderId="44" xfId="37" applyNumberFormat="1" applyFont="1" applyFill="1" applyBorder="1" applyAlignment="1">
      <alignment horizontal="right"/>
    </xf>
    <xf numFmtId="3" fontId="33" fillId="0" borderId="15" xfId="37" applyNumberFormat="1" applyFont="1" applyFill="1" applyBorder="1" applyAlignment="1">
      <alignment horizontal="right"/>
    </xf>
    <xf numFmtId="3" fontId="31" fillId="0" borderId="43" xfId="37" applyNumberFormat="1" applyFont="1" applyFill="1" applyBorder="1"/>
    <xf numFmtId="3" fontId="33" fillId="0" borderId="47" xfId="37" applyNumberFormat="1" applyFont="1" applyFill="1" applyBorder="1"/>
    <xf numFmtId="3" fontId="31" fillId="0" borderId="39" xfId="37" applyNumberFormat="1" applyFont="1" applyFill="1" applyBorder="1" applyAlignment="1">
      <alignment horizontal="center"/>
    </xf>
    <xf numFmtId="0" fontId="33" fillId="0" borderId="41" xfId="37" applyFont="1" applyFill="1" applyBorder="1"/>
    <xf numFmtId="0" fontId="33" fillId="0" borderId="47" xfId="37" applyFont="1" applyFill="1" applyBorder="1"/>
    <xf numFmtId="3" fontId="37" fillId="0" borderId="19" xfId="40" applyNumberFormat="1" applyFont="1" applyBorder="1"/>
    <xf numFmtId="3" fontId="37" fillId="0" borderId="35" xfId="40" applyNumberFormat="1" applyFont="1" applyBorder="1"/>
    <xf numFmtId="3" fontId="31" fillId="0" borderId="29" xfId="40" applyNumberFormat="1" applyFont="1" applyBorder="1" applyAlignment="1">
      <alignment horizontal="right" wrapText="1"/>
    </xf>
    <xf numFmtId="49" fontId="34" fillId="0" borderId="18" xfId="40" applyNumberFormat="1" applyFont="1" applyBorder="1" applyAlignment="1">
      <alignment horizontal="left" wrapText="1"/>
    </xf>
    <xf numFmtId="0" fontId="34" fillId="0" borderId="16" xfId="0" applyFont="1" applyBorder="1"/>
    <xf numFmtId="0" fontId="31" fillId="0" borderId="44" xfId="40" applyFont="1" applyBorder="1" applyAlignment="1">
      <alignment horizontal="center" vertical="center" wrapText="1"/>
    </xf>
    <xf numFmtId="3" fontId="31" fillId="0" borderId="51" xfId="40" applyNumberFormat="1" applyFont="1" applyBorder="1" applyAlignment="1">
      <alignment wrapText="1"/>
    </xf>
    <xf numFmtId="3" fontId="38" fillId="0" borderId="0" xfId="40" applyNumberFormat="1" applyFont="1"/>
    <xf numFmtId="0" fontId="38" fillId="0" borderId="0" xfId="40" applyFont="1"/>
    <xf numFmtId="0" fontId="42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wrapText="1"/>
    </xf>
    <xf numFmtId="0" fontId="42" fillId="0" borderId="45" xfId="0" applyFont="1" applyBorder="1" applyAlignment="1">
      <alignment horizontal="right" vertical="center"/>
    </xf>
    <xf numFmtId="3" fontId="34" fillId="0" borderId="16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38" fillId="0" borderId="16" xfId="37" applyFont="1" applyBorder="1" applyAlignment="1">
      <alignment horizontal="center" vertical="center" wrapText="1"/>
    </xf>
    <xf numFmtId="3" fontId="38" fillId="0" borderId="16" xfId="37" applyNumberFormat="1" applyFont="1" applyBorder="1" applyAlignment="1">
      <alignment horizontal="center"/>
    </xf>
    <xf numFmtId="0" fontId="40" fillId="0" borderId="16" xfId="37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0" fontId="33" fillId="25" borderId="15" xfId="37" applyFont="1" applyFill="1" applyBorder="1" applyAlignment="1">
      <alignment horizontal="left" vertical="center" wrapText="1"/>
    </xf>
    <xf numFmtId="0" fontId="33" fillId="0" borderId="14" xfId="37" applyFont="1" applyBorder="1" applyAlignment="1">
      <alignment horizontal="right"/>
    </xf>
    <xf numFmtId="3" fontId="40" fillId="0" borderId="16" xfId="37" applyNumberFormat="1" applyFont="1" applyBorder="1" applyAlignment="1">
      <alignment horizontal="center" vertical="center"/>
    </xf>
    <xf numFmtId="3" fontId="38" fillId="0" borderId="16" xfId="37" applyNumberFormat="1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3" fontId="31" fillId="0" borderId="13" xfId="37" applyNumberFormat="1" applyFont="1" applyFill="1" applyBorder="1" applyAlignment="1">
      <alignment horizontal="center" vertical="center" wrapText="1"/>
    </xf>
    <xf numFmtId="3" fontId="31" fillId="0" borderId="13" xfId="37" applyNumberFormat="1" applyFont="1" applyBorder="1" applyAlignment="1">
      <alignment horizontal="center" vertical="center" wrapText="1"/>
    </xf>
    <xf numFmtId="3" fontId="31" fillId="0" borderId="41" xfId="37" applyNumberFormat="1" applyFont="1" applyFill="1" applyBorder="1"/>
    <xf numFmtId="3" fontId="33" fillId="0" borderId="39" xfId="37" applyNumberFormat="1" applyFont="1" applyFill="1" applyBorder="1"/>
    <xf numFmtId="0" fontId="24" fillId="0" borderId="44" xfId="37" applyFont="1" applyFill="1" applyBorder="1" applyAlignment="1">
      <alignment horizontal="centerContinuous"/>
    </xf>
    <xf numFmtId="0" fontId="24" fillId="0" borderId="44" xfId="37" applyFont="1" applyFill="1" applyBorder="1"/>
    <xf numFmtId="0" fontId="48" fillId="0" borderId="44" xfId="37" applyFont="1" applyFill="1" applyBorder="1"/>
    <xf numFmtId="0" fontId="3" fillId="0" borderId="44" xfId="37" applyFont="1" applyFill="1" applyBorder="1" applyAlignment="1">
      <alignment wrapText="1"/>
    </xf>
    <xf numFmtId="0" fontId="3" fillId="0" borderId="44" xfId="37" applyFont="1" applyFill="1" applyBorder="1" applyAlignment="1">
      <alignment horizontal="center" wrapText="1"/>
    </xf>
    <xf numFmtId="0" fontId="24" fillId="0" borderId="53" xfId="37" applyFont="1" applyFill="1" applyBorder="1"/>
    <xf numFmtId="0" fontId="24" fillId="0" borderId="28" xfId="37" applyFont="1" applyFill="1" applyBorder="1"/>
    <xf numFmtId="0" fontId="31" fillId="0" borderId="40" xfId="37" applyFont="1" applyFill="1" applyBorder="1" applyAlignment="1">
      <alignment horizontal="right" vertical="center" wrapText="1"/>
    </xf>
    <xf numFmtId="0" fontId="31" fillId="0" borderId="14" xfId="37" applyFont="1" applyBorder="1" applyAlignment="1">
      <alignment vertical="center"/>
    </xf>
    <xf numFmtId="0" fontId="31" fillId="0" borderId="15" xfId="37" applyFont="1" applyBorder="1"/>
    <xf numFmtId="3" fontId="31" fillId="0" borderId="15" xfId="37" applyNumberFormat="1" applyFont="1" applyBorder="1"/>
    <xf numFmtId="3" fontId="31" fillId="0" borderId="15" xfId="37" applyNumberFormat="1" applyFont="1" applyFill="1" applyBorder="1"/>
    <xf numFmtId="3" fontId="50" fillId="0" borderId="15" xfId="37" applyNumberFormat="1" applyFont="1" applyBorder="1"/>
    <xf numFmtId="0" fontId="31" fillId="0" borderId="30" xfId="37" applyFont="1" applyFill="1" applyBorder="1" applyAlignment="1">
      <alignment horizontal="center" vertical="center" wrapText="1"/>
    </xf>
    <xf numFmtId="0" fontId="31" fillId="0" borderId="25" xfId="37" applyFont="1" applyFill="1" applyBorder="1" applyAlignment="1">
      <alignment horizontal="center" vertical="center" wrapText="1"/>
    </xf>
    <xf numFmtId="0" fontId="31" fillId="0" borderId="36" xfId="37" applyFont="1" applyFill="1" applyBorder="1" applyAlignment="1">
      <alignment horizontal="center" vertical="center" wrapText="1"/>
    </xf>
    <xf numFmtId="3" fontId="33" fillId="0" borderId="19" xfId="37" applyNumberFormat="1" applyFont="1" applyFill="1" applyBorder="1" applyAlignment="1">
      <alignment horizontal="centerContinuous"/>
    </xf>
    <xf numFmtId="3" fontId="33" fillId="0" borderId="19" xfId="37" applyNumberFormat="1" applyFont="1" applyFill="1" applyBorder="1" applyAlignment="1">
      <alignment horizontal="center"/>
    </xf>
    <xf numFmtId="3" fontId="33" fillId="0" borderId="19" xfId="37" applyNumberFormat="1" applyFont="1" applyFill="1" applyBorder="1" applyAlignment="1">
      <alignment wrapText="1"/>
    </xf>
    <xf numFmtId="3" fontId="33" fillId="0" borderId="19" xfId="37" applyNumberFormat="1" applyFont="1" applyFill="1" applyBorder="1" applyAlignment="1">
      <alignment horizontal="center" wrapText="1"/>
    </xf>
    <xf numFmtId="3" fontId="33" fillId="0" borderId="38" xfId="37" applyNumberFormat="1" applyFont="1" applyFill="1" applyBorder="1"/>
    <xf numFmtId="3" fontId="33" fillId="0" borderId="44" xfId="37" applyNumberFormat="1" applyFont="1" applyFill="1" applyBorder="1" applyAlignment="1">
      <alignment horizontal="center"/>
    </xf>
    <xf numFmtId="3" fontId="33" fillId="0" borderId="51" xfId="37" applyNumberFormat="1" applyFont="1" applyFill="1" applyBorder="1" applyAlignment="1">
      <alignment horizontal="center"/>
    </xf>
    <xf numFmtId="3" fontId="31" fillId="0" borderId="51" xfId="37" applyNumberFormat="1" applyFont="1" applyFill="1" applyBorder="1" applyAlignment="1">
      <alignment horizontal="center"/>
    </xf>
    <xf numFmtId="3" fontId="31" fillId="0" borderId="41" xfId="37" applyNumberFormat="1" applyFont="1" applyFill="1" applyBorder="1" applyAlignment="1">
      <alignment horizontal="center"/>
    </xf>
    <xf numFmtId="3" fontId="31" fillId="0" borderId="25" xfId="37" applyNumberFormat="1" applyFont="1" applyFill="1" applyBorder="1" applyAlignment="1">
      <alignment horizontal="center"/>
    </xf>
    <xf numFmtId="0" fontId="26" fillId="0" borderId="41" xfId="37" applyFont="1" applyFill="1" applyBorder="1"/>
    <xf numFmtId="0" fontId="26" fillId="0" borderId="44" xfId="37" applyFont="1" applyFill="1" applyBorder="1"/>
    <xf numFmtId="0" fontId="2" fillId="0" borderId="44" xfId="37" applyFont="1" applyFill="1" applyBorder="1"/>
    <xf numFmtId="0" fontId="2" fillId="0" borderId="51" xfId="37" applyFont="1" applyFill="1" applyBorder="1"/>
    <xf numFmtId="0" fontId="2" fillId="0" borderId="39" xfId="37" applyFont="1" applyFill="1" applyBorder="1"/>
    <xf numFmtId="0" fontId="26" fillId="0" borderId="47" xfId="37" applyFont="1" applyFill="1" applyBorder="1"/>
    <xf numFmtId="0" fontId="2" fillId="0" borderId="44" xfId="37" applyFont="1" applyFill="1" applyBorder="1" applyAlignment="1">
      <alignment horizontal="left"/>
    </xf>
    <xf numFmtId="0" fontId="28" fillId="0" borderId="41" xfId="37" applyFont="1" applyFill="1" applyBorder="1"/>
    <xf numFmtId="0" fontId="28" fillId="0" borderId="25" xfId="37" applyFont="1" applyFill="1" applyBorder="1"/>
    <xf numFmtId="0" fontId="26" fillId="0" borderId="43" xfId="37" applyFont="1" applyFill="1" applyBorder="1"/>
    <xf numFmtId="0" fontId="26" fillId="0" borderId="44" xfId="37" applyFont="1" applyFill="1" applyBorder="1" applyAlignment="1">
      <alignment horizontal="right"/>
    </xf>
    <xf numFmtId="3" fontId="31" fillId="0" borderId="47" xfId="37" applyNumberFormat="1" applyFont="1" applyFill="1" applyBorder="1" applyAlignment="1">
      <alignment horizontal="right"/>
    </xf>
    <xf numFmtId="0" fontId="42" fillId="0" borderId="53" xfId="0" applyFont="1" applyFill="1" applyBorder="1" applyAlignment="1">
      <alignment horizontal="center" wrapText="1"/>
    </xf>
    <xf numFmtId="0" fontId="42" fillId="0" borderId="11" xfId="0" applyFont="1" applyFill="1" applyBorder="1" applyAlignment="1">
      <alignment horizontal="center" wrapText="1"/>
    </xf>
    <xf numFmtId="0" fontId="31" fillId="0" borderId="53" xfId="37" applyFont="1" applyFill="1" applyBorder="1" applyAlignment="1">
      <alignment horizontal="center" wrapText="1"/>
    </xf>
    <xf numFmtId="0" fontId="31" fillId="0" borderId="28" xfId="37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2" fillId="0" borderId="34" xfId="0" applyFont="1" applyFill="1" applyBorder="1" applyAlignment="1">
      <alignment horizontal="center" vertical="center" wrapText="1"/>
    </xf>
    <xf numFmtId="0" fontId="2" fillId="0" borderId="36" xfId="37" applyFont="1" applyFill="1" applyBorder="1"/>
    <xf numFmtId="0" fontId="2" fillId="0" borderId="38" xfId="37" applyFont="1" applyFill="1" applyBorder="1"/>
    <xf numFmtId="3" fontId="2" fillId="0" borderId="19" xfId="37" applyNumberFormat="1" applyFont="1" applyFill="1" applyBorder="1"/>
    <xf numFmtId="0" fontId="29" fillId="0" borderId="36" xfId="37" applyFont="1" applyFill="1" applyBorder="1"/>
    <xf numFmtId="0" fontId="29" fillId="0" borderId="19" xfId="37" applyFont="1" applyFill="1" applyBorder="1"/>
    <xf numFmtId="0" fontId="2" fillId="0" borderId="19" xfId="37" applyFont="1" applyFill="1" applyBorder="1" applyAlignment="1">
      <alignment horizontal="right"/>
    </xf>
    <xf numFmtId="0" fontId="40" fillId="0" borderId="19" xfId="37" applyFont="1" applyBorder="1" applyAlignment="1">
      <alignment horizontal="center" vertical="center" wrapText="1"/>
    </xf>
    <xf numFmtId="3" fontId="38" fillId="0" borderId="44" xfId="37" applyNumberFormat="1" applyFont="1" applyBorder="1" applyAlignment="1">
      <alignment vertical="center" wrapText="1"/>
    </xf>
    <xf numFmtId="3" fontId="40" fillId="0" borderId="19" xfId="37" applyNumberFormat="1" applyFont="1" applyBorder="1" applyAlignment="1">
      <alignment vertical="center" wrapText="1"/>
    </xf>
    <xf numFmtId="3" fontId="0" fillId="0" borderId="44" xfId="0" applyNumberFormat="1" applyBorder="1" applyAlignment="1">
      <alignment vertical="center" wrapText="1"/>
    </xf>
    <xf numFmtId="3" fontId="6" fillId="0" borderId="44" xfId="38" applyNumberFormat="1" applyBorder="1" applyAlignment="1">
      <alignment vertical="center" wrapText="1"/>
    </xf>
    <xf numFmtId="3" fontId="36" fillId="0" borderId="44" xfId="38" applyNumberFormat="1" applyFont="1" applyBorder="1" applyAlignment="1">
      <alignment vertical="center" wrapText="1"/>
    </xf>
    <xf numFmtId="3" fontId="38" fillId="0" borderId="51" xfId="37" applyNumberFormat="1" applyFont="1" applyBorder="1" applyAlignment="1">
      <alignment vertical="center" wrapText="1"/>
    </xf>
    <xf numFmtId="3" fontId="38" fillId="0" borderId="41" xfId="37" applyNumberFormat="1" applyFont="1" applyBorder="1"/>
    <xf numFmtId="3" fontId="38" fillId="0" borderId="44" xfId="37" applyNumberFormat="1" applyFont="1" applyBorder="1"/>
    <xf numFmtId="3" fontId="40" fillId="0" borderId="33" xfId="37" applyNumberFormat="1" applyFont="1" applyBorder="1" applyAlignment="1">
      <alignment horizontal="right" vertical="center" wrapText="1"/>
    </xf>
    <xf numFmtId="3" fontId="40" fillId="0" borderId="39" xfId="37" applyNumberFormat="1" applyFont="1" applyBorder="1"/>
    <xf numFmtId="3" fontId="36" fillId="0" borderId="41" xfId="37" applyNumberFormat="1" applyFont="1" applyBorder="1"/>
    <xf numFmtId="3" fontId="40" fillId="0" borderId="57" xfId="37" applyNumberFormat="1" applyFont="1" applyBorder="1" applyAlignment="1">
      <alignment horizontal="right" vertical="center" wrapText="1"/>
    </xf>
    <xf numFmtId="3" fontId="36" fillId="0" borderId="47" xfId="37" applyNumberFormat="1" applyFont="1" applyBorder="1"/>
    <xf numFmtId="3" fontId="40" fillId="0" borderId="58" xfId="37" applyNumberFormat="1" applyFont="1" applyBorder="1" applyAlignment="1">
      <alignment horizontal="right" vertical="center" wrapText="1"/>
    </xf>
    <xf numFmtId="0" fontId="36" fillId="0" borderId="44" xfId="40" applyFont="1" applyBorder="1"/>
    <xf numFmtId="3" fontId="36" fillId="0" borderId="44" xfId="40" applyNumberFormat="1" applyFont="1" applyBorder="1"/>
    <xf numFmtId="3" fontId="37" fillId="0" borderId="44" xfId="40" applyNumberFormat="1" applyFont="1" applyBorder="1"/>
    <xf numFmtId="3" fontId="37" fillId="0" borderId="51" xfId="40" applyNumberFormat="1" applyFont="1" applyBorder="1"/>
    <xf numFmtId="0" fontId="56" fillId="0" borderId="16" xfId="46" applyFont="1" applyBorder="1" applyAlignment="1">
      <alignment horizontal="center" vertical="center" wrapText="1"/>
    </xf>
    <xf numFmtId="0" fontId="42" fillId="0" borderId="19" xfId="46" applyFont="1" applyBorder="1" applyAlignment="1">
      <alignment horizontal="center" vertical="center" wrapText="1"/>
    </xf>
    <xf numFmtId="0" fontId="41" fillId="0" borderId="16" xfId="37" applyFont="1" applyFill="1" applyBorder="1" applyAlignment="1">
      <alignment horizontal="right"/>
    </xf>
    <xf numFmtId="0" fontId="37" fillId="0" borderId="19" xfId="37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0" fillId="0" borderId="16" xfId="0" applyBorder="1" applyAlignment="1">
      <alignment horizontal="center" vertical="center"/>
    </xf>
    <xf numFmtId="0" fontId="38" fillId="0" borderId="25" xfId="37" applyFont="1" applyBorder="1"/>
    <xf numFmtId="0" fontId="38" fillId="0" borderId="46" xfId="37" applyFont="1" applyBorder="1"/>
    <xf numFmtId="0" fontId="38" fillId="0" borderId="16" xfId="37" applyFont="1" applyBorder="1" applyAlignment="1">
      <alignment horizontal="center" wrapText="1"/>
    </xf>
    <xf numFmtId="3" fontId="38" fillId="0" borderId="16" xfId="37" applyNumberFormat="1" applyFont="1" applyBorder="1" applyAlignment="1">
      <alignment horizontal="center" wrapText="1"/>
    </xf>
    <xf numFmtId="3" fontId="38" fillId="0" borderId="51" xfId="37" applyNumberFormat="1" applyFont="1" applyBorder="1" applyAlignment="1">
      <alignment horizontal="center"/>
    </xf>
    <xf numFmtId="3" fontId="38" fillId="0" borderId="16" xfId="37" applyNumberFormat="1" applyFont="1" applyBorder="1" applyAlignment="1">
      <alignment horizontal="center" vertical="center" wrapText="1"/>
    </xf>
    <xf numFmtId="3" fontId="38" fillId="0" borderId="44" xfId="37" applyNumberFormat="1" applyFont="1" applyBorder="1" applyAlignment="1">
      <alignment horizontal="center"/>
    </xf>
    <xf numFmtId="3" fontId="40" fillId="0" borderId="44" xfId="37" applyNumberFormat="1" applyFont="1" applyBorder="1" applyAlignment="1">
      <alignment horizontal="center"/>
    </xf>
    <xf numFmtId="3" fontId="40" fillId="0" borderId="16" xfId="37" applyNumberFormat="1" applyFont="1" applyBorder="1" applyAlignment="1">
      <alignment horizontal="center" wrapText="1"/>
    </xf>
    <xf numFmtId="3" fontId="40" fillId="0" borderId="50" xfId="37" applyNumberFormat="1" applyFont="1" applyBorder="1" applyAlignment="1">
      <alignment horizontal="center"/>
    </xf>
    <xf numFmtId="0" fontId="37" fillId="0" borderId="45" xfId="0" applyFont="1" applyBorder="1" applyAlignment="1"/>
    <xf numFmtId="3" fontId="31" fillId="0" borderId="21" xfId="39" applyNumberFormat="1" applyFont="1" applyBorder="1" applyAlignment="1">
      <alignment horizontal="right" wrapText="1"/>
    </xf>
    <xf numFmtId="0" fontId="33" fillId="25" borderId="21" xfId="37" applyFont="1" applyFill="1" applyBorder="1" applyAlignment="1">
      <alignment horizontal="right" vertical="center" wrapText="1"/>
    </xf>
    <xf numFmtId="0" fontId="31" fillId="25" borderId="21" xfId="37" applyFont="1" applyFill="1" applyBorder="1" applyAlignment="1">
      <alignment horizontal="center" wrapText="1"/>
    </xf>
    <xf numFmtId="3" fontId="33" fillId="25" borderId="21" xfId="37" applyNumberFormat="1" applyFont="1" applyFill="1" applyBorder="1" applyAlignment="1">
      <alignment horizontal="left"/>
    </xf>
    <xf numFmtId="3" fontId="33" fillId="0" borderId="35" xfId="37" applyNumberFormat="1" applyFont="1" applyFill="1" applyBorder="1" applyAlignment="1">
      <alignment horizontal="left"/>
    </xf>
    <xf numFmtId="3" fontId="31" fillId="0" borderId="21" xfId="39" applyNumberFormat="1" applyFont="1" applyBorder="1" applyAlignment="1">
      <alignment horizontal="center" wrapText="1"/>
    </xf>
    <xf numFmtId="0" fontId="42" fillId="0" borderId="0" xfId="39" applyFont="1" applyBorder="1" applyAlignment="1">
      <alignment horizontal="right" vertical="center" wrapText="1"/>
    </xf>
    <xf numFmtId="0" fontId="31" fillId="0" borderId="0" xfId="39" applyFont="1" applyBorder="1" applyAlignment="1">
      <alignment horizontal="center" wrapText="1"/>
    </xf>
    <xf numFmtId="0" fontId="37" fillId="0" borderId="0" xfId="39" applyFont="1" applyBorder="1" applyAlignment="1">
      <alignment horizontal="center" wrapText="1"/>
    </xf>
    <xf numFmtId="0" fontId="34" fillId="0" borderId="0" xfId="39" applyFont="1" applyBorder="1" applyAlignment="1">
      <alignment wrapText="1"/>
    </xf>
    <xf numFmtId="3" fontId="33" fillId="0" borderId="0" xfId="39" applyNumberFormat="1" applyFont="1" applyBorder="1" applyAlignment="1">
      <alignment wrapText="1"/>
    </xf>
    <xf numFmtId="3" fontId="33" fillId="0" borderId="0" xfId="39" applyNumberFormat="1" applyFont="1" applyBorder="1" applyAlignment="1">
      <alignment horizontal="right" wrapText="1"/>
    </xf>
    <xf numFmtId="0" fontId="42" fillId="0" borderId="0" xfId="39" applyFont="1" applyBorder="1" applyAlignment="1">
      <alignment wrapText="1"/>
    </xf>
    <xf numFmtId="3" fontId="31" fillId="0" borderId="0" xfId="39" applyNumberFormat="1" applyFont="1" applyBorder="1" applyAlignment="1">
      <alignment horizontal="right" wrapText="1"/>
    </xf>
    <xf numFmtId="0" fontId="45" fillId="0" borderId="0" xfId="39" applyFont="1" applyBorder="1" applyAlignment="1">
      <alignment wrapText="1"/>
    </xf>
    <xf numFmtId="0" fontId="44" fillId="0" borderId="0" xfId="39" applyFont="1" applyBorder="1"/>
    <xf numFmtId="0" fontId="36" fillId="0" borderId="0" xfId="39" applyFont="1" applyBorder="1"/>
    <xf numFmtId="0" fontId="42" fillId="0" borderId="0" xfId="39" applyFont="1" applyBorder="1" applyAlignment="1">
      <alignment vertical="center" wrapText="1"/>
    </xf>
    <xf numFmtId="0" fontId="58" fillId="0" borderId="16" xfId="0" applyFont="1" applyBorder="1" applyAlignment="1">
      <alignment horizontal="center" vertical="top" wrapText="1"/>
    </xf>
    <xf numFmtId="0" fontId="39" fillId="0" borderId="16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left" vertical="top" wrapText="1"/>
    </xf>
    <xf numFmtId="0" fontId="41" fillId="0" borderId="16" xfId="0" applyFont="1" applyBorder="1" applyAlignment="1">
      <alignment horizontal="center" vertical="top" wrapText="1"/>
    </xf>
    <xf numFmtId="0" fontId="31" fillId="0" borderId="16" xfId="0" applyFont="1" applyBorder="1" applyAlignment="1">
      <alignment horizontal="left" vertical="top" wrapText="1"/>
    </xf>
    <xf numFmtId="0" fontId="56" fillId="0" borderId="45" xfId="0" applyFont="1" applyBorder="1" applyAlignment="1">
      <alignment horizontal="right" vertical="center"/>
    </xf>
    <xf numFmtId="3" fontId="33" fillId="0" borderId="16" xfId="0" applyNumberFormat="1" applyFont="1" applyBorder="1" applyAlignment="1">
      <alignment horizontal="center" vertical="top" wrapText="1"/>
    </xf>
    <xf numFmtId="3" fontId="31" fillId="0" borderId="16" xfId="0" applyNumberFormat="1" applyFont="1" applyBorder="1" applyAlignment="1">
      <alignment horizontal="center" vertical="top" wrapText="1"/>
    </xf>
    <xf numFmtId="0" fontId="39" fillId="0" borderId="0" xfId="37" applyFont="1"/>
    <xf numFmtId="0" fontId="60" fillId="0" borderId="16" xfId="37" applyFont="1" applyBorder="1"/>
    <xf numFmtId="0" fontId="60" fillId="0" borderId="0" xfId="37" applyFont="1"/>
    <xf numFmtId="0" fontId="60" fillId="0" borderId="16" xfId="37" applyFont="1" applyBorder="1" applyAlignment="1">
      <alignment horizontal="center" vertical="top" wrapText="1"/>
    </xf>
    <xf numFmtId="0" fontId="60" fillId="0" borderId="16" xfId="37" applyFont="1" applyBorder="1" applyAlignment="1">
      <alignment horizontal="center" vertical="center"/>
    </xf>
    <xf numFmtId="0" fontId="33" fillId="0" borderId="16" xfId="37" applyFont="1" applyBorder="1" applyAlignment="1">
      <alignment horizontal="center" vertical="top" wrapText="1"/>
    </xf>
    <xf numFmtId="0" fontId="39" fillId="0" borderId="16" xfId="37" applyFont="1" applyBorder="1" applyAlignment="1">
      <alignment horizontal="center"/>
    </xf>
    <xf numFmtId="49" fontId="39" fillId="0" borderId="16" xfId="37" applyNumberFormat="1" applyFont="1" applyBorder="1" applyAlignment="1">
      <alignment horizontal="center" vertical="top" wrapText="1"/>
    </xf>
    <xf numFmtId="0" fontId="39" fillId="0" borderId="16" xfId="37" applyFont="1" applyBorder="1" applyAlignment="1">
      <alignment horizontal="left" vertical="top" wrapText="1"/>
    </xf>
    <xf numFmtId="0" fontId="41" fillId="0" borderId="16" xfId="37" applyFont="1" applyBorder="1" applyAlignment="1">
      <alignment horizontal="center" vertical="top" wrapText="1"/>
    </xf>
    <xf numFmtId="0" fontId="41" fillId="0" borderId="16" xfId="37" applyFont="1" applyBorder="1" applyAlignment="1">
      <alignment horizontal="left" vertical="top" wrapText="1"/>
    </xf>
    <xf numFmtId="0" fontId="39" fillId="0" borderId="16" xfId="37" applyFont="1" applyBorder="1" applyAlignment="1">
      <alignment horizontal="center" vertical="top" wrapText="1"/>
    </xf>
    <xf numFmtId="0" fontId="41" fillId="0" borderId="0" xfId="37" applyFont="1" applyAlignment="1">
      <alignment horizontal="center" vertical="top" wrapText="1"/>
    </xf>
    <xf numFmtId="0" fontId="41" fillId="0" borderId="0" xfId="37" applyFont="1" applyAlignment="1">
      <alignment horizontal="left" vertical="top" wrapText="1"/>
    </xf>
    <xf numFmtId="3" fontId="41" fillId="0" borderId="0" xfId="37" applyNumberFormat="1" applyFont="1" applyAlignment="1">
      <alignment horizontal="right" vertical="top" wrapText="1"/>
    </xf>
    <xf numFmtId="49" fontId="41" fillId="0" borderId="16" xfId="37" applyNumberFormat="1" applyFont="1" applyBorder="1" applyAlignment="1">
      <alignment horizontal="center" vertical="top" wrapText="1"/>
    </xf>
    <xf numFmtId="0" fontId="60" fillId="0" borderId="16" xfId="37" applyFont="1" applyBorder="1" applyAlignment="1">
      <alignment horizontal="center" vertical="center" wrapText="1"/>
    </xf>
    <xf numFmtId="0" fontId="60" fillId="0" borderId="0" xfId="37" applyFont="1" applyAlignment="1">
      <alignment horizontal="center" vertical="center"/>
    </xf>
    <xf numFmtId="0" fontId="61" fillId="0" borderId="16" xfId="37" applyFont="1" applyBorder="1" applyAlignment="1">
      <alignment horizontal="center" vertical="top" wrapText="1"/>
    </xf>
    <xf numFmtId="0" fontId="60" fillId="0" borderId="25" xfId="37" applyFont="1" applyBorder="1" applyAlignment="1">
      <alignment horizontal="center" vertical="top" wrapText="1"/>
    </xf>
    <xf numFmtId="0" fontId="33" fillId="0" borderId="25" xfId="37" applyFont="1" applyBorder="1" applyAlignment="1">
      <alignment horizontal="center" vertical="top" wrapText="1"/>
    </xf>
    <xf numFmtId="0" fontId="1" fillId="0" borderId="25" xfId="37" applyBorder="1"/>
    <xf numFmtId="0" fontId="60" fillId="0" borderId="16" xfId="0" applyFont="1" applyBorder="1" applyAlignment="1">
      <alignment horizontal="center" vertical="top" wrapText="1"/>
    </xf>
    <xf numFmtId="0" fontId="64" fillId="0" borderId="25" xfId="37" applyFont="1" applyBorder="1" applyAlignment="1">
      <alignment horizontal="center" vertical="top" wrapText="1"/>
    </xf>
    <xf numFmtId="0" fontId="61" fillId="0" borderId="0" xfId="37" applyFont="1"/>
    <xf numFmtId="0" fontId="39" fillId="0" borderId="16" xfId="0" applyFont="1" applyBorder="1" applyAlignment="1">
      <alignment horizontal="left" vertical="top" wrapText="1"/>
    </xf>
    <xf numFmtId="0" fontId="65" fillId="0" borderId="25" xfId="37" applyFont="1" applyBorder="1" applyAlignment="1">
      <alignment horizontal="center" vertical="top" wrapText="1"/>
    </xf>
    <xf numFmtId="49" fontId="39" fillId="0" borderId="16" xfId="0" applyNumberFormat="1" applyFont="1" applyBorder="1" applyAlignment="1">
      <alignment horizontal="center" vertical="top" wrapText="1"/>
    </xf>
    <xf numFmtId="3" fontId="66" fillId="0" borderId="25" xfId="37" applyNumberFormat="1" applyFont="1" applyBorder="1" applyAlignment="1">
      <alignment horizontal="right" vertical="top" wrapText="1"/>
    </xf>
    <xf numFmtId="3" fontId="66" fillId="0" borderId="0" xfId="37" applyNumberFormat="1" applyFont="1" applyAlignment="1">
      <alignment horizontal="right" vertical="top" wrapText="1"/>
    </xf>
    <xf numFmtId="0" fontId="45" fillId="0" borderId="16" xfId="0" applyFont="1" applyBorder="1" applyAlignment="1">
      <alignment horizontal="center"/>
    </xf>
    <xf numFmtId="0" fontId="45" fillId="0" borderId="16" xfId="0" applyFont="1" applyBorder="1" applyAlignment="1">
      <alignment wrapText="1"/>
    </xf>
    <xf numFmtId="3" fontId="39" fillId="0" borderId="16" xfId="37" applyNumberFormat="1" applyFont="1" applyBorder="1" applyAlignment="1">
      <alignment horizontal="center" vertical="center"/>
    </xf>
    <xf numFmtId="3" fontId="39" fillId="0" borderId="16" xfId="37" applyNumberFormat="1" applyFont="1" applyBorder="1" applyAlignment="1">
      <alignment horizontal="center" vertical="center" wrapText="1"/>
    </xf>
    <xf numFmtId="3" fontId="41" fillId="0" borderId="16" xfId="37" applyNumberFormat="1" applyFont="1" applyBorder="1" applyAlignment="1">
      <alignment horizontal="center" vertical="center" wrapText="1"/>
    </xf>
    <xf numFmtId="3" fontId="39" fillId="0" borderId="16" xfId="37" applyNumberFormat="1" applyFont="1" applyBorder="1" applyAlignment="1">
      <alignment horizontal="center" vertical="top" wrapText="1"/>
    </xf>
    <xf numFmtId="3" fontId="41" fillId="0" borderId="16" xfId="37" applyNumberFormat="1" applyFont="1" applyBorder="1" applyAlignment="1">
      <alignment horizontal="center" vertical="top" wrapText="1"/>
    </xf>
    <xf numFmtId="0" fontId="39" fillId="0" borderId="16" xfId="37" applyFont="1" applyBorder="1" applyAlignment="1">
      <alignment horizontal="center" vertical="center"/>
    </xf>
    <xf numFmtId="0" fontId="33" fillId="0" borderId="44" xfId="37" applyFont="1" applyBorder="1" applyAlignment="1">
      <alignment horizontal="center" vertical="top" wrapText="1"/>
    </xf>
    <xf numFmtId="3" fontId="39" fillId="0" borderId="16" xfId="0" applyNumberFormat="1" applyFont="1" applyBorder="1" applyAlignment="1">
      <alignment horizontal="center" vertical="center"/>
    </xf>
    <xf numFmtId="3" fontId="44" fillId="0" borderId="16" xfId="0" applyNumberFormat="1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60" fillId="0" borderId="44" xfId="37" applyFont="1" applyBorder="1" applyAlignment="1">
      <alignment horizontal="center" vertical="top" wrapText="1"/>
    </xf>
    <xf numFmtId="0" fontId="39" fillId="0" borderId="0" xfId="37" applyFont="1" applyBorder="1"/>
    <xf numFmtId="0" fontId="60" fillId="0" borderId="0" xfId="37" applyFont="1" applyBorder="1" applyAlignment="1">
      <alignment horizontal="center" vertical="top" wrapText="1"/>
    </xf>
    <xf numFmtId="0" fontId="33" fillId="0" borderId="0" xfId="37" applyFont="1" applyBorder="1" applyAlignment="1">
      <alignment horizontal="center" vertical="top" wrapText="1"/>
    </xf>
    <xf numFmtId="3" fontId="62" fillId="0" borderId="0" xfId="37" applyNumberFormat="1" applyFont="1" applyBorder="1" applyAlignment="1">
      <alignment horizontal="right" vertical="top" wrapText="1"/>
    </xf>
    <xf numFmtId="3" fontId="63" fillId="0" borderId="0" xfId="37" applyNumberFormat="1" applyFont="1" applyBorder="1" applyAlignment="1">
      <alignment horizontal="right" vertical="top" wrapText="1"/>
    </xf>
    <xf numFmtId="0" fontId="33" fillId="0" borderId="25" xfId="37" applyFont="1" applyBorder="1" applyAlignment="1">
      <alignment vertical="top" wrapText="1"/>
    </xf>
    <xf numFmtId="0" fontId="33" fillId="0" borderId="0" xfId="37" applyFont="1" applyBorder="1" applyAlignment="1">
      <alignment vertical="top" wrapText="1"/>
    </xf>
    <xf numFmtId="3" fontId="39" fillId="0" borderId="25" xfId="37" applyNumberFormat="1" applyFont="1" applyBorder="1" applyAlignment="1">
      <alignment horizontal="right" vertical="top" wrapText="1"/>
    </xf>
    <xf numFmtId="3" fontId="39" fillId="0" borderId="0" xfId="37" applyNumberFormat="1" applyFont="1" applyBorder="1" applyAlignment="1">
      <alignment horizontal="right" vertical="top" wrapText="1"/>
    </xf>
    <xf numFmtId="3" fontId="41" fillId="0" borderId="25" xfId="37" applyNumberFormat="1" applyFont="1" applyBorder="1" applyAlignment="1">
      <alignment horizontal="right" vertical="top" wrapText="1"/>
    </xf>
    <xf numFmtId="3" fontId="41" fillId="0" borderId="0" xfId="37" applyNumberFormat="1" applyFont="1" applyBorder="1" applyAlignment="1">
      <alignment horizontal="right" vertical="top" wrapText="1"/>
    </xf>
    <xf numFmtId="3" fontId="39" fillId="0" borderId="44" xfId="37" applyNumberFormat="1" applyFont="1" applyBorder="1" applyAlignment="1">
      <alignment horizontal="center" vertical="center" wrapText="1"/>
    </xf>
    <xf numFmtId="3" fontId="41" fillId="0" borderId="44" xfId="37" applyNumberFormat="1" applyFont="1" applyBorder="1" applyAlignment="1">
      <alignment horizontal="center" vertical="center" wrapText="1"/>
    </xf>
    <xf numFmtId="3" fontId="39" fillId="0" borderId="16" xfId="0" applyNumberFormat="1" applyFont="1" applyBorder="1" applyAlignment="1">
      <alignment horizontal="center" vertical="center" wrapText="1"/>
    </xf>
    <xf numFmtId="0" fontId="39" fillId="0" borderId="16" xfId="37" applyFont="1" applyBorder="1" applyAlignment="1">
      <alignment horizontal="center" vertical="center" wrapText="1"/>
    </xf>
    <xf numFmtId="3" fontId="45" fillId="0" borderId="16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top" wrapText="1"/>
    </xf>
    <xf numFmtId="164" fontId="33" fillId="0" borderId="16" xfId="48" applyNumberFormat="1" applyFont="1" applyFill="1" applyBorder="1" applyAlignment="1">
      <alignment horizontal="right" vertical="top" wrapText="1"/>
    </xf>
    <xf numFmtId="164" fontId="33" fillId="0" borderId="19" xfId="48" applyNumberFormat="1" applyFont="1" applyFill="1" applyBorder="1" applyAlignment="1">
      <alignment horizontal="right" vertical="top" wrapText="1"/>
    </xf>
    <xf numFmtId="0" fontId="31" fillId="0" borderId="18" xfId="0" applyFont="1" applyBorder="1" applyAlignment="1">
      <alignment horizontal="left" vertical="top" wrapText="1"/>
    </xf>
    <xf numFmtId="164" fontId="31" fillId="0" borderId="16" xfId="48" applyNumberFormat="1" applyFont="1" applyFill="1" applyBorder="1" applyAlignment="1">
      <alignment horizontal="right" vertical="top" wrapText="1"/>
    </xf>
    <xf numFmtId="164" fontId="31" fillId="0" borderId="19" xfId="48" applyNumberFormat="1" applyFont="1" applyFill="1" applyBorder="1" applyAlignment="1">
      <alignment horizontal="right" vertical="top" wrapText="1"/>
    </xf>
    <xf numFmtId="164" fontId="33" fillId="0" borderId="21" xfId="48" applyNumberFormat="1" applyFont="1" applyFill="1" applyBorder="1" applyAlignment="1">
      <alignment horizontal="right" vertical="top" wrapText="1"/>
    </xf>
    <xf numFmtId="164" fontId="33" fillId="0" borderId="35" xfId="48" applyNumberFormat="1" applyFont="1" applyFill="1" applyBorder="1" applyAlignment="1">
      <alignment horizontal="right" vertical="top" wrapText="1"/>
    </xf>
    <xf numFmtId="0" fontId="31" fillId="0" borderId="20" xfId="0" applyFont="1" applyBorder="1" applyAlignment="1">
      <alignment horizontal="left" vertical="top" wrapText="1"/>
    </xf>
    <xf numFmtId="164" fontId="31" fillId="0" borderId="21" xfId="48" applyNumberFormat="1" applyFont="1" applyFill="1" applyBorder="1" applyAlignment="1">
      <alignment horizontal="right" vertical="top" wrapText="1"/>
    </xf>
    <xf numFmtId="164" fontId="31" fillId="0" borderId="35" xfId="48" applyNumberFormat="1" applyFont="1" applyFill="1" applyBorder="1" applyAlignment="1">
      <alignment horizontal="right" vertical="top" wrapText="1"/>
    </xf>
    <xf numFmtId="0" fontId="31" fillId="0" borderId="17" xfId="0" applyFont="1" applyBorder="1" applyAlignment="1">
      <alignment horizontal="left" vertical="top" wrapText="1"/>
    </xf>
    <xf numFmtId="164" fontId="31" fillId="0" borderId="28" xfId="48" applyNumberFormat="1" applyFont="1" applyFill="1" applyBorder="1" applyAlignment="1">
      <alignment horizontal="right" vertical="top" wrapText="1"/>
    </xf>
    <xf numFmtId="164" fontId="31" fillId="0" borderId="29" xfId="48" applyNumberFormat="1" applyFont="1" applyFill="1" applyBorder="1" applyAlignment="1">
      <alignment horizontal="right" vertical="top" wrapText="1"/>
    </xf>
    <xf numFmtId="0" fontId="36" fillId="0" borderId="0" xfId="0" applyFont="1" applyBorder="1" applyAlignment="1">
      <alignment horizontal="center" vertical="top"/>
    </xf>
    <xf numFmtId="0" fontId="36" fillId="0" borderId="0" xfId="0" applyFont="1" applyBorder="1" applyAlignment="1">
      <alignment horizontal="center"/>
    </xf>
    <xf numFmtId="3" fontId="37" fillId="0" borderId="0" xfId="0" applyNumberFormat="1" applyFont="1" applyBorder="1" applyAlignment="1">
      <alignment horizontal="center" vertical="top"/>
    </xf>
    <xf numFmtId="3" fontId="36" fillId="0" borderId="0" xfId="0" applyNumberFormat="1" applyFont="1" applyBorder="1" applyAlignment="1">
      <alignment horizontal="center" vertical="top"/>
    </xf>
    <xf numFmtId="0" fontId="37" fillId="0" borderId="0" xfId="0" applyFont="1" applyBorder="1" applyAlignment="1">
      <alignment vertical="center"/>
    </xf>
    <xf numFmtId="0" fontId="46" fillId="0" borderId="0" xfId="0" applyFont="1" applyBorder="1" applyAlignment="1"/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top"/>
    </xf>
    <xf numFmtId="3" fontId="40" fillId="0" borderId="0" xfId="0" applyNumberFormat="1" applyFont="1" applyBorder="1" applyAlignment="1">
      <alignment horizontal="right" vertical="top"/>
    </xf>
    <xf numFmtId="0" fontId="37" fillId="0" borderId="0" xfId="0" applyFont="1" applyBorder="1" applyAlignment="1">
      <alignment vertical="top"/>
    </xf>
    <xf numFmtId="0" fontId="40" fillId="0" borderId="0" xfId="0" applyFont="1" applyBorder="1" applyAlignment="1">
      <alignment horizontal="center" vertical="top"/>
    </xf>
    <xf numFmtId="0" fontId="36" fillId="0" borderId="0" xfId="0" applyFont="1" applyBorder="1" applyAlignment="1">
      <alignment vertical="top"/>
    </xf>
    <xf numFmtId="0" fontId="36" fillId="0" borderId="0" xfId="0" applyFont="1" applyBorder="1" applyAlignment="1"/>
    <xf numFmtId="3" fontId="38" fillId="0" borderId="0" xfId="0" applyNumberFormat="1" applyFont="1" applyBorder="1" applyAlignment="1">
      <alignment horizontal="right" vertical="top"/>
    </xf>
    <xf numFmtId="0" fontId="38" fillId="0" borderId="0" xfId="0" applyFont="1" applyBorder="1" applyAlignment="1">
      <alignment horizontal="center" vertical="top"/>
    </xf>
    <xf numFmtId="3" fontId="40" fillId="0" borderId="0" xfId="0" applyNumberFormat="1" applyFont="1" applyBorder="1" applyAlignment="1">
      <alignment horizontal="center" vertical="top"/>
    </xf>
    <xf numFmtId="3" fontId="38" fillId="0" borderId="0" xfId="0" applyNumberFormat="1" applyFont="1" applyBorder="1" applyAlignment="1">
      <alignment horizontal="center" vertical="top"/>
    </xf>
    <xf numFmtId="0" fontId="47" fillId="0" borderId="12" xfId="47" applyFont="1" applyBorder="1" applyAlignment="1">
      <alignment horizontal="center" vertical="center"/>
    </xf>
    <xf numFmtId="14" fontId="67" fillId="0" borderId="13" xfId="0" applyNumberFormat="1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14" fontId="67" fillId="0" borderId="36" xfId="0" applyNumberFormat="1" applyFont="1" applyBorder="1" applyAlignment="1">
      <alignment horizontal="center" vertical="center"/>
    </xf>
    <xf numFmtId="0" fontId="31" fillId="0" borderId="40" xfId="47" applyFont="1" applyBorder="1" applyAlignment="1">
      <alignment horizontal="right" vertical="center"/>
    </xf>
    <xf numFmtId="0" fontId="42" fillId="0" borderId="16" xfId="49" applyFont="1" applyBorder="1" applyAlignment="1">
      <alignment horizontal="center" vertical="center"/>
    </xf>
    <xf numFmtId="0" fontId="31" fillId="0" borderId="45" xfId="49" applyFont="1" applyBorder="1" applyAlignment="1">
      <alignment horizontal="center" vertical="center"/>
    </xf>
    <xf numFmtId="0" fontId="31" fillId="0" borderId="16" xfId="49" applyFont="1" applyBorder="1" applyAlignment="1">
      <alignment horizontal="center" vertical="center"/>
    </xf>
    <xf numFmtId="0" fontId="33" fillId="0" borderId="16" xfId="37" applyFont="1" applyBorder="1" applyAlignment="1">
      <alignment horizontal="left" vertical="center" wrapText="1"/>
    </xf>
    <xf numFmtId="14" fontId="33" fillId="0" borderId="16" xfId="37" applyNumberFormat="1" applyFont="1" applyBorder="1" applyAlignment="1">
      <alignment horizontal="center" vertical="center"/>
    </xf>
    <xf numFmtId="9" fontId="33" fillId="0" borderId="16" xfId="49" applyNumberFormat="1" applyFont="1" applyBorder="1" applyAlignment="1">
      <alignment horizontal="center" vertical="center"/>
    </xf>
    <xf numFmtId="0" fontId="33" fillId="0" borderId="16" xfId="49" applyFont="1" applyBorder="1" applyAlignment="1">
      <alignment horizontal="center" vertical="center"/>
    </xf>
    <xf numFmtId="0" fontId="33" fillId="0" borderId="50" xfId="37" applyFont="1" applyBorder="1" applyAlignment="1">
      <alignment horizontal="left" vertical="center" wrapText="1"/>
    </xf>
    <xf numFmtId="14" fontId="33" fillId="0" borderId="50" xfId="37" applyNumberFormat="1" applyFont="1" applyBorder="1" applyAlignment="1">
      <alignment horizontal="center" vertical="center"/>
    </xf>
    <xf numFmtId="0" fontId="33" fillId="0" borderId="50" xfId="37" applyFont="1" applyBorder="1" applyAlignment="1">
      <alignment horizontal="center" vertical="center"/>
    </xf>
    <xf numFmtId="9" fontId="33" fillId="0" borderId="50" xfId="49" applyNumberFormat="1" applyFont="1" applyBorder="1" applyAlignment="1">
      <alignment horizontal="center" vertical="center"/>
    </xf>
    <xf numFmtId="0" fontId="33" fillId="0" borderId="50" xfId="49" applyFont="1" applyBorder="1" applyAlignment="1">
      <alignment horizontal="center" vertical="center"/>
    </xf>
    <xf numFmtId="0" fontId="33" fillId="0" borderId="16" xfId="37" applyFont="1" applyBorder="1" applyAlignment="1">
      <alignment horizontal="center" vertical="center"/>
    </xf>
    <xf numFmtId="9" fontId="33" fillId="0" borderId="45" xfId="49" applyNumberFormat="1" applyFont="1" applyBorder="1" applyAlignment="1">
      <alignment horizontal="center" vertical="center"/>
    </xf>
    <xf numFmtId="0" fontId="39" fillId="0" borderId="16" xfId="49" applyFont="1" applyBorder="1"/>
    <xf numFmtId="0" fontId="39" fillId="0" borderId="46" xfId="49" applyFont="1" applyBorder="1"/>
    <xf numFmtId="0" fontId="39" fillId="0" borderId="45" xfId="49" applyFont="1" applyBorder="1"/>
    <xf numFmtId="0" fontId="39" fillId="0" borderId="0" xfId="49" applyFont="1"/>
    <xf numFmtId="10" fontId="33" fillId="0" borderId="45" xfId="49" applyNumberFormat="1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42" fillId="0" borderId="16" xfId="49" applyFont="1" applyBorder="1" applyAlignment="1">
      <alignment horizontal="right" vertical="center" wrapText="1"/>
    </xf>
    <xf numFmtId="0" fontId="31" fillId="0" borderId="0" xfId="37" applyFont="1" applyBorder="1" applyAlignment="1">
      <alignment vertical="center"/>
    </xf>
    <xf numFmtId="0" fontId="38" fillId="0" borderId="0" xfId="37" applyFont="1" applyBorder="1" applyAlignment="1"/>
    <xf numFmtId="0" fontId="38" fillId="0" borderId="0" xfId="37" applyFont="1" applyBorder="1" applyAlignment="1">
      <alignment horizontal="center"/>
    </xf>
    <xf numFmtId="3" fontId="38" fillId="0" borderId="0" xfId="37" applyNumberFormat="1" applyFont="1" applyBorder="1" applyAlignment="1"/>
    <xf numFmtId="3" fontId="40" fillId="0" borderId="0" xfId="37" applyNumberFormat="1" applyFont="1" applyBorder="1" applyAlignment="1"/>
    <xf numFmtId="0" fontId="40" fillId="0" borderId="0" xfId="37" applyFont="1" applyBorder="1" applyAlignment="1">
      <alignment horizontal="center"/>
    </xf>
    <xf numFmtId="0" fontId="40" fillId="0" borderId="0" xfId="37" applyFont="1" applyBorder="1" applyAlignment="1">
      <alignment horizontal="left"/>
    </xf>
    <xf numFmtId="3" fontId="40" fillId="0" borderId="0" xfId="37" applyNumberFormat="1" applyFont="1" applyBorder="1" applyAlignment="1">
      <alignment horizontal="center"/>
    </xf>
    <xf numFmtId="0" fontId="38" fillId="0" borderId="0" xfId="37" applyFont="1" applyBorder="1"/>
    <xf numFmtId="0" fontId="40" fillId="0" borderId="0" xfId="37" applyFont="1" applyBorder="1" applyAlignment="1"/>
    <xf numFmtId="3" fontId="38" fillId="0" borderId="0" xfId="37" applyNumberFormat="1" applyFont="1" applyBorder="1" applyAlignment="1">
      <alignment vertical="center"/>
    </xf>
    <xf numFmtId="0" fontId="38" fillId="0" borderId="0" xfId="37" applyFont="1" applyBorder="1" applyAlignment="1">
      <alignment wrapText="1"/>
    </xf>
    <xf numFmtId="0" fontId="38" fillId="0" borderId="0" xfId="37" applyFont="1" applyBorder="1" applyAlignment="1">
      <alignment vertical="center"/>
    </xf>
    <xf numFmtId="0" fontId="38" fillId="0" borderId="0" xfId="37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37" fillId="0" borderId="16" xfId="50" applyFont="1" applyBorder="1" applyAlignment="1">
      <alignment horizontal="center" vertical="center"/>
    </xf>
    <xf numFmtId="0" fontId="37" fillId="0" borderId="16" xfId="50" applyFont="1" applyBorder="1" applyAlignment="1">
      <alignment horizontal="center" wrapText="1"/>
    </xf>
    <xf numFmtId="0" fontId="36" fillId="0" borderId="16" xfId="50" applyFont="1" applyBorder="1" applyAlignment="1">
      <alignment vertical="center" wrapText="1"/>
    </xf>
    <xf numFmtId="0" fontId="36" fillId="0" borderId="16" xfId="50" applyFont="1" applyBorder="1" applyAlignment="1">
      <alignment horizontal="center"/>
    </xf>
    <xf numFmtId="0" fontId="38" fillId="0" borderId="16" xfId="50" applyFont="1" applyBorder="1" applyAlignment="1">
      <alignment horizontal="center"/>
    </xf>
    <xf numFmtId="0" fontId="36" fillId="0" borderId="16" xfId="50" applyFont="1" applyBorder="1" applyAlignment="1">
      <alignment vertical="center"/>
    </xf>
    <xf numFmtId="0" fontId="36" fillId="0" borderId="16" xfId="50" applyFont="1" applyBorder="1" applyAlignment="1">
      <alignment horizontal="center" vertical="center" wrapText="1"/>
    </xf>
    <xf numFmtId="0" fontId="38" fillId="0" borderId="16" xfId="50" applyFont="1" applyBorder="1" applyAlignment="1">
      <alignment horizontal="center" vertical="center"/>
    </xf>
    <xf numFmtId="0" fontId="36" fillId="0" borderId="16" xfId="50" applyFont="1" applyBorder="1" applyAlignment="1">
      <alignment horizontal="center" wrapText="1"/>
    </xf>
    <xf numFmtId="3" fontId="38" fillId="0" borderId="16" xfId="5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3" fontId="39" fillId="0" borderId="16" xfId="0" applyNumberFormat="1" applyFont="1" applyBorder="1" applyAlignment="1">
      <alignment horizontal="right" vertical="top" wrapText="1"/>
    </xf>
    <xf numFmtId="0" fontId="41" fillId="0" borderId="16" xfId="0" applyFont="1" applyBorder="1" applyAlignment="1">
      <alignment horizontal="left" vertical="top" wrapText="1"/>
    </xf>
    <xf numFmtId="3" fontId="41" fillId="0" borderId="16" xfId="0" applyNumberFormat="1" applyFont="1" applyBorder="1" applyAlignment="1">
      <alignment horizontal="right" vertical="top" wrapText="1"/>
    </xf>
    <xf numFmtId="0" fontId="41" fillId="0" borderId="16" xfId="0" applyFont="1" applyBorder="1" applyAlignment="1">
      <alignment horizontal="left" vertical="top"/>
    </xf>
    <xf numFmtId="49" fontId="39" fillId="0" borderId="16" xfId="0" applyNumberFormat="1" applyFont="1" applyBorder="1" applyAlignment="1">
      <alignment horizontal="center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0" fontId="39" fillId="0" borderId="16" xfId="0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0" fontId="70" fillId="0" borderId="0" xfId="0" applyFont="1" applyAlignment="1">
      <alignment textRotation="90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70" fillId="0" borderId="0" xfId="0" applyFont="1"/>
    <xf numFmtId="0" fontId="70" fillId="0" borderId="0" xfId="0" applyFont="1" applyAlignment="1">
      <alignment wrapText="1"/>
    </xf>
    <xf numFmtId="0" fontId="31" fillId="0" borderId="42" xfId="37" applyFont="1" applyBorder="1" applyAlignment="1">
      <alignment horizontal="center"/>
    </xf>
    <xf numFmtId="0" fontId="31" fillId="0" borderId="32" xfId="37" applyFont="1" applyBorder="1" applyAlignment="1">
      <alignment horizontal="center"/>
    </xf>
    <xf numFmtId="0" fontId="31" fillId="0" borderId="40" xfId="37" applyFont="1" applyBorder="1" applyAlignment="1">
      <alignment horizontal="center"/>
    </xf>
    <xf numFmtId="0" fontId="31" fillId="0" borderId="42" xfId="37" applyFont="1" applyBorder="1" applyAlignment="1">
      <alignment horizontal="center" vertical="center" wrapText="1"/>
    </xf>
    <xf numFmtId="0" fontId="31" fillId="0" borderId="32" xfId="37" applyFont="1" applyBorder="1" applyAlignment="1">
      <alignment horizontal="center" vertical="center" wrapText="1"/>
    </xf>
    <xf numFmtId="0" fontId="33" fillId="0" borderId="34" xfId="37" applyFont="1" applyBorder="1" applyAlignment="1">
      <alignment horizontal="center" wrapText="1"/>
    </xf>
    <xf numFmtId="0" fontId="31" fillId="0" borderId="34" xfId="37" applyFont="1" applyBorder="1" applyAlignment="1">
      <alignment horizontal="center" wrapText="1"/>
    </xf>
    <xf numFmtId="0" fontId="38" fillId="0" borderId="18" xfId="37" applyFont="1" applyBorder="1" applyAlignment="1">
      <alignment horizontal="center" vertical="center" wrapText="1"/>
    </xf>
    <xf numFmtId="0" fontId="31" fillId="0" borderId="49" xfId="37" applyFont="1" applyBorder="1" applyAlignment="1">
      <alignment horizontal="center" vertical="center" wrapText="1"/>
    </xf>
    <xf numFmtId="0" fontId="31" fillId="0" borderId="48" xfId="37" applyFont="1" applyBorder="1" applyAlignment="1">
      <alignment horizontal="center" vertical="center" wrapText="1"/>
    </xf>
    <xf numFmtId="0" fontId="31" fillId="0" borderId="54" xfId="37" applyFont="1" applyBorder="1" applyAlignment="1">
      <alignment horizontal="center" vertical="center" wrapText="1"/>
    </xf>
    <xf numFmtId="0" fontId="38" fillId="0" borderId="44" xfId="37" applyFont="1" applyBorder="1" applyAlignment="1">
      <alignment horizontal="center" vertical="center" wrapText="1"/>
    </xf>
    <xf numFmtId="0" fontId="38" fillId="0" borderId="46" xfId="37" applyFont="1" applyBorder="1" applyAlignment="1">
      <alignment horizontal="center" vertical="center" wrapText="1"/>
    </xf>
    <xf numFmtId="0" fontId="38" fillId="0" borderId="55" xfId="37" applyFont="1" applyBorder="1" applyAlignment="1">
      <alignment horizontal="center" vertical="center" wrapText="1"/>
    </xf>
    <xf numFmtId="0" fontId="43" fillId="0" borderId="18" xfId="40" applyFont="1" applyBorder="1" applyAlignment="1">
      <alignment wrapText="1"/>
    </xf>
    <xf numFmtId="0" fontId="43" fillId="0" borderId="16" xfId="40" applyFont="1" applyBorder="1" applyAlignment="1">
      <alignment wrapText="1"/>
    </xf>
    <xf numFmtId="0" fontId="43" fillId="0" borderId="44" xfId="40" applyFont="1" applyBorder="1" applyAlignment="1">
      <alignment wrapText="1"/>
    </xf>
    <xf numFmtId="0" fontId="42" fillId="0" borderId="17" xfId="40" applyFont="1" applyBorder="1" applyAlignment="1">
      <alignment wrapText="1"/>
    </xf>
    <xf numFmtId="0" fontId="42" fillId="0" borderId="28" xfId="40" applyFont="1" applyBorder="1" applyAlignment="1">
      <alignment wrapText="1"/>
    </xf>
    <xf numFmtId="0" fontId="42" fillId="0" borderId="49" xfId="40" applyFont="1" applyBorder="1" applyAlignment="1">
      <alignment horizontal="center" vertical="center"/>
    </xf>
    <xf numFmtId="0" fontId="42" fillId="0" borderId="48" xfId="40" applyFont="1" applyBorder="1" applyAlignment="1">
      <alignment horizontal="center" vertical="center"/>
    </xf>
    <xf numFmtId="0" fontId="42" fillId="0" borderId="59" xfId="40" applyFont="1" applyBorder="1" applyAlignment="1">
      <alignment horizontal="center" vertical="center"/>
    </xf>
    <xf numFmtId="0" fontId="55" fillId="0" borderId="18" xfId="37" applyFont="1" applyBorder="1" applyAlignment="1">
      <alignment horizontal="center" wrapText="1"/>
    </xf>
    <xf numFmtId="0" fontId="38" fillId="0" borderId="16" xfId="37" applyFont="1" applyBorder="1" applyAlignment="1">
      <alignment horizontal="center" wrapText="1"/>
    </xf>
    <xf numFmtId="0" fontId="38" fillId="0" borderId="19" xfId="37" applyFont="1" applyBorder="1" applyAlignment="1">
      <alignment horizontal="center" wrapText="1"/>
    </xf>
    <xf numFmtId="0" fontId="36" fillId="0" borderId="44" xfId="37" applyFont="1" applyBorder="1" applyAlignment="1">
      <alignment horizontal="center" wrapText="1"/>
    </xf>
    <xf numFmtId="0" fontId="36" fillId="0" borderId="46" xfId="37" applyFont="1" applyBorder="1" applyAlignment="1">
      <alignment horizontal="center" wrapText="1"/>
    </xf>
    <xf numFmtId="0" fontId="36" fillId="0" borderId="45" xfId="37" applyFont="1" applyBorder="1" applyAlignment="1">
      <alignment horizontal="center" wrapText="1"/>
    </xf>
    <xf numFmtId="0" fontId="37" fillId="0" borderId="44" xfId="37" applyFont="1" applyBorder="1" applyAlignment="1">
      <alignment horizontal="center"/>
    </xf>
    <xf numFmtId="0" fontId="37" fillId="0" borderId="46" xfId="37" applyFont="1" applyBorder="1" applyAlignment="1">
      <alignment horizontal="center"/>
    </xf>
    <xf numFmtId="0" fontId="37" fillId="0" borderId="45" xfId="37" applyFont="1" applyBorder="1" applyAlignment="1">
      <alignment horizontal="center"/>
    </xf>
    <xf numFmtId="0" fontId="42" fillId="0" borderId="44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0" fontId="40" fillId="0" borderId="44" xfId="37" applyFont="1" applyBorder="1" applyAlignment="1">
      <alignment horizontal="center"/>
    </xf>
    <xf numFmtId="0" fontId="40" fillId="0" borderId="46" xfId="37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0" fontId="38" fillId="0" borderId="16" xfId="37" applyFont="1" applyBorder="1" applyAlignment="1">
      <alignment horizontal="left"/>
    </xf>
    <xf numFmtId="0" fontId="40" fillId="0" borderId="16" xfId="37" applyFont="1" applyBorder="1" applyAlignment="1">
      <alignment horizontal="left"/>
    </xf>
    <xf numFmtId="0" fontId="40" fillId="0" borderId="45" xfId="37" applyFont="1" applyBorder="1" applyAlignment="1">
      <alignment horizontal="center"/>
    </xf>
    <xf numFmtId="0" fontId="40" fillId="0" borderId="50" xfId="37" applyFont="1" applyBorder="1" applyAlignment="1">
      <alignment horizontal="center"/>
    </xf>
    <xf numFmtId="3" fontId="40" fillId="0" borderId="21" xfId="37" applyNumberFormat="1" applyFont="1" applyBorder="1" applyAlignment="1">
      <alignment horizontal="center" vertical="center"/>
    </xf>
    <xf numFmtId="3" fontId="40" fillId="0" borderId="13" xfId="37" applyNumberFormat="1" applyFont="1" applyBorder="1" applyAlignment="1">
      <alignment horizontal="center" vertical="center"/>
    </xf>
    <xf numFmtId="0" fontId="38" fillId="0" borderId="16" xfId="37" applyFont="1" applyBorder="1" applyAlignment="1">
      <alignment horizontal="left" wrapText="1"/>
    </xf>
    <xf numFmtId="0" fontId="40" fillId="0" borderId="51" xfId="37" applyFont="1" applyBorder="1" applyAlignment="1">
      <alignment horizontal="center" vertical="center" wrapText="1"/>
    </xf>
    <xf numFmtId="0" fontId="40" fillId="0" borderId="50" xfId="37" applyFont="1" applyBorder="1" applyAlignment="1">
      <alignment horizontal="center" vertical="center" wrapText="1"/>
    </xf>
    <xf numFmtId="0" fontId="40" fillId="0" borderId="41" xfId="37" applyFont="1" applyBorder="1" applyAlignment="1">
      <alignment horizontal="center" vertical="center" wrapText="1"/>
    </xf>
    <xf numFmtId="0" fontId="40" fillId="0" borderId="22" xfId="37" applyFont="1" applyBorder="1" applyAlignment="1">
      <alignment horizontal="center" vertical="center" wrapText="1"/>
    </xf>
    <xf numFmtId="0" fontId="40" fillId="0" borderId="16" xfId="37" applyFont="1" applyBorder="1" applyAlignment="1">
      <alignment horizontal="center" vertical="center"/>
    </xf>
    <xf numFmtId="3" fontId="40" fillId="0" borderId="51" xfId="37" applyNumberFormat="1" applyFont="1" applyBorder="1" applyAlignment="1">
      <alignment horizontal="center" vertical="center"/>
    </xf>
    <xf numFmtId="3" fontId="40" fillId="0" borderId="41" xfId="37" applyNumberFormat="1" applyFont="1" applyBorder="1" applyAlignment="1">
      <alignment horizontal="center" vertical="center"/>
    </xf>
    <xf numFmtId="0" fontId="38" fillId="0" borderId="44" xfId="37" applyFont="1" applyBorder="1" applyAlignment="1">
      <alignment horizontal="left" wrapText="1"/>
    </xf>
    <xf numFmtId="0" fontId="38" fillId="0" borderId="46" xfId="37" applyFont="1" applyBorder="1" applyAlignment="1">
      <alignment horizontal="left" wrapText="1"/>
    </xf>
    <xf numFmtId="0" fontId="38" fillId="0" borderId="45" xfId="37" applyFont="1" applyBorder="1" applyAlignment="1">
      <alignment horizontal="left" wrapText="1"/>
    </xf>
    <xf numFmtId="0" fontId="40" fillId="0" borderId="44" xfId="37" applyFont="1" applyBorder="1" applyAlignment="1">
      <alignment horizontal="left"/>
    </xf>
    <xf numFmtId="0" fontId="40" fillId="0" borderId="46" xfId="37" applyFont="1" applyBorder="1" applyAlignment="1">
      <alignment horizontal="left"/>
    </xf>
    <xf numFmtId="0" fontId="40" fillId="0" borderId="45" xfId="37" applyFont="1" applyBorder="1" applyAlignment="1">
      <alignment horizontal="left"/>
    </xf>
    <xf numFmtId="0" fontId="40" fillId="0" borderId="16" xfId="37" applyFont="1" applyBorder="1" applyAlignment="1">
      <alignment horizontal="center" vertical="center" wrapText="1"/>
    </xf>
    <xf numFmtId="0" fontId="31" fillId="0" borderId="44" xfId="37" applyFont="1" applyBorder="1" applyAlignment="1">
      <alignment horizontal="center" vertical="center" wrapText="1"/>
    </xf>
    <xf numFmtId="0" fontId="31" fillId="0" borderId="46" xfId="37" applyFont="1" applyBorder="1" applyAlignment="1">
      <alignment horizontal="center" vertical="center" wrapText="1"/>
    </xf>
    <xf numFmtId="3" fontId="38" fillId="0" borderId="16" xfId="37" applyNumberFormat="1" applyFont="1" applyBorder="1" applyAlignment="1">
      <alignment horizontal="center" vertical="center" wrapText="1"/>
    </xf>
    <xf numFmtId="0" fontId="38" fillId="0" borderId="44" xfId="37" applyFont="1" applyBorder="1" applyAlignment="1">
      <alignment horizontal="center"/>
    </xf>
    <xf numFmtId="0" fontId="38" fillId="0" borderId="45" xfId="37" applyFont="1" applyBorder="1" applyAlignment="1">
      <alignment horizontal="center"/>
    </xf>
    <xf numFmtId="0" fontId="38" fillId="0" borderId="44" xfId="37" applyFont="1" applyBorder="1" applyAlignment="1">
      <alignment horizontal="left"/>
    </xf>
    <xf numFmtId="0" fontId="38" fillId="0" borderId="46" xfId="37" applyFont="1" applyBorder="1" applyAlignment="1">
      <alignment horizontal="left"/>
    </xf>
    <xf numFmtId="0" fontId="38" fillId="0" borderId="45" xfId="37" applyFont="1" applyBorder="1" applyAlignment="1">
      <alignment horizontal="left"/>
    </xf>
    <xf numFmtId="0" fontId="38" fillId="0" borderId="16" xfId="37" applyFont="1" applyBorder="1" applyAlignment="1">
      <alignment horizontal="center" vertical="center"/>
    </xf>
    <xf numFmtId="0" fontId="38" fillId="0" borderId="16" xfId="37" applyFont="1" applyBorder="1" applyAlignment="1">
      <alignment horizontal="left" vertical="center"/>
    </xf>
    <xf numFmtId="3" fontId="38" fillId="0" borderId="51" xfId="37" applyNumberFormat="1" applyFont="1" applyBorder="1" applyAlignment="1">
      <alignment horizontal="center" vertical="center" wrapText="1"/>
    </xf>
    <xf numFmtId="3" fontId="38" fillId="0" borderId="41" xfId="37" applyNumberFormat="1" applyFont="1" applyBorder="1" applyAlignment="1">
      <alignment horizontal="center" vertical="center" wrapText="1"/>
    </xf>
    <xf numFmtId="3" fontId="38" fillId="0" borderId="21" xfId="37" applyNumberFormat="1" applyFont="1" applyBorder="1" applyAlignment="1">
      <alignment horizontal="center" vertical="center" wrapText="1"/>
    </xf>
    <xf numFmtId="3" fontId="38" fillId="0" borderId="13" xfId="37" applyNumberFormat="1" applyFont="1" applyBorder="1" applyAlignment="1">
      <alignment horizontal="center" vertical="center" wrapText="1"/>
    </xf>
    <xf numFmtId="0" fontId="40" fillId="0" borderId="13" xfId="37" applyFont="1" applyBorder="1" applyAlignment="1">
      <alignment horizontal="left"/>
    </xf>
    <xf numFmtId="0" fontId="57" fillId="0" borderId="44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31" fillId="0" borderId="44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top" wrapText="1"/>
    </xf>
    <xf numFmtId="0" fontId="33" fillId="0" borderId="46" xfId="0" applyFont="1" applyBorder="1" applyAlignment="1">
      <alignment horizontal="center" vertical="top" wrapText="1"/>
    </xf>
    <xf numFmtId="0" fontId="33" fillId="0" borderId="45" xfId="0" applyFont="1" applyBorder="1" applyAlignment="1">
      <alignment horizontal="center" vertical="top" wrapText="1"/>
    </xf>
    <xf numFmtId="0" fontId="39" fillId="0" borderId="16" xfId="37" applyFont="1" applyBorder="1" applyAlignment="1">
      <alignment horizontal="center" vertical="top" wrapText="1"/>
    </xf>
    <xf numFmtId="0" fontId="39" fillId="0" borderId="16" xfId="37" applyFont="1" applyBorder="1"/>
    <xf numFmtId="0" fontId="59" fillId="0" borderId="0" xfId="37" applyFont="1" applyAlignment="1">
      <alignment horizontal="center" vertical="center" wrapText="1"/>
    </xf>
    <xf numFmtId="0" fontId="33" fillId="0" borderId="44" xfId="37" applyFont="1" applyBorder="1" applyAlignment="1">
      <alignment horizontal="center" vertical="top" wrapText="1"/>
    </xf>
    <xf numFmtId="0" fontId="33" fillId="0" borderId="46" xfId="37" applyFont="1" applyBorder="1" applyAlignment="1">
      <alignment horizontal="center" vertical="top" wrapText="1"/>
    </xf>
    <xf numFmtId="0" fontId="33" fillId="0" borderId="45" xfId="37" applyFont="1" applyBorder="1" applyAlignment="1">
      <alignment horizontal="center" vertical="top" wrapText="1"/>
    </xf>
    <xf numFmtId="0" fontId="33" fillId="0" borderId="16" xfId="37" applyFont="1" applyBorder="1" applyAlignment="1">
      <alignment horizontal="center" vertical="top" wrapText="1"/>
    </xf>
    <xf numFmtId="0" fontId="33" fillId="0" borderId="16" xfId="37" applyFont="1" applyBorder="1"/>
    <xf numFmtId="0" fontId="33" fillId="0" borderId="41" xfId="37" applyFont="1" applyBorder="1" applyAlignment="1">
      <alignment horizontal="center" vertical="top" wrapText="1"/>
    </xf>
    <xf numFmtId="0" fontId="33" fillId="0" borderId="22" xfId="37" applyFont="1" applyBorder="1" applyAlignment="1">
      <alignment horizontal="center" vertical="top" wrapText="1"/>
    </xf>
    <xf numFmtId="0" fontId="31" fillId="0" borderId="42" xfId="47" applyFont="1" applyBorder="1" applyAlignment="1">
      <alignment horizontal="center" vertical="center"/>
    </xf>
    <xf numFmtId="0" fontId="31" fillId="0" borderId="32" xfId="47" applyFont="1" applyBorder="1" applyAlignment="1">
      <alignment horizontal="center" vertical="center"/>
    </xf>
    <xf numFmtId="0" fontId="42" fillId="0" borderId="16" xfId="49" applyFont="1" applyBorder="1" applyAlignment="1">
      <alignment horizontal="center" vertical="center"/>
    </xf>
    <xf numFmtId="49" fontId="33" fillId="0" borderId="16" xfId="37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42" fillId="0" borderId="44" xfId="49" applyFont="1" applyBorder="1" applyAlignment="1">
      <alignment horizontal="center" vertical="center" wrapText="1"/>
    </xf>
    <xf numFmtId="0" fontId="42" fillId="0" borderId="46" xfId="49" applyFont="1" applyBorder="1" applyAlignment="1">
      <alignment horizontal="center" vertical="center" wrapText="1"/>
    </xf>
    <xf numFmtId="0" fontId="42" fillId="0" borderId="45" xfId="49" applyFont="1" applyBorder="1" applyAlignment="1">
      <alignment horizontal="center" vertical="center" wrapText="1"/>
    </xf>
    <xf numFmtId="0" fontId="42" fillId="0" borderId="16" xfId="49" applyFont="1" applyBorder="1" applyAlignment="1">
      <alignment horizontal="center" vertical="center" wrapText="1"/>
    </xf>
    <xf numFmtId="0" fontId="37" fillId="0" borderId="16" xfId="50" applyFont="1" applyBorder="1" applyAlignment="1">
      <alignment horizontal="center"/>
    </xf>
    <xf numFmtId="0" fontId="37" fillId="0" borderId="16" xfId="50" applyFont="1" applyBorder="1" applyAlignment="1">
      <alignment horizontal="center" vertical="center"/>
    </xf>
    <xf numFmtId="0" fontId="40" fillId="0" borderId="0" xfId="37" applyFont="1" applyBorder="1" applyAlignment="1">
      <alignment horizontal="left"/>
    </xf>
    <xf numFmtId="3" fontId="53" fillId="0" borderId="0" xfId="37" applyNumberFormat="1" applyFont="1" applyBorder="1" applyAlignment="1">
      <alignment horizontal="center"/>
    </xf>
    <xf numFmtId="0" fontId="53" fillId="0" borderId="0" xfId="37" applyFont="1" applyBorder="1" applyAlignment="1">
      <alignment horizontal="center"/>
    </xf>
    <xf numFmtId="0" fontId="31" fillId="0" borderId="4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vertical="center"/>
    </xf>
    <xf numFmtId="0" fontId="0" fillId="0" borderId="0" xfId="0" applyAlignment="1">
      <alignment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4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ál" xfId="0" builtinId="0"/>
    <cellStyle name="Normál 2" xfId="37"/>
    <cellStyle name="Normál 3" xfId="38"/>
    <cellStyle name="Normál_5. sz. m." xfId="39"/>
    <cellStyle name="Normál_7. sz. m." xfId="40"/>
    <cellStyle name="Normál_7. sz. m._I. MÓDOSÍTÁS TÁBLÁI" xfId="46"/>
    <cellStyle name="Normál_PEHTŐHENYE MINTA" xfId="50"/>
    <cellStyle name="Normál_Táblák Kispáli" xfId="47"/>
    <cellStyle name="Normál_Táblák Nagypáli Zárszámadás 2012." xfId="49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76"/>
  <sheetViews>
    <sheetView tabSelected="1" view="pageBreakPreview" zoomScaleNormal="100" zoomScaleSheetLayoutView="100" workbookViewId="0">
      <selection activeCell="E71" sqref="E71"/>
    </sheetView>
  </sheetViews>
  <sheetFormatPr defaultRowHeight="12.75" x14ac:dyDescent="0.2"/>
  <cols>
    <col min="1" max="1" width="77.5703125" style="4" customWidth="1"/>
    <col min="2" max="2" width="16.140625" style="4" customWidth="1"/>
    <col min="3" max="3" width="16.7109375" style="4" customWidth="1"/>
    <col min="4" max="5" width="16.7109375" style="373" customWidth="1"/>
    <col min="6" max="6" width="16.7109375" style="4" customWidth="1"/>
    <col min="7" max="7" width="16.7109375" style="266" customWidth="1"/>
    <col min="8" max="8" width="22.5703125" style="266" customWidth="1"/>
    <col min="9" max="9" width="16.7109375" style="4" customWidth="1"/>
    <col min="10" max="10" width="16.7109375" style="266" customWidth="1"/>
    <col min="11" max="11" width="27.85546875" style="266" customWidth="1"/>
    <col min="12" max="12" width="10.140625" style="4" customWidth="1"/>
    <col min="13" max="13" width="8.5703125" style="4" customWidth="1"/>
    <col min="14" max="16" width="30.42578125" style="4" customWidth="1"/>
    <col min="17" max="16384" width="9.140625" style="4"/>
  </cols>
  <sheetData>
    <row r="1" spans="1:16" s="92" customFormat="1" ht="60.75" customHeight="1" thickBot="1" x14ac:dyDescent="0.45">
      <c r="A1" s="712" t="s">
        <v>382</v>
      </c>
      <c r="B1" s="713"/>
      <c r="C1" s="713"/>
      <c r="D1" s="713"/>
      <c r="E1" s="713"/>
      <c r="F1" s="713"/>
      <c r="G1" s="713"/>
      <c r="H1" s="713"/>
      <c r="I1" s="713"/>
      <c r="J1" s="713"/>
      <c r="K1" s="446" t="s">
        <v>282</v>
      </c>
      <c r="L1" s="91"/>
      <c r="M1" s="91"/>
      <c r="N1" s="91"/>
      <c r="O1" s="91"/>
      <c r="P1" s="91"/>
    </row>
    <row r="2" spans="1:16" s="92" customFormat="1" ht="30.75" thickBot="1" x14ac:dyDescent="0.45">
      <c r="A2" s="9" t="s">
        <v>151</v>
      </c>
      <c r="B2" s="198"/>
      <c r="C2" s="709" t="s">
        <v>37</v>
      </c>
      <c r="D2" s="710"/>
      <c r="E2" s="710"/>
      <c r="F2" s="710"/>
      <c r="G2" s="710"/>
      <c r="H2" s="710"/>
      <c r="I2" s="710"/>
      <c r="J2" s="710"/>
      <c r="K2" s="711"/>
      <c r="L2" s="94"/>
      <c r="M2" s="93"/>
      <c r="N2" s="95"/>
      <c r="O2" s="93"/>
      <c r="P2" s="93"/>
    </row>
    <row r="3" spans="1:16" s="92" customFormat="1" ht="47.25" x14ac:dyDescent="0.4">
      <c r="A3" s="96" t="s">
        <v>17</v>
      </c>
      <c r="B3" s="97" t="s">
        <v>18</v>
      </c>
      <c r="C3" s="208" t="s">
        <v>306</v>
      </c>
      <c r="D3" s="435" t="s">
        <v>277</v>
      </c>
      <c r="E3" s="452" t="s">
        <v>379</v>
      </c>
      <c r="F3" s="208" t="s">
        <v>278</v>
      </c>
      <c r="G3" s="356" t="s">
        <v>279</v>
      </c>
      <c r="H3" s="453" t="s">
        <v>380</v>
      </c>
      <c r="I3" s="436" t="s">
        <v>305</v>
      </c>
      <c r="J3" s="356" t="s">
        <v>281</v>
      </c>
      <c r="K3" s="454" t="s">
        <v>381</v>
      </c>
      <c r="L3" s="93"/>
      <c r="M3" s="95"/>
      <c r="N3" s="93"/>
      <c r="O3" s="93"/>
    </row>
    <row r="4" spans="1:16" s="92" customFormat="1" ht="30" x14ac:dyDescent="0.4">
      <c r="A4" s="98" t="s">
        <v>19</v>
      </c>
      <c r="B4" s="99" t="s">
        <v>283</v>
      </c>
      <c r="C4" s="100">
        <f>SUM(C5:C9)</f>
        <v>83335</v>
      </c>
      <c r="D4" s="348">
        <f>SUM(D5:D10)</f>
        <v>85625</v>
      </c>
      <c r="E4" s="348">
        <f>SUM(E5:E10)</f>
        <v>85625</v>
      </c>
      <c r="F4" s="100">
        <f>SUM(F5:F9)</f>
        <v>83335</v>
      </c>
      <c r="G4" s="357">
        <f>SUM(G5:G10)</f>
        <v>85625</v>
      </c>
      <c r="H4" s="357">
        <f>SUM(H5:H10)</f>
        <v>85625</v>
      </c>
      <c r="I4" s="199"/>
      <c r="J4" s="439"/>
      <c r="K4" s="455"/>
      <c r="L4" s="93"/>
      <c r="M4" s="95"/>
      <c r="N4" s="93"/>
      <c r="O4" s="93"/>
    </row>
    <row r="5" spans="1:16" s="92" customFormat="1" ht="30" x14ac:dyDescent="0.4">
      <c r="A5" s="101" t="s">
        <v>224</v>
      </c>
      <c r="B5" s="102"/>
      <c r="C5" s="16">
        <v>71860</v>
      </c>
      <c r="D5" s="284">
        <v>72110</v>
      </c>
      <c r="E5" s="284">
        <v>72110</v>
      </c>
      <c r="F5" s="16">
        <v>71860</v>
      </c>
      <c r="G5" s="330">
        <v>72110</v>
      </c>
      <c r="H5" s="330">
        <v>72110</v>
      </c>
      <c r="I5" s="199"/>
      <c r="J5" s="439"/>
      <c r="K5" s="455"/>
      <c r="L5" s="93"/>
      <c r="M5" s="95"/>
      <c r="N5" s="93"/>
      <c r="O5" s="93"/>
    </row>
    <row r="6" spans="1:16" s="92" customFormat="1" ht="31.5" x14ac:dyDescent="0.4">
      <c r="A6" s="101" t="s">
        <v>223</v>
      </c>
      <c r="B6" s="102"/>
      <c r="C6" s="16">
        <v>5296</v>
      </c>
      <c r="D6" s="284">
        <v>5296</v>
      </c>
      <c r="E6" s="284">
        <v>5296</v>
      </c>
      <c r="F6" s="16">
        <v>5296</v>
      </c>
      <c r="G6" s="330">
        <v>5296</v>
      </c>
      <c r="H6" s="330">
        <v>5296</v>
      </c>
      <c r="I6" s="199"/>
      <c r="J6" s="439"/>
      <c r="K6" s="455"/>
      <c r="L6" s="93"/>
      <c r="M6" s="95"/>
      <c r="N6" s="93"/>
      <c r="O6" s="93"/>
    </row>
    <row r="7" spans="1:16" s="92" customFormat="1" ht="30" x14ac:dyDescent="0.4">
      <c r="A7" s="101" t="s">
        <v>20</v>
      </c>
      <c r="B7" s="102"/>
      <c r="C7" s="16">
        <v>5000</v>
      </c>
      <c r="D7" s="284">
        <v>5000</v>
      </c>
      <c r="E7" s="284">
        <v>5000</v>
      </c>
      <c r="F7" s="16">
        <v>5000</v>
      </c>
      <c r="G7" s="330">
        <v>5000</v>
      </c>
      <c r="H7" s="330">
        <v>5000</v>
      </c>
      <c r="I7" s="199"/>
      <c r="J7" s="439"/>
      <c r="K7" s="455"/>
      <c r="L7" s="93"/>
      <c r="M7" s="95"/>
      <c r="N7" s="93"/>
      <c r="O7" s="93"/>
    </row>
    <row r="8" spans="1:16" s="92" customFormat="1" ht="30" x14ac:dyDescent="0.4">
      <c r="A8" s="101" t="s">
        <v>181</v>
      </c>
      <c r="B8" s="103"/>
      <c r="C8" s="16">
        <v>58</v>
      </c>
      <c r="D8" s="284">
        <v>58</v>
      </c>
      <c r="E8" s="284">
        <v>58</v>
      </c>
      <c r="F8" s="16">
        <v>58</v>
      </c>
      <c r="G8" s="330">
        <v>58</v>
      </c>
      <c r="H8" s="330">
        <v>58</v>
      </c>
      <c r="I8" s="199"/>
      <c r="J8" s="439"/>
      <c r="K8" s="455"/>
      <c r="L8" s="93"/>
      <c r="M8" s="95"/>
      <c r="N8" s="93"/>
      <c r="O8" s="93"/>
    </row>
    <row r="9" spans="1:16" s="92" customFormat="1" ht="30" x14ac:dyDescent="0.4">
      <c r="A9" s="101" t="s">
        <v>225</v>
      </c>
      <c r="B9" s="103"/>
      <c r="C9" s="16">
        <v>1121</v>
      </c>
      <c r="D9" s="284">
        <v>1121</v>
      </c>
      <c r="E9" s="284">
        <v>1121</v>
      </c>
      <c r="F9" s="16">
        <v>1121</v>
      </c>
      <c r="G9" s="330">
        <v>1121</v>
      </c>
      <c r="H9" s="330">
        <v>1121</v>
      </c>
      <c r="I9" s="199"/>
      <c r="J9" s="439"/>
      <c r="K9" s="455"/>
      <c r="L9" s="93"/>
      <c r="M9" s="95"/>
      <c r="N9" s="93"/>
      <c r="O9" s="93"/>
    </row>
    <row r="10" spans="1:16" s="92" customFormat="1" ht="30" x14ac:dyDescent="0.4">
      <c r="A10" s="101" t="s">
        <v>293</v>
      </c>
      <c r="B10" s="103"/>
      <c r="C10" s="16">
        <v>0</v>
      </c>
      <c r="D10" s="284">
        <v>2040</v>
      </c>
      <c r="E10" s="284">
        <v>2040</v>
      </c>
      <c r="F10" s="16">
        <v>0</v>
      </c>
      <c r="G10" s="330">
        <v>2040</v>
      </c>
      <c r="H10" s="330">
        <v>2040</v>
      </c>
      <c r="I10" s="199"/>
      <c r="J10" s="439"/>
      <c r="K10" s="455"/>
      <c r="L10" s="93"/>
      <c r="M10" s="95"/>
      <c r="N10" s="93"/>
      <c r="O10" s="93"/>
    </row>
    <row r="11" spans="1:16" s="92" customFormat="1" ht="31.5" x14ac:dyDescent="0.4">
      <c r="A11" s="104" t="s">
        <v>152</v>
      </c>
      <c r="B11" s="99" t="s">
        <v>284</v>
      </c>
      <c r="C11" s="100">
        <f t="shared" ref="C11:H11" si="0">SUM(C12:C14)</f>
        <v>4738</v>
      </c>
      <c r="D11" s="348">
        <f t="shared" si="0"/>
        <v>6310</v>
      </c>
      <c r="E11" s="348">
        <f t="shared" si="0"/>
        <v>6310</v>
      </c>
      <c r="F11" s="100">
        <f t="shared" si="0"/>
        <v>4738</v>
      </c>
      <c r="G11" s="348">
        <f t="shared" si="0"/>
        <v>6310</v>
      </c>
      <c r="H11" s="348">
        <f t="shared" si="0"/>
        <v>6310</v>
      </c>
      <c r="I11" s="165"/>
      <c r="J11" s="439"/>
      <c r="K11" s="455"/>
      <c r="L11" s="93"/>
      <c r="M11" s="95"/>
      <c r="N11" s="93"/>
      <c r="O11" s="93"/>
    </row>
    <row r="12" spans="1:16" s="92" customFormat="1" ht="30" x14ac:dyDescent="0.4">
      <c r="A12" s="105" t="s">
        <v>153</v>
      </c>
      <c r="B12" s="106"/>
      <c r="C12" s="16">
        <v>1638</v>
      </c>
      <c r="D12" s="284">
        <v>1762</v>
      </c>
      <c r="E12" s="284">
        <v>1762</v>
      </c>
      <c r="F12" s="16">
        <v>1638</v>
      </c>
      <c r="G12" s="330">
        <v>1762</v>
      </c>
      <c r="H12" s="330">
        <v>1762</v>
      </c>
      <c r="I12" s="165"/>
      <c r="J12" s="439"/>
      <c r="K12" s="455"/>
      <c r="L12" s="93"/>
      <c r="M12" s="95"/>
      <c r="N12" s="93"/>
      <c r="O12" s="93"/>
    </row>
    <row r="13" spans="1:16" s="92" customFormat="1" ht="30" x14ac:dyDescent="0.4">
      <c r="A13" s="105" t="s">
        <v>21</v>
      </c>
      <c r="B13" s="106"/>
      <c r="C13" s="16">
        <v>3100</v>
      </c>
      <c r="D13" s="284">
        <v>3398</v>
      </c>
      <c r="E13" s="284">
        <v>3398</v>
      </c>
      <c r="F13" s="16">
        <v>3100</v>
      </c>
      <c r="G13" s="330">
        <v>3398</v>
      </c>
      <c r="H13" s="330">
        <v>3398</v>
      </c>
      <c r="I13" s="165"/>
      <c r="J13" s="439"/>
      <c r="K13" s="455"/>
      <c r="L13" s="93"/>
      <c r="M13" s="95"/>
      <c r="N13" s="93"/>
      <c r="O13" s="93"/>
    </row>
    <row r="14" spans="1:16" s="92" customFormat="1" ht="30" x14ac:dyDescent="0.4">
      <c r="A14" s="105" t="s">
        <v>289</v>
      </c>
      <c r="B14" s="106"/>
      <c r="C14" s="16">
        <v>0</v>
      </c>
      <c r="D14" s="284">
        <v>1150</v>
      </c>
      <c r="E14" s="284">
        <v>1150</v>
      </c>
      <c r="F14" s="16">
        <v>0</v>
      </c>
      <c r="G14" s="330">
        <v>1150</v>
      </c>
      <c r="H14" s="330">
        <v>1150</v>
      </c>
      <c r="I14" s="165"/>
      <c r="J14" s="439"/>
      <c r="K14" s="455"/>
      <c r="L14" s="93"/>
      <c r="M14" s="95"/>
      <c r="N14" s="93"/>
      <c r="O14" s="93"/>
    </row>
    <row r="15" spans="1:16" s="92" customFormat="1" ht="30" x14ac:dyDescent="0.4">
      <c r="A15" s="98" t="s">
        <v>22</v>
      </c>
      <c r="B15" s="99" t="s">
        <v>285</v>
      </c>
      <c r="C15" s="100">
        <v>1800</v>
      </c>
      <c r="D15" s="348">
        <v>1800</v>
      </c>
      <c r="E15" s="348">
        <v>1800</v>
      </c>
      <c r="F15" s="100">
        <v>1800</v>
      </c>
      <c r="G15" s="357">
        <v>1800</v>
      </c>
      <c r="H15" s="357">
        <v>1800</v>
      </c>
      <c r="I15" s="200"/>
      <c r="J15" s="439"/>
      <c r="K15" s="456"/>
      <c r="L15" s="93"/>
      <c r="M15" s="95"/>
      <c r="N15" s="93"/>
      <c r="O15" s="93"/>
    </row>
    <row r="16" spans="1:16" s="92" customFormat="1" ht="30" x14ac:dyDescent="0.4">
      <c r="A16" s="107" t="s">
        <v>290</v>
      </c>
      <c r="B16" s="108" t="s">
        <v>291</v>
      </c>
      <c r="C16" s="109">
        <f t="shared" ref="C16:H16" si="1">SUM(C17:C21)</f>
        <v>13132</v>
      </c>
      <c r="D16" s="349">
        <f t="shared" si="1"/>
        <v>13841</v>
      </c>
      <c r="E16" s="349">
        <f t="shared" si="1"/>
        <v>13841</v>
      </c>
      <c r="F16" s="109">
        <f t="shared" si="1"/>
        <v>13132</v>
      </c>
      <c r="G16" s="349">
        <f t="shared" si="1"/>
        <v>13841</v>
      </c>
      <c r="H16" s="349">
        <f t="shared" si="1"/>
        <v>13841</v>
      </c>
      <c r="I16" s="200"/>
      <c r="J16" s="439"/>
      <c r="K16" s="456"/>
      <c r="L16" s="93"/>
      <c r="M16" s="95"/>
      <c r="N16" s="93"/>
      <c r="O16" s="93"/>
    </row>
    <row r="17" spans="1:13" s="92" customFormat="1" ht="30" x14ac:dyDescent="0.4">
      <c r="A17" s="105" t="s">
        <v>180</v>
      </c>
      <c r="B17" s="106"/>
      <c r="C17" s="16">
        <v>425</v>
      </c>
      <c r="D17" s="284">
        <v>0</v>
      </c>
      <c r="E17" s="284">
        <v>0</v>
      </c>
      <c r="F17" s="16">
        <v>425</v>
      </c>
      <c r="G17" s="361">
        <v>0</v>
      </c>
      <c r="H17" s="361">
        <v>0</v>
      </c>
      <c r="I17" s="184"/>
      <c r="J17" s="440"/>
      <c r="K17" s="259"/>
    </row>
    <row r="18" spans="1:13" s="92" customFormat="1" ht="30" x14ac:dyDescent="0.4">
      <c r="A18" s="105" t="s">
        <v>292</v>
      </c>
      <c r="B18" s="106"/>
      <c r="C18" s="16">
        <v>155</v>
      </c>
      <c r="D18" s="284">
        <v>0</v>
      </c>
      <c r="E18" s="284">
        <v>0</v>
      </c>
      <c r="F18" s="16">
        <v>155</v>
      </c>
      <c r="G18" s="361">
        <v>0</v>
      </c>
      <c r="H18" s="361">
        <v>0</v>
      </c>
      <c r="I18" s="184"/>
      <c r="J18" s="440"/>
      <c r="K18" s="259"/>
    </row>
    <row r="19" spans="1:13" s="92" customFormat="1" ht="30" x14ac:dyDescent="0.4">
      <c r="A19" s="211" t="s">
        <v>230</v>
      </c>
      <c r="B19" s="141"/>
      <c r="C19" s="139">
        <v>12552</v>
      </c>
      <c r="D19" s="284">
        <v>12552</v>
      </c>
      <c r="E19" s="284">
        <v>12552</v>
      </c>
      <c r="F19" s="139">
        <v>12552</v>
      </c>
      <c r="G19" s="361">
        <v>12552</v>
      </c>
      <c r="H19" s="361">
        <v>12552</v>
      </c>
      <c r="I19" s="184"/>
      <c r="J19" s="440"/>
      <c r="K19" s="259"/>
    </row>
    <row r="20" spans="1:13" s="92" customFormat="1" ht="30" x14ac:dyDescent="0.4">
      <c r="A20" s="209" t="s">
        <v>287</v>
      </c>
      <c r="B20" s="210"/>
      <c r="C20" s="148">
        <v>0</v>
      </c>
      <c r="D20" s="290">
        <v>900</v>
      </c>
      <c r="E20" s="290">
        <v>900</v>
      </c>
      <c r="F20" s="148">
        <v>0</v>
      </c>
      <c r="G20" s="361">
        <v>900</v>
      </c>
      <c r="H20" s="361">
        <v>900</v>
      </c>
      <c r="I20" s="184"/>
      <c r="J20" s="440"/>
      <c r="K20" s="259"/>
    </row>
    <row r="21" spans="1:13" s="92" customFormat="1" ht="31.5" x14ac:dyDescent="0.4">
      <c r="A21" s="211" t="s">
        <v>288</v>
      </c>
      <c r="B21" s="141"/>
      <c r="C21" s="139">
        <v>0</v>
      </c>
      <c r="D21" s="284">
        <v>389</v>
      </c>
      <c r="E21" s="284">
        <v>389</v>
      </c>
      <c r="F21" s="139">
        <v>0</v>
      </c>
      <c r="G21" s="330">
        <v>389</v>
      </c>
      <c r="H21" s="330">
        <v>389</v>
      </c>
      <c r="I21" s="201"/>
      <c r="J21" s="440"/>
      <c r="K21" s="259"/>
    </row>
    <row r="22" spans="1:13" s="92" customFormat="1" ht="30" x14ac:dyDescent="0.4">
      <c r="A22" s="213" t="s">
        <v>154</v>
      </c>
      <c r="B22" s="214" t="s">
        <v>283</v>
      </c>
      <c r="C22" s="215">
        <f>C4+C11+C15+C21+C16</f>
        <v>103005</v>
      </c>
      <c r="D22" s="350">
        <f>D4+D11+D15+D16</f>
        <v>107576</v>
      </c>
      <c r="E22" s="350">
        <f>E4+E11+E15+E16</f>
        <v>107576</v>
      </c>
      <c r="F22" s="215">
        <f>F4+F11+F15+F16</f>
        <v>103005</v>
      </c>
      <c r="G22" s="350">
        <f>G4+G11+G15+G16</f>
        <v>107576</v>
      </c>
      <c r="H22" s="350">
        <f>H4+H11+H15+H16</f>
        <v>107576</v>
      </c>
      <c r="I22" s="201"/>
      <c r="J22" s="441"/>
      <c r="K22" s="259"/>
    </row>
    <row r="23" spans="1:13" s="92" customFormat="1" ht="30" x14ac:dyDescent="0.4">
      <c r="A23" s="231" t="s">
        <v>294</v>
      </c>
      <c r="B23" s="233" t="s">
        <v>295</v>
      </c>
      <c r="C23" s="232">
        <f>SUM(C24:C25)</f>
        <v>0</v>
      </c>
      <c r="D23" s="351">
        <f>SUM(D24:D25)</f>
        <v>1707</v>
      </c>
      <c r="E23" s="351">
        <f>SUM(E24:E25)</f>
        <v>1707</v>
      </c>
      <c r="F23" s="232">
        <f t="shared" ref="F23:H23" si="2">SUM(F24:F25)</f>
        <v>0</v>
      </c>
      <c r="G23" s="351">
        <f t="shared" si="2"/>
        <v>1707</v>
      </c>
      <c r="H23" s="351">
        <f t="shared" si="2"/>
        <v>1707</v>
      </c>
      <c r="I23" s="201"/>
      <c r="J23" s="441"/>
      <c r="K23" s="259"/>
    </row>
    <row r="24" spans="1:13" s="92" customFormat="1" ht="31.5" x14ac:dyDescent="0.4">
      <c r="A24" s="237" t="s">
        <v>312</v>
      </c>
      <c r="B24" s="233"/>
      <c r="C24" s="177">
        <v>0</v>
      </c>
      <c r="D24" s="270">
        <v>899</v>
      </c>
      <c r="E24" s="270">
        <v>899</v>
      </c>
      <c r="F24" s="177">
        <v>0</v>
      </c>
      <c r="G24" s="359">
        <v>899</v>
      </c>
      <c r="H24" s="359">
        <v>899</v>
      </c>
      <c r="I24" s="201"/>
      <c r="J24" s="441"/>
      <c r="K24" s="259"/>
    </row>
    <row r="25" spans="1:13" s="92" customFormat="1" ht="31.5" x14ac:dyDescent="0.4">
      <c r="A25" s="237" t="s">
        <v>313</v>
      </c>
      <c r="B25" s="233"/>
      <c r="C25" s="177">
        <v>0</v>
      </c>
      <c r="D25" s="270">
        <v>808</v>
      </c>
      <c r="E25" s="270">
        <v>808</v>
      </c>
      <c r="F25" s="177">
        <v>0</v>
      </c>
      <c r="G25" s="359">
        <v>808</v>
      </c>
      <c r="H25" s="359">
        <v>808</v>
      </c>
      <c r="I25" s="201"/>
      <c r="J25" s="441"/>
      <c r="K25" s="259"/>
    </row>
    <row r="26" spans="1:13" s="92" customFormat="1" ht="31.5" x14ac:dyDescent="0.4">
      <c r="A26" s="98" t="s">
        <v>269</v>
      </c>
      <c r="B26" s="110"/>
      <c r="C26" s="154">
        <v>5116</v>
      </c>
      <c r="D26" s="352">
        <v>4287</v>
      </c>
      <c r="E26" s="352">
        <v>4287</v>
      </c>
      <c r="F26" s="154">
        <v>5116</v>
      </c>
      <c r="G26" s="360">
        <v>4287</v>
      </c>
      <c r="H26" s="360">
        <v>4287</v>
      </c>
      <c r="I26" s="201"/>
      <c r="J26" s="440"/>
      <c r="K26" s="259"/>
    </row>
    <row r="27" spans="1:13" s="140" customFormat="1" ht="30" x14ac:dyDescent="0.4">
      <c r="A27" s="98" t="s">
        <v>183</v>
      </c>
      <c r="B27" s="78" t="s">
        <v>286</v>
      </c>
      <c r="C27" s="154">
        <f t="shared" ref="C27:H27" si="3">SUM(C28:C33)</f>
        <v>45623</v>
      </c>
      <c r="D27" s="352">
        <f t="shared" si="3"/>
        <v>20569</v>
      </c>
      <c r="E27" s="352">
        <f t="shared" si="3"/>
        <v>20569</v>
      </c>
      <c r="F27" s="154">
        <f t="shared" si="3"/>
        <v>45623</v>
      </c>
      <c r="G27" s="352">
        <f t="shared" si="3"/>
        <v>20569</v>
      </c>
      <c r="H27" s="352">
        <f t="shared" si="3"/>
        <v>20569</v>
      </c>
      <c r="I27" s="202"/>
      <c r="J27" s="440"/>
      <c r="K27" s="259"/>
    </row>
    <row r="28" spans="1:13" s="140" customFormat="1" ht="30" x14ac:dyDescent="0.4">
      <c r="A28" s="105" t="s">
        <v>232</v>
      </c>
      <c r="B28" s="138"/>
      <c r="C28" s="139">
        <v>37902</v>
      </c>
      <c r="D28" s="284">
        <v>14000</v>
      </c>
      <c r="E28" s="284">
        <v>14000</v>
      </c>
      <c r="F28" s="139">
        <v>37902</v>
      </c>
      <c r="G28" s="330">
        <v>14000</v>
      </c>
      <c r="H28" s="330">
        <v>14000</v>
      </c>
      <c r="I28" s="202"/>
      <c r="J28" s="440"/>
      <c r="K28" s="457"/>
      <c r="L28" s="144"/>
    </row>
    <row r="29" spans="1:13" s="140" customFormat="1" ht="30" x14ac:dyDescent="0.4">
      <c r="A29" s="155" t="s">
        <v>215</v>
      </c>
      <c r="B29" s="138"/>
      <c r="C29" s="139">
        <v>4500</v>
      </c>
      <c r="D29" s="284">
        <v>3943</v>
      </c>
      <c r="E29" s="284">
        <v>3943</v>
      </c>
      <c r="F29" s="139">
        <v>4500</v>
      </c>
      <c r="G29" s="361">
        <v>3943</v>
      </c>
      <c r="H29" s="361">
        <v>3943</v>
      </c>
      <c r="I29" s="202"/>
      <c r="J29" s="440"/>
      <c r="K29" s="458"/>
      <c r="L29" s="195"/>
    </row>
    <row r="30" spans="1:13" s="140" customFormat="1" ht="30" x14ac:dyDescent="0.4">
      <c r="A30" s="111" t="s">
        <v>182</v>
      </c>
      <c r="B30" s="112"/>
      <c r="C30" s="85">
        <v>3221</v>
      </c>
      <c r="D30" s="289">
        <v>2038</v>
      </c>
      <c r="E30" s="289">
        <v>2038</v>
      </c>
      <c r="F30" s="85">
        <v>3221</v>
      </c>
      <c r="G30" s="361">
        <v>2038</v>
      </c>
      <c r="H30" s="361">
        <v>2038</v>
      </c>
      <c r="I30" s="202"/>
      <c r="J30" s="440"/>
      <c r="K30" s="458"/>
      <c r="L30" s="195"/>
    </row>
    <row r="31" spans="1:13" s="92" customFormat="1" ht="30.75" customHeight="1" x14ac:dyDescent="0.4">
      <c r="A31" s="211" t="s">
        <v>296</v>
      </c>
      <c r="B31" s="141"/>
      <c r="C31" s="139">
        <v>0</v>
      </c>
      <c r="D31" s="284">
        <v>50</v>
      </c>
      <c r="E31" s="284">
        <v>50</v>
      </c>
      <c r="F31" s="139">
        <v>0</v>
      </c>
      <c r="G31" s="361">
        <v>50</v>
      </c>
      <c r="H31" s="361">
        <v>50</v>
      </c>
      <c r="I31" s="201"/>
      <c r="J31" s="442"/>
      <c r="K31" s="457"/>
      <c r="L31" s="144"/>
      <c r="M31" s="144"/>
    </row>
    <row r="32" spans="1:13" s="92" customFormat="1" ht="30.75" customHeight="1" x14ac:dyDescent="0.4">
      <c r="A32" s="209" t="s">
        <v>297</v>
      </c>
      <c r="B32" s="210"/>
      <c r="C32" s="148">
        <v>0</v>
      </c>
      <c r="D32" s="290">
        <v>274</v>
      </c>
      <c r="E32" s="290">
        <v>274</v>
      </c>
      <c r="F32" s="148">
        <v>0</v>
      </c>
      <c r="G32" s="330">
        <v>274</v>
      </c>
      <c r="H32" s="330">
        <v>274</v>
      </c>
      <c r="I32" s="139"/>
      <c r="J32" s="443"/>
      <c r="K32" s="458"/>
      <c r="L32" s="144"/>
      <c r="M32" s="144"/>
    </row>
    <row r="33" spans="1:12" s="92" customFormat="1" ht="30.75" thickBot="1" x14ac:dyDescent="0.45">
      <c r="A33" s="151" t="s">
        <v>298</v>
      </c>
      <c r="B33" s="152"/>
      <c r="C33" s="153">
        <v>0</v>
      </c>
      <c r="D33" s="291">
        <v>264</v>
      </c>
      <c r="E33" s="291">
        <v>264</v>
      </c>
      <c r="F33" s="153"/>
      <c r="G33" s="362">
        <v>264</v>
      </c>
      <c r="H33" s="362">
        <v>264</v>
      </c>
      <c r="I33" s="212"/>
      <c r="J33" s="444"/>
      <c r="K33" s="260"/>
    </row>
    <row r="34" spans="1:12" s="92" customFormat="1" ht="30.75" thickBot="1" x14ac:dyDescent="0.45">
      <c r="A34" s="113" t="s">
        <v>91</v>
      </c>
      <c r="B34" s="54" t="s">
        <v>23</v>
      </c>
      <c r="C34" s="51">
        <f>C22+C26+C27</f>
        <v>153744</v>
      </c>
      <c r="D34" s="280">
        <f>D22+D23+D26+D27</f>
        <v>134139</v>
      </c>
      <c r="E34" s="280">
        <f>E22+E23+E26+E27</f>
        <v>134139</v>
      </c>
      <c r="F34" s="51">
        <f>F22+F26+F27</f>
        <v>153744</v>
      </c>
      <c r="G34" s="280">
        <f>G22+G23+G26+G27</f>
        <v>134139</v>
      </c>
      <c r="H34" s="280">
        <f>H22+H23+H26+H27</f>
        <v>134139</v>
      </c>
      <c r="I34" s="146"/>
      <c r="J34" s="445"/>
      <c r="K34" s="367"/>
    </row>
    <row r="35" spans="1:12" s="140" customFormat="1" ht="30" x14ac:dyDescent="0.4">
      <c r="A35" s="216" t="s">
        <v>240</v>
      </c>
      <c r="B35" s="217"/>
      <c r="C35" s="159">
        <v>2499</v>
      </c>
      <c r="D35" s="269">
        <v>0</v>
      </c>
      <c r="E35" s="269">
        <v>0</v>
      </c>
      <c r="F35" s="156"/>
      <c r="G35" s="363"/>
      <c r="H35" s="363"/>
      <c r="I35" s="159">
        <v>2499</v>
      </c>
      <c r="J35" s="363">
        <v>0</v>
      </c>
      <c r="K35" s="262">
        <v>0</v>
      </c>
    </row>
    <row r="36" spans="1:12" s="140" customFormat="1" ht="30" x14ac:dyDescent="0.4">
      <c r="A36" s="105" t="s">
        <v>233</v>
      </c>
      <c r="B36" s="218"/>
      <c r="C36" s="63">
        <v>53545</v>
      </c>
      <c r="D36" s="271">
        <v>48124</v>
      </c>
      <c r="E36" s="271">
        <v>48124</v>
      </c>
      <c r="F36" s="60"/>
      <c r="G36" s="335"/>
      <c r="H36" s="335"/>
      <c r="I36" s="63">
        <v>53545</v>
      </c>
      <c r="J36" s="335">
        <v>48124</v>
      </c>
      <c r="K36" s="259">
        <v>48124</v>
      </c>
    </row>
    <row r="37" spans="1:12" s="92" customFormat="1" ht="32.25" thickBot="1" x14ac:dyDescent="0.45">
      <c r="A37" s="149" t="s">
        <v>299</v>
      </c>
      <c r="B37" s="128"/>
      <c r="C37" s="150">
        <v>0</v>
      </c>
      <c r="D37" s="353">
        <v>12331</v>
      </c>
      <c r="E37" s="353">
        <v>12331</v>
      </c>
      <c r="F37" s="11"/>
      <c r="G37" s="364"/>
      <c r="H37" s="364"/>
      <c r="I37" s="150">
        <v>0</v>
      </c>
      <c r="J37" s="366">
        <v>12331</v>
      </c>
      <c r="K37" s="260">
        <v>12331</v>
      </c>
    </row>
    <row r="38" spans="1:12" s="92" customFormat="1" ht="30.75" thickBot="1" x14ac:dyDescent="0.45">
      <c r="A38" s="113" t="s">
        <v>206</v>
      </c>
      <c r="B38" s="54" t="s">
        <v>205</v>
      </c>
      <c r="C38" s="51">
        <f>SUM(C35:C37)</f>
        <v>56044</v>
      </c>
      <c r="D38" s="280">
        <f>SUM(D35:D37)</f>
        <v>60455</v>
      </c>
      <c r="E38" s="280">
        <f>SUM(E35:E37)</f>
        <v>60455</v>
      </c>
      <c r="F38" s="51"/>
      <c r="G38" s="365"/>
      <c r="H38" s="365"/>
      <c r="I38" s="51">
        <f>SUM(I35:I37)</f>
        <v>56044</v>
      </c>
      <c r="J38" s="339">
        <f>SUM(J35:J37)</f>
        <v>60455</v>
      </c>
      <c r="K38" s="261">
        <f>SUM(K35:K37)</f>
        <v>60455</v>
      </c>
      <c r="L38" s="116"/>
    </row>
    <row r="39" spans="1:12" s="92" customFormat="1" ht="30" x14ac:dyDescent="0.4">
      <c r="A39" s="114" t="s">
        <v>25</v>
      </c>
      <c r="B39" s="115"/>
      <c r="C39" s="86">
        <v>1760</v>
      </c>
      <c r="D39" s="288">
        <v>1876</v>
      </c>
      <c r="E39" s="288">
        <v>1719</v>
      </c>
      <c r="F39" s="86">
        <v>1760</v>
      </c>
      <c r="G39" s="331">
        <v>1876</v>
      </c>
      <c r="H39" s="331">
        <v>1719</v>
      </c>
      <c r="I39" s="205"/>
      <c r="J39" s="437"/>
      <c r="K39" s="265"/>
      <c r="L39" s="116"/>
    </row>
    <row r="40" spans="1:12" s="92" customFormat="1" ht="30" x14ac:dyDescent="0.4">
      <c r="A40" s="105" t="s">
        <v>26</v>
      </c>
      <c r="B40" s="106"/>
      <c r="C40" s="16">
        <v>55</v>
      </c>
      <c r="D40" s="284">
        <v>0</v>
      </c>
      <c r="E40" s="284">
        <v>0</v>
      </c>
      <c r="F40" s="16">
        <v>55</v>
      </c>
      <c r="G40" s="331">
        <v>0</v>
      </c>
      <c r="H40" s="331">
        <v>0</v>
      </c>
      <c r="I40" s="205"/>
      <c r="J40" s="437"/>
      <c r="K40" s="258"/>
      <c r="L40" s="116"/>
    </row>
    <row r="41" spans="1:12" s="92" customFormat="1" ht="30" x14ac:dyDescent="0.4">
      <c r="A41" s="117" t="s">
        <v>24</v>
      </c>
      <c r="B41" s="118"/>
      <c r="C41" s="80">
        <f t="shared" ref="C41:H41" si="4">SUM(C39:C40)</f>
        <v>1815</v>
      </c>
      <c r="D41" s="354">
        <f t="shared" si="4"/>
        <v>1876</v>
      </c>
      <c r="E41" s="354">
        <f t="shared" si="4"/>
        <v>1719</v>
      </c>
      <c r="F41" s="80">
        <f t="shared" si="4"/>
        <v>1815</v>
      </c>
      <c r="G41" s="354">
        <f t="shared" si="4"/>
        <v>1876</v>
      </c>
      <c r="H41" s="354">
        <f t="shared" si="4"/>
        <v>1719</v>
      </c>
      <c r="I41" s="184"/>
      <c r="J41" s="329"/>
      <c r="K41" s="258"/>
      <c r="L41" s="116"/>
    </row>
    <row r="42" spans="1:12" s="92" customFormat="1" ht="30" x14ac:dyDescent="0.4">
      <c r="A42" s="119" t="s">
        <v>27</v>
      </c>
      <c r="B42" s="106"/>
      <c r="C42" s="16">
        <v>64600</v>
      </c>
      <c r="D42" s="284">
        <v>35060</v>
      </c>
      <c r="E42" s="284">
        <v>34028</v>
      </c>
      <c r="F42" s="16">
        <v>64600</v>
      </c>
      <c r="G42" s="330">
        <v>35060</v>
      </c>
      <c r="H42" s="330">
        <v>34028</v>
      </c>
      <c r="I42" s="184"/>
      <c r="J42" s="335"/>
      <c r="K42" s="259"/>
    </row>
    <row r="43" spans="1:12" s="92" customFormat="1" ht="30" x14ac:dyDescent="0.4">
      <c r="A43" s="120" t="s">
        <v>28</v>
      </c>
      <c r="B43" s="121"/>
      <c r="C43" s="16">
        <v>142</v>
      </c>
      <c r="D43" s="284">
        <v>27</v>
      </c>
      <c r="E43" s="284">
        <v>27</v>
      </c>
      <c r="F43" s="16">
        <v>142</v>
      </c>
      <c r="G43" s="335">
        <v>27</v>
      </c>
      <c r="H43" s="335">
        <v>27</v>
      </c>
      <c r="I43" s="184"/>
      <c r="J43" s="335"/>
      <c r="K43" s="259"/>
    </row>
    <row r="44" spans="1:12" s="92" customFormat="1" ht="30" x14ac:dyDescent="0.4">
      <c r="A44" s="122" t="s">
        <v>92</v>
      </c>
      <c r="B44" s="62"/>
      <c r="C44" s="60">
        <f t="shared" ref="C44:H44" si="5">SUM(C42:C43)</f>
        <v>64742</v>
      </c>
      <c r="D44" s="274">
        <f t="shared" si="5"/>
        <v>35087</v>
      </c>
      <c r="E44" s="274">
        <f t="shared" si="5"/>
        <v>34055</v>
      </c>
      <c r="F44" s="60">
        <f t="shared" si="5"/>
        <v>64742</v>
      </c>
      <c r="G44" s="274">
        <f t="shared" si="5"/>
        <v>35087</v>
      </c>
      <c r="H44" s="274">
        <f t="shared" si="5"/>
        <v>34055</v>
      </c>
      <c r="I44" s="184"/>
      <c r="J44" s="335"/>
      <c r="K44" s="259"/>
    </row>
    <row r="45" spans="1:12" s="92" customFormat="1" ht="30" x14ac:dyDescent="0.4">
      <c r="A45" s="123" t="s">
        <v>204</v>
      </c>
      <c r="B45" s="58"/>
      <c r="C45" s="85">
        <v>60</v>
      </c>
      <c r="D45" s="289">
        <v>452</v>
      </c>
      <c r="E45" s="289">
        <v>23</v>
      </c>
      <c r="F45" s="85">
        <v>60</v>
      </c>
      <c r="G45" s="361">
        <v>452</v>
      </c>
      <c r="H45" s="361">
        <v>23</v>
      </c>
      <c r="I45" s="206"/>
      <c r="J45" s="358"/>
      <c r="K45" s="260"/>
    </row>
    <row r="46" spans="1:12" s="92" customFormat="1" ht="30.75" thickBot="1" x14ac:dyDescent="0.45">
      <c r="A46" s="447" t="s">
        <v>29</v>
      </c>
      <c r="B46" s="448"/>
      <c r="C46" s="449">
        <f>C45</f>
        <v>60</v>
      </c>
      <c r="D46" s="450">
        <f>D45</f>
        <v>452</v>
      </c>
      <c r="E46" s="450">
        <f>E45</f>
        <v>23</v>
      </c>
      <c r="F46" s="449">
        <f>SUM(F45:F45)</f>
        <v>60</v>
      </c>
      <c r="G46" s="450">
        <f>SUM(G45:G45)</f>
        <v>452</v>
      </c>
      <c r="H46" s="450">
        <f>SUM(H45:H45)</f>
        <v>23</v>
      </c>
      <c r="I46" s="451"/>
      <c r="J46" s="408"/>
      <c r="K46" s="459"/>
    </row>
    <row r="47" spans="1:12" s="92" customFormat="1" ht="30.75" thickBot="1" x14ac:dyDescent="0.45">
      <c r="A47" s="113" t="s">
        <v>93</v>
      </c>
      <c r="B47" s="54" t="s">
        <v>30</v>
      </c>
      <c r="C47" s="51">
        <f t="shared" ref="C47:H47" si="6">C41+C44+C46</f>
        <v>66617</v>
      </c>
      <c r="D47" s="280">
        <f t="shared" si="6"/>
        <v>37415</v>
      </c>
      <c r="E47" s="280">
        <f t="shared" si="6"/>
        <v>35797</v>
      </c>
      <c r="F47" s="51">
        <f t="shared" si="6"/>
        <v>66617</v>
      </c>
      <c r="G47" s="280">
        <f t="shared" si="6"/>
        <v>37415</v>
      </c>
      <c r="H47" s="280">
        <f t="shared" si="6"/>
        <v>35797</v>
      </c>
      <c r="I47" s="204"/>
      <c r="J47" s="438"/>
      <c r="K47" s="367"/>
    </row>
    <row r="48" spans="1:12" s="92" customFormat="1" ht="30" x14ac:dyDescent="0.4">
      <c r="A48" s="119" t="s">
        <v>31</v>
      </c>
      <c r="B48" s="106"/>
      <c r="C48" s="63">
        <f t="shared" ref="C48:H48" si="7">SUM(C49:C50)</f>
        <v>20250</v>
      </c>
      <c r="D48" s="271">
        <f t="shared" si="7"/>
        <v>27217</v>
      </c>
      <c r="E48" s="271">
        <f t="shared" si="7"/>
        <v>17895</v>
      </c>
      <c r="F48" s="63">
        <f t="shared" si="7"/>
        <v>20250</v>
      </c>
      <c r="G48" s="271">
        <f t="shared" si="7"/>
        <v>27217</v>
      </c>
      <c r="H48" s="271">
        <f t="shared" si="7"/>
        <v>17895</v>
      </c>
      <c r="I48" s="207"/>
      <c r="J48" s="334"/>
      <c r="K48" s="262"/>
    </row>
    <row r="49" spans="1:11" s="92" customFormat="1" ht="37.5" customHeight="1" x14ac:dyDescent="0.4">
      <c r="A49" s="105" t="s">
        <v>227</v>
      </c>
      <c r="B49" s="106"/>
      <c r="C49" s="16">
        <v>6500</v>
      </c>
      <c r="D49" s="284">
        <v>4632</v>
      </c>
      <c r="E49" s="284">
        <v>1174</v>
      </c>
      <c r="F49" s="16">
        <v>6500</v>
      </c>
      <c r="G49" s="330">
        <v>4632</v>
      </c>
      <c r="H49" s="330">
        <v>1174</v>
      </c>
      <c r="I49" s="184"/>
      <c r="J49" s="335"/>
      <c r="K49" s="259"/>
    </row>
    <row r="50" spans="1:11" s="92" customFormat="1" ht="37.5" customHeight="1" x14ac:dyDescent="0.4">
      <c r="A50" s="105" t="s">
        <v>235</v>
      </c>
      <c r="B50" s="106"/>
      <c r="C50" s="16">
        <v>13750</v>
      </c>
      <c r="D50" s="284">
        <v>22585</v>
      </c>
      <c r="E50" s="284">
        <v>16721</v>
      </c>
      <c r="F50" s="16">
        <v>13750</v>
      </c>
      <c r="G50" s="330">
        <v>22585</v>
      </c>
      <c r="H50" s="330">
        <v>16721</v>
      </c>
      <c r="I50" s="184"/>
      <c r="J50" s="335"/>
      <c r="K50" s="259"/>
    </row>
    <row r="51" spans="1:11" s="92" customFormat="1" ht="30" x14ac:dyDescent="0.4">
      <c r="A51" s="145" t="s">
        <v>231</v>
      </c>
      <c r="B51" s="106"/>
      <c r="C51" s="157">
        <v>400</v>
      </c>
      <c r="D51" s="293">
        <v>0</v>
      </c>
      <c r="E51" s="293">
        <v>0</v>
      </c>
      <c r="F51" s="157">
        <v>400</v>
      </c>
      <c r="G51" s="335">
        <v>0</v>
      </c>
      <c r="H51" s="335">
        <v>0</v>
      </c>
      <c r="I51" s="184"/>
      <c r="J51" s="335"/>
      <c r="K51" s="259"/>
    </row>
    <row r="52" spans="1:11" s="92" customFormat="1" ht="30" x14ac:dyDescent="0.4">
      <c r="A52" s="145" t="s">
        <v>300</v>
      </c>
      <c r="B52" s="106"/>
      <c r="C52" s="157">
        <v>0</v>
      </c>
      <c r="D52" s="293">
        <v>19</v>
      </c>
      <c r="E52" s="293">
        <v>0</v>
      </c>
      <c r="F52" s="157">
        <v>0</v>
      </c>
      <c r="G52" s="335">
        <v>19</v>
      </c>
      <c r="H52" s="335">
        <v>0</v>
      </c>
      <c r="I52" s="184"/>
      <c r="J52" s="335"/>
      <c r="K52" s="259"/>
    </row>
    <row r="53" spans="1:11" s="92" customFormat="1" ht="30" x14ac:dyDescent="0.4">
      <c r="A53" s="119" t="s">
        <v>207</v>
      </c>
      <c r="B53" s="106"/>
      <c r="C53" s="63">
        <v>5</v>
      </c>
      <c r="D53" s="271">
        <v>1</v>
      </c>
      <c r="E53" s="271">
        <v>0</v>
      </c>
      <c r="F53" s="63">
        <v>5</v>
      </c>
      <c r="G53" s="335">
        <v>1</v>
      </c>
      <c r="H53" s="335">
        <v>0</v>
      </c>
      <c r="I53" s="184"/>
      <c r="J53" s="335"/>
      <c r="K53" s="259"/>
    </row>
    <row r="54" spans="1:11" s="92" customFormat="1" ht="30" x14ac:dyDescent="0.4">
      <c r="A54" s="119" t="s">
        <v>208</v>
      </c>
      <c r="B54" s="106"/>
      <c r="C54" s="63">
        <v>200</v>
      </c>
      <c r="D54" s="271">
        <v>14</v>
      </c>
      <c r="E54" s="271">
        <v>14</v>
      </c>
      <c r="F54" s="63">
        <v>200</v>
      </c>
      <c r="G54" s="335">
        <v>14</v>
      </c>
      <c r="H54" s="335">
        <v>14</v>
      </c>
      <c r="I54" s="184"/>
      <c r="J54" s="335"/>
      <c r="K54" s="259"/>
    </row>
    <row r="55" spans="1:11" s="92" customFormat="1" ht="30.75" thickBot="1" x14ac:dyDescent="0.45">
      <c r="A55" s="119" t="s">
        <v>32</v>
      </c>
      <c r="B55" s="106"/>
      <c r="C55" s="63">
        <v>6145</v>
      </c>
      <c r="D55" s="271">
        <v>6654</v>
      </c>
      <c r="E55" s="271">
        <v>5463</v>
      </c>
      <c r="F55" s="63">
        <v>6145</v>
      </c>
      <c r="G55" s="366">
        <v>6654</v>
      </c>
      <c r="H55" s="366">
        <v>5463</v>
      </c>
      <c r="I55" s="212"/>
      <c r="J55" s="366"/>
      <c r="K55" s="260"/>
    </row>
    <row r="56" spans="1:11" s="92" customFormat="1" ht="42.75" customHeight="1" thickBot="1" x14ac:dyDescent="0.45">
      <c r="A56" s="113" t="s">
        <v>94</v>
      </c>
      <c r="B56" s="54" t="s">
        <v>33</v>
      </c>
      <c r="C56" s="51">
        <f>C48+C51+C53+C54+C55</f>
        <v>27000</v>
      </c>
      <c r="D56" s="280">
        <f>D48+D51+D52+D53+D54+D55</f>
        <v>33905</v>
      </c>
      <c r="E56" s="280">
        <f>E48+E51+E52+E53+E54+E55</f>
        <v>23372</v>
      </c>
      <c r="F56" s="51">
        <f>F48+F51+F53+F54+F55</f>
        <v>27000</v>
      </c>
      <c r="G56" s="280">
        <f>G48+G51+G52+G53+G54+G55</f>
        <v>33905</v>
      </c>
      <c r="H56" s="280">
        <f>H48+H51+H52+H53+H54+H55</f>
        <v>23372</v>
      </c>
      <c r="I56" s="204"/>
      <c r="J56" s="438"/>
      <c r="K56" s="367"/>
    </row>
    <row r="57" spans="1:11" s="92" customFormat="1" ht="42" customHeight="1" x14ac:dyDescent="0.4">
      <c r="A57" s="124" t="s">
        <v>155</v>
      </c>
      <c r="B57" s="125"/>
      <c r="C57" s="56">
        <f>SUM(C58:C58)</f>
        <v>414</v>
      </c>
      <c r="D57" s="275">
        <v>414</v>
      </c>
      <c r="E57" s="275">
        <v>414</v>
      </c>
      <c r="F57" s="56">
        <f>SUM(F58:F58)</f>
        <v>414</v>
      </c>
      <c r="G57" s="275">
        <f>SUM(G58:G58)</f>
        <v>414</v>
      </c>
      <c r="H57" s="275">
        <f>SUM(H58:H58)</f>
        <v>414</v>
      </c>
      <c r="I57" s="219"/>
      <c r="J57" s="402"/>
      <c r="K57" s="262"/>
    </row>
    <row r="58" spans="1:11" s="92" customFormat="1" ht="31.5" x14ac:dyDescent="0.4">
      <c r="A58" s="137" t="s">
        <v>226</v>
      </c>
      <c r="B58" s="141"/>
      <c r="C58" s="139">
        <v>414</v>
      </c>
      <c r="D58" s="284">
        <v>414</v>
      </c>
      <c r="E58" s="284">
        <v>414</v>
      </c>
      <c r="F58" s="139">
        <v>414</v>
      </c>
      <c r="G58" s="330">
        <v>414</v>
      </c>
      <c r="H58" s="330">
        <v>414</v>
      </c>
      <c r="I58" s="203"/>
      <c r="J58" s="335"/>
      <c r="K58" s="259"/>
    </row>
    <row r="59" spans="1:11" s="92" customFormat="1" ht="32.25" thickBot="1" x14ac:dyDescent="0.45">
      <c r="A59" s="430" t="s">
        <v>301</v>
      </c>
      <c r="B59" s="220"/>
      <c r="C59" s="221"/>
      <c r="D59" s="286">
        <v>10</v>
      </c>
      <c r="E59" s="286">
        <v>10</v>
      </c>
      <c r="F59" s="221"/>
      <c r="G59" s="366">
        <v>10</v>
      </c>
      <c r="H59" s="366">
        <v>10</v>
      </c>
      <c r="I59" s="222"/>
      <c r="J59" s="366"/>
      <c r="K59" s="260"/>
    </row>
    <row r="60" spans="1:11" s="92" customFormat="1" ht="36" customHeight="1" thickBot="1" x14ac:dyDescent="0.45">
      <c r="A60" s="113" t="s">
        <v>156</v>
      </c>
      <c r="B60" s="54" t="s">
        <v>157</v>
      </c>
      <c r="C60" s="51">
        <f>SUM(C58:C58)</f>
        <v>414</v>
      </c>
      <c r="D60" s="280">
        <f>D57+D59</f>
        <v>424</v>
      </c>
      <c r="E60" s="280">
        <f>E57+E59</f>
        <v>424</v>
      </c>
      <c r="F60" s="51">
        <f>SUM(F58:F58)</f>
        <v>414</v>
      </c>
      <c r="G60" s="280">
        <f>G57+G59</f>
        <v>424</v>
      </c>
      <c r="H60" s="280">
        <f>H57+H59</f>
        <v>424</v>
      </c>
      <c r="I60" s="51"/>
      <c r="J60" s="438"/>
      <c r="K60" s="367"/>
    </row>
    <row r="61" spans="1:11" s="140" customFormat="1" ht="30" x14ac:dyDescent="0.4">
      <c r="A61" s="126" t="s">
        <v>211</v>
      </c>
      <c r="B61" s="127"/>
      <c r="C61" s="80">
        <f>SUM(C62:C64)</f>
        <v>2800</v>
      </c>
      <c r="D61" s="354">
        <f>SUM(D62:D64)</f>
        <v>16841</v>
      </c>
      <c r="E61" s="354">
        <f>SUM(E62:E64)</f>
        <v>0</v>
      </c>
      <c r="F61" s="80"/>
      <c r="G61" s="331"/>
      <c r="H61" s="331"/>
      <c r="I61" s="80">
        <f>I64</f>
        <v>2800</v>
      </c>
      <c r="J61" s="403">
        <f>SUM(J62:J64)</f>
        <v>16841</v>
      </c>
      <c r="K61" s="368">
        <f>SUM(K62:K64)</f>
        <v>0</v>
      </c>
    </row>
    <row r="62" spans="1:11" s="140" customFormat="1" ht="47.25" x14ac:dyDescent="0.4">
      <c r="A62" s="135" t="s">
        <v>302</v>
      </c>
      <c r="B62" s="127"/>
      <c r="C62" s="86">
        <v>0</v>
      </c>
      <c r="D62" s="288">
        <v>391</v>
      </c>
      <c r="E62" s="288">
        <v>0</v>
      </c>
      <c r="F62" s="80"/>
      <c r="G62" s="284"/>
      <c r="H62" s="288"/>
      <c r="I62" s="86">
        <v>0</v>
      </c>
      <c r="J62" s="361">
        <v>391</v>
      </c>
      <c r="K62" s="369">
        <v>0</v>
      </c>
    </row>
    <row r="63" spans="1:11" s="140" customFormat="1" ht="47.25" x14ac:dyDescent="0.4">
      <c r="A63" s="135" t="s">
        <v>303</v>
      </c>
      <c r="B63" s="127"/>
      <c r="C63" s="86">
        <v>0</v>
      </c>
      <c r="D63" s="288">
        <v>13650</v>
      </c>
      <c r="E63" s="288">
        <v>0</v>
      </c>
      <c r="F63" s="80"/>
      <c r="G63" s="284"/>
      <c r="H63" s="288"/>
      <c r="I63" s="86">
        <v>0</v>
      </c>
      <c r="J63" s="361">
        <v>13650</v>
      </c>
      <c r="K63" s="369">
        <v>0</v>
      </c>
    </row>
    <row r="64" spans="1:11" s="92" customFormat="1" ht="48" thickBot="1" x14ac:dyDescent="0.45">
      <c r="A64" s="528" t="s">
        <v>210</v>
      </c>
      <c r="B64" s="529"/>
      <c r="C64" s="530">
        <v>2800</v>
      </c>
      <c r="D64" s="289">
        <v>2800</v>
      </c>
      <c r="E64" s="289">
        <v>0</v>
      </c>
      <c r="F64" s="530"/>
      <c r="G64" s="279"/>
      <c r="H64" s="279"/>
      <c r="I64" s="530">
        <v>2800</v>
      </c>
      <c r="J64" s="361">
        <v>2800</v>
      </c>
      <c r="K64" s="531">
        <v>0</v>
      </c>
    </row>
    <row r="65" spans="1:13" s="92" customFormat="1" ht="30.75" thickBot="1" x14ac:dyDescent="0.45">
      <c r="A65" s="113" t="s">
        <v>212</v>
      </c>
      <c r="B65" s="54" t="s">
        <v>213</v>
      </c>
      <c r="C65" s="51">
        <f>C61</f>
        <v>2800</v>
      </c>
      <c r="D65" s="280">
        <f>D61</f>
        <v>16841</v>
      </c>
      <c r="E65" s="280">
        <f>E61</f>
        <v>0</v>
      </c>
      <c r="F65" s="51"/>
      <c r="G65" s="342"/>
      <c r="H65" s="342"/>
      <c r="I65" s="51">
        <f>I61</f>
        <v>2800</v>
      </c>
      <c r="J65" s="339">
        <f>J61</f>
        <v>16841</v>
      </c>
      <c r="K65" s="261">
        <f>K61</f>
        <v>0</v>
      </c>
    </row>
    <row r="66" spans="1:13" s="92" customFormat="1" ht="30.75" thickBot="1" x14ac:dyDescent="0.45">
      <c r="A66" s="113" t="s">
        <v>95</v>
      </c>
      <c r="B66" s="54" t="s">
        <v>262</v>
      </c>
      <c r="C66" s="172">
        <f>C34+C38+C47+C56+C60+C65</f>
        <v>306619</v>
      </c>
      <c r="D66" s="267">
        <f>D34+D38+D47+D56+D60+D65</f>
        <v>283179</v>
      </c>
      <c r="E66" s="267">
        <f>E34+E38+E47+E56+E60+E65</f>
        <v>254187</v>
      </c>
      <c r="F66" s="172">
        <f>F34+F47+F56+F60+F65</f>
        <v>247775</v>
      </c>
      <c r="G66" s="267">
        <f>G34+G38+G47+G56+G60+G65</f>
        <v>205883</v>
      </c>
      <c r="H66" s="267">
        <f>H34+H38+H47+H56+H60+H65</f>
        <v>193732</v>
      </c>
      <c r="I66" s="51">
        <f>I38+I65</f>
        <v>58844</v>
      </c>
      <c r="J66" s="339">
        <f>J38+J65</f>
        <v>77296</v>
      </c>
      <c r="K66" s="261">
        <f>K38+K65</f>
        <v>60455</v>
      </c>
    </row>
    <row r="67" spans="1:13" s="92" customFormat="1" ht="30" x14ac:dyDescent="0.4">
      <c r="A67" s="243" t="s">
        <v>324</v>
      </c>
      <c r="B67" s="217"/>
      <c r="C67" s="241">
        <v>0</v>
      </c>
      <c r="D67" s="355">
        <v>29725</v>
      </c>
      <c r="E67" s="355">
        <v>29725</v>
      </c>
      <c r="F67" s="241"/>
      <c r="G67" s="355">
        <v>29725</v>
      </c>
      <c r="H67" s="355">
        <v>29725</v>
      </c>
      <c r="I67" s="159"/>
      <c r="J67" s="363"/>
      <c r="K67" s="262"/>
    </row>
    <row r="68" spans="1:13" s="92" customFormat="1" ht="30" x14ac:dyDescent="0.4">
      <c r="A68" s="119" t="s">
        <v>334</v>
      </c>
      <c r="B68" s="218"/>
      <c r="C68" s="157">
        <v>0</v>
      </c>
      <c r="D68" s="293">
        <v>3829</v>
      </c>
      <c r="E68" s="293">
        <v>3829</v>
      </c>
      <c r="F68" s="157">
        <v>0</v>
      </c>
      <c r="G68" s="293">
        <v>3829</v>
      </c>
      <c r="H68" s="293">
        <v>3829</v>
      </c>
      <c r="I68" s="63"/>
      <c r="J68" s="335"/>
      <c r="K68" s="259"/>
    </row>
    <row r="69" spans="1:13" s="92" customFormat="1" ht="30.75" thickBot="1" x14ac:dyDescent="0.45">
      <c r="A69" s="240" t="s">
        <v>34</v>
      </c>
      <c r="B69" s="242"/>
      <c r="C69" s="146">
        <v>55577</v>
      </c>
      <c r="D69" s="277">
        <v>48814</v>
      </c>
      <c r="E69" s="277">
        <v>48814</v>
      </c>
      <c r="F69" s="146">
        <v>25261</v>
      </c>
      <c r="G69" s="366">
        <v>18498</v>
      </c>
      <c r="H69" s="366">
        <v>18498</v>
      </c>
      <c r="I69" s="150">
        <v>30316</v>
      </c>
      <c r="J69" s="366">
        <v>30316</v>
      </c>
      <c r="K69" s="260">
        <v>30316</v>
      </c>
    </row>
    <row r="70" spans="1:13" s="131" customFormat="1" ht="30" customHeight="1" thickBot="1" x14ac:dyDescent="0.5">
      <c r="A70" s="113" t="s">
        <v>158</v>
      </c>
      <c r="B70" s="54" t="s">
        <v>35</v>
      </c>
      <c r="C70" s="51">
        <f>C69</f>
        <v>55577</v>
      </c>
      <c r="D70" s="280">
        <f>SUM(D67:D69)</f>
        <v>82368</v>
      </c>
      <c r="E70" s="280">
        <f>SUM(E67:E69)</f>
        <v>82368</v>
      </c>
      <c r="F70" s="51">
        <f t="shared" ref="F70:K70" si="8">SUM(F67:F69)</f>
        <v>25261</v>
      </c>
      <c r="G70" s="280">
        <f t="shared" si="8"/>
        <v>52052</v>
      </c>
      <c r="H70" s="280">
        <f t="shared" si="8"/>
        <v>52052</v>
      </c>
      <c r="I70" s="51">
        <f t="shared" si="8"/>
        <v>30316</v>
      </c>
      <c r="J70" s="339">
        <f t="shared" si="8"/>
        <v>30316</v>
      </c>
      <c r="K70" s="261">
        <f t="shared" si="8"/>
        <v>30316</v>
      </c>
    </row>
    <row r="71" spans="1:13" ht="16.5" thickBot="1" x14ac:dyDescent="0.3">
      <c r="A71" s="129" t="s">
        <v>36</v>
      </c>
      <c r="B71" s="130"/>
      <c r="C71" s="51">
        <f t="shared" ref="C71:K71" si="9">C66+C70</f>
        <v>362196</v>
      </c>
      <c r="D71" s="280">
        <f t="shared" si="9"/>
        <v>365547</v>
      </c>
      <c r="E71" s="280">
        <f t="shared" si="9"/>
        <v>336555</v>
      </c>
      <c r="F71" s="51">
        <f t="shared" si="9"/>
        <v>273036</v>
      </c>
      <c r="G71" s="280">
        <f t="shared" si="9"/>
        <v>257935</v>
      </c>
      <c r="H71" s="280">
        <f t="shared" si="9"/>
        <v>245784</v>
      </c>
      <c r="I71" s="51">
        <f t="shared" si="9"/>
        <v>89160</v>
      </c>
      <c r="J71" s="339">
        <f t="shared" si="9"/>
        <v>107612</v>
      </c>
      <c r="K71" s="261">
        <f t="shared" si="9"/>
        <v>90771</v>
      </c>
    </row>
    <row r="72" spans="1:13" x14ac:dyDescent="0.2">
      <c r="M72" s="6"/>
    </row>
    <row r="75" spans="1:13" x14ac:dyDescent="0.2">
      <c r="G75" s="311"/>
      <c r="H75" s="311"/>
    </row>
    <row r="76" spans="1:13" x14ac:dyDescent="0.2">
      <c r="F76" s="6"/>
    </row>
  </sheetData>
  <mergeCells count="2">
    <mergeCell ref="C2:K2"/>
    <mergeCell ref="A1:J1"/>
  </mergeCells>
  <phoneticPr fontId="0" type="noConversion"/>
  <printOptions horizontalCentered="1"/>
  <pageMargins left="0.15748031496062992" right="0.15748031496062992" top="0.23622047244094491" bottom="0.15748031496062992" header="0.47244094488188981" footer="0.15748031496062992"/>
  <pageSetup paperSize="8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K103"/>
  <sheetViews>
    <sheetView view="pageBreakPreview" zoomScale="20" zoomScaleNormal="100" zoomScaleSheetLayoutView="20" workbookViewId="0">
      <selection activeCell="D89" sqref="D89"/>
    </sheetView>
  </sheetViews>
  <sheetFormatPr defaultRowHeight="15" x14ac:dyDescent="0.25"/>
  <cols>
    <col min="1" max="1" width="10.42578125" customWidth="1"/>
    <col min="2" max="2" width="42.28515625" customWidth="1"/>
    <col min="3" max="3" width="23.140625" customWidth="1"/>
    <col min="4" max="4" width="25.28515625" bestFit="1" customWidth="1"/>
    <col min="5" max="5" width="24" bestFit="1" customWidth="1"/>
    <col min="6" max="6" width="20.5703125" bestFit="1" customWidth="1"/>
    <col min="7" max="7" width="15.5703125" bestFit="1" customWidth="1"/>
    <col min="8" max="8" width="12.28515625" bestFit="1" customWidth="1"/>
    <col min="9" max="9" width="12.42578125" customWidth="1"/>
    <col min="10" max="10" width="13.7109375" customWidth="1"/>
    <col min="11" max="11" width="13.5703125" customWidth="1"/>
    <col min="12" max="12" width="12.85546875" customWidth="1"/>
    <col min="13" max="13" width="13.140625" bestFit="1" customWidth="1"/>
    <col min="14" max="14" width="12.85546875" customWidth="1"/>
    <col min="15" max="15" width="13" customWidth="1"/>
    <col min="16" max="16" width="12.85546875" customWidth="1"/>
    <col min="17" max="17" width="12.7109375" customWidth="1"/>
    <col min="18" max="18" width="13" customWidth="1"/>
    <col min="19" max="19" width="12.7109375" customWidth="1"/>
    <col min="20" max="20" width="15.140625" customWidth="1"/>
    <col min="21" max="22" width="13.28515625" customWidth="1"/>
    <col min="23" max="23" width="13.7109375" customWidth="1"/>
    <col min="24" max="24" width="14.140625" customWidth="1"/>
    <col min="25" max="25" width="13.28515625" customWidth="1"/>
    <col min="26" max="27" width="13.140625" customWidth="1"/>
    <col min="28" max="28" width="12.85546875" customWidth="1"/>
    <col min="29" max="29" width="13" customWidth="1"/>
    <col min="30" max="31" width="13.7109375" customWidth="1"/>
    <col min="32" max="34" width="13.140625" customWidth="1"/>
    <col min="35" max="35" width="13.85546875" customWidth="1"/>
    <col min="36" max="36" width="13.28515625" customWidth="1"/>
    <col min="37" max="37" width="12.28515625" customWidth="1"/>
  </cols>
  <sheetData>
    <row r="1" spans="1:29" ht="21" customHeight="1" x14ac:dyDescent="0.25">
      <c r="A1" s="795" t="s">
        <v>557</v>
      </c>
      <c r="B1" s="795"/>
      <c r="C1" s="795"/>
      <c r="D1" s="795"/>
      <c r="E1" s="795"/>
      <c r="F1" s="795"/>
      <c r="G1" s="795"/>
      <c r="H1" s="795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  <c r="AC1" s="553"/>
    </row>
    <row r="2" spans="1:29" ht="15.75" x14ac:dyDescent="0.25">
      <c r="A2" s="799" t="s">
        <v>434</v>
      </c>
      <c r="B2" s="800"/>
      <c r="C2" s="800"/>
      <c r="D2" s="800"/>
      <c r="E2" s="800"/>
      <c r="F2" s="554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</row>
    <row r="3" spans="1:29" ht="33.75" x14ac:dyDescent="0.25">
      <c r="A3" s="556" t="s">
        <v>435</v>
      </c>
      <c r="B3" s="556" t="s">
        <v>8</v>
      </c>
      <c r="C3" s="556" t="s">
        <v>436</v>
      </c>
      <c r="D3" s="556" t="s">
        <v>437</v>
      </c>
      <c r="E3" s="556" t="s">
        <v>438</v>
      </c>
      <c r="F3" s="557" t="s">
        <v>439</v>
      </c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</row>
    <row r="4" spans="1:29" ht="15.75" x14ac:dyDescent="0.25">
      <c r="A4" s="558">
        <v>1</v>
      </c>
      <c r="B4" s="558">
        <v>2</v>
      </c>
      <c r="C4" s="558">
        <v>3</v>
      </c>
      <c r="D4" s="558">
        <v>4</v>
      </c>
      <c r="E4" s="558">
        <v>5</v>
      </c>
      <c r="F4" s="559">
        <v>6</v>
      </c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</row>
    <row r="5" spans="1:29" ht="25.5" x14ac:dyDescent="0.25">
      <c r="A5" s="560" t="s">
        <v>411</v>
      </c>
      <c r="B5" s="561" t="s">
        <v>539</v>
      </c>
      <c r="C5" s="585">
        <v>250</v>
      </c>
      <c r="D5" s="585">
        <v>250</v>
      </c>
      <c r="E5" s="586">
        <v>0</v>
      </c>
      <c r="F5" s="585">
        <f>C5-D5-E5</f>
        <v>0</v>
      </c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553"/>
      <c r="X5" s="553"/>
      <c r="Y5" s="553"/>
      <c r="Z5" s="553"/>
      <c r="AA5" s="553"/>
      <c r="AB5" s="553"/>
      <c r="AC5" s="553"/>
    </row>
    <row r="6" spans="1:29" x14ac:dyDescent="0.25">
      <c r="A6" s="560" t="s">
        <v>413</v>
      </c>
      <c r="B6" s="561" t="s">
        <v>440</v>
      </c>
      <c r="C6" s="586">
        <v>1121</v>
      </c>
      <c r="D6" s="586">
        <v>1121</v>
      </c>
      <c r="E6" s="586">
        <v>0</v>
      </c>
      <c r="F6" s="585">
        <f t="shared" ref="F6:F17" si="0">C6-D6-E6</f>
        <v>0</v>
      </c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  <c r="R6" s="553"/>
      <c r="S6" s="553"/>
      <c r="T6" s="553"/>
      <c r="U6" s="553"/>
      <c r="V6" s="553"/>
      <c r="W6" s="553"/>
      <c r="X6" s="553"/>
      <c r="Y6" s="553"/>
      <c r="Z6" s="553"/>
      <c r="AA6" s="553"/>
      <c r="AB6" s="553"/>
      <c r="AC6" s="553"/>
    </row>
    <row r="7" spans="1:29" ht="25.5" x14ac:dyDescent="0.25">
      <c r="A7" s="560" t="s">
        <v>415</v>
      </c>
      <c r="B7" s="561" t="s">
        <v>540</v>
      </c>
      <c r="C7" s="586">
        <v>422</v>
      </c>
      <c r="D7" s="586">
        <v>367</v>
      </c>
      <c r="E7" s="586">
        <v>0</v>
      </c>
      <c r="F7" s="585">
        <f t="shared" si="0"/>
        <v>55</v>
      </c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</row>
    <row r="8" spans="1:29" ht="25.5" x14ac:dyDescent="0.25">
      <c r="A8" s="560" t="s">
        <v>417</v>
      </c>
      <c r="B8" s="561" t="s">
        <v>441</v>
      </c>
      <c r="C8" s="586">
        <v>1638</v>
      </c>
      <c r="D8" s="586">
        <v>1638</v>
      </c>
      <c r="E8" s="586">
        <v>0</v>
      </c>
      <c r="F8" s="585">
        <f t="shared" si="0"/>
        <v>0</v>
      </c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53"/>
      <c r="AA8" s="553"/>
      <c r="AB8" s="553"/>
      <c r="AC8" s="553"/>
    </row>
    <row r="9" spans="1:29" ht="25.5" x14ac:dyDescent="0.25">
      <c r="A9" s="560" t="s">
        <v>442</v>
      </c>
      <c r="B9" s="561" t="s">
        <v>443</v>
      </c>
      <c r="C9" s="586">
        <v>1800</v>
      </c>
      <c r="D9" s="586">
        <v>1800</v>
      </c>
      <c r="E9" s="586">
        <v>0</v>
      </c>
      <c r="F9" s="585">
        <f t="shared" si="0"/>
        <v>0</v>
      </c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  <c r="AC9" s="553"/>
    </row>
    <row r="10" spans="1:29" ht="25.5" x14ac:dyDescent="0.25">
      <c r="A10" s="562">
        <v>14</v>
      </c>
      <c r="B10" s="563" t="s">
        <v>444</v>
      </c>
      <c r="C10" s="587">
        <f>C9</f>
        <v>1800</v>
      </c>
      <c r="D10" s="587">
        <f>D9</f>
        <v>1800</v>
      </c>
      <c r="E10" s="587">
        <v>0</v>
      </c>
      <c r="F10" s="585">
        <f t="shared" si="0"/>
        <v>0</v>
      </c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553"/>
      <c r="AB10" s="553"/>
      <c r="AC10" s="553"/>
    </row>
    <row r="11" spans="1:29" x14ac:dyDescent="0.25">
      <c r="A11" s="562">
        <v>25</v>
      </c>
      <c r="B11" s="561" t="s">
        <v>541</v>
      </c>
      <c r="C11" s="586">
        <v>900</v>
      </c>
      <c r="D11" s="586">
        <v>900</v>
      </c>
      <c r="E11" s="586">
        <v>0</v>
      </c>
      <c r="F11" s="585">
        <f t="shared" si="0"/>
        <v>0</v>
      </c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553"/>
      <c r="X11" s="553"/>
      <c r="Y11" s="553"/>
      <c r="Z11" s="553"/>
      <c r="AA11" s="553"/>
      <c r="AB11" s="553"/>
      <c r="AC11" s="553"/>
    </row>
    <row r="12" spans="1:29" ht="25.5" x14ac:dyDescent="0.25">
      <c r="A12" s="562">
        <v>28</v>
      </c>
      <c r="B12" s="561" t="s">
        <v>445</v>
      </c>
      <c r="C12" s="586">
        <v>389</v>
      </c>
      <c r="D12" s="586">
        <v>0</v>
      </c>
      <c r="E12" s="586">
        <v>389</v>
      </c>
      <c r="F12" s="585">
        <f t="shared" si="0"/>
        <v>0</v>
      </c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3"/>
      <c r="X12" s="553"/>
      <c r="Y12" s="553"/>
      <c r="Z12" s="553"/>
      <c r="AA12" s="553"/>
      <c r="AB12" s="553"/>
      <c r="AC12" s="553"/>
    </row>
    <row r="13" spans="1:29" x14ac:dyDescent="0.25">
      <c r="A13" s="564">
        <v>34</v>
      </c>
      <c r="B13" s="561" t="s">
        <v>542</v>
      </c>
      <c r="C13" s="586">
        <v>12552</v>
      </c>
      <c r="D13" s="586">
        <v>12552</v>
      </c>
      <c r="E13" s="586">
        <v>0</v>
      </c>
      <c r="F13" s="585">
        <f t="shared" si="0"/>
        <v>0</v>
      </c>
      <c r="G13" s="553"/>
      <c r="H13" s="553"/>
      <c r="I13" s="553"/>
      <c r="J13" s="553"/>
      <c r="K13" s="553"/>
      <c r="L13" s="553"/>
      <c r="M13" s="553"/>
      <c r="N13" s="553"/>
      <c r="O13" s="553"/>
      <c r="P13" s="553"/>
      <c r="Q13" s="553"/>
      <c r="R13" s="553"/>
      <c r="S13" s="553"/>
      <c r="T13" s="553"/>
      <c r="U13" s="553"/>
      <c r="V13" s="553"/>
      <c r="W13" s="553"/>
      <c r="X13" s="553"/>
      <c r="Y13" s="553"/>
      <c r="Z13" s="553"/>
      <c r="AA13" s="553"/>
      <c r="AB13" s="553"/>
      <c r="AC13" s="553"/>
    </row>
    <row r="14" spans="1:29" ht="25.5" x14ac:dyDescent="0.25">
      <c r="A14" s="562">
        <v>36</v>
      </c>
      <c r="B14" s="563" t="s">
        <v>446</v>
      </c>
      <c r="C14" s="587">
        <f>SUM(C11:C13)</f>
        <v>13841</v>
      </c>
      <c r="D14" s="587">
        <f>SUM(D11:D13)</f>
        <v>13452</v>
      </c>
      <c r="E14" s="587">
        <f>SUM(E11:E13)</f>
        <v>389</v>
      </c>
      <c r="F14" s="585">
        <f t="shared" si="0"/>
        <v>0</v>
      </c>
      <c r="G14" s="553"/>
      <c r="H14" s="553"/>
      <c r="I14" s="553"/>
      <c r="J14" s="553"/>
      <c r="K14" s="553"/>
      <c r="L14" s="553"/>
      <c r="M14" s="553"/>
      <c r="N14" s="553"/>
      <c r="O14" s="553"/>
      <c r="P14" s="553"/>
      <c r="Q14" s="553"/>
      <c r="R14" s="553"/>
      <c r="S14" s="553"/>
      <c r="T14" s="553"/>
      <c r="U14" s="553"/>
      <c r="V14" s="553"/>
      <c r="W14" s="553"/>
      <c r="X14" s="553"/>
      <c r="Y14" s="553"/>
      <c r="Z14" s="553"/>
      <c r="AA14" s="553"/>
      <c r="AB14" s="553"/>
      <c r="AC14" s="553"/>
    </row>
    <row r="15" spans="1:29" ht="25.5" x14ac:dyDescent="0.25">
      <c r="A15" s="564">
        <v>90</v>
      </c>
      <c r="B15" s="561" t="s">
        <v>543</v>
      </c>
      <c r="C15" s="586">
        <v>1150</v>
      </c>
      <c r="D15" s="586">
        <v>1150</v>
      </c>
      <c r="E15" s="586">
        <v>0</v>
      </c>
      <c r="F15" s="585">
        <f t="shared" si="0"/>
        <v>0</v>
      </c>
      <c r="G15" s="553"/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3"/>
      <c r="X15" s="553"/>
      <c r="Y15" s="553"/>
      <c r="Z15" s="553"/>
      <c r="AA15" s="553"/>
      <c r="AB15" s="553"/>
      <c r="AC15" s="553"/>
    </row>
    <row r="16" spans="1:29" ht="25.5" x14ac:dyDescent="0.25">
      <c r="A16" s="564">
        <v>92</v>
      </c>
      <c r="B16" s="561" t="s">
        <v>544</v>
      </c>
      <c r="C16" s="586">
        <v>2040</v>
      </c>
      <c r="D16" s="586">
        <v>2040</v>
      </c>
      <c r="E16" s="586">
        <v>0</v>
      </c>
      <c r="F16" s="585">
        <f t="shared" si="0"/>
        <v>0</v>
      </c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  <c r="Y16" s="553"/>
      <c r="Z16" s="553"/>
      <c r="AA16" s="553"/>
      <c r="AB16" s="553"/>
      <c r="AC16" s="553"/>
    </row>
    <row r="17" spans="1:29" ht="25.5" x14ac:dyDescent="0.25">
      <c r="A17" s="562">
        <v>106</v>
      </c>
      <c r="B17" s="563" t="s">
        <v>448</v>
      </c>
      <c r="C17" s="587">
        <f>C5+C6+C7+C8+C10+C14+C15+C16</f>
        <v>22262</v>
      </c>
      <c r="D17" s="587">
        <f>D5+D6+D7+D8+D10+D14+D15+D16</f>
        <v>21818</v>
      </c>
      <c r="E17" s="587">
        <f>E5+E6+E7+E8+E10+E14+E15+E16</f>
        <v>389</v>
      </c>
      <c r="F17" s="585">
        <f t="shared" si="0"/>
        <v>55</v>
      </c>
      <c r="G17" s="553"/>
      <c r="H17" s="553"/>
      <c r="I17" s="553"/>
      <c r="J17" s="553"/>
      <c r="K17" s="553"/>
      <c r="L17" s="553"/>
      <c r="M17" s="553"/>
      <c r="N17" s="553"/>
      <c r="O17" s="553"/>
      <c r="P17" s="553"/>
      <c r="Q17" s="553"/>
      <c r="R17" s="553"/>
      <c r="S17" s="553"/>
      <c r="T17" s="553"/>
      <c r="U17" s="553"/>
      <c r="V17" s="553"/>
      <c r="W17" s="553"/>
      <c r="X17" s="553"/>
      <c r="Y17" s="553"/>
      <c r="Z17" s="553"/>
      <c r="AA17" s="553"/>
      <c r="AB17" s="553"/>
      <c r="AC17" s="553"/>
    </row>
    <row r="18" spans="1:29" x14ac:dyDescent="0.25">
      <c r="A18" s="565"/>
      <c r="B18" s="566"/>
      <c r="C18" s="567"/>
      <c r="D18" s="567"/>
      <c r="E18" s="567"/>
      <c r="F18" s="567"/>
      <c r="G18" s="553"/>
      <c r="H18" s="553"/>
      <c r="I18" s="553"/>
      <c r="J18" s="553"/>
      <c r="K18" s="553"/>
      <c r="L18" s="553"/>
      <c r="M18" s="553"/>
      <c r="N18" s="553"/>
      <c r="O18" s="553"/>
      <c r="P18" s="553"/>
      <c r="Q18" s="553"/>
      <c r="R18" s="553"/>
      <c r="S18" s="553"/>
      <c r="T18" s="553"/>
      <c r="U18" s="553"/>
      <c r="V18" s="553"/>
      <c r="W18" s="553"/>
      <c r="X18" s="553"/>
      <c r="Y18" s="553"/>
      <c r="Z18" s="553"/>
      <c r="AA18" s="553"/>
      <c r="AB18" s="553"/>
      <c r="AC18" s="553"/>
    </row>
    <row r="19" spans="1:29" ht="15.75" x14ac:dyDescent="0.25">
      <c r="A19" s="799" t="s">
        <v>545</v>
      </c>
      <c r="B19" s="800"/>
      <c r="C19" s="800"/>
      <c r="D19" s="800"/>
      <c r="E19" s="800"/>
      <c r="F19" s="567"/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3"/>
      <c r="X19" s="553"/>
      <c r="Y19" s="553"/>
      <c r="Z19" s="553"/>
      <c r="AA19" s="553"/>
      <c r="AB19" s="553"/>
      <c r="AC19" s="553"/>
    </row>
    <row r="20" spans="1:29" ht="45" x14ac:dyDescent="0.25">
      <c r="A20" s="556" t="s">
        <v>435</v>
      </c>
      <c r="B20" s="556" t="s">
        <v>8</v>
      </c>
      <c r="C20" s="556" t="s">
        <v>547</v>
      </c>
      <c r="D20" s="556" t="s">
        <v>548</v>
      </c>
      <c r="E20" s="557" t="s">
        <v>449</v>
      </c>
      <c r="F20" s="567"/>
      <c r="G20" s="553"/>
      <c r="H20" s="553"/>
      <c r="I20" s="553"/>
      <c r="J20" s="553"/>
      <c r="K20" s="553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  <c r="Y20" s="553"/>
      <c r="Z20" s="553"/>
      <c r="AA20" s="553"/>
      <c r="AB20" s="553"/>
      <c r="AC20" s="553"/>
    </row>
    <row r="21" spans="1:29" ht="15.75" x14ac:dyDescent="0.25">
      <c r="A21" s="558">
        <v>1</v>
      </c>
      <c r="B21" s="558">
        <v>2</v>
      </c>
      <c r="C21" s="558">
        <v>3</v>
      </c>
      <c r="D21" s="558">
        <v>4</v>
      </c>
      <c r="E21" s="558">
        <v>5</v>
      </c>
      <c r="F21" s="567"/>
      <c r="G21" s="553"/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  <c r="Y21" s="553"/>
      <c r="Z21" s="553"/>
      <c r="AA21" s="553"/>
      <c r="AB21" s="553"/>
      <c r="AC21" s="553"/>
    </row>
    <row r="22" spans="1:29" ht="25.5" x14ac:dyDescent="0.25">
      <c r="A22" s="560" t="s">
        <v>546</v>
      </c>
      <c r="B22" s="561" t="s">
        <v>549</v>
      </c>
      <c r="C22" s="588">
        <v>462</v>
      </c>
      <c r="D22" s="588">
        <v>462</v>
      </c>
      <c r="E22" s="588">
        <f>C22-D22</f>
        <v>0</v>
      </c>
      <c r="F22" s="567"/>
      <c r="G22" s="553"/>
      <c r="H22" s="553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553"/>
      <c r="AB22" s="553"/>
      <c r="AC22" s="553"/>
    </row>
    <row r="23" spans="1:29" ht="25.5" x14ac:dyDescent="0.25">
      <c r="A23" s="568" t="s">
        <v>550</v>
      </c>
      <c r="B23" s="563" t="s">
        <v>551</v>
      </c>
      <c r="C23" s="589">
        <f>C22</f>
        <v>462</v>
      </c>
      <c r="D23" s="589">
        <f t="shared" ref="D23" si="1">D22</f>
        <v>462</v>
      </c>
      <c r="E23" s="589">
        <f t="shared" ref="E23:E26" si="2">C23-D23</f>
        <v>0</v>
      </c>
      <c r="F23" s="567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</row>
    <row r="24" spans="1:29" ht="38.25" x14ac:dyDescent="0.25">
      <c r="A24" s="560" t="s">
        <v>552</v>
      </c>
      <c r="B24" s="561" t="s">
        <v>553</v>
      </c>
      <c r="C24" s="588">
        <v>124</v>
      </c>
      <c r="D24" s="588">
        <v>0</v>
      </c>
      <c r="E24" s="588">
        <f t="shared" si="2"/>
        <v>124</v>
      </c>
      <c r="F24" s="567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  <c r="S24" s="553"/>
      <c r="T24" s="553"/>
      <c r="U24" s="553"/>
      <c r="V24" s="553"/>
      <c r="W24" s="553"/>
      <c r="X24" s="553"/>
      <c r="Y24" s="553"/>
      <c r="Z24" s="553"/>
      <c r="AA24" s="553"/>
      <c r="AB24" s="553"/>
      <c r="AC24" s="553"/>
    </row>
    <row r="25" spans="1:29" ht="38.25" x14ac:dyDescent="0.25">
      <c r="A25" s="560" t="s">
        <v>554</v>
      </c>
      <c r="B25" s="561" t="s">
        <v>447</v>
      </c>
      <c r="C25" s="588">
        <v>420</v>
      </c>
      <c r="D25" s="588">
        <v>396</v>
      </c>
      <c r="E25" s="588">
        <f t="shared" si="2"/>
        <v>24</v>
      </c>
      <c r="F25" s="567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553"/>
      <c r="AB25" s="553"/>
      <c r="AC25" s="553"/>
    </row>
    <row r="26" spans="1:29" ht="25.5" x14ac:dyDescent="0.25">
      <c r="A26" s="568" t="s">
        <v>450</v>
      </c>
      <c r="B26" s="563" t="s">
        <v>555</v>
      </c>
      <c r="C26" s="589">
        <f>C23+C24+C25</f>
        <v>1006</v>
      </c>
      <c r="D26" s="589">
        <f>D23+D24+D25</f>
        <v>858</v>
      </c>
      <c r="E26" s="589">
        <f t="shared" si="2"/>
        <v>148</v>
      </c>
      <c r="F26" s="567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  <c r="V26" s="553"/>
      <c r="W26" s="553"/>
      <c r="X26" s="553"/>
      <c r="Y26" s="553"/>
      <c r="Z26" s="553"/>
      <c r="AA26" s="553"/>
      <c r="AB26" s="553"/>
      <c r="AC26" s="553"/>
    </row>
    <row r="27" spans="1:29" x14ac:dyDescent="0.25">
      <c r="A27" s="553"/>
      <c r="B27" s="553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/>
      <c r="AC27" s="553"/>
    </row>
    <row r="28" spans="1:29" ht="15" customHeight="1" x14ac:dyDescent="0.25">
      <c r="A28" s="796" t="s">
        <v>451</v>
      </c>
      <c r="B28" s="797"/>
      <c r="C28" s="797"/>
      <c r="D28" s="797"/>
      <c r="E28" s="797"/>
      <c r="F28" s="797"/>
      <c r="G28" s="797"/>
      <c r="H28" s="797"/>
      <c r="I28" s="797"/>
      <c r="J28" s="798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3"/>
      <c r="V28" s="553"/>
      <c r="W28" s="553"/>
      <c r="X28" s="553"/>
      <c r="Y28" s="553"/>
      <c r="Z28" s="553"/>
      <c r="AA28" s="553"/>
      <c r="AB28" s="553"/>
      <c r="AC28" s="553"/>
    </row>
    <row r="29" spans="1:29" ht="78.75" x14ac:dyDescent="0.25">
      <c r="A29" s="569" t="s">
        <v>435</v>
      </c>
      <c r="B29" s="569" t="s">
        <v>8</v>
      </c>
      <c r="C29" s="569" t="s">
        <v>452</v>
      </c>
      <c r="D29" s="569" t="s">
        <v>453</v>
      </c>
      <c r="E29" s="569" t="s">
        <v>454</v>
      </c>
      <c r="F29" s="569" t="s">
        <v>455</v>
      </c>
      <c r="G29" s="569" t="s">
        <v>556</v>
      </c>
      <c r="H29" s="569" t="s">
        <v>455</v>
      </c>
      <c r="I29" s="569" t="s">
        <v>558</v>
      </c>
      <c r="J29" s="569" t="s">
        <v>455</v>
      </c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  <c r="AC29" s="570"/>
    </row>
    <row r="30" spans="1:29" ht="15.75" x14ac:dyDescent="0.25">
      <c r="A30" s="558">
        <v>1</v>
      </c>
      <c r="B30" s="558">
        <v>2</v>
      </c>
      <c r="C30" s="558">
        <v>3</v>
      </c>
      <c r="D30" s="558">
        <v>6</v>
      </c>
      <c r="E30" s="558">
        <v>8</v>
      </c>
      <c r="F30" s="558">
        <v>9</v>
      </c>
      <c r="G30" s="142">
        <v>12</v>
      </c>
      <c r="H30" s="142">
        <v>13</v>
      </c>
      <c r="I30" s="142">
        <v>16</v>
      </c>
      <c r="J30" s="142">
        <v>17</v>
      </c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3"/>
      <c r="Y30" s="553"/>
      <c r="Z30" s="553"/>
      <c r="AA30" s="553"/>
      <c r="AB30" s="553"/>
      <c r="AC30" s="553"/>
    </row>
    <row r="31" spans="1:29" ht="25.5" x14ac:dyDescent="0.25">
      <c r="A31" s="564" t="s">
        <v>411</v>
      </c>
      <c r="B31" s="561" t="s">
        <v>456</v>
      </c>
      <c r="C31" s="586">
        <v>82214</v>
      </c>
      <c r="D31" s="586">
        <v>82214</v>
      </c>
      <c r="E31" s="586">
        <v>252173</v>
      </c>
      <c r="F31" s="586">
        <v>82214</v>
      </c>
      <c r="G31" s="590">
        <v>2040</v>
      </c>
      <c r="H31" s="590">
        <v>2040</v>
      </c>
      <c r="I31" s="590">
        <v>0</v>
      </c>
      <c r="J31" s="590">
        <v>0</v>
      </c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3"/>
      <c r="X31" s="553"/>
      <c r="Y31" s="553"/>
      <c r="Z31" s="553"/>
      <c r="AA31" s="553"/>
      <c r="AB31" s="553"/>
      <c r="AC31" s="553"/>
    </row>
    <row r="32" spans="1:29" ht="25.5" x14ac:dyDescent="0.25">
      <c r="A32" s="560" t="s">
        <v>415</v>
      </c>
      <c r="B32" s="561" t="s">
        <v>457</v>
      </c>
      <c r="C32" s="586">
        <v>0</v>
      </c>
      <c r="D32" s="586">
        <v>0</v>
      </c>
      <c r="E32" s="586">
        <v>21213</v>
      </c>
      <c r="F32" s="586">
        <v>0</v>
      </c>
      <c r="G32" s="590">
        <v>0</v>
      </c>
      <c r="H32" s="590">
        <v>0</v>
      </c>
      <c r="I32" s="590">
        <v>0</v>
      </c>
      <c r="J32" s="590">
        <v>0</v>
      </c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3"/>
      <c r="X32" s="553"/>
      <c r="Y32" s="553"/>
      <c r="Z32" s="553"/>
      <c r="AA32" s="553"/>
      <c r="AB32" s="553"/>
      <c r="AC32" s="553"/>
    </row>
    <row r="33" spans="1:37" ht="25.5" x14ac:dyDescent="0.25">
      <c r="A33" s="560" t="s">
        <v>421</v>
      </c>
      <c r="B33" s="561" t="s">
        <v>458</v>
      </c>
      <c r="C33" s="586">
        <v>3100</v>
      </c>
      <c r="D33" s="586">
        <v>3100</v>
      </c>
      <c r="E33" s="586">
        <v>4743</v>
      </c>
      <c r="F33" s="586">
        <v>3100</v>
      </c>
      <c r="G33" s="590">
        <v>0</v>
      </c>
      <c r="H33" s="590">
        <v>0</v>
      </c>
      <c r="I33" s="590">
        <v>1150</v>
      </c>
      <c r="J33" s="590">
        <v>1150</v>
      </c>
      <c r="K33" s="553"/>
      <c r="L33" s="553"/>
      <c r="M33" s="553"/>
      <c r="N33" s="553"/>
      <c r="O33" s="553"/>
      <c r="P33" s="553"/>
      <c r="Q33" s="553"/>
      <c r="R33" s="553"/>
      <c r="S33" s="553"/>
      <c r="T33" s="553"/>
      <c r="U33" s="553"/>
      <c r="V33" s="553"/>
      <c r="W33" s="553"/>
      <c r="X33" s="553"/>
      <c r="Y33" s="553"/>
      <c r="Z33" s="553"/>
      <c r="AA33" s="553"/>
      <c r="AB33" s="553"/>
      <c r="AC33" s="553"/>
    </row>
    <row r="34" spans="1:37" x14ac:dyDescent="0.25">
      <c r="A34" s="562">
        <v>11</v>
      </c>
      <c r="B34" s="563" t="s">
        <v>459</v>
      </c>
      <c r="C34" s="587">
        <f>SUM(C31:C33)</f>
        <v>85314</v>
      </c>
      <c r="D34" s="587">
        <f>SUM(D31:D33)</f>
        <v>85314</v>
      </c>
      <c r="E34" s="587">
        <f>SUM(E31:E33)</f>
        <v>278129</v>
      </c>
      <c r="F34" s="587">
        <f>SUM(F31:F33)</f>
        <v>85314</v>
      </c>
      <c r="G34" s="587">
        <f t="shared" ref="G34:H34" si="3">SUM(G31:G33)</f>
        <v>2040</v>
      </c>
      <c r="H34" s="587">
        <f t="shared" si="3"/>
        <v>2040</v>
      </c>
      <c r="I34" s="587">
        <f t="shared" ref="I34" si="4">SUM(I31:I33)</f>
        <v>1150</v>
      </c>
      <c r="J34" s="587">
        <f t="shared" ref="J34" si="5">SUM(J31:J33)</f>
        <v>1150</v>
      </c>
      <c r="K34" s="553"/>
      <c r="L34" s="553"/>
      <c r="M34" s="553"/>
      <c r="N34" s="553"/>
      <c r="O34" s="553"/>
      <c r="P34" s="553"/>
      <c r="Q34" s="553"/>
      <c r="R34" s="553"/>
      <c r="S34" s="553"/>
      <c r="T34" s="553"/>
      <c r="U34" s="553"/>
      <c r="V34" s="553"/>
      <c r="W34" s="553"/>
      <c r="X34" s="553"/>
      <c r="Y34" s="553"/>
      <c r="Z34" s="553"/>
      <c r="AA34" s="553"/>
      <c r="AB34" s="553"/>
      <c r="AC34" s="553"/>
    </row>
    <row r="35" spans="1:37" x14ac:dyDescent="0.25">
      <c r="A35" s="553"/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3"/>
      <c r="V35" s="553"/>
      <c r="W35" s="553"/>
      <c r="X35" s="553"/>
      <c r="Y35" s="553"/>
      <c r="Z35" s="553"/>
      <c r="AA35" s="553"/>
      <c r="AB35" s="553"/>
      <c r="AC35" s="553"/>
    </row>
    <row r="36" spans="1:37" x14ac:dyDescent="0.25">
      <c r="A36" s="553"/>
      <c r="B36" s="553"/>
      <c r="C36" s="553"/>
      <c r="D36" s="553"/>
      <c r="E36" s="553"/>
      <c r="F36" s="553"/>
      <c r="G36" s="553"/>
      <c r="H36" s="553"/>
      <c r="I36" s="553"/>
      <c r="J36" s="553"/>
      <c r="K36" s="553"/>
      <c r="L36" s="553"/>
      <c r="M36" s="553"/>
      <c r="N36" s="553"/>
      <c r="O36" s="553"/>
      <c r="P36" s="553"/>
      <c r="Q36" s="553"/>
      <c r="R36" s="553"/>
      <c r="S36" s="553"/>
      <c r="T36" s="553"/>
      <c r="U36" s="553"/>
      <c r="V36" s="553"/>
      <c r="W36" s="553"/>
      <c r="X36" s="553"/>
      <c r="Y36" s="553"/>
      <c r="Z36" s="553"/>
      <c r="AA36" s="553"/>
      <c r="AB36" s="553"/>
      <c r="AC36" s="553"/>
    </row>
    <row r="37" spans="1:37" ht="15.75" x14ac:dyDescent="0.25">
      <c r="A37" s="801" t="s">
        <v>460</v>
      </c>
      <c r="B37" s="802"/>
      <c r="C37" s="802"/>
      <c r="D37" s="802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802"/>
      <c r="T37" s="802"/>
      <c r="U37" s="802"/>
      <c r="V37" s="802"/>
      <c r="W37" s="802"/>
      <c r="X37" s="802"/>
      <c r="Y37" s="802"/>
      <c r="Z37" s="802"/>
      <c r="AA37" s="802"/>
      <c r="AB37" s="802"/>
      <c r="AC37" s="802"/>
      <c r="AD37" s="802"/>
      <c r="AE37" s="802"/>
      <c r="AF37" s="802"/>
      <c r="AG37" s="802"/>
      <c r="AH37" s="802"/>
      <c r="AI37" s="802"/>
      <c r="AJ37" s="802"/>
    </row>
    <row r="38" spans="1:37" ht="144" x14ac:dyDescent="0.25">
      <c r="A38" s="571" t="s">
        <v>435</v>
      </c>
      <c r="B38" s="571" t="s">
        <v>8</v>
      </c>
      <c r="C38" s="571" t="s">
        <v>78</v>
      </c>
      <c r="D38" s="571" t="s">
        <v>562</v>
      </c>
      <c r="E38" s="571" t="s">
        <v>563</v>
      </c>
      <c r="F38" s="571" t="s">
        <v>561</v>
      </c>
      <c r="G38" s="571" t="s">
        <v>461</v>
      </c>
      <c r="H38" s="571" t="s">
        <v>462</v>
      </c>
      <c r="I38" s="571" t="s">
        <v>463</v>
      </c>
      <c r="J38" s="571" t="s">
        <v>559</v>
      </c>
      <c r="K38" s="571" t="s">
        <v>560</v>
      </c>
      <c r="L38" s="571" t="s">
        <v>564</v>
      </c>
      <c r="M38" s="571" t="s">
        <v>565</v>
      </c>
      <c r="N38" s="571" t="s">
        <v>566</v>
      </c>
      <c r="O38" s="571" t="s">
        <v>567</v>
      </c>
      <c r="P38" s="571" t="s">
        <v>568</v>
      </c>
      <c r="Q38" s="571" t="s">
        <v>569</v>
      </c>
      <c r="R38" s="571" t="s">
        <v>570</v>
      </c>
      <c r="S38" s="571" t="s">
        <v>571</v>
      </c>
      <c r="T38" s="571" t="s">
        <v>572</v>
      </c>
      <c r="U38" s="571" t="s">
        <v>573</v>
      </c>
      <c r="V38" s="571" t="s">
        <v>574</v>
      </c>
      <c r="W38" s="571" t="s">
        <v>575</v>
      </c>
      <c r="X38" s="571" t="s">
        <v>576</v>
      </c>
      <c r="Y38" s="571" t="s">
        <v>577</v>
      </c>
      <c r="Z38" s="571" t="s">
        <v>578</v>
      </c>
      <c r="AA38" s="571" t="s">
        <v>579</v>
      </c>
      <c r="AB38" s="571" t="s">
        <v>580</v>
      </c>
      <c r="AC38" s="571" t="s">
        <v>581</v>
      </c>
      <c r="AD38" s="571" t="s">
        <v>582</v>
      </c>
      <c r="AE38" s="571" t="s">
        <v>583</v>
      </c>
      <c r="AF38" s="571" t="s">
        <v>584</v>
      </c>
      <c r="AG38" s="571" t="s">
        <v>585</v>
      </c>
      <c r="AH38" s="571" t="s">
        <v>464</v>
      </c>
      <c r="AI38" s="571" t="s">
        <v>586</v>
      </c>
      <c r="AJ38" s="571" t="s">
        <v>587</v>
      </c>
      <c r="AK38" s="571" t="s">
        <v>588</v>
      </c>
    </row>
    <row r="39" spans="1:37" ht="25.5" x14ac:dyDescent="0.25">
      <c r="A39" s="564" t="s">
        <v>415</v>
      </c>
      <c r="B39" s="561" t="s">
        <v>465</v>
      </c>
      <c r="C39" s="586">
        <v>421909</v>
      </c>
      <c r="D39" s="586">
        <v>68768</v>
      </c>
      <c r="E39" s="586">
        <v>9192</v>
      </c>
      <c r="F39" s="586">
        <v>77961</v>
      </c>
      <c r="G39" s="586">
        <v>15033</v>
      </c>
      <c r="H39" s="586">
        <v>17948</v>
      </c>
      <c r="I39" s="586">
        <v>1413</v>
      </c>
      <c r="J39" s="586">
        <v>0</v>
      </c>
      <c r="K39" s="586">
        <v>0</v>
      </c>
      <c r="L39" s="586">
        <v>0</v>
      </c>
      <c r="M39" s="586">
        <v>0</v>
      </c>
      <c r="N39" s="586">
        <v>208</v>
      </c>
      <c r="O39" s="586">
        <v>0</v>
      </c>
      <c r="P39" s="586">
        <v>0</v>
      </c>
      <c r="Q39" s="586">
        <v>0</v>
      </c>
      <c r="R39" s="586">
        <v>0</v>
      </c>
      <c r="S39" s="586">
        <v>0</v>
      </c>
      <c r="T39" s="586">
        <v>111150</v>
      </c>
      <c r="U39" s="586">
        <v>0</v>
      </c>
      <c r="V39" s="586">
        <v>4287</v>
      </c>
      <c r="W39" s="586">
        <v>0</v>
      </c>
      <c r="X39" s="586">
        <v>0</v>
      </c>
      <c r="Y39" s="586">
        <v>0</v>
      </c>
      <c r="Z39" s="586">
        <v>0</v>
      </c>
      <c r="AA39" s="586">
        <v>0</v>
      </c>
      <c r="AB39" s="586">
        <v>0</v>
      </c>
      <c r="AC39" s="586">
        <v>256</v>
      </c>
      <c r="AD39" s="586">
        <v>0</v>
      </c>
      <c r="AE39" s="586">
        <v>0</v>
      </c>
      <c r="AF39" s="586">
        <v>0</v>
      </c>
      <c r="AG39" s="586">
        <f>V39+W39+X39+AC39+AD39+AE39+AF39</f>
        <v>4543</v>
      </c>
      <c r="AH39" s="592">
        <v>111150</v>
      </c>
      <c r="AI39" s="592">
        <v>0</v>
      </c>
      <c r="AJ39" s="592">
        <v>0</v>
      </c>
      <c r="AK39" s="594">
        <v>0</v>
      </c>
    </row>
    <row r="40" spans="1:37" x14ac:dyDescent="0.25">
      <c r="A40" s="564" t="s">
        <v>421</v>
      </c>
      <c r="B40" s="561" t="s">
        <v>466</v>
      </c>
      <c r="C40" s="586">
        <v>16912</v>
      </c>
      <c r="D40" s="586">
        <v>3692</v>
      </c>
      <c r="E40" s="586">
        <v>0</v>
      </c>
      <c r="F40" s="586">
        <v>3692</v>
      </c>
      <c r="G40" s="586">
        <v>693</v>
      </c>
      <c r="H40" s="586">
        <v>21</v>
      </c>
      <c r="I40" s="586">
        <v>0</v>
      </c>
      <c r="J40" s="586">
        <v>0</v>
      </c>
      <c r="K40" s="586">
        <v>0</v>
      </c>
      <c r="L40" s="586">
        <v>0</v>
      </c>
      <c r="M40" s="586">
        <v>0</v>
      </c>
      <c r="N40" s="586">
        <v>0</v>
      </c>
      <c r="O40" s="586">
        <v>0</v>
      </c>
      <c r="P40" s="586">
        <v>0</v>
      </c>
      <c r="Q40" s="586">
        <v>0</v>
      </c>
      <c r="R40" s="586">
        <v>0</v>
      </c>
      <c r="S40" s="586">
        <v>0</v>
      </c>
      <c r="T40" s="586">
        <v>4407</v>
      </c>
      <c r="U40" s="586">
        <v>0</v>
      </c>
      <c r="V40" s="586">
        <v>0</v>
      </c>
      <c r="W40" s="586">
        <v>0</v>
      </c>
      <c r="X40" s="586">
        <v>0</v>
      </c>
      <c r="Y40" s="586">
        <v>0</v>
      </c>
      <c r="Z40" s="586">
        <v>0</v>
      </c>
      <c r="AA40" s="586">
        <v>0</v>
      </c>
      <c r="AB40" s="586">
        <v>0</v>
      </c>
      <c r="AC40" s="586">
        <v>0</v>
      </c>
      <c r="AD40" s="586">
        <v>0</v>
      </c>
      <c r="AE40" s="586">
        <v>0</v>
      </c>
      <c r="AF40" s="586">
        <v>0</v>
      </c>
      <c r="AG40" s="586">
        <f t="shared" ref="AG40:AG70" si="6">V40+W40+X40+AC40+AD40+AE40+AF40</f>
        <v>0</v>
      </c>
      <c r="AH40" s="592">
        <v>4407</v>
      </c>
      <c r="AI40" s="593">
        <v>0</v>
      </c>
      <c r="AJ40" s="593">
        <v>0</v>
      </c>
      <c r="AK40" s="594">
        <v>0</v>
      </c>
    </row>
    <row r="41" spans="1:37" x14ac:dyDescent="0.25">
      <c r="A41" s="564" t="s">
        <v>467</v>
      </c>
      <c r="B41" s="561" t="s">
        <v>468</v>
      </c>
      <c r="C41" s="586">
        <v>655</v>
      </c>
      <c r="D41" s="586">
        <v>0</v>
      </c>
      <c r="E41" s="586">
        <v>0</v>
      </c>
      <c r="F41" s="586">
        <v>0</v>
      </c>
      <c r="G41" s="586">
        <v>0</v>
      </c>
      <c r="H41" s="586">
        <v>117</v>
      </c>
      <c r="I41" s="586">
        <v>13</v>
      </c>
      <c r="J41" s="586">
        <v>0</v>
      </c>
      <c r="K41" s="586">
        <v>0</v>
      </c>
      <c r="L41" s="586">
        <v>0</v>
      </c>
      <c r="M41" s="586">
        <v>0</v>
      </c>
      <c r="N41" s="586">
        <v>0</v>
      </c>
      <c r="O41" s="586">
        <v>0</v>
      </c>
      <c r="P41" s="586">
        <v>0</v>
      </c>
      <c r="Q41" s="586">
        <v>0</v>
      </c>
      <c r="R41" s="586">
        <v>0</v>
      </c>
      <c r="S41" s="586">
        <v>0</v>
      </c>
      <c r="T41" s="586">
        <v>117</v>
      </c>
      <c r="U41" s="586">
        <v>0</v>
      </c>
      <c r="V41" s="586">
        <v>0</v>
      </c>
      <c r="W41" s="586">
        <v>0</v>
      </c>
      <c r="X41" s="586">
        <v>0</v>
      </c>
      <c r="Y41" s="586">
        <v>0</v>
      </c>
      <c r="Z41" s="586">
        <v>28</v>
      </c>
      <c r="AA41" s="586">
        <v>0</v>
      </c>
      <c r="AB41" s="586">
        <v>0</v>
      </c>
      <c r="AC41" s="586">
        <v>131</v>
      </c>
      <c r="AD41" s="586">
        <v>0</v>
      </c>
      <c r="AE41" s="586">
        <v>0</v>
      </c>
      <c r="AF41" s="586">
        <v>0</v>
      </c>
      <c r="AG41" s="586">
        <f t="shared" si="6"/>
        <v>131</v>
      </c>
      <c r="AH41" s="592">
        <v>117</v>
      </c>
      <c r="AI41" s="593">
        <v>0</v>
      </c>
      <c r="AJ41" s="593">
        <v>0</v>
      </c>
      <c r="AK41" s="594">
        <v>0</v>
      </c>
    </row>
    <row r="42" spans="1:37" ht="25.5" x14ac:dyDescent="0.25">
      <c r="A42" s="564" t="s">
        <v>429</v>
      </c>
      <c r="B42" s="561" t="s">
        <v>469</v>
      </c>
      <c r="C42" s="586">
        <v>50087</v>
      </c>
      <c r="D42" s="586">
        <v>0</v>
      </c>
      <c r="E42" s="586">
        <v>0</v>
      </c>
      <c r="F42" s="586">
        <v>0</v>
      </c>
      <c r="G42" s="586">
        <v>0</v>
      </c>
      <c r="H42" s="586">
        <v>2475</v>
      </c>
      <c r="I42" s="586">
        <v>512</v>
      </c>
      <c r="J42" s="586">
        <v>0</v>
      </c>
      <c r="K42" s="586">
        <v>0</v>
      </c>
      <c r="L42" s="586">
        <v>0</v>
      </c>
      <c r="M42" s="586">
        <v>0</v>
      </c>
      <c r="N42" s="586">
        <v>60</v>
      </c>
      <c r="O42" s="586">
        <v>0</v>
      </c>
      <c r="P42" s="586">
        <v>0</v>
      </c>
      <c r="Q42" s="586">
        <v>0</v>
      </c>
      <c r="R42" s="586">
        <v>0</v>
      </c>
      <c r="S42" s="586">
        <v>0</v>
      </c>
      <c r="T42" s="586">
        <v>2535</v>
      </c>
      <c r="U42" s="586">
        <v>0</v>
      </c>
      <c r="V42" s="586">
        <v>0</v>
      </c>
      <c r="W42" s="586">
        <v>0</v>
      </c>
      <c r="X42" s="586">
        <v>0</v>
      </c>
      <c r="Y42" s="586">
        <v>0</v>
      </c>
      <c r="Z42" s="586">
        <v>4033</v>
      </c>
      <c r="AA42" s="586">
        <v>0</v>
      </c>
      <c r="AB42" s="586">
        <v>0</v>
      </c>
      <c r="AC42" s="586">
        <v>18968</v>
      </c>
      <c r="AD42" s="586">
        <v>0</v>
      </c>
      <c r="AE42" s="586">
        <v>0</v>
      </c>
      <c r="AF42" s="586">
        <v>0</v>
      </c>
      <c r="AG42" s="586">
        <f t="shared" si="6"/>
        <v>18968</v>
      </c>
      <c r="AH42" s="592">
        <v>2535</v>
      </c>
      <c r="AI42" s="593">
        <v>0</v>
      </c>
      <c r="AJ42" s="593">
        <v>0</v>
      </c>
      <c r="AK42" s="594">
        <v>0</v>
      </c>
    </row>
    <row r="43" spans="1:37" ht="38.25" x14ac:dyDescent="0.25">
      <c r="A43" s="564">
        <v>26</v>
      </c>
      <c r="B43" s="561" t="s">
        <v>470</v>
      </c>
      <c r="C43" s="586">
        <v>53972</v>
      </c>
      <c r="D43" s="586">
        <v>1930</v>
      </c>
      <c r="E43" s="586">
        <v>4998</v>
      </c>
      <c r="F43" s="586">
        <v>6927</v>
      </c>
      <c r="G43" s="586">
        <v>1329</v>
      </c>
      <c r="H43" s="586">
        <v>1125</v>
      </c>
      <c r="I43" s="586">
        <v>180</v>
      </c>
      <c r="J43" s="586">
        <v>0</v>
      </c>
      <c r="K43" s="586">
        <v>0</v>
      </c>
      <c r="L43" s="586">
        <v>0</v>
      </c>
      <c r="M43" s="586">
        <v>0</v>
      </c>
      <c r="N43" s="586">
        <v>0</v>
      </c>
      <c r="O43" s="586">
        <v>0</v>
      </c>
      <c r="P43" s="586">
        <v>0</v>
      </c>
      <c r="Q43" s="586">
        <v>0</v>
      </c>
      <c r="R43" s="586">
        <v>0</v>
      </c>
      <c r="S43" s="586">
        <v>0</v>
      </c>
      <c r="T43" s="586">
        <v>9382</v>
      </c>
      <c r="U43" s="586">
        <v>0</v>
      </c>
      <c r="V43" s="586">
        <v>9360</v>
      </c>
      <c r="W43" s="586">
        <v>0</v>
      </c>
      <c r="X43" s="586">
        <v>0</v>
      </c>
      <c r="Y43" s="586">
        <v>0</v>
      </c>
      <c r="Z43" s="586">
        <v>0</v>
      </c>
      <c r="AA43" s="586">
        <v>0</v>
      </c>
      <c r="AB43" s="586">
        <v>0</v>
      </c>
      <c r="AC43" s="586">
        <v>0</v>
      </c>
      <c r="AD43" s="586">
        <v>0</v>
      </c>
      <c r="AE43" s="586">
        <v>0</v>
      </c>
      <c r="AF43" s="586">
        <v>0</v>
      </c>
      <c r="AG43" s="586">
        <f t="shared" si="6"/>
        <v>9360</v>
      </c>
      <c r="AH43" s="592">
        <v>9382</v>
      </c>
      <c r="AI43" s="593">
        <v>0</v>
      </c>
      <c r="AJ43" s="593">
        <v>0</v>
      </c>
      <c r="AK43" s="594">
        <v>0</v>
      </c>
    </row>
    <row r="44" spans="1:37" ht="25.5" x14ac:dyDescent="0.25">
      <c r="A44" s="564" t="s">
        <v>471</v>
      </c>
      <c r="B44" s="561" t="s">
        <v>472</v>
      </c>
      <c r="C44" s="586">
        <v>323112</v>
      </c>
      <c r="D44" s="586">
        <v>0</v>
      </c>
      <c r="E44" s="586">
        <v>0</v>
      </c>
      <c r="F44" s="586">
        <v>0</v>
      </c>
      <c r="G44" s="586">
        <v>0</v>
      </c>
      <c r="H44" s="586">
        <v>0</v>
      </c>
      <c r="I44" s="586">
        <v>0</v>
      </c>
      <c r="J44" s="586">
        <v>0</v>
      </c>
      <c r="K44" s="586">
        <v>0</v>
      </c>
      <c r="L44" s="586">
        <v>0</v>
      </c>
      <c r="M44" s="586">
        <v>128</v>
      </c>
      <c r="N44" s="586">
        <v>0</v>
      </c>
      <c r="O44" s="586">
        <v>0</v>
      </c>
      <c r="P44" s="586">
        <v>0</v>
      </c>
      <c r="Q44" s="586">
        <v>0</v>
      </c>
      <c r="R44" s="586">
        <v>0</v>
      </c>
      <c r="S44" s="586">
        <v>0</v>
      </c>
      <c r="T44" s="586">
        <v>0</v>
      </c>
      <c r="U44" s="586">
        <v>107576</v>
      </c>
      <c r="V44" s="586">
        <v>107576</v>
      </c>
      <c r="W44" s="586">
        <v>0</v>
      </c>
      <c r="X44" s="586">
        <v>0</v>
      </c>
      <c r="Y44" s="586">
        <v>0</v>
      </c>
      <c r="Z44" s="586">
        <v>0</v>
      </c>
      <c r="AA44" s="586">
        <v>0</v>
      </c>
      <c r="AB44" s="586">
        <v>0</v>
      </c>
      <c r="AC44" s="586">
        <v>0</v>
      </c>
      <c r="AD44" s="586">
        <v>0</v>
      </c>
      <c r="AE44" s="586">
        <v>0</v>
      </c>
      <c r="AF44" s="586">
        <v>0</v>
      </c>
      <c r="AG44" s="586">
        <f t="shared" si="6"/>
        <v>107576</v>
      </c>
      <c r="AH44" s="592">
        <v>128</v>
      </c>
      <c r="AI44" s="593">
        <v>128</v>
      </c>
      <c r="AJ44" s="593">
        <v>0</v>
      </c>
      <c r="AK44" s="594">
        <v>0</v>
      </c>
    </row>
    <row r="45" spans="1:37" x14ac:dyDescent="0.25">
      <c r="A45" s="564">
        <v>34</v>
      </c>
      <c r="B45" s="561" t="s">
        <v>473</v>
      </c>
      <c r="C45" s="586">
        <v>17882</v>
      </c>
      <c r="D45" s="586">
        <v>0</v>
      </c>
      <c r="E45" s="586">
        <v>0</v>
      </c>
      <c r="F45" s="586">
        <v>0</v>
      </c>
      <c r="G45" s="586">
        <v>0</v>
      </c>
      <c r="H45" s="586">
        <v>0</v>
      </c>
      <c r="I45" s="586">
        <v>0</v>
      </c>
      <c r="J45" s="586">
        <v>0</v>
      </c>
      <c r="K45" s="586">
        <v>2337</v>
      </c>
      <c r="L45" s="586">
        <v>0</v>
      </c>
      <c r="M45" s="586">
        <v>4044</v>
      </c>
      <c r="N45" s="586">
        <v>0</v>
      </c>
      <c r="O45" s="586">
        <v>0</v>
      </c>
      <c r="P45" s="586">
        <v>0</v>
      </c>
      <c r="Q45" s="586">
        <v>0</v>
      </c>
      <c r="R45" s="586">
        <v>0</v>
      </c>
      <c r="S45" s="586">
        <v>0</v>
      </c>
      <c r="T45" s="586">
        <v>4044</v>
      </c>
      <c r="U45" s="586">
        <v>0</v>
      </c>
      <c r="V45" s="586">
        <v>1707</v>
      </c>
      <c r="W45" s="586">
        <v>0</v>
      </c>
      <c r="X45" s="586">
        <v>0</v>
      </c>
      <c r="Y45" s="586">
        <v>0</v>
      </c>
      <c r="Z45" s="586">
        <v>0</v>
      </c>
      <c r="AA45" s="586">
        <v>0</v>
      </c>
      <c r="AB45" s="586">
        <v>0</v>
      </c>
      <c r="AC45" s="586">
        <v>0</v>
      </c>
      <c r="AD45" s="586">
        <v>0</v>
      </c>
      <c r="AE45" s="586">
        <v>0</v>
      </c>
      <c r="AF45" s="586">
        <v>0</v>
      </c>
      <c r="AG45" s="586">
        <f t="shared" si="6"/>
        <v>1707</v>
      </c>
      <c r="AH45" s="592">
        <v>4044</v>
      </c>
      <c r="AI45" s="593">
        <v>0</v>
      </c>
      <c r="AJ45" s="593">
        <v>0</v>
      </c>
      <c r="AK45" s="594">
        <v>0</v>
      </c>
    </row>
    <row r="46" spans="1:37" x14ac:dyDescent="0.25">
      <c r="A46" s="564" t="s">
        <v>474</v>
      </c>
      <c r="B46" s="561" t="s">
        <v>475</v>
      </c>
      <c r="C46" s="586">
        <v>13596</v>
      </c>
      <c r="D46" s="586">
        <v>2191</v>
      </c>
      <c r="E46" s="586">
        <v>0</v>
      </c>
      <c r="F46" s="586">
        <v>2191</v>
      </c>
      <c r="G46" s="586">
        <v>209</v>
      </c>
      <c r="H46" s="586">
        <v>13</v>
      </c>
      <c r="I46" s="586">
        <v>3</v>
      </c>
      <c r="J46" s="586">
        <v>0</v>
      </c>
      <c r="K46" s="586">
        <v>22</v>
      </c>
      <c r="L46" s="586">
        <v>0</v>
      </c>
      <c r="M46" s="586">
        <v>22</v>
      </c>
      <c r="N46" s="586">
        <v>0</v>
      </c>
      <c r="O46" s="586">
        <v>0</v>
      </c>
      <c r="P46" s="586">
        <v>0</v>
      </c>
      <c r="Q46" s="586">
        <v>0</v>
      </c>
      <c r="R46" s="586">
        <v>0</v>
      </c>
      <c r="S46" s="586">
        <v>0</v>
      </c>
      <c r="T46" s="586">
        <v>2435</v>
      </c>
      <c r="U46" s="586">
        <v>0</v>
      </c>
      <c r="V46" s="586">
        <v>2038</v>
      </c>
      <c r="W46" s="586">
        <v>0</v>
      </c>
      <c r="X46" s="586">
        <v>0</v>
      </c>
      <c r="Y46" s="586">
        <v>0</v>
      </c>
      <c r="Z46" s="586">
        <v>0</v>
      </c>
      <c r="AA46" s="586">
        <v>0</v>
      </c>
      <c r="AB46" s="586">
        <v>0</v>
      </c>
      <c r="AC46" s="586">
        <v>0</v>
      </c>
      <c r="AD46" s="586">
        <v>0</v>
      </c>
      <c r="AE46" s="586">
        <v>0</v>
      </c>
      <c r="AF46" s="586">
        <v>0</v>
      </c>
      <c r="AG46" s="586">
        <f t="shared" si="6"/>
        <v>2038</v>
      </c>
      <c r="AH46" s="592">
        <v>2435</v>
      </c>
      <c r="AI46" s="593">
        <v>0</v>
      </c>
      <c r="AJ46" s="593">
        <v>0</v>
      </c>
      <c r="AK46" s="594">
        <v>0</v>
      </c>
    </row>
    <row r="47" spans="1:37" x14ac:dyDescent="0.25">
      <c r="A47" s="564">
        <v>88</v>
      </c>
      <c r="B47" s="561" t="s">
        <v>476</v>
      </c>
      <c r="C47" s="586">
        <v>29568</v>
      </c>
      <c r="D47" s="586">
        <v>0</v>
      </c>
      <c r="E47" s="586">
        <v>0</v>
      </c>
      <c r="F47" s="586">
        <v>0</v>
      </c>
      <c r="G47" s="586">
        <v>48</v>
      </c>
      <c r="H47" s="586">
        <v>180</v>
      </c>
      <c r="I47" s="586">
        <v>0</v>
      </c>
      <c r="J47" s="586">
        <v>0</v>
      </c>
      <c r="K47" s="586">
        <v>0</v>
      </c>
      <c r="L47" s="586">
        <v>0</v>
      </c>
      <c r="M47" s="586">
        <v>0</v>
      </c>
      <c r="N47" s="586">
        <v>0</v>
      </c>
      <c r="O47" s="586">
        <v>0</v>
      </c>
      <c r="P47" s="586">
        <v>0</v>
      </c>
      <c r="Q47" s="586">
        <v>1912</v>
      </c>
      <c r="R47" s="586">
        <v>8991</v>
      </c>
      <c r="S47" s="586">
        <v>0</v>
      </c>
      <c r="T47" s="586">
        <v>9219</v>
      </c>
      <c r="U47" s="586">
        <v>0</v>
      </c>
      <c r="V47" s="586">
        <v>0</v>
      </c>
      <c r="W47" s="586">
        <v>0</v>
      </c>
      <c r="X47" s="586">
        <v>0</v>
      </c>
      <c r="Y47" s="586">
        <v>0</v>
      </c>
      <c r="Z47" s="586">
        <v>0</v>
      </c>
      <c r="AA47" s="586">
        <v>0</v>
      </c>
      <c r="AB47" s="586">
        <v>0</v>
      </c>
      <c r="AC47" s="586">
        <v>0</v>
      </c>
      <c r="AD47" s="586">
        <v>0</v>
      </c>
      <c r="AE47" s="586">
        <v>0</v>
      </c>
      <c r="AF47" s="586">
        <v>0</v>
      </c>
      <c r="AG47" s="586">
        <f t="shared" si="6"/>
        <v>0</v>
      </c>
      <c r="AH47" s="592">
        <v>9219</v>
      </c>
      <c r="AI47" s="593">
        <v>0</v>
      </c>
      <c r="AJ47" s="593">
        <v>0</v>
      </c>
      <c r="AK47" s="594">
        <v>0</v>
      </c>
    </row>
    <row r="48" spans="1:37" ht="25.5" x14ac:dyDescent="0.25">
      <c r="A48" s="564">
        <v>89</v>
      </c>
      <c r="B48" s="561" t="s">
        <v>477</v>
      </c>
      <c r="C48" s="586">
        <v>9391</v>
      </c>
      <c r="D48" s="586">
        <v>0</v>
      </c>
      <c r="E48" s="586">
        <v>757</v>
      </c>
      <c r="F48" s="586">
        <v>757</v>
      </c>
      <c r="G48" s="586">
        <v>85</v>
      </c>
      <c r="H48" s="586">
        <v>161</v>
      </c>
      <c r="I48" s="586">
        <v>34</v>
      </c>
      <c r="J48" s="586">
        <v>0</v>
      </c>
      <c r="K48" s="586">
        <v>0</v>
      </c>
      <c r="L48" s="586">
        <v>0</v>
      </c>
      <c r="M48" s="586">
        <v>0</v>
      </c>
      <c r="N48" s="586">
        <v>0</v>
      </c>
      <c r="O48" s="586">
        <v>0</v>
      </c>
      <c r="P48" s="586">
        <v>0</v>
      </c>
      <c r="Q48" s="586">
        <v>0</v>
      </c>
      <c r="R48" s="586">
        <v>0</v>
      </c>
      <c r="S48" s="586">
        <v>0</v>
      </c>
      <c r="T48" s="586">
        <v>1003</v>
      </c>
      <c r="U48" s="586">
        <v>0</v>
      </c>
      <c r="V48" s="586">
        <v>2796</v>
      </c>
      <c r="W48" s="586">
        <v>0</v>
      </c>
      <c r="X48" s="586">
        <v>0</v>
      </c>
      <c r="Y48" s="586">
        <v>0</v>
      </c>
      <c r="Z48" s="586">
        <v>0</v>
      </c>
      <c r="AA48" s="586">
        <v>0</v>
      </c>
      <c r="AB48" s="586">
        <v>0</v>
      </c>
      <c r="AC48" s="586">
        <v>0</v>
      </c>
      <c r="AD48" s="586">
        <v>0</v>
      </c>
      <c r="AE48" s="586">
        <v>0</v>
      </c>
      <c r="AF48" s="586">
        <v>0</v>
      </c>
      <c r="AG48" s="586">
        <f t="shared" si="6"/>
        <v>2796</v>
      </c>
      <c r="AH48" s="592">
        <v>1003</v>
      </c>
      <c r="AI48" s="593">
        <v>0</v>
      </c>
      <c r="AJ48" s="593">
        <v>0</v>
      </c>
      <c r="AK48" s="594">
        <v>0</v>
      </c>
    </row>
    <row r="49" spans="1:37" x14ac:dyDescent="0.25">
      <c r="A49" s="564" t="s">
        <v>478</v>
      </c>
      <c r="B49" s="561" t="s">
        <v>479</v>
      </c>
      <c r="C49" s="586">
        <v>8679</v>
      </c>
      <c r="D49" s="586">
        <v>0</v>
      </c>
      <c r="E49" s="586">
        <v>0</v>
      </c>
      <c r="F49" s="586">
        <v>0</v>
      </c>
      <c r="G49" s="586">
        <v>0</v>
      </c>
      <c r="H49" s="586">
        <v>1948</v>
      </c>
      <c r="I49" s="586">
        <v>245</v>
      </c>
      <c r="J49" s="586">
        <v>0</v>
      </c>
      <c r="K49" s="586">
        <v>0</v>
      </c>
      <c r="L49" s="586">
        <v>0</v>
      </c>
      <c r="M49" s="586">
        <v>0</v>
      </c>
      <c r="N49" s="586">
        <v>0</v>
      </c>
      <c r="O49" s="586">
        <v>0</v>
      </c>
      <c r="P49" s="586">
        <v>0</v>
      </c>
      <c r="Q49" s="586">
        <v>0</v>
      </c>
      <c r="R49" s="586">
        <v>0</v>
      </c>
      <c r="S49" s="586">
        <v>0</v>
      </c>
      <c r="T49" s="586">
        <v>1948</v>
      </c>
      <c r="U49" s="586">
        <v>0</v>
      </c>
      <c r="V49" s="586">
        <v>0</v>
      </c>
      <c r="W49" s="586">
        <v>0</v>
      </c>
      <c r="X49" s="586">
        <v>0</v>
      </c>
      <c r="Y49" s="586">
        <v>0</v>
      </c>
      <c r="Z49" s="586">
        <v>249</v>
      </c>
      <c r="AA49" s="586">
        <v>0</v>
      </c>
      <c r="AB49" s="586">
        <v>0</v>
      </c>
      <c r="AC49" s="586">
        <v>1170</v>
      </c>
      <c r="AD49" s="586">
        <v>0</v>
      </c>
      <c r="AE49" s="586">
        <v>0</v>
      </c>
      <c r="AF49" s="586">
        <v>0</v>
      </c>
      <c r="AG49" s="586">
        <f t="shared" si="6"/>
        <v>1170</v>
      </c>
      <c r="AH49" s="592">
        <v>1948</v>
      </c>
      <c r="AI49" s="593">
        <v>0</v>
      </c>
      <c r="AJ49" s="593">
        <v>0</v>
      </c>
      <c r="AK49" s="594">
        <v>0</v>
      </c>
    </row>
    <row r="50" spans="1:37" ht="25.5" x14ac:dyDescent="0.25">
      <c r="A50" s="564" t="s">
        <v>480</v>
      </c>
      <c r="B50" s="561" t="s">
        <v>481</v>
      </c>
      <c r="C50" s="586">
        <v>192</v>
      </c>
      <c r="D50" s="586">
        <v>0</v>
      </c>
      <c r="E50" s="586">
        <v>0</v>
      </c>
      <c r="F50" s="586">
        <v>0</v>
      </c>
      <c r="G50" s="586">
        <v>0</v>
      </c>
      <c r="H50" s="586">
        <v>64</v>
      </c>
      <c r="I50" s="586">
        <v>0</v>
      </c>
      <c r="J50" s="586">
        <v>0</v>
      </c>
      <c r="K50" s="586">
        <v>0</v>
      </c>
      <c r="L50" s="586">
        <v>0</v>
      </c>
      <c r="M50" s="586">
        <v>0</v>
      </c>
      <c r="N50" s="586">
        <v>0</v>
      </c>
      <c r="O50" s="586">
        <v>0</v>
      </c>
      <c r="P50" s="586">
        <v>0</v>
      </c>
      <c r="Q50" s="586">
        <v>0</v>
      </c>
      <c r="R50" s="586">
        <v>0</v>
      </c>
      <c r="S50" s="586">
        <v>0</v>
      </c>
      <c r="T50" s="586">
        <v>64</v>
      </c>
      <c r="U50" s="586">
        <v>0</v>
      </c>
      <c r="V50" s="586">
        <v>0</v>
      </c>
      <c r="W50" s="586">
        <v>0</v>
      </c>
      <c r="X50" s="586">
        <v>0</v>
      </c>
      <c r="Y50" s="586">
        <v>0</v>
      </c>
      <c r="Z50" s="586">
        <v>0</v>
      </c>
      <c r="AA50" s="586">
        <v>0</v>
      </c>
      <c r="AB50" s="586">
        <v>0</v>
      </c>
      <c r="AC50" s="586">
        <v>0</v>
      </c>
      <c r="AD50" s="586">
        <v>0</v>
      </c>
      <c r="AE50" s="586">
        <v>0</v>
      </c>
      <c r="AF50" s="586">
        <v>0</v>
      </c>
      <c r="AG50" s="586">
        <f t="shared" si="6"/>
        <v>0</v>
      </c>
      <c r="AH50" s="592">
        <v>64</v>
      </c>
      <c r="AI50" s="593">
        <v>0</v>
      </c>
      <c r="AJ50" s="593">
        <v>0</v>
      </c>
      <c r="AK50" s="594">
        <v>0</v>
      </c>
    </row>
    <row r="51" spans="1:37" ht="25.5" x14ac:dyDescent="0.25">
      <c r="A51" s="564" t="s">
        <v>482</v>
      </c>
      <c r="B51" s="561" t="s">
        <v>483</v>
      </c>
      <c r="C51" s="586">
        <v>1175</v>
      </c>
      <c r="D51" s="586">
        <v>0</v>
      </c>
      <c r="E51" s="586">
        <v>0</v>
      </c>
      <c r="F51" s="586">
        <v>0</v>
      </c>
      <c r="G51" s="586">
        <v>0</v>
      </c>
      <c r="H51" s="586">
        <v>366</v>
      </c>
      <c r="I51" s="586">
        <v>78</v>
      </c>
      <c r="J51" s="586">
        <v>0</v>
      </c>
      <c r="K51" s="586">
        <v>0</v>
      </c>
      <c r="L51" s="586">
        <v>0</v>
      </c>
      <c r="M51" s="586">
        <v>0</v>
      </c>
      <c r="N51" s="586">
        <v>0</v>
      </c>
      <c r="O51" s="586">
        <v>0</v>
      </c>
      <c r="P51" s="586">
        <v>0</v>
      </c>
      <c r="Q51" s="586">
        <v>0</v>
      </c>
      <c r="R51" s="586">
        <v>0</v>
      </c>
      <c r="S51" s="586">
        <v>0</v>
      </c>
      <c r="T51" s="586">
        <v>366</v>
      </c>
      <c r="U51" s="586">
        <v>0</v>
      </c>
      <c r="V51" s="586">
        <v>0</v>
      </c>
      <c r="W51" s="586">
        <v>0</v>
      </c>
      <c r="X51" s="586">
        <v>0</v>
      </c>
      <c r="Y51" s="586">
        <v>0</v>
      </c>
      <c r="Z51" s="586">
        <v>0</v>
      </c>
      <c r="AA51" s="586">
        <v>0</v>
      </c>
      <c r="AB51" s="586">
        <v>0</v>
      </c>
      <c r="AC51" s="586">
        <v>0</v>
      </c>
      <c r="AD51" s="586">
        <v>0</v>
      </c>
      <c r="AE51" s="586">
        <v>0</v>
      </c>
      <c r="AF51" s="586">
        <v>0</v>
      </c>
      <c r="AG51" s="586">
        <f t="shared" si="6"/>
        <v>0</v>
      </c>
      <c r="AH51" s="592">
        <v>366</v>
      </c>
      <c r="AI51" s="593">
        <v>0</v>
      </c>
      <c r="AJ51" s="593">
        <v>0</v>
      </c>
      <c r="AK51" s="594">
        <v>0</v>
      </c>
    </row>
    <row r="52" spans="1:37" x14ac:dyDescent="0.25">
      <c r="A52" s="564" t="s">
        <v>484</v>
      </c>
      <c r="B52" s="561" t="s">
        <v>485</v>
      </c>
      <c r="C52" s="586">
        <v>1193</v>
      </c>
      <c r="D52" s="586">
        <v>0</v>
      </c>
      <c r="E52" s="586">
        <v>0</v>
      </c>
      <c r="F52" s="586">
        <v>0</v>
      </c>
      <c r="G52" s="586">
        <v>0</v>
      </c>
      <c r="H52" s="586">
        <v>0</v>
      </c>
      <c r="I52" s="586">
        <v>0</v>
      </c>
      <c r="J52" s="586">
        <v>0</v>
      </c>
      <c r="K52" s="586">
        <v>0</v>
      </c>
      <c r="L52" s="586">
        <v>0</v>
      </c>
      <c r="M52" s="586">
        <v>0</v>
      </c>
      <c r="N52" s="586">
        <v>0</v>
      </c>
      <c r="O52" s="586">
        <v>0</v>
      </c>
      <c r="P52" s="586">
        <v>0</v>
      </c>
      <c r="Q52" s="586">
        <v>0</v>
      </c>
      <c r="R52" s="586">
        <v>0</v>
      </c>
      <c r="S52" s="586">
        <v>0</v>
      </c>
      <c r="T52" s="586">
        <v>0</v>
      </c>
      <c r="U52" s="586">
        <v>0</v>
      </c>
      <c r="V52" s="586">
        <v>0</v>
      </c>
      <c r="W52" s="586">
        <v>0</v>
      </c>
      <c r="X52" s="586">
        <v>0</v>
      </c>
      <c r="Y52" s="586">
        <v>0</v>
      </c>
      <c r="Z52" s="586">
        <v>398</v>
      </c>
      <c r="AA52" s="586">
        <v>0</v>
      </c>
      <c r="AB52" s="586">
        <v>0</v>
      </c>
      <c r="AC52" s="586">
        <v>398</v>
      </c>
      <c r="AD52" s="586">
        <v>0</v>
      </c>
      <c r="AE52" s="586">
        <v>0</v>
      </c>
      <c r="AF52" s="586">
        <v>0</v>
      </c>
      <c r="AG52" s="586">
        <f t="shared" si="6"/>
        <v>398</v>
      </c>
      <c r="AH52" s="592">
        <v>0</v>
      </c>
      <c r="AI52" s="593">
        <v>0</v>
      </c>
      <c r="AJ52" s="593">
        <v>0</v>
      </c>
      <c r="AK52" s="594">
        <v>0</v>
      </c>
    </row>
    <row r="53" spans="1:37" ht="25.5" x14ac:dyDescent="0.25">
      <c r="A53" s="564" t="s">
        <v>486</v>
      </c>
      <c r="B53" s="561" t="s">
        <v>487</v>
      </c>
      <c r="C53" s="586">
        <v>2048</v>
      </c>
      <c r="D53" s="586">
        <v>0</v>
      </c>
      <c r="E53" s="586">
        <v>0</v>
      </c>
      <c r="F53" s="586">
        <v>0</v>
      </c>
      <c r="G53" s="586">
        <v>0</v>
      </c>
      <c r="H53" s="586">
        <v>500</v>
      </c>
      <c r="I53" s="586">
        <v>0</v>
      </c>
      <c r="J53" s="586">
        <v>0</v>
      </c>
      <c r="K53" s="586">
        <v>0</v>
      </c>
      <c r="L53" s="586">
        <v>0</v>
      </c>
      <c r="M53" s="586">
        <v>0</v>
      </c>
      <c r="N53" s="586">
        <v>0</v>
      </c>
      <c r="O53" s="586">
        <v>0</v>
      </c>
      <c r="P53" s="586">
        <v>0</v>
      </c>
      <c r="Q53" s="586">
        <v>0</v>
      </c>
      <c r="R53" s="586">
        <v>0</v>
      </c>
      <c r="S53" s="586">
        <v>0</v>
      </c>
      <c r="T53" s="586">
        <v>500</v>
      </c>
      <c r="U53" s="586">
        <v>0</v>
      </c>
      <c r="V53" s="586">
        <v>274</v>
      </c>
      <c r="W53" s="586">
        <v>0</v>
      </c>
      <c r="X53" s="586">
        <v>0</v>
      </c>
      <c r="Y53" s="586">
        <v>0</v>
      </c>
      <c r="Z53" s="586">
        <v>0</v>
      </c>
      <c r="AA53" s="586">
        <v>0</v>
      </c>
      <c r="AB53" s="586">
        <v>0</v>
      </c>
      <c r="AC53" s="586">
        <v>0</v>
      </c>
      <c r="AD53" s="586">
        <v>0</v>
      </c>
      <c r="AE53" s="586">
        <v>0</v>
      </c>
      <c r="AF53" s="586">
        <v>0</v>
      </c>
      <c r="AG53" s="586">
        <f t="shared" si="6"/>
        <v>274</v>
      </c>
      <c r="AH53" s="592">
        <v>500</v>
      </c>
      <c r="AI53" s="593">
        <v>0</v>
      </c>
      <c r="AJ53" s="593">
        <v>0</v>
      </c>
      <c r="AK53" s="594">
        <v>0</v>
      </c>
    </row>
    <row r="54" spans="1:37" x14ac:dyDescent="0.25">
      <c r="A54" s="564">
        <v>168</v>
      </c>
      <c r="B54" s="561" t="s">
        <v>589</v>
      </c>
      <c r="C54" s="586">
        <v>322683</v>
      </c>
      <c r="D54" s="586">
        <v>0</v>
      </c>
      <c r="E54" s="586">
        <v>0</v>
      </c>
      <c r="F54" s="586">
        <v>0</v>
      </c>
      <c r="G54" s="586">
        <v>0</v>
      </c>
      <c r="H54" s="586">
        <v>2616</v>
      </c>
      <c r="I54" s="586">
        <v>556</v>
      </c>
      <c r="J54" s="586">
        <v>0</v>
      </c>
      <c r="K54" s="586">
        <v>0</v>
      </c>
      <c r="L54" s="586">
        <v>0</v>
      </c>
      <c r="M54" s="586">
        <v>0</v>
      </c>
      <c r="N54" s="586">
        <v>21664</v>
      </c>
      <c r="O54" s="586">
        <v>0</v>
      </c>
      <c r="P54" s="586">
        <v>0</v>
      </c>
      <c r="Q54" s="586">
        <v>8344</v>
      </c>
      <c r="R54" s="586">
        <v>40011</v>
      </c>
      <c r="S54" s="586">
        <v>0</v>
      </c>
      <c r="T54" s="586">
        <v>64291</v>
      </c>
      <c r="U54" s="586">
        <v>0</v>
      </c>
      <c r="V54" s="586">
        <v>0</v>
      </c>
      <c r="W54" s="586">
        <v>60454</v>
      </c>
      <c r="X54" s="586">
        <v>0</v>
      </c>
      <c r="Y54" s="586">
        <v>0</v>
      </c>
      <c r="Z54" s="586">
        <v>0</v>
      </c>
      <c r="AA54" s="586">
        <v>0</v>
      </c>
      <c r="AB54" s="586">
        <v>0</v>
      </c>
      <c r="AC54" s="586">
        <v>0</v>
      </c>
      <c r="AD54" s="586">
        <v>0</v>
      </c>
      <c r="AE54" s="586">
        <v>0</v>
      </c>
      <c r="AF54" s="586">
        <v>0</v>
      </c>
      <c r="AG54" s="586">
        <f t="shared" si="6"/>
        <v>60454</v>
      </c>
      <c r="AH54" s="592">
        <v>64291</v>
      </c>
      <c r="AI54" s="593">
        <v>0</v>
      </c>
      <c r="AJ54" s="593">
        <v>0</v>
      </c>
      <c r="AK54" s="594">
        <v>0</v>
      </c>
    </row>
    <row r="55" spans="1:37" x14ac:dyDescent="0.25">
      <c r="A55" s="564">
        <v>169</v>
      </c>
      <c r="B55" s="561" t="s">
        <v>488</v>
      </c>
      <c r="C55" s="586">
        <v>701</v>
      </c>
      <c r="D55" s="586">
        <v>0</v>
      </c>
      <c r="E55" s="586">
        <v>0</v>
      </c>
      <c r="F55" s="586">
        <v>0</v>
      </c>
      <c r="G55" s="586">
        <v>0</v>
      </c>
      <c r="H55" s="586">
        <v>0</v>
      </c>
      <c r="I55" s="586">
        <v>0</v>
      </c>
      <c r="J55" s="586">
        <v>0</v>
      </c>
      <c r="K55" s="586">
        <v>0</v>
      </c>
      <c r="L55" s="586">
        <v>0</v>
      </c>
      <c r="M55" s="586">
        <v>0</v>
      </c>
      <c r="N55" s="586">
        <v>0</v>
      </c>
      <c r="O55" s="586">
        <v>0</v>
      </c>
      <c r="P55" s="586">
        <v>0</v>
      </c>
      <c r="Q55" s="586">
        <v>0</v>
      </c>
      <c r="R55" s="586">
        <v>0</v>
      </c>
      <c r="S55" s="586">
        <v>0</v>
      </c>
      <c r="T55" s="586">
        <v>0</v>
      </c>
      <c r="U55" s="586">
        <v>0</v>
      </c>
      <c r="V55" s="586">
        <v>0</v>
      </c>
      <c r="W55" s="586">
        <v>0</v>
      </c>
      <c r="X55" s="586">
        <v>0</v>
      </c>
      <c r="Y55" s="586">
        <v>0</v>
      </c>
      <c r="Z55" s="586">
        <v>233</v>
      </c>
      <c r="AA55" s="586">
        <v>0</v>
      </c>
      <c r="AB55" s="586">
        <v>0</v>
      </c>
      <c r="AC55" s="586">
        <v>233</v>
      </c>
      <c r="AD55" s="586">
        <v>0</v>
      </c>
      <c r="AE55" s="586">
        <v>0</v>
      </c>
      <c r="AF55" s="586">
        <v>0</v>
      </c>
      <c r="AG55" s="586">
        <f t="shared" si="6"/>
        <v>233</v>
      </c>
      <c r="AH55" s="592">
        <v>0</v>
      </c>
      <c r="AI55" s="593">
        <v>0</v>
      </c>
      <c r="AJ55" s="593">
        <v>0</v>
      </c>
      <c r="AK55" s="594">
        <v>0</v>
      </c>
    </row>
    <row r="56" spans="1:37" x14ac:dyDescent="0.25">
      <c r="A56" s="564" t="s">
        <v>489</v>
      </c>
      <c r="B56" s="561" t="s">
        <v>490</v>
      </c>
      <c r="C56" s="586">
        <v>2750</v>
      </c>
      <c r="D56" s="586">
        <v>0</v>
      </c>
      <c r="E56" s="586">
        <v>0</v>
      </c>
      <c r="F56" s="586">
        <v>0</v>
      </c>
      <c r="G56" s="586">
        <v>0</v>
      </c>
      <c r="H56" s="586">
        <v>567</v>
      </c>
      <c r="I56" s="586">
        <v>114</v>
      </c>
      <c r="J56" s="586">
        <v>0</v>
      </c>
      <c r="K56" s="586">
        <v>0</v>
      </c>
      <c r="L56" s="586">
        <v>0</v>
      </c>
      <c r="M56" s="586">
        <v>0</v>
      </c>
      <c r="N56" s="586">
        <v>139</v>
      </c>
      <c r="O56" s="586">
        <v>0</v>
      </c>
      <c r="P56" s="586">
        <v>0</v>
      </c>
      <c r="Q56" s="586">
        <v>0</v>
      </c>
      <c r="R56" s="586">
        <v>0</v>
      </c>
      <c r="S56" s="586">
        <v>0</v>
      </c>
      <c r="T56" s="586">
        <v>835</v>
      </c>
      <c r="U56" s="586">
        <v>0</v>
      </c>
      <c r="V56" s="586">
        <v>0</v>
      </c>
      <c r="W56" s="586">
        <v>0</v>
      </c>
      <c r="X56" s="586">
        <v>0</v>
      </c>
      <c r="Y56" s="586">
        <v>0</v>
      </c>
      <c r="Z56" s="586">
        <v>0</v>
      </c>
      <c r="AA56" s="586">
        <v>0</v>
      </c>
      <c r="AB56" s="586">
        <v>0</v>
      </c>
      <c r="AC56" s="586">
        <v>0</v>
      </c>
      <c r="AD56" s="586">
        <v>0</v>
      </c>
      <c r="AE56" s="586">
        <v>0</v>
      </c>
      <c r="AF56" s="586">
        <v>0</v>
      </c>
      <c r="AG56" s="586">
        <f t="shared" si="6"/>
        <v>0</v>
      </c>
      <c r="AH56" s="592">
        <v>835</v>
      </c>
      <c r="AI56" s="593">
        <v>0</v>
      </c>
      <c r="AJ56" s="593">
        <v>0</v>
      </c>
      <c r="AK56" s="594">
        <v>0</v>
      </c>
    </row>
    <row r="57" spans="1:37" x14ac:dyDescent="0.25">
      <c r="A57" s="564" t="s">
        <v>491</v>
      </c>
      <c r="B57" s="561" t="s">
        <v>492</v>
      </c>
      <c r="C57" s="586">
        <v>3716</v>
      </c>
      <c r="D57" s="586">
        <v>0</v>
      </c>
      <c r="E57" s="586">
        <v>0</v>
      </c>
      <c r="F57" s="586">
        <v>0</v>
      </c>
      <c r="G57" s="586">
        <v>0</v>
      </c>
      <c r="H57" s="586">
        <v>851</v>
      </c>
      <c r="I57" s="586">
        <v>179</v>
      </c>
      <c r="J57" s="586">
        <v>0</v>
      </c>
      <c r="K57" s="586">
        <v>0</v>
      </c>
      <c r="L57" s="586">
        <v>129</v>
      </c>
      <c r="M57" s="586">
        <v>129</v>
      </c>
      <c r="N57" s="586">
        <v>0</v>
      </c>
      <c r="O57" s="586">
        <v>0</v>
      </c>
      <c r="P57" s="586">
        <v>0</v>
      </c>
      <c r="Q57" s="586">
        <v>0</v>
      </c>
      <c r="R57" s="586">
        <v>0</v>
      </c>
      <c r="S57" s="586">
        <v>0</v>
      </c>
      <c r="T57" s="586">
        <v>851</v>
      </c>
      <c r="U57" s="586">
        <v>0</v>
      </c>
      <c r="V57" s="586">
        <v>492</v>
      </c>
      <c r="W57" s="586">
        <v>0</v>
      </c>
      <c r="X57" s="586">
        <v>0</v>
      </c>
      <c r="Y57" s="586">
        <v>0</v>
      </c>
      <c r="Z57" s="586">
        <v>0</v>
      </c>
      <c r="AA57" s="586">
        <v>0</v>
      </c>
      <c r="AB57" s="586">
        <v>0</v>
      </c>
      <c r="AC57" s="586">
        <v>0</v>
      </c>
      <c r="AD57" s="586">
        <v>0</v>
      </c>
      <c r="AE57" s="586">
        <v>0</v>
      </c>
      <c r="AF57" s="586">
        <v>0</v>
      </c>
      <c r="AG57" s="586">
        <f t="shared" si="6"/>
        <v>492</v>
      </c>
      <c r="AH57" s="592">
        <v>851</v>
      </c>
      <c r="AI57" s="593">
        <v>0</v>
      </c>
      <c r="AJ57" s="593">
        <v>0</v>
      </c>
      <c r="AK57" s="594">
        <v>0</v>
      </c>
    </row>
    <row r="58" spans="1:37" ht="25.5" x14ac:dyDescent="0.25">
      <c r="A58" s="564" t="s">
        <v>493</v>
      </c>
      <c r="B58" s="561" t="s">
        <v>494</v>
      </c>
      <c r="C58" s="586">
        <v>74246</v>
      </c>
      <c r="D58" s="586">
        <v>2002</v>
      </c>
      <c r="E58" s="586">
        <v>96</v>
      </c>
      <c r="F58" s="586">
        <v>2098</v>
      </c>
      <c r="G58" s="586">
        <v>511</v>
      </c>
      <c r="H58" s="586">
        <v>10837</v>
      </c>
      <c r="I58" s="586">
        <v>1960</v>
      </c>
      <c r="J58" s="586">
        <v>0</v>
      </c>
      <c r="K58" s="586">
        <v>0</v>
      </c>
      <c r="L58" s="586">
        <v>0</v>
      </c>
      <c r="M58" s="586">
        <v>0</v>
      </c>
      <c r="N58" s="586">
        <v>7703</v>
      </c>
      <c r="O58" s="586">
        <v>0</v>
      </c>
      <c r="P58" s="586">
        <v>0</v>
      </c>
      <c r="Q58" s="586">
        <v>0</v>
      </c>
      <c r="R58" s="586">
        <v>0</v>
      </c>
      <c r="S58" s="586">
        <v>0</v>
      </c>
      <c r="T58" s="586">
        <v>21149</v>
      </c>
      <c r="U58" s="586">
        <v>0</v>
      </c>
      <c r="V58" s="586">
        <v>655</v>
      </c>
      <c r="W58" s="586">
        <v>0</v>
      </c>
      <c r="X58" s="586">
        <v>0</v>
      </c>
      <c r="Y58" s="586">
        <v>0</v>
      </c>
      <c r="Z58" s="586">
        <v>517</v>
      </c>
      <c r="AA58" s="586">
        <v>0</v>
      </c>
      <c r="AB58" s="586">
        <v>0</v>
      </c>
      <c r="AC58" s="586">
        <v>2447</v>
      </c>
      <c r="AD58" s="586">
        <v>0</v>
      </c>
      <c r="AE58" s="586">
        <v>10</v>
      </c>
      <c r="AF58" s="586">
        <v>0</v>
      </c>
      <c r="AG58" s="586">
        <f t="shared" si="6"/>
        <v>3112</v>
      </c>
      <c r="AH58" s="592">
        <v>21149</v>
      </c>
      <c r="AI58" s="593">
        <v>0</v>
      </c>
      <c r="AJ58" s="593">
        <v>0</v>
      </c>
      <c r="AK58" s="594">
        <v>0</v>
      </c>
    </row>
    <row r="59" spans="1:37" x14ac:dyDescent="0.25">
      <c r="A59" s="564">
        <v>183</v>
      </c>
      <c r="B59" s="561" t="s">
        <v>495</v>
      </c>
      <c r="C59" s="586">
        <v>399</v>
      </c>
      <c r="D59" s="586">
        <v>0</v>
      </c>
      <c r="E59" s="586">
        <v>0</v>
      </c>
      <c r="F59" s="586">
        <v>0</v>
      </c>
      <c r="G59" s="586">
        <v>0</v>
      </c>
      <c r="H59" s="586">
        <v>124</v>
      </c>
      <c r="I59" s="586">
        <v>26</v>
      </c>
      <c r="J59" s="586">
        <v>0</v>
      </c>
      <c r="K59" s="586">
        <v>0</v>
      </c>
      <c r="L59" s="586">
        <v>0</v>
      </c>
      <c r="M59" s="586">
        <v>0</v>
      </c>
      <c r="N59" s="586">
        <v>0</v>
      </c>
      <c r="O59" s="586">
        <v>0</v>
      </c>
      <c r="P59" s="586">
        <v>0</v>
      </c>
      <c r="Q59" s="586">
        <v>0</v>
      </c>
      <c r="R59" s="586">
        <v>0</v>
      </c>
      <c r="S59" s="586">
        <v>0</v>
      </c>
      <c r="T59" s="586">
        <v>124</v>
      </c>
      <c r="U59" s="586">
        <v>0</v>
      </c>
      <c r="V59" s="586">
        <v>0</v>
      </c>
      <c r="W59" s="586">
        <v>0</v>
      </c>
      <c r="X59" s="586">
        <v>0</v>
      </c>
      <c r="Y59" s="586">
        <v>0</v>
      </c>
      <c r="Z59" s="586">
        <v>0</v>
      </c>
      <c r="AA59" s="586">
        <v>0</v>
      </c>
      <c r="AB59" s="586">
        <v>0</v>
      </c>
      <c r="AC59" s="586">
        <v>0</v>
      </c>
      <c r="AD59" s="586">
        <v>0</v>
      </c>
      <c r="AE59" s="586">
        <v>0</v>
      </c>
      <c r="AF59" s="586">
        <v>0</v>
      </c>
      <c r="AG59" s="586">
        <f t="shared" si="6"/>
        <v>0</v>
      </c>
      <c r="AH59" s="592">
        <v>124</v>
      </c>
      <c r="AI59" s="593">
        <v>0</v>
      </c>
      <c r="AJ59" s="593">
        <v>0</v>
      </c>
      <c r="AK59" s="594">
        <v>0</v>
      </c>
    </row>
    <row r="60" spans="1:37" x14ac:dyDescent="0.25">
      <c r="A60" s="564" t="s">
        <v>496</v>
      </c>
      <c r="B60" s="561" t="s">
        <v>497</v>
      </c>
      <c r="C60" s="586">
        <v>96</v>
      </c>
      <c r="D60" s="586">
        <v>0</v>
      </c>
      <c r="E60" s="586">
        <v>0</v>
      </c>
      <c r="F60" s="586">
        <v>0</v>
      </c>
      <c r="G60" s="586">
        <v>0</v>
      </c>
      <c r="H60" s="586">
        <v>32</v>
      </c>
      <c r="I60" s="586">
        <v>0</v>
      </c>
      <c r="J60" s="586">
        <v>0</v>
      </c>
      <c r="K60" s="586">
        <v>0</v>
      </c>
      <c r="L60" s="586">
        <v>0</v>
      </c>
      <c r="M60" s="586">
        <v>0</v>
      </c>
      <c r="N60" s="586">
        <v>0</v>
      </c>
      <c r="O60" s="586">
        <v>0</v>
      </c>
      <c r="P60" s="586">
        <v>0</v>
      </c>
      <c r="Q60" s="586">
        <v>0</v>
      </c>
      <c r="R60" s="586">
        <v>0</v>
      </c>
      <c r="S60" s="586">
        <v>0</v>
      </c>
      <c r="T60" s="586">
        <v>32</v>
      </c>
      <c r="U60" s="586">
        <v>0</v>
      </c>
      <c r="V60" s="586">
        <v>0</v>
      </c>
      <c r="W60" s="586">
        <v>0</v>
      </c>
      <c r="X60" s="586">
        <v>0</v>
      </c>
      <c r="Y60" s="586">
        <v>0</v>
      </c>
      <c r="Z60" s="586">
        <v>0</v>
      </c>
      <c r="AA60" s="586">
        <v>0</v>
      </c>
      <c r="AB60" s="586">
        <v>0</v>
      </c>
      <c r="AC60" s="586">
        <v>0</v>
      </c>
      <c r="AD60" s="586">
        <v>0</v>
      </c>
      <c r="AE60" s="586">
        <v>0</v>
      </c>
      <c r="AF60" s="586">
        <v>0</v>
      </c>
      <c r="AG60" s="586">
        <f t="shared" si="6"/>
        <v>0</v>
      </c>
      <c r="AH60" s="592">
        <v>32</v>
      </c>
      <c r="AI60" s="593">
        <v>0</v>
      </c>
      <c r="AJ60" s="593">
        <v>0</v>
      </c>
      <c r="AK60" s="594">
        <v>0</v>
      </c>
    </row>
    <row r="61" spans="1:37" ht="25.5" x14ac:dyDescent="0.25">
      <c r="A61" s="564" t="s">
        <v>498</v>
      </c>
      <c r="B61" s="561" t="s">
        <v>499</v>
      </c>
      <c r="C61" s="586">
        <v>313</v>
      </c>
      <c r="D61" s="586">
        <v>0</v>
      </c>
      <c r="E61" s="586">
        <v>0</v>
      </c>
      <c r="F61" s="586">
        <v>0</v>
      </c>
      <c r="G61" s="586">
        <v>0</v>
      </c>
      <c r="H61" s="586">
        <v>81</v>
      </c>
      <c r="I61" s="586">
        <v>17</v>
      </c>
      <c r="J61" s="586">
        <v>0</v>
      </c>
      <c r="K61" s="586">
        <v>0</v>
      </c>
      <c r="L61" s="586">
        <v>0</v>
      </c>
      <c r="M61" s="586">
        <v>0</v>
      </c>
      <c r="N61" s="586">
        <v>0</v>
      </c>
      <c r="O61" s="586">
        <v>0</v>
      </c>
      <c r="P61" s="586">
        <v>0</v>
      </c>
      <c r="Q61" s="586">
        <v>0</v>
      </c>
      <c r="R61" s="586">
        <v>0</v>
      </c>
      <c r="S61" s="586">
        <v>0</v>
      </c>
      <c r="T61" s="586">
        <v>81</v>
      </c>
      <c r="U61" s="586">
        <v>0</v>
      </c>
      <c r="V61" s="586">
        <v>0</v>
      </c>
      <c r="W61" s="586">
        <v>0</v>
      </c>
      <c r="X61" s="586">
        <v>0</v>
      </c>
      <c r="Y61" s="586">
        <v>0</v>
      </c>
      <c r="Z61" s="586">
        <v>5</v>
      </c>
      <c r="AA61" s="586">
        <v>0</v>
      </c>
      <c r="AB61" s="586">
        <v>0</v>
      </c>
      <c r="AC61" s="586">
        <v>24</v>
      </c>
      <c r="AD61" s="586">
        <v>0</v>
      </c>
      <c r="AE61" s="586">
        <v>0</v>
      </c>
      <c r="AF61" s="586">
        <v>0</v>
      </c>
      <c r="AG61" s="586">
        <f t="shared" si="6"/>
        <v>24</v>
      </c>
      <c r="AH61" s="592">
        <v>81</v>
      </c>
      <c r="AI61" s="593">
        <v>0</v>
      </c>
      <c r="AJ61" s="593">
        <v>0</v>
      </c>
      <c r="AK61" s="594">
        <v>0</v>
      </c>
    </row>
    <row r="62" spans="1:37" ht="25.5" x14ac:dyDescent="0.25">
      <c r="A62" s="564" t="s">
        <v>500</v>
      </c>
      <c r="B62" s="561" t="s">
        <v>501</v>
      </c>
      <c r="C62" s="586">
        <v>20822</v>
      </c>
      <c r="D62" s="586">
        <v>1727</v>
      </c>
      <c r="E62" s="586">
        <v>676</v>
      </c>
      <c r="F62" s="586">
        <v>2403</v>
      </c>
      <c r="G62" s="586">
        <v>481</v>
      </c>
      <c r="H62" s="586">
        <v>2887</v>
      </c>
      <c r="I62" s="586">
        <v>507</v>
      </c>
      <c r="J62" s="586">
        <v>0</v>
      </c>
      <c r="K62" s="586">
        <v>0</v>
      </c>
      <c r="L62" s="586">
        <v>0</v>
      </c>
      <c r="M62" s="586">
        <v>0</v>
      </c>
      <c r="N62" s="586">
        <v>23</v>
      </c>
      <c r="O62" s="586">
        <v>0</v>
      </c>
      <c r="P62" s="586">
        <v>0</v>
      </c>
      <c r="Q62" s="586">
        <v>0</v>
      </c>
      <c r="R62" s="586">
        <v>0</v>
      </c>
      <c r="S62" s="586">
        <v>0</v>
      </c>
      <c r="T62" s="586">
        <v>5794</v>
      </c>
      <c r="U62" s="586">
        <v>0</v>
      </c>
      <c r="V62" s="586">
        <v>264</v>
      </c>
      <c r="W62" s="586">
        <v>0</v>
      </c>
      <c r="X62" s="586">
        <v>0</v>
      </c>
      <c r="Y62" s="586">
        <v>0</v>
      </c>
      <c r="Z62" s="586">
        <v>0</v>
      </c>
      <c r="AA62" s="586">
        <v>0</v>
      </c>
      <c r="AB62" s="586">
        <v>0</v>
      </c>
      <c r="AC62" s="586">
        <v>0</v>
      </c>
      <c r="AD62" s="586">
        <v>0</v>
      </c>
      <c r="AE62" s="586">
        <v>0</v>
      </c>
      <c r="AF62" s="586">
        <v>0</v>
      </c>
      <c r="AG62" s="586">
        <f t="shared" si="6"/>
        <v>264</v>
      </c>
      <c r="AH62" s="592">
        <v>5794</v>
      </c>
      <c r="AI62" s="593">
        <v>0</v>
      </c>
      <c r="AJ62" s="593">
        <v>0</v>
      </c>
      <c r="AK62" s="594">
        <v>0</v>
      </c>
    </row>
    <row r="63" spans="1:37" ht="25.5" x14ac:dyDescent="0.25">
      <c r="A63" s="564" t="s">
        <v>502</v>
      </c>
      <c r="B63" s="561" t="s">
        <v>503</v>
      </c>
      <c r="C63" s="586">
        <v>3000</v>
      </c>
      <c r="D63" s="586">
        <v>0</v>
      </c>
      <c r="E63" s="586">
        <v>0</v>
      </c>
      <c r="F63" s="586">
        <v>0</v>
      </c>
      <c r="G63" s="586">
        <v>0</v>
      </c>
      <c r="H63" s="586">
        <v>0</v>
      </c>
      <c r="I63" s="586">
        <v>0</v>
      </c>
      <c r="J63" s="586">
        <v>0</v>
      </c>
      <c r="K63" s="586">
        <v>750</v>
      </c>
      <c r="L63" s="586">
        <v>0</v>
      </c>
      <c r="M63" s="586">
        <v>750</v>
      </c>
      <c r="N63" s="586">
        <v>0</v>
      </c>
      <c r="O63" s="586">
        <v>0</v>
      </c>
      <c r="P63" s="586">
        <v>0</v>
      </c>
      <c r="Q63" s="586">
        <v>0</v>
      </c>
      <c r="R63" s="586">
        <v>0</v>
      </c>
      <c r="S63" s="586">
        <v>0</v>
      </c>
      <c r="T63" s="586">
        <v>750</v>
      </c>
      <c r="U63" s="586">
        <v>0</v>
      </c>
      <c r="V63" s="586">
        <v>0</v>
      </c>
      <c r="W63" s="586">
        <v>0</v>
      </c>
      <c r="X63" s="586">
        <v>0</v>
      </c>
      <c r="Y63" s="586">
        <v>0</v>
      </c>
      <c r="Z63" s="586">
        <v>0</v>
      </c>
      <c r="AA63" s="586">
        <v>0</v>
      </c>
      <c r="AB63" s="586">
        <v>0</v>
      </c>
      <c r="AC63" s="586">
        <v>0</v>
      </c>
      <c r="AD63" s="586">
        <v>0</v>
      </c>
      <c r="AE63" s="586">
        <v>0</v>
      </c>
      <c r="AF63" s="586">
        <v>0</v>
      </c>
      <c r="AG63" s="586">
        <f t="shared" si="6"/>
        <v>0</v>
      </c>
      <c r="AH63" s="592">
        <v>750</v>
      </c>
      <c r="AI63" s="593">
        <v>0</v>
      </c>
      <c r="AJ63" s="593">
        <v>0</v>
      </c>
      <c r="AK63" s="594">
        <v>0</v>
      </c>
    </row>
    <row r="64" spans="1:37" ht="25.5" x14ac:dyDescent="0.25">
      <c r="A64" s="564">
        <v>269</v>
      </c>
      <c r="B64" s="561" t="s">
        <v>504</v>
      </c>
      <c r="C64" s="586">
        <v>83864</v>
      </c>
      <c r="D64" s="586">
        <v>9653</v>
      </c>
      <c r="E64" s="586">
        <v>0</v>
      </c>
      <c r="F64" s="586">
        <v>9653</v>
      </c>
      <c r="G64" s="586">
        <v>1802</v>
      </c>
      <c r="H64" s="586">
        <v>3820</v>
      </c>
      <c r="I64" s="586">
        <v>387</v>
      </c>
      <c r="J64" s="586">
        <v>0</v>
      </c>
      <c r="K64" s="586">
        <v>0</v>
      </c>
      <c r="L64" s="586">
        <v>0</v>
      </c>
      <c r="M64" s="586">
        <v>0</v>
      </c>
      <c r="N64" s="586">
        <v>0</v>
      </c>
      <c r="O64" s="586">
        <v>0</v>
      </c>
      <c r="P64" s="586">
        <v>0</v>
      </c>
      <c r="Q64" s="586">
        <v>0</v>
      </c>
      <c r="R64" s="586">
        <v>0</v>
      </c>
      <c r="S64" s="586">
        <v>0</v>
      </c>
      <c r="T64" s="586">
        <v>15275</v>
      </c>
      <c r="U64" s="586">
        <v>0</v>
      </c>
      <c r="V64" s="586">
        <v>14000</v>
      </c>
      <c r="W64" s="586">
        <v>0</v>
      </c>
      <c r="X64" s="586">
        <v>0</v>
      </c>
      <c r="Y64" s="586">
        <v>0</v>
      </c>
      <c r="Z64" s="586">
        <v>0</v>
      </c>
      <c r="AA64" s="586">
        <v>0</v>
      </c>
      <c r="AB64" s="586">
        <v>0</v>
      </c>
      <c r="AC64" s="586">
        <v>0</v>
      </c>
      <c r="AD64" s="586">
        <v>0</v>
      </c>
      <c r="AE64" s="586">
        <v>0</v>
      </c>
      <c r="AF64" s="586">
        <v>0</v>
      </c>
      <c r="AG64" s="586">
        <f t="shared" si="6"/>
        <v>14000</v>
      </c>
      <c r="AH64" s="592">
        <v>15275</v>
      </c>
      <c r="AI64" s="593">
        <v>0</v>
      </c>
      <c r="AJ64" s="593">
        <v>0</v>
      </c>
      <c r="AK64" s="594">
        <v>0</v>
      </c>
    </row>
    <row r="65" spans="1:37" ht="25.5" x14ac:dyDescent="0.25">
      <c r="A65" s="564" t="s">
        <v>505</v>
      </c>
      <c r="B65" s="561" t="s">
        <v>506</v>
      </c>
      <c r="C65" s="586">
        <v>33</v>
      </c>
      <c r="D65" s="586">
        <v>0</v>
      </c>
      <c r="E65" s="586">
        <v>0</v>
      </c>
      <c r="F65" s="586">
        <v>0</v>
      </c>
      <c r="G65" s="586">
        <v>0</v>
      </c>
      <c r="H65" s="586">
        <v>10</v>
      </c>
      <c r="I65" s="586">
        <v>2</v>
      </c>
      <c r="J65" s="586">
        <v>0</v>
      </c>
      <c r="K65" s="586">
        <v>0</v>
      </c>
      <c r="L65" s="586">
        <v>0</v>
      </c>
      <c r="M65" s="586">
        <v>0</v>
      </c>
      <c r="N65" s="586">
        <v>0</v>
      </c>
      <c r="O65" s="586">
        <v>0</v>
      </c>
      <c r="P65" s="586">
        <v>0</v>
      </c>
      <c r="Q65" s="586">
        <v>0</v>
      </c>
      <c r="R65" s="586">
        <v>0</v>
      </c>
      <c r="S65" s="586">
        <v>0</v>
      </c>
      <c r="T65" s="586">
        <v>10</v>
      </c>
      <c r="U65" s="586">
        <v>0</v>
      </c>
      <c r="V65" s="586">
        <v>0</v>
      </c>
      <c r="W65" s="586">
        <v>0</v>
      </c>
      <c r="X65" s="586">
        <v>0</v>
      </c>
      <c r="Y65" s="586">
        <v>0</v>
      </c>
      <c r="Z65" s="586">
        <v>0</v>
      </c>
      <c r="AA65" s="586">
        <v>0</v>
      </c>
      <c r="AB65" s="586">
        <v>0</v>
      </c>
      <c r="AC65" s="586">
        <v>0</v>
      </c>
      <c r="AD65" s="586">
        <v>0</v>
      </c>
      <c r="AE65" s="586">
        <v>0</v>
      </c>
      <c r="AF65" s="586">
        <v>0</v>
      </c>
      <c r="AG65" s="586">
        <f t="shared" si="6"/>
        <v>0</v>
      </c>
      <c r="AH65" s="592">
        <v>10</v>
      </c>
      <c r="AI65" s="593">
        <v>0</v>
      </c>
      <c r="AJ65" s="593">
        <v>0</v>
      </c>
      <c r="AK65" s="594">
        <v>0</v>
      </c>
    </row>
    <row r="66" spans="1:37" x14ac:dyDescent="0.25">
      <c r="A66" s="564" t="s">
        <v>507</v>
      </c>
      <c r="B66" s="561" t="s">
        <v>508</v>
      </c>
      <c r="C66" s="586">
        <v>53930</v>
      </c>
      <c r="D66" s="586">
        <v>0</v>
      </c>
      <c r="E66" s="586">
        <v>0</v>
      </c>
      <c r="F66" s="586">
        <v>0</v>
      </c>
      <c r="G66" s="586">
        <v>0</v>
      </c>
      <c r="H66" s="586">
        <v>0</v>
      </c>
      <c r="I66" s="586">
        <v>0</v>
      </c>
      <c r="J66" s="586">
        <v>0</v>
      </c>
      <c r="K66" s="586">
        <v>0</v>
      </c>
      <c r="L66" s="586">
        <v>13276</v>
      </c>
      <c r="M66" s="586">
        <v>13276</v>
      </c>
      <c r="N66" s="586">
        <v>0</v>
      </c>
      <c r="O66" s="586">
        <v>0</v>
      </c>
      <c r="P66" s="586">
        <v>0</v>
      </c>
      <c r="Q66" s="586">
        <v>0</v>
      </c>
      <c r="R66" s="586">
        <v>0</v>
      </c>
      <c r="S66" s="586">
        <v>0</v>
      </c>
      <c r="T66" s="586">
        <v>13276</v>
      </c>
      <c r="U66" s="586">
        <v>0</v>
      </c>
      <c r="V66" s="586">
        <v>0</v>
      </c>
      <c r="W66" s="586">
        <v>0</v>
      </c>
      <c r="X66" s="586">
        <v>0</v>
      </c>
      <c r="Y66" s="586">
        <v>0</v>
      </c>
      <c r="Z66" s="586">
        <v>0</v>
      </c>
      <c r="AA66" s="586">
        <v>0</v>
      </c>
      <c r="AB66" s="586">
        <v>0</v>
      </c>
      <c r="AC66" s="586">
        <v>0</v>
      </c>
      <c r="AD66" s="586">
        <v>0</v>
      </c>
      <c r="AE66" s="586">
        <v>414</v>
      </c>
      <c r="AF66" s="586">
        <v>0</v>
      </c>
      <c r="AG66" s="586">
        <f t="shared" si="6"/>
        <v>414</v>
      </c>
      <c r="AH66" s="592">
        <v>13276</v>
      </c>
      <c r="AI66" s="593">
        <v>0</v>
      </c>
      <c r="AJ66" s="593">
        <v>0</v>
      </c>
      <c r="AK66" s="594">
        <v>0</v>
      </c>
    </row>
    <row r="67" spans="1:37" x14ac:dyDescent="0.25">
      <c r="A67" s="564">
        <v>286</v>
      </c>
      <c r="B67" s="561" t="s">
        <v>509</v>
      </c>
      <c r="C67" s="586">
        <v>7058</v>
      </c>
      <c r="D67" s="586">
        <v>0</v>
      </c>
      <c r="E67" s="586">
        <v>0</v>
      </c>
      <c r="F67" s="586">
        <v>0</v>
      </c>
      <c r="G67" s="586">
        <v>0</v>
      </c>
      <c r="H67" s="586">
        <v>2353</v>
      </c>
      <c r="I67" s="586">
        <v>0</v>
      </c>
      <c r="J67" s="586">
        <v>0</v>
      </c>
      <c r="K67" s="586">
        <v>0</v>
      </c>
      <c r="L67" s="586">
        <v>0</v>
      </c>
      <c r="M67" s="586">
        <v>0</v>
      </c>
      <c r="N67" s="586">
        <v>0</v>
      </c>
      <c r="O67" s="586">
        <v>0</v>
      </c>
      <c r="P67" s="586">
        <v>0</v>
      </c>
      <c r="Q67" s="586">
        <v>0</v>
      </c>
      <c r="R67" s="586">
        <v>0</v>
      </c>
      <c r="S67" s="586">
        <v>0</v>
      </c>
      <c r="T67" s="586">
        <v>2353</v>
      </c>
      <c r="U67" s="586">
        <v>0</v>
      </c>
      <c r="V67" s="586">
        <v>0</v>
      </c>
      <c r="W67" s="586">
        <v>0</v>
      </c>
      <c r="X67" s="586">
        <v>0</v>
      </c>
      <c r="Y67" s="586">
        <v>0</v>
      </c>
      <c r="Z67" s="586">
        <v>0</v>
      </c>
      <c r="AA67" s="586">
        <v>0</v>
      </c>
      <c r="AB67" s="586">
        <v>0</v>
      </c>
      <c r="AC67" s="586">
        <v>0</v>
      </c>
      <c r="AD67" s="586">
        <v>0</v>
      </c>
      <c r="AE67" s="586">
        <v>0</v>
      </c>
      <c r="AF67" s="586">
        <v>0</v>
      </c>
      <c r="AG67" s="586">
        <f t="shared" si="6"/>
        <v>0</v>
      </c>
      <c r="AH67" s="592">
        <v>2353</v>
      </c>
      <c r="AI67" s="593">
        <v>0</v>
      </c>
      <c r="AJ67" s="593">
        <v>0</v>
      </c>
      <c r="AK67" s="594">
        <v>0</v>
      </c>
    </row>
    <row r="68" spans="1:37" x14ac:dyDescent="0.25">
      <c r="A68" s="564">
        <v>420</v>
      </c>
      <c r="B68" s="561" t="s">
        <v>510</v>
      </c>
      <c r="C68" s="586">
        <v>18484</v>
      </c>
      <c r="D68" s="586">
        <v>2847</v>
      </c>
      <c r="E68" s="586">
        <v>0</v>
      </c>
      <c r="F68" s="586">
        <v>2847</v>
      </c>
      <c r="G68" s="586">
        <v>554</v>
      </c>
      <c r="H68" s="586">
        <v>1612</v>
      </c>
      <c r="I68" s="586">
        <v>307</v>
      </c>
      <c r="J68" s="586">
        <v>0</v>
      </c>
      <c r="K68" s="586">
        <v>0</v>
      </c>
      <c r="L68" s="586">
        <v>0</v>
      </c>
      <c r="M68" s="586">
        <v>0</v>
      </c>
      <c r="N68" s="586">
        <v>98</v>
      </c>
      <c r="O68" s="586">
        <v>0</v>
      </c>
      <c r="P68" s="586">
        <v>0</v>
      </c>
      <c r="Q68" s="586">
        <v>0</v>
      </c>
      <c r="R68" s="586">
        <v>0</v>
      </c>
      <c r="S68" s="586">
        <v>0</v>
      </c>
      <c r="T68" s="586">
        <v>5110</v>
      </c>
      <c r="U68" s="586">
        <v>0</v>
      </c>
      <c r="V68" s="586">
        <v>0</v>
      </c>
      <c r="W68" s="586">
        <v>0</v>
      </c>
      <c r="X68" s="586">
        <v>0</v>
      </c>
      <c r="Y68" s="586">
        <v>0</v>
      </c>
      <c r="Z68" s="586">
        <v>0</v>
      </c>
      <c r="AA68" s="586">
        <v>0</v>
      </c>
      <c r="AB68" s="586">
        <v>0</v>
      </c>
      <c r="AC68" s="586">
        <v>0</v>
      </c>
      <c r="AD68" s="586">
        <v>0</v>
      </c>
      <c r="AE68" s="586">
        <v>0</v>
      </c>
      <c r="AF68" s="586">
        <v>0</v>
      </c>
      <c r="AG68" s="586">
        <f t="shared" si="6"/>
        <v>0</v>
      </c>
      <c r="AH68" s="592">
        <v>5110</v>
      </c>
      <c r="AI68" s="593">
        <v>0</v>
      </c>
      <c r="AJ68" s="593">
        <v>0</v>
      </c>
      <c r="AK68" s="594">
        <v>0</v>
      </c>
    </row>
    <row r="69" spans="1:37" ht="25.5" x14ac:dyDescent="0.25">
      <c r="A69" s="564">
        <v>421</v>
      </c>
      <c r="B69" s="561" t="s">
        <v>511</v>
      </c>
      <c r="C69" s="586">
        <v>11128</v>
      </c>
      <c r="D69" s="586">
        <v>0</v>
      </c>
      <c r="E69" s="586">
        <v>0</v>
      </c>
      <c r="F69" s="586">
        <v>0</v>
      </c>
      <c r="G69" s="586">
        <v>0</v>
      </c>
      <c r="H69" s="586">
        <v>472</v>
      </c>
      <c r="I69" s="586">
        <v>93</v>
      </c>
      <c r="J69" s="586">
        <v>1930</v>
      </c>
      <c r="K69" s="586">
        <v>450</v>
      </c>
      <c r="L69" s="586">
        <v>0</v>
      </c>
      <c r="M69" s="586">
        <v>450</v>
      </c>
      <c r="N69" s="586">
        <v>0</v>
      </c>
      <c r="O69" s="586">
        <v>0</v>
      </c>
      <c r="P69" s="586">
        <v>0</v>
      </c>
      <c r="Q69" s="586">
        <v>0</v>
      </c>
      <c r="R69" s="586">
        <v>0</v>
      </c>
      <c r="S69" s="586">
        <v>0</v>
      </c>
      <c r="T69" s="586">
        <v>2852</v>
      </c>
      <c r="U69" s="586">
        <v>0</v>
      </c>
      <c r="V69" s="586">
        <v>50</v>
      </c>
      <c r="W69" s="586">
        <v>0</v>
      </c>
      <c r="X69" s="586">
        <v>0</v>
      </c>
      <c r="Y69" s="586">
        <v>0</v>
      </c>
      <c r="Z69" s="586">
        <v>0</v>
      </c>
      <c r="AA69" s="586">
        <v>0</v>
      </c>
      <c r="AB69" s="586">
        <v>0</v>
      </c>
      <c r="AC69" s="586">
        <v>0</v>
      </c>
      <c r="AD69" s="586">
        <v>0</v>
      </c>
      <c r="AE69" s="586">
        <v>0</v>
      </c>
      <c r="AF69" s="586">
        <v>0</v>
      </c>
      <c r="AG69" s="586">
        <f t="shared" si="6"/>
        <v>50</v>
      </c>
      <c r="AH69" s="592">
        <v>2852</v>
      </c>
      <c r="AI69" s="593">
        <v>0</v>
      </c>
      <c r="AJ69" s="593">
        <v>1930</v>
      </c>
      <c r="AK69" s="594">
        <v>0</v>
      </c>
    </row>
    <row r="70" spans="1:37" ht="25.5" x14ac:dyDescent="0.25">
      <c r="A70" s="564">
        <v>431</v>
      </c>
      <c r="B70" s="561" t="s">
        <v>512</v>
      </c>
      <c r="C70" s="586">
        <v>71594</v>
      </c>
      <c r="D70" s="586">
        <v>0</v>
      </c>
      <c r="E70" s="586">
        <v>0</v>
      </c>
      <c r="F70" s="586">
        <v>0</v>
      </c>
      <c r="G70" s="586">
        <v>0</v>
      </c>
      <c r="H70" s="586">
        <v>0</v>
      </c>
      <c r="I70" s="586">
        <v>0</v>
      </c>
      <c r="J70" s="586">
        <v>0</v>
      </c>
      <c r="K70" s="586">
        <v>0</v>
      </c>
      <c r="L70" s="586">
        <v>0</v>
      </c>
      <c r="M70" s="586">
        <v>0</v>
      </c>
      <c r="N70" s="586">
        <v>0</v>
      </c>
      <c r="O70" s="586">
        <v>0</v>
      </c>
      <c r="P70" s="586">
        <v>0</v>
      </c>
      <c r="Q70" s="586">
        <v>0</v>
      </c>
      <c r="R70" s="586">
        <v>0</v>
      </c>
      <c r="S70" s="586">
        <v>0</v>
      </c>
      <c r="T70" s="586">
        <v>0</v>
      </c>
      <c r="U70" s="586">
        <v>0</v>
      </c>
      <c r="V70" s="586">
        <v>0</v>
      </c>
      <c r="W70" s="586">
        <v>0</v>
      </c>
      <c r="X70" s="586">
        <v>35797</v>
      </c>
      <c r="Y70" s="586">
        <v>0</v>
      </c>
      <c r="Z70" s="586">
        <v>0</v>
      </c>
      <c r="AA70" s="586">
        <v>0</v>
      </c>
      <c r="AB70" s="586">
        <v>0</v>
      </c>
      <c r="AC70" s="586">
        <v>0</v>
      </c>
      <c r="AD70" s="586">
        <v>0</v>
      </c>
      <c r="AE70" s="586">
        <v>0</v>
      </c>
      <c r="AF70" s="586">
        <v>0</v>
      </c>
      <c r="AG70" s="586">
        <f t="shared" si="6"/>
        <v>35797</v>
      </c>
      <c r="AH70" s="592">
        <v>0</v>
      </c>
      <c r="AI70" s="593">
        <v>0</v>
      </c>
      <c r="AJ70" s="593">
        <v>0</v>
      </c>
      <c r="AK70" s="594">
        <v>0</v>
      </c>
    </row>
    <row r="71" spans="1:37" ht="25.5" x14ac:dyDescent="0.25">
      <c r="A71" s="562">
        <v>437</v>
      </c>
      <c r="B71" s="563" t="s">
        <v>513</v>
      </c>
      <c r="C71" s="587">
        <f>SUM(C39:C70)-C45</f>
        <v>1607306</v>
      </c>
      <c r="D71" s="587">
        <f>SUM(D39:D70)-D45</f>
        <v>92810</v>
      </c>
      <c r="E71" s="587">
        <f>SUM(E39:E70)-E45</f>
        <v>15719</v>
      </c>
      <c r="F71" s="587">
        <f t="shared" ref="F71:AK71" si="7">SUM(F39:F70)-F45</f>
        <v>108529</v>
      </c>
      <c r="G71" s="587">
        <f t="shared" si="7"/>
        <v>20745</v>
      </c>
      <c r="H71" s="587">
        <f t="shared" si="7"/>
        <v>51180</v>
      </c>
      <c r="I71" s="587">
        <f t="shared" si="7"/>
        <v>6626</v>
      </c>
      <c r="J71" s="587">
        <f t="shared" si="7"/>
        <v>1930</v>
      </c>
      <c r="K71" s="587">
        <f t="shared" si="7"/>
        <v>1222</v>
      </c>
      <c r="L71" s="587">
        <f t="shared" si="7"/>
        <v>13405</v>
      </c>
      <c r="M71" s="587">
        <f t="shared" si="7"/>
        <v>14755</v>
      </c>
      <c r="N71" s="587">
        <f t="shared" si="7"/>
        <v>29895</v>
      </c>
      <c r="O71" s="587">
        <f t="shared" si="7"/>
        <v>0</v>
      </c>
      <c r="P71" s="587">
        <f t="shared" si="7"/>
        <v>0</v>
      </c>
      <c r="Q71" s="587">
        <f t="shared" si="7"/>
        <v>10256</v>
      </c>
      <c r="R71" s="587">
        <f t="shared" si="7"/>
        <v>49002</v>
      </c>
      <c r="S71" s="587">
        <f t="shared" si="7"/>
        <v>0</v>
      </c>
      <c r="T71" s="587">
        <f t="shared" si="7"/>
        <v>275909</v>
      </c>
      <c r="U71" s="587">
        <f t="shared" si="7"/>
        <v>107576</v>
      </c>
      <c r="V71" s="587">
        <f t="shared" si="7"/>
        <v>141792</v>
      </c>
      <c r="W71" s="587">
        <f t="shared" si="7"/>
        <v>60454</v>
      </c>
      <c r="X71" s="587">
        <f t="shared" si="7"/>
        <v>35797</v>
      </c>
      <c r="Y71" s="587">
        <f t="shared" si="7"/>
        <v>0</v>
      </c>
      <c r="Z71" s="587">
        <f t="shared" si="7"/>
        <v>5463</v>
      </c>
      <c r="AA71" s="587">
        <f t="shared" si="7"/>
        <v>0</v>
      </c>
      <c r="AB71" s="587">
        <f t="shared" si="7"/>
        <v>0</v>
      </c>
      <c r="AC71" s="587">
        <f t="shared" si="7"/>
        <v>23627</v>
      </c>
      <c r="AD71" s="587">
        <f t="shared" si="7"/>
        <v>0</v>
      </c>
      <c r="AE71" s="587">
        <f t="shared" si="7"/>
        <v>424</v>
      </c>
      <c r="AF71" s="587">
        <f t="shared" si="7"/>
        <v>0</v>
      </c>
      <c r="AG71" s="587">
        <f t="shared" si="7"/>
        <v>262094</v>
      </c>
      <c r="AH71" s="587">
        <f t="shared" si="7"/>
        <v>276037</v>
      </c>
      <c r="AI71" s="587">
        <f t="shared" si="7"/>
        <v>128</v>
      </c>
      <c r="AJ71" s="587">
        <f t="shared" si="7"/>
        <v>1930</v>
      </c>
      <c r="AK71" s="587">
        <f t="shared" si="7"/>
        <v>0</v>
      </c>
    </row>
    <row r="72" spans="1:37" x14ac:dyDescent="0.25">
      <c r="A72" s="562">
        <v>438</v>
      </c>
      <c r="B72" s="563" t="s">
        <v>78</v>
      </c>
      <c r="C72" s="587">
        <f>SUM(C39:C70)</f>
        <v>1625188</v>
      </c>
      <c r="D72" s="587">
        <f>SUM(D39:D70)</f>
        <v>92810</v>
      </c>
      <c r="E72" s="587">
        <f t="shared" ref="E72:AK72" si="8">SUM(E39:E70)</f>
        <v>15719</v>
      </c>
      <c r="F72" s="587">
        <f t="shared" si="8"/>
        <v>108529</v>
      </c>
      <c r="G72" s="587">
        <f t="shared" si="8"/>
        <v>20745</v>
      </c>
      <c r="H72" s="587">
        <f t="shared" si="8"/>
        <v>51180</v>
      </c>
      <c r="I72" s="587">
        <f t="shared" si="8"/>
        <v>6626</v>
      </c>
      <c r="J72" s="587">
        <f t="shared" si="8"/>
        <v>1930</v>
      </c>
      <c r="K72" s="587">
        <f t="shared" si="8"/>
        <v>3559</v>
      </c>
      <c r="L72" s="587">
        <f t="shared" si="8"/>
        <v>13405</v>
      </c>
      <c r="M72" s="587">
        <f t="shared" si="8"/>
        <v>18799</v>
      </c>
      <c r="N72" s="587">
        <f t="shared" si="8"/>
        <v>29895</v>
      </c>
      <c r="O72" s="587">
        <f t="shared" si="8"/>
        <v>0</v>
      </c>
      <c r="P72" s="587">
        <f t="shared" si="8"/>
        <v>0</v>
      </c>
      <c r="Q72" s="587">
        <f t="shared" si="8"/>
        <v>10256</v>
      </c>
      <c r="R72" s="587">
        <f t="shared" si="8"/>
        <v>49002</v>
      </c>
      <c r="S72" s="587">
        <f t="shared" si="8"/>
        <v>0</v>
      </c>
      <c r="T72" s="587">
        <f t="shared" si="8"/>
        <v>279953</v>
      </c>
      <c r="U72" s="587">
        <f t="shared" si="8"/>
        <v>107576</v>
      </c>
      <c r="V72" s="587">
        <f t="shared" si="8"/>
        <v>143499</v>
      </c>
      <c r="W72" s="587">
        <f t="shared" si="8"/>
        <v>60454</v>
      </c>
      <c r="X72" s="587">
        <f t="shared" si="8"/>
        <v>35797</v>
      </c>
      <c r="Y72" s="587">
        <f t="shared" si="8"/>
        <v>0</v>
      </c>
      <c r="Z72" s="587">
        <f t="shared" si="8"/>
        <v>5463</v>
      </c>
      <c r="AA72" s="587">
        <f t="shared" si="8"/>
        <v>0</v>
      </c>
      <c r="AB72" s="587">
        <f t="shared" si="8"/>
        <v>0</v>
      </c>
      <c r="AC72" s="587">
        <f t="shared" si="8"/>
        <v>23627</v>
      </c>
      <c r="AD72" s="587">
        <f t="shared" si="8"/>
        <v>0</v>
      </c>
      <c r="AE72" s="587">
        <f t="shared" si="8"/>
        <v>424</v>
      </c>
      <c r="AF72" s="587">
        <f t="shared" si="8"/>
        <v>0</v>
      </c>
      <c r="AG72" s="587">
        <f t="shared" si="8"/>
        <v>263801</v>
      </c>
      <c r="AH72" s="587">
        <f t="shared" si="8"/>
        <v>280081</v>
      </c>
      <c r="AI72" s="587">
        <f t="shared" si="8"/>
        <v>128</v>
      </c>
      <c r="AJ72" s="587">
        <f t="shared" si="8"/>
        <v>1930</v>
      </c>
      <c r="AK72" s="587">
        <f t="shared" si="8"/>
        <v>0</v>
      </c>
    </row>
    <row r="73" spans="1:37" x14ac:dyDescent="0.25">
      <c r="A73" s="553"/>
      <c r="B73" s="553"/>
      <c r="C73" s="553"/>
      <c r="D73" s="553"/>
      <c r="E73" s="553"/>
      <c r="F73" s="553"/>
      <c r="G73" s="553"/>
      <c r="H73" s="553"/>
      <c r="I73" s="553"/>
      <c r="J73" s="553"/>
      <c r="K73" s="553"/>
      <c r="L73" s="553"/>
      <c r="M73" s="553"/>
      <c r="N73" s="553"/>
      <c r="O73" s="553"/>
      <c r="P73" s="553"/>
      <c r="Q73" s="553"/>
      <c r="R73" s="553"/>
      <c r="S73" s="553"/>
      <c r="T73" s="553"/>
      <c r="U73" s="553"/>
      <c r="V73" s="553"/>
      <c r="W73" s="553"/>
      <c r="X73" s="553"/>
      <c r="Y73" s="553"/>
      <c r="Z73" s="553"/>
      <c r="AA73" s="553"/>
      <c r="AB73" s="553"/>
      <c r="AC73" s="553"/>
    </row>
    <row r="74" spans="1:37" ht="15.75" customHeight="1" x14ac:dyDescent="0.25">
      <c r="A74" s="796" t="s">
        <v>514</v>
      </c>
      <c r="B74" s="797"/>
      <c r="C74" s="797"/>
      <c r="D74" s="797"/>
      <c r="E74" s="797"/>
      <c r="F74" s="601"/>
      <c r="G74" s="602"/>
      <c r="H74" s="596"/>
      <c r="I74" s="553"/>
      <c r="J74" s="553"/>
      <c r="K74" s="553"/>
      <c r="L74" s="553"/>
      <c r="M74" s="553"/>
      <c r="N74" s="553"/>
      <c r="O74" s="553"/>
      <c r="P74" s="553"/>
      <c r="Q74" s="553"/>
      <c r="R74" s="553"/>
      <c r="S74" s="553"/>
      <c r="T74" s="553"/>
      <c r="U74" s="553"/>
      <c r="V74" s="553"/>
      <c r="W74" s="553"/>
      <c r="X74" s="553"/>
      <c r="Y74" s="553"/>
      <c r="Z74" s="553"/>
      <c r="AA74" s="553"/>
      <c r="AB74" s="553"/>
      <c r="AC74" s="553"/>
    </row>
    <row r="75" spans="1:37" ht="33.75" x14ac:dyDescent="0.25">
      <c r="A75" s="556" t="s">
        <v>435</v>
      </c>
      <c r="B75" s="556" t="s">
        <v>8</v>
      </c>
      <c r="C75" s="556" t="s">
        <v>515</v>
      </c>
      <c r="D75" s="556" t="s">
        <v>516</v>
      </c>
      <c r="E75" s="595" t="s">
        <v>517</v>
      </c>
      <c r="F75" s="572"/>
      <c r="G75" s="597"/>
      <c r="H75" s="597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  <c r="T75" s="555"/>
      <c r="U75" s="555"/>
      <c r="V75" s="555"/>
      <c r="W75" s="555"/>
      <c r="X75" s="555"/>
      <c r="Y75" s="555"/>
      <c r="Z75" s="555"/>
      <c r="AA75" s="555"/>
      <c r="AB75" s="555"/>
      <c r="AC75" s="555"/>
    </row>
    <row r="76" spans="1:37" ht="15.75" x14ac:dyDescent="0.25">
      <c r="A76" s="558">
        <v>1</v>
      </c>
      <c r="B76" s="558">
        <v>2</v>
      </c>
      <c r="C76" s="558">
        <v>3</v>
      </c>
      <c r="D76" s="558">
        <v>4</v>
      </c>
      <c r="E76" s="591">
        <v>9</v>
      </c>
      <c r="F76" s="573"/>
      <c r="G76" s="598"/>
      <c r="H76" s="598"/>
      <c r="I76" s="553"/>
      <c r="J76" s="553"/>
      <c r="K76" s="553"/>
      <c r="L76" s="553"/>
      <c r="M76" s="553"/>
      <c r="N76" s="553"/>
      <c r="O76" s="553"/>
      <c r="P76" s="553"/>
      <c r="Q76" s="553"/>
      <c r="R76" s="553"/>
      <c r="S76" s="553"/>
      <c r="T76" s="553"/>
      <c r="U76" s="553"/>
      <c r="V76" s="553"/>
      <c r="W76" s="553"/>
      <c r="X76" s="553"/>
      <c r="Y76" s="553"/>
      <c r="Z76" s="553"/>
      <c r="AA76" s="553"/>
      <c r="AB76" s="553"/>
      <c r="AC76" s="553"/>
    </row>
    <row r="77" spans="1:37" ht="25.5" x14ac:dyDescent="0.25">
      <c r="A77" s="564" t="s">
        <v>411</v>
      </c>
      <c r="B77" s="561" t="s">
        <v>518</v>
      </c>
      <c r="C77" s="586">
        <v>0</v>
      </c>
      <c r="D77" s="586">
        <v>21829</v>
      </c>
      <c r="E77" s="607">
        <f>C77+D77</f>
        <v>21829</v>
      </c>
      <c r="F77" s="603"/>
      <c r="G77" s="604"/>
      <c r="H77" s="599"/>
      <c r="I77" s="553"/>
      <c r="J77" s="553"/>
      <c r="K77" s="553"/>
      <c r="L77" s="553"/>
      <c r="M77" s="553"/>
      <c r="N77" s="553"/>
      <c r="O77" s="553"/>
      <c r="P77" s="553"/>
      <c r="Q77" s="553"/>
      <c r="R77" s="553"/>
      <c r="S77" s="553"/>
      <c r="T77" s="553"/>
      <c r="U77" s="553"/>
      <c r="V77" s="553"/>
      <c r="W77" s="553"/>
      <c r="X77" s="553"/>
      <c r="Y77" s="553"/>
      <c r="Z77" s="553"/>
      <c r="AA77" s="553"/>
      <c r="AB77" s="553"/>
      <c r="AC77" s="553"/>
    </row>
    <row r="78" spans="1:37" ht="38.25" x14ac:dyDescent="0.25">
      <c r="A78" s="560" t="s">
        <v>421</v>
      </c>
      <c r="B78" s="561" t="s">
        <v>520</v>
      </c>
      <c r="C78" s="586">
        <v>1800</v>
      </c>
      <c r="D78" s="586">
        <v>1800</v>
      </c>
      <c r="E78" s="607">
        <v>1800</v>
      </c>
      <c r="F78" s="603"/>
      <c r="G78" s="604"/>
      <c r="H78" s="599"/>
      <c r="I78" s="553"/>
      <c r="J78" s="553"/>
      <c r="K78" s="553"/>
      <c r="L78" s="553"/>
      <c r="M78" s="553"/>
      <c r="N78" s="553"/>
      <c r="O78" s="553"/>
      <c r="P78" s="553"/>
      <c r="Q78" s="553"/>
      <c r="R78" s="553"/>
      <c r="S78" s="553"/>
      <c r="T78" s="553"/>
      <c r="U78" s="553"/>
      <c r="V78" s="553"/>
      <c r="W78" s="553"/>
      <c r="X78" s="553"/>
      <c r="Y78" s="553"/>
      <c r="Z78" s="553"/>
      <c r="AA78" s="553"/>
      <c r="AB78" s="553"/>
      <c r="AC78" s="553"/>
    </row>
    <row r="79" spans="1:37" ht="38.25" x14ac:dyDescent="0.25">
      <c r="A79" s="562">
        <v>9</v>
      </c>
      <c r="B79" s="563" t="s">
        <v>522</v>
      </c>
      <c r="C79" s="587">
        <v>0</v>
      </c>
      <c r="D79" s="587">
        <f>D77-D78</f>
        <v>20029</v>
      </c>
      <c r="E79" s="608">
        <f>E77-E78</f>
        <v>20029</v>
      </c>
      <c r="F79" s="605"/>
      <c r="G79" s="606"/>
      <c r="H79" s="600"/>
      <c r="I79" s="553"/>
      <c r="J79" s="553"/>
      <c r="K79" s="553"/>
      <c r="L79" s="553"/>
      <c r="M79" s="553"/>
      <c r="N79" s="553"/>
      <c r="O79" s="553"/>
      <c r="P79" s="553"/>
      <c r="Q79" s="553"/>
      <c r="R79" s="553"/>
      <c r="S79" s="553"/>
      <c r="T79" s="553"/>
      <c r="U79" s="553"/>
      <c r="V79" s="553"/>
      <c r="W79" s="553"/>
      <c r="X79" s="553"/>
      <c r="Y79" s="553"/>
      <c r="Z79" s="553"/>
      <c r="AA79" s="553"/>
      <c r="AB79" s="553"/>
      <c r="AC79" s="553"/>
    </row>
    <row r="80" spans="1:37" x14ac:dyDescent="0.25">
      <c r="A80" s="553"/>
      <c r="B80" s="553"/>
      <c r="C80" s="553"/>
      <c r="D80" s="553"/>
      <c r="E80" s="553"/>
      <c r="F80" s="553"/>
      <c r="G80" s="553"/>
      <c r="H80" s="553"/>
      <c r="I80" s="553"/>
      <c r="J80" s="553"/>
      <c r="K80" s="553"/>
      <c r="L80" s="553"/>
      <c r="M80" s="553"/>
      <c r="N80" s="553"/>
      <c r="O80" s="553"/>
      <c r="P80" s="553"/>
      <c r="Q80" s="553"/>
      <c r="R80" s="553"/>
      <c r="S80" s="553"/>
      <c r="T80" s="553"/>
      <c r="U80" s="553"/>
      <c r="V80" s="553"/>
      <c r="W80" s="553"/>
      <c r="X80" s="553"/>
      <c r="Y80" s="553"/>
      <c r="Z80" s="553"/>
      <c r="AA80" s="553"/>
      <c r="AB80" s="553"/>
      <c r="AC80" s="553"/>
    </row>
    <row r="81" spans="1:29" ht="15.75" x14ac:dyDescent="0.25">
      <c r="A81" s="790" t="s">
        <v>523</v>
      </c>
      <c r="B81" s="791"/>
      <c r="C81" s="792"/>
      <c r="D81" s="574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</row>
    <row r="82" spans="1:29" x14ac:dyDescent="0.25">
      <c r="A82" s="575" t="s">
        <v>435</v>
      </c>
      <c r="B82" s="575" t="s">
        <v>8</v>
      </c>
      <c r="C82" s="575" t="s">
        <v>410</v>
      </c>
      <c r="D82" s="576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7"/>
      <c r="P82" s="577"/>
      <c r="Q82" s="577"/>
      <c r="R82" s="577"/>
      <c r="S82" s="577"/>
      <c r="T82" s="577"/>
      <c r="U82" s="577"/>
      <c r="V82" s="577"/>
      <c r="W82" s="577"/>
      <c r="X82" s="577"/>
      <c r="Y82" s="577"/>
      <c r="Z82" s="577"/>
      <c r="AA82" s="577"/>
      <c r="AB82" s="577"/>
      <c r="AC82" s="577"/>
    </row>
    <row r="83" spans="1:29" ht="28.5" customHeight="1" x14ac:dyDescent="0.25">
      <c r="A83" s="546" t="s">
        <v>411</v>
      </c>
      <c r="B83" s="578" t="s">
        <v>524</v>
      </c>
      <c r="C83" s="609">
        <v>1638</v>
      </c>
      <c r="D83" s="579"/>
      <c r="E83" s="553"/>
      <c r="F83" s="553"/>
      <c r="G83" s="553"/>
      <c r="H83" s="553"/>
      <c r="I83" s="553"/>
      <c r="J83" s="553"/>
      <c r="K83" s="553"/>
      <c r="L83" s="553"/>
      <c r="M83" s="553"/>
      <c r="N83" s="553"/>
      <c r="O83" s="553"/>
      <c r="P83" s="553"/>
      <c r="Q83" s="553"/>
      <c r="R83" s="553"/>
      <c r="S83" s="553"/>
      <c r="T83" s="553"/>
      <c r="U83" s="553"/>
      <c r="V83" s="553"/>
      <c r="W83" s="553"/>
      <c r="X83" s="553"/>
      <c r="Y83" s="553"/>
      <c r="Z83" s="553"/>
      <c r="AA83" s="553"/>
      <c r="AB83" s="553"/>
      <c r="AC83" s="553"/>
    </row>
    <row r="84" spans="1:29" ht="38.25" x14ac:dyDescent="0.25">
      <c r="A84" s="580" t="s">
        <v>413</v>
      </c>
      <c r="B84" s="578" t="s">
        <v>590</v>
      </c>
      <c r="C84" s="609">
        <v>493</v>
      </c>
      <c r="D84" s="579"/>
      <c r="E84" s="553"/>
      <c r="F84" s="553"/>
      <c r="G84" s="553"/>
      <c r="H84" s="553"/>
      <c r="I84" s="553"/>
      <c r="J84" s="553"/>
      <c r="K84" s="553"/>
      <c r="L84" s="553"/>
      <c r="M84" s="553"/>
      <c r="N84" s="553"/>
      <c r="O84" s="553"/>
      <c r="P84" s="553"/>
      <c r="Q84" s="553"/>
      <c r="R84" s="553"/>
      <c r="S84" s="553"/>
      <c r="T84" s="553"/>
      <c r="U84" s="553"/>
      <c r="V84" s="553"/>
      <c r="W84" s="553"/>
      <c r="X84" s="553"/>
      <c r="Y84" s="553"/>
      <c r="Z84" s="553"/>
      <c r="AA84" s="553"/>
      <c r="AB84" s="553"/>
      <c r="AC84" s="553"/>
    </row>
    <row r="85" spans="1:29" ht="51" x14ac:dyDescent="0.25">
      <c r="A85" s="580" t="s">
        <v>415</v>
      </c>
      <c r="B85" s="578" t="s">
        <v>591</v>
      </c>
      <c r="C85" s="609">
        <v>367</v>
      </c>
      <c r="D85" s="579"/>
      <c r="E85" s="553"/>
      <c r="F85" s="553"/>
      <c r="G85" s="553"/>
      <c r="H85" s="553"/>
      <c r="I85" s="553"/>
      <c r="J85" s="553"/>
      <c r="K85" s="553"/>
      <c r="L85" s="553"/>
      <c r="M85" s="553"/>
      <c r="N85" s="553"/>
      <c r="O85" s="553"/>
      <c r="P85" s="553"/>
      <c r="Q85" s="553"/>
      <c r="R85" s="553"/>
      <c r="S85" s="553"/>
      <c r="T85" s="553"/>
      <c r="U85" s="553"/>
      <c r="V85" s="553"/>
      <c r="W85" s="553"/>
      <c r="X85" s="553"/>
      <c r="Y85" s="553"/>
      <c r="Z85" s="553"/>
      <c r="AA85" s="553"/>
      <c r="AB85" s="553"/>
      <c r="AC85" s="553"/>
    </row>
    <row r="86" spans="1:29" ht="25.5" x14ac:dyDescent="0.25">
      <c r="A86" s="580" t="s">
        <v>442</v>
      </c>
      <c r="B86" s="578" t="s">
        <v>525</v>
      </c>
      <c r="C86" s="609">
        <v>1803</v>
      </c>
      <c r="D86" s="581"/>
      <c r="E86" s="553"/>
      <c r="F86" s="553"/>
      <c r="G86" s="553"/>
      <c r="H86" s="553"/>
      <c r="I86" s="553"/>
      <c r="J86" s="553"/>
      <c r="K86" s="553"/>
      <c r="L86" s="553"/>
      <c r="M86" s="553"/>
      <c r="N86" s="553"/>
      <c r="O86" s="553"/>
      <c r="P86" s="553"/>
      <c r="Q86" s="553"/>
      <c r="R86" s="553"/>
      <c r="S86" s="553"/>
      <c r="T86" s="553"/>
      <c r="U86" s="553"/>
      <c r="V86" s="553"/>
      <c r="W86" s="553"/>
      <c r="X86" s="553"/>
      <c r="Y86" s="553"/>
      <c r="Z86" s="553"/>
      <c r="AA86" s="553"/>
      <c r="AB86" s="553"/>
      <c r="AC86" s="553"/>
    </row>
    <row r="87" spans="1:29" ht="63.75" x14ac:dyDescent="0.25">
      <c r="A87" s="580" t="s">
        <v>519</v>
      </c>
      <c r="B87" s="578" t="s">
        <v>526</v>
      </c>
      <c r="C87" s="609">
        <v>1803</v>
      </c>
      <c r="D87" s="581"/>
      <c r="E87" s="553"/>
      <c r="F87" s="553"/>
      <c r="G87" s="553"/>
      <c r="H87" s="553"/>
      <c r="I87" s="553"/>
      <c r="J87" s="553"/>
      <c r="K87" s="553"/>
      <c r="L87" s="553"/>
      <c r="M87" s="553"/>
      <c r="N87" s="553"/>
      <c r="O87" s="553"/>
      <c r="P87" s="553"/>
      <c r="Q87" s="553"/>
      <c r="R87" s="553"/>
      <c r="S87" s="553"/>
      <c r="T87" s="553"/>
      <c r="U87" s="553"/>
      <c r="V87" s="553"/>
      <c r="W87" s="553"/>
      <c r="X87" s="553"/>
      <c r="Y87" s="553"/>
      <c r="Z87" s="553"/>
      <c r="AA87" s="553"/>
      <c r="AB87" s="553"/>
      <c r="AC87" s="553"/>
    </row>
    <row r="88" spans="1:29" ht="51" x14ac:dyDescent="0.25">
      <c r="A88" s="580" t="s">
        <v>521</v>
      </c>
      <c r="B88" s="578" t="s">
        <v>592</v>
      </c>
      <c r="C88" s="609">
        <v>1930</v>
      </c>
      <c r="D88" s="582"/>
      <c r="E88" s="553"/>
      <c r="F88" s="553"/>
      <c r="G88" s="553"/>
      <c r="H88" s="553"/>
      <c r="I88" s="553"/>
      <c r="J88" s="553"/>
      <c r="K88" s="553"/>
      <c r="L88" s="553"/>
      <c r="M88" s="553"/>
      <c r="N88" s="553"/>
      <c r="O88" s="553"/>
      <c r="P88" s="553"/>
      <c r="Q88" s="553"/>
      <c r="R88" s="553"/>
      <c r="S88" s="553"/>
      <c r="T88" s="553"/>
      <c r="U88" s="553"/>
      <c r="V88" s="553"/>
      <c r="W88" s="553"/>
      <c r="X88" s="553"/>
      <c r="Y88" s="553"/>
      <c r="Z88" s="553"/>
      <c r="AA88" s="553"/>
      <c r="AB88" s="553"/>
      <c r="AC88" s="553"/>
    </row>
    <row r="89" spans="1:29" ht="25.5" x14ac:dyDescent="0.25">
      <c r="A89" s="580" t="s">
        <v>527</v>
      </c>
      <c r="B89" s="578" t="s">
        <v>528</v>
      </c>
      <c r="C89" s="609">
        <v>1930</v>
      </c>
      <c r="D89" s="582"/>
      <c r="E89" s="553"/>
      <c r="F89" s="553"/>
      <c r="G89" s="553"/>
      <c r="H89" s="553"/>
      <c r="I89" s="553"/>
      <c r="J89" s="553"/>
      <c r="K89" s="553"/>
      <c r="L89" s="553"/>
      <c r="M89" s="553"/>
      <c r="N89" s="553"/>
      <c r="O89" s="553"/>
      <c r="P89" s="553"/>
      <c r="Q89" s="553"/>
      <c r="R89" s="553"/>
      <c r="S89" s="553"/>
      <c r="T89" s="553"/>
      <c r="U89" s="553"/>
      <c r="V89" s="553"/>
      <c r="W89" s="553"/>
      <c r="X89" s="553"/>
      <c r="Y89" s="553"/>
      <c r="Z89" s="553"/>
      <c r="AA89" s="553"/>
      <c r="AB89" s="553"/>
      <c r="AC89" s="553"/>
    </row>
    <row r="90" spans="1:29" ht="89.25" x14ac:dyDescent="0.25">
      <c r="A90" s="580" t="s">
        <v>529</v>
      </c>
      <c r="B90" s="578" t="s">
        <v>593</v>
      </c>
      <c r="C90" s="609">
        <v>922</v>
      </c>
      <c r="D90" s="582"/>
      <c r="E90" s="553"/>
      <c r="F90" s="553"/>
      <c r="G90" s="553"/>
      <c r="H90" s="553"/>
      <c r="I90" s="553"/>
      <c r="J90" s="553"/>
      <c r="K90" s="553"/>
      <c r="L90" s="553"/>
      <c r="M90" s="553"/>
      <c r="N90" s="553"/>
      <c r="O90" s="553"/>
      <c r="P90" s="553"/>
      <c r="Q90" s="553"/>
      <c r="R90" s="553"/>
      <c r="S90" s="553"/>
      <c r="T90" s="553"/>
      <c r="U90" s="553"/>
      <c r="V90" s="553"/>
      <c r="W90" s="553"/>
      <c r="X90" s="553"/>
      <c r="Y90" s="553"/>
      <c r="Z90" s="553"/>
      <c r="AA90" s="553"/>
      <c r="AB90" s="553"/>
      <c r="AC90" s="553"/>
    </row>
    <row r="91" spans="1:29" ht="25.5" x14ac:dyDescent="0.25">
      <c r="A91" s="580" t="s">
        <v>530</v>
      </c>
      <c r="B91" s="578" t="s">
        <v>531</v>
      </c>
      <c r="C91" s="609">
        <v>922</v>
      </c>
      <c r="D91" s="582"/>
      <c r="E91" s="553"/>
      <c r="F91" s="553"/>
      <c r="G91" s="553"/>
      <c r="H91" s="553"/>
      <c r="I91" s="553"/>
      <c r="J91" s="553"/>
      <c r="K91" s="553"/>
      <c r="L91" s="553"/>
      <c r="M91" s="553"/>
      <c r="N91" s="553"/>
      <c r="O91" s="553"/>
      <c r="P91" s="553"/>
      <c r="Q91" s="553"/>
      <c r="R91" s="553"/>
      <c r="S91" s="553"/>
      <c r="T91" s="553"/>
      <c r="U91" s="553"/>
      <c r="V91" s="553"/>
      <c r="W91" s="553"/>
      <c r="X91" s="553"/>
      <c r="Y91" s="553"/>
      <c r="Z91" s="553"/>
      <c r="AA91" s="553"/>
      <c r="AB91" s="553"/>
      <c r="AC91" s="553"/>
    </row>
    <row r="92" spans="1:29" ht="76.5" x14ac:dyDescent="0.25">
      <c r="A92" s="580" t="s">
        <v>467</v>
      </c>
      <c r="B92" s="578" t="s">
        <v>594</v>
      </c>
      <c r="C92" s="609">
        <v>4290</v>
      </c>
      <c r="D92" s="553"/>
      <c r="E92" s="553"/>
      <c r="F92" s="553"/>
      <c r="G92" s="553"/>
      <c r="H92" s="553"/>
      <c r="I92" s="553"/>
      <c r="J92" s="553"/>
      <c r="K92" s="553"/>
      <c r="L92" s="553"/>
      <c r="M92" s="553"/>
      <c r="N92" s="553"/>
      <c r="O92" s="553"/>
      <c r="P92" s="553"/>
      <c r="Q92" s="553"/>
      <c r="R92" s="553"/>
      <c r="S92" s="553"/>
      <c r="T92" s="553"/>
      <c r="U92" s="553"/>
      <c r="V92" s="553"/>
      <c r="W92" s="553"/>
      <c r="X92" s="553"/>
      <c r="Y92" s="553"/>
      <c r="Z92" s="553"/>
      <c r="AA92" s="553"/>
      <c r="AB92" s="553"/>
      <c r="AC92" s="553"/>
    </row>
    <row r="93" spans="1:29" ht="25.5" x14ac:dyDescent="0.25">
      <c r="A93" s="580" t="s">
        <v>425</v>
      </c>
      <c r="B93" s="578" t="s">
        <v>532</v>
      </c>
      <c r="C93" s="609">
        <v>1638</v>
      </c>
      <c r="D93" s="553"/>
      <c r="E93" s="553"/>
      <c r="F93" s="553"/>
      <c r="G93" s="553"/>
      <c r="H93" s="553"/>
      <c r="I93" s="553"/>
      <c r="J93" s="553"/>
      <c r="K93" s="553"/>
      <c r="L93" s="553"/>
      <c r="M93" s="553"/>
      <c r="N93" s="553"/>
      <c r="O93" s="553"/>
      <c r="P93" s="553"/>
      <c r="Q93" s="553"/>
      <c r="R93" s="553"/>
      <c r="S93" s="553"/>
      <c r="T93" s="553"/>
      <c r="U93" s="553"/>
      <c r="V93" s="553"/>
      <c r="W93" s="553"/>
      <c r="X93" s="553"/>
      <c r="Y93" s="553"/>
      <c r="Z93" s="553"/>
      <c r="AA93" s="553"/>
      <c r="AB93" s="553"/>
      <c r="AC93" s="553"/>
    </row>
    <row r="94" spans="1:29" x14ac:dyDescent="0.25">
      <c r="A94" s="553"/>
      <c r="B94" s="553"/>
      <c r="C94" s="553"/>
      <c r="D94" s="553"/>
      <c r="E94" s="553"/>
      <c r="F94" s="553"/>
      <c r="G94" s="553"/>
      <c r="H94" s="553"/>
      <c r="I94" s="553"/>
      <c r="J94" s="553"/>
      <c r="K94" s="553"/>
      <c r="L94" s="553"/>
      <c r="M94" s="553"/>
      <c r="N94" s="553"/>
      <c r="O94" s="553"/>
      <c r="P94" s="553"/>
      <c r="Q94" s="553"/>
      <c r="R94" s="553"/>
      <c r="S94" s="553"/>
      <c r="T94" s="553"/>
      <c r="U94" s="553"/>
      <c r="V94" s="553"/>
      <c r="W94" s="553"/>
      <c r="X94" s="553"/>
      <c r="Y94" s="553"/>
      <c r="Z94" s="553"/>
      <c r="AA94" s="553"/>
      <c r="AB94" s="553"/>
      <c r="AC94" s="553"/>
    </row>
    <row r="95" spans="1:29" ht="31.5" customHeight="1" x14ac:dyDescent="0.25">
      <c r="A95" s="793" t="s">
        <v>533</v>
      </c>
      <c r="B95" s="794"/>
      <c r="C95" s="794"/>
      <c r="D95" s="553"/>
      <c r="E95" s="553"/>
      <c r="F95" s="553"/>
      <c r="G95" s="553"/>
      <c r="H95" s="553"/>
      <c r="I95" s="553"/>
      <c r="J95" s="553"/>
      <c r="K95" s="553"/>
      <c r="L95" s="553"/>
      <c r="M95" s="553"/>
      <c r="N95" s="553"/>
      <c r="O95" s="553"/>
      <c r="P95" s="553"/>
      <c r="Q95" s="553"/>
      <c r="R95" s="553"/>
      <c r="S95" s="553"/>
      <c r="T95" s="553"/>
      <c r="U95" s="553"/>
      <c r="V95" s="553"/>
      <c r="W95" s="553"/>
      <c r="X95" s="553"/>
      <c r="Y95" s="553"/>
      <c r="Z95" s="553"/>
      <c r="AA95" s="553"/>
      <c r="AB95" s="553"/>
      <c r="AC95" s="553"/>
    </row>
    <row r="96" spans="1:29" x14ac:dyDescent="0.25">
      <c r="A96" s="564" t="s">
        <v>435</v>
      </c>
      <c r="B96" s="564" t="s">
        <v>8</v>
      </c>
      <c r="C96" s="564" t="s">
        <v>410</v>
      </c>
      <c r="D96" s="553"/>
      <c r="E96" s="553"/>
      <c r="F96" s="553"/>
      <c r="G96" s="553"/>
      <c r="H96" s="553"/>
      <c r="I96" s="553"/>
      <c r="J96" s="553"/>
      <c r="K96" s="553"/>
      <c r="L96" s="553"/>
      <c r="M96" s="553"/>
      <c r="N96" s="553"/>
      <c r="O96" s="553"/>
      <c r="P96" s="553"/>
      <c r="Q96" s="553"/>
      <c r="R96" s="553"/>
      <c r="S96" s="553"/>
      <c r="T96" s="553"/>
      <c r="U96" s="553"/>
      <c r="V96" s="553"/>
      <c r="W96" s="553"/>
      <c r="X96" s="553"/>
      <c r="Y96" s="553"/>
      <c r="Z96" s="553"/>
      <c r="AA96" s="553"/>
      <c r="AB96" s="553"/>
      <c r="AC96" s="553"/>
    </row>
    <row r="97" spans="1:29" x14ac:dyDescent="0.25">
      <c r="A97" s="564">
        <v>1</v>
      </c>
      <c r="B97" s="564">
        <v>2</v>
      </c>
      <c r="C97" s="564">
        <v>3</v>
      </c>
      <c r="D97" s="553"/>
      <c r="E97" s="553"/>
      <c r="F97" s="553"/>
      <c r="G97" s="553"/>
      <c r="H97" s="553"/>
      <c r="I97" s="553"/>
      <c r="J97" s="553"/>
      <c r="K97" s="553"/>
      <c r="L97" s="553"/>
      <c r="M97" s="553"/>
      <c r="N97" s="553"/>
      <c r="O97" s="553"/>
      <c r="P97" s="553"/>
      <c r="Q97" s="553"/>
      <c r="R97" s="553"/>
      <c r="S97" s="553"/>
      <c r="T97" s="553"/>
      <c r="U97" s="553"/>
      <c r="V97" s="553"/>
      <c r="W97" s="553"/>
      <c r="X97" s="553"/>
      <c r="Y97" s="553"/>
      <c r="Z97" s="553"/>
      <c r="AA97" s="553"/>
      <c r="AB97" s="553"/>
      <c r="AC97" s="553"/>
    </row>
    <row r="98" spans="1:29" ht="25.5" x14ac:dyDescent="0.25">
      <c r="A98" s="560" t="s">
        <v>421</v>
      </c>
      <c r="B98" s="564" t="s">
        <v>534</v>
      </c>
      <c r="C98" s="610">
        <v>148</v>
      </c>
      <c r="D98" s="553"/>
      <c r="E98" s="553"/>
      <c r="F98" s="553"/>
      <c r="G98" s="553"/>
      <c r="H98" s="553"/>
      <c r="I98" s="553"/>
      <c r="J98" s="553"/>
      <c r="K98" s="553"/>
      <c r="L98" s="553"/>
      <c r="M98" s="553"/>
      <c r="N98" s="553"/>
      <c r="O98" s="553"/>
      <c r="P98" s="553"/>
      <c r="Q98" s="553"/>
      <c r="R98" s="553"/>
      <c r="S98" s="553"/>
      <c r="T98" s="553"/>
      <c r="U98" s="553"/>
      <c r="V98" s="553"/>
      <c r="W98" s="553"/>
      <c r="X98" s="553"/>
      <c r="Y98" s="553"/>
      <c r="Z98" s="553"/>
      <c r="AA98" s="553"/>
      <c r="AB98" s="553"/>
      <c r="AC98" s="553"/>
    </row>
    <row r="99" spans="1:29" ht="25.5" x14ac:dyDescent="0.25">
      <c r="A99" s="560" t="s">
        <v>519</v>
      </c>
      <c r="B99" s="564" t="s">
        <v>535</v>
      </c>
      <c r="C99" s="610">
        <v>55</v>
      </c>
      <c r="D99" s="553"/>
      <c r="E99" s="553"/>
      <c r="F99" s="553"/>
      <c r="G99" s="553"/>
      <c r="H99" s="553"/>
      <c r="I99" s="553"/>
      <c r="J99" s="553"/>
      <c r="K99" s="553"/>
      <c r="L99" s="553"/>
      <c r="M99" s="553"/>
      <c r="N99" s="553"/>
      <c r="O99" s="553"/>
      <c r="P99" s="553"/>
      <c r="Q99" s="553"/>
      <c r="R99" s="553"/>
      <c r="S99" s="553"/>
      <c r="T99" s="553"/>
      <c r="U99" s="553"/>
      <c r="V99" s="553"/>
      <c r="W99" s="553"/>
      <c r="X99" s="553"/>
      <c r="Y99" s="553"/>
      <c r="Z99" s="553"/>
      <c r="AA99" s="553"/>
      <c r="AB99" s="553"/>
      <c r="AC99" s="553"/>
    </row>
    <row r="100" spans="1:29" ht="89.25" x14ac:dyDescent="0.25">
      <c r="A100" s="564">
        <v>16</v>
      </c>
      <c r="B100" s="561" t="s">
        <v>595</v>
      </c>
      <c r="C100" s="586">
        <v>3100</v>
      </c>
      <c r="D100" s="553"/>
      <c r="E100" s="553"/>
      <c r="F100" s="553"/>
      <c r="G100" s="553"/>
      <c r="H100" s="553"/>
      <c r="I100" s="553"/>
      <c r="J100" s="553"/>
      <c r="K100" s="553"/>
      <c r="L100" s="553"/>
      <c r="M100" s="553"/>
      <c r="N100" s="553"/>
      <c r="O100" s="553"/>
      <c r="P100" s="553"/>
      <c r="Q100" s="553"/>
      <c r="R100" s="553"/>
      <c r="S100" s="553"/>
      <c r="T100" s="553"/>
      <c r="U100" s="553"/>
      <c r="V100" s="553"/>
      <c r="W100" s="553"/>
      <c r="X100" s="553"/>
      <c r="Y100" s="553"/>
      <c r="Z100" s="553"/>
      <c r="AA100" s="553"/>
      <c r="AB100" s="553"/>
      <c r="AC100" s="553"/>
    </row>
    <row r="101" spans="1:29" x14ac:dyDescent="0.25">
      <c r="A101" s="583">
        <v>22</v>
      </c>
      <c r="B101" s="562" t="s">
        <v>536</v>
      </c>
      <c r="C101" s="611">
        <v>204</v>
      </c>
    </row>
    <row r="102" spans="1:29" ht="39" x14ac:dyDescent="0.25">
      <c r="A102" s="583">
        <v>23</v>
      </c>
      <c r="B102" s="584" t="s">
        <v>537</v>
      </c>
      <c r="C102" s="612">
        <v>204</v>
      </c>
    </row>
    <row r="103" spans="1:29" ht="26.25" x14ac:dyDescent="0.25">
      <c r="A103" s="583">
        <v>25</v>
      </c>
      <c r="B103" s="584" t="s">
        <v>538</v>
      </c>
      <c r="C103" s="611">
        <v>204</v>
      </c>
    </row>
  </sheetData>
  <mergeCells count="8">
    <mergeCell ref="A81:C81"/>
    <mergeCell ref="A95:C95"/>
    <mergeCell ref="A1:H1"/>
    <mergeCell ref="A28:J28"/>
    <mergeCell ref="A74:E74"/>
    <mergeCell ref="A2:E2"/>
    <mergeCell ref="A19:E19"/>
    <mergeCell ref="A37:AJ37"/>
  </mergeCells>
  <pageMargins left="0.7" right="0.7" top="0.75" bottom="0.75" header="0.3" footer="0.3"/>
  <pageSetup paperSize="9" scale="1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3"/>
  <sheetViews>
    <sheetView view="pageBreakPreview" zoomScale="60" zoomScaleNormal="100" workbookViewId="0">
      <selection activeCell="D24" sqref="D24"/>
    </sheetView>
  </sheetViews>
  <sheetFormatPr defaultRowHeight="15" x14ac:dyDescent="0.25"/>
  <cols>
    <col min="1" max="1" width="43.28515625" customWidth="1"/>
    <col min="2" max="2" width="16.42578125" customWidth="1"/>
    <col min="3" max="3" width="20.140625" customWidth="1"/>
    <col min="4" max="4" width="23.42578125" customWidth="1"/>
    <col min="5" max="5" width="7" customWidth="1"/>
    <col min="6" max="6" width="30" customWidth="1"/>
    <col min="7" max="8" width="11.7109375" customWidth="1"/>
  </cols>
  <sheetData>
    <row r="1" spans="1:8" ht="16.5" thickBot="1" x14ac:dyDescent="0.3">
      <c r="A1" s="803" t="s">
        <v>604</v>
      </c>
      <c r="B1" s="804"/>
      <c r="C1" s="804"/>
      <c r="D1" s="648" t="s">
        <v>177</v>
      </c>
      <c r="E1" s="631"/>
      <c r="F1" s="631"/>
      <c r="G1" s="631"/>
      <c r="H1" s="631"/>
    </row>
    <row r="2" spans="1:8" ht="14.25" customHeight="1" x14ac:dyDescent="0.25">
      <c r="A2" s="644" t="s">
        <v>596</v>
      </c>
      <c r="B2" s="645">
        <v>43465</v>
      </c>
      <c r="C2" s="646" t="s">
        <v>597</v>
      </c>
      <c r="D2" s="647">
        <v>43830</v>
      </c>
      <c r="E2" s="632"/>
      <c r="F2" s="632"/>
      <c r="G2" s="632"/>
      <c r="H2" s="632"/>
    </row>
    <row r="3" spans="1:8" ht="15.75" x14ac:dyDescent="0.25">
      <c r="A3" s="613" t="s">
        <v>598</v>
      </c>
      <c r="B3" s="615">
        <v>443630</v>
      </c>
      <c r="C3" s="614">
        <f>D3-B3</f>
        <v>-235825</v>
      </c>
      <c r="D3" s="615">
        <v>207805</v>
      </c>
      <c r="E3" s="633"/>
      <c r="F3" s="633"/>
      <c r="G3" s="633"/>
      <c r="H3" s="633"/>
    </row>
    <row r="4" spans="1:8" ht="31.5" x14ac:dyDescent="0.25">
      <c r="A4" s="616" t="s">
        <v>599</v>
      </c>
      <c r="B4" s="618">
        <f>B3</f>
        <v>443630</v>
      </c>
      <c r="C4" s="617">
        <f>D4-B4</f>
        <v>-235825</v>
      </c>
      <c r="D4" s="618">
        <f>D3</f>
        <v>207805</v>
      </c>
      <c r="E4" s="634"/>
      <c r="F4" s="636"/>
      <c r="G4" s="637"/>
      <c r="H4" s="627"/>
    </row>
    <row r="5" spans="1:8" ht="15.75" x14ac:dyDescent="0.25">
      <c r="A5" s="613" t="s">
        <v>600</v>
      </c>
      <c r="B5" s="620">
        <v>46271311</v>
      </c>
      <c r="C5" s="614">
        <f>D5-B5</f>
        <v>-3252207</v>
      </c>
      <c r="D5" s="615">
        <v>43019104</v>
      </c>
      <c r="E5" s="627"/>
      <c r="F5" s="638"/>
      <c r="G5" s="637"/>
      <c r="H5" s="639"/>
    </row>
    <row r="6" spans="1:8" ht="16.5" thickBot="1" x14ac:dyDescent="0.3">
      <c r="A6" s="613" t="s">
        <v>601</v>
      </c>
      <c r="B6" s="620">
        <v>8861970</v>
      </c>
      <c r="C6" s="619">
        <f>D6-B6</f>
        <v>-8861970</v>
      </c>
      <c r="D6" s="620">
        <v>0</v>
      </c>
      <c r="E6" s="627"/>
      <c r="F6" s="638"/>
      <c r="G6" s="637"/>
      <c r="H6" s="639"/>
    </row>
    <row r="7" spans="1:8" ht="16.5" thickBot="1" x14ac:dyDescent="0.3">
      <c r="A7" s="621" t="s">
        <v>602</v>
      </c>
      <c r="B7" s="626">
        <f>B5+B6</f>
        <v>55133281</v>
      </c>
      <c r="C7" s="622">
        <f>C5+C6</f>
        <v>-12114177</v>
      </c>
      <c r="D7" s="623">
        <f>D5+D6</f>
        <v>43019104</v>
      </c>
      <c r="E7" s="627"/>
      <c r="F7" s="638"/>
      <c r="G7" s="641"/>
      <c r="H7" s="628"/>
    </row>
    <row r="8" spans="1:8" ht="16.5" thickBot="1" x14ac:dyDescent="0.3">
      <c r="A8" s="624" t="s">
        <v>603</v>
      </c>
      <c r="B8" s="625">
        <f>B4+B7</f>
        <v>55576911</v>
      </c>
      <c r="C8" s="625">
        <f>C4+C7</f>
        <v>-12350002</v>
      </c>
      <c r="D8" s="626">
        <f>D4+D7</f>
        <v>43226909</v>
      </c>
      <c r="E8" s="627"/>
      <c r="F8" s="638"/>
      <c r="G8" s="637"/>
      <c r="H8" s="639"/>
    </row>
    <row r="9" spans="1:8" x14ac:dyDescent="0.25">
      <c r="A9" s="634"/>
      <c r="B9" s="636"/>
      <c r="C9" s="635"/>
      <c r="D9" s="635"/>
      <c r="E9" s="634"/>
      <c r="F9" s="636"/>
      <c r="G9" s="642"/>
      <c r="H9" s="629"/>
    </row>
    <row r="10" spans="1:8" x14ac:dyDescent="0.25">
      <c r="A10" s="627"/>
      <c r="B10" s="638"/>
      <c r="C10" s="640"/>
      <c r="D10" s="640"/>
      <c r="E10" s="627"/>
      <c r="F10" s="638"/>
      <c r="G10" s="641"/>
      <c r="H10" s="630"/>
    </row>
    <row r="11" spans="1:8" x14ac:dyDescent="0.25">
      <c r="A11" s="627"/>
      <c r="B11" s="638"/>
      <c r="C11" s="640"/>
      <c r="D11" s="640"/>
      <c r="E11" s="627"/>
      <c r="F11" s="638"/>
      <c r="G11" s="643"/>
      <c r="H11" s="630"/>
    </row>
    <row r="12" spans="1:8" x14ac:dyDescent="0.25">
      <c r="A12" s="627"/>
      <c r="B12" s="638"/>
      <c r="C12" s="640"/>
      <c r="D12" s="640"/>
      <c r="E12" s="627"/>
      <c r="F12" s="638"/>
      <c r="G12" s="641"/>
      <c r="H12" s="630"/>
    </row>
    <row r="13" spans="1:8" x14ac:dyDescent="0.25">
      <c r="A13" s="34"/>
      <c r="B13" s="34"/>
      <c r="C13" s="34"/>
      <c r="D13" s="34"/>
      <c r="E13" s="34"/>
      <c r="F13" s="34"/>
      <c r="G13" s="34"/>
    </row>
  </sheetData>
  <mergeCells count="1">
    <mergeCell ref="A1:C1"/>
  </mergeCells>
  <pageMargins left="0.56000000000000005" right="0.28000000000000003" top="0.75" bottom="0.75" header="0.3" footer="0.3"/>
  <pageSetup paperSize="9" scale="91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15"/>
  <sheetViews>
    <sheetView view="pageBreakPreview" zoomScale="60" zoomScaleNormal="100" workbookViewId="0">
      <selection activeCell="E1" sqref="E1"/>
    </sheetView>
  </sheetViews>
  <sheetFormatPr defaultRowHeight="15" x14ac:dyDescent="0.25"/>
  <cols>
    <col min="1" max="1" width="53.5703125" bestFit="1" customWidth="1"/>
    <col min="2" max="2" width="14.5703125" bestFit="1" customWidth="1"/>
    <col min="3" max="3" width="18.85546875" bestFit="1" customWidth="1"/>
    <col min="4" max="4" width="14.28515625" bestFit="1" customWidth="1"/>
    <col min="5" max="5" width="24.85546875" bestFit="1" customWidth="1"/>
  </cols>
  <sheetData>
    <row r="1" spans="1:6" ht="15.75" customHeight="1" x14ac:dyDescent="0.25">
      <c r="A1" s="808" t="s">
        <v>624</v>
      </c>
      <c r="B1" s="809"/>
      <c r="C1" s="809"/>
      <c r="D1" s="810"/>
      <c r="E1" s="669" t="s">
        <v>178</v>
      </c>
      <c r="F1" s="5"/>
    </row>
    <row r="2" spans="1:6" ht="15.75" x14ac:dyDescent="0.25">
      <c r="A2" s="808"/>
      <c r="B2" s="809"/>
      <c r="C2" s="809"/>
      <c r="D2" s="809"/>
      <c r="E2" s="810"/>
      <c r="F2" s="5"/>
    </row>
    <row r="3" spans="1:6" ht="15.75" x14ac:dyDescent="0.25">
      <c r="A3" s="811" t="s">
        <v>605</v>
      </c>
      <c r="B3" s="811"/>
      <c r="C3" s="811"/>
      <c r="D3" s="809"/>
      <c r="E3" s="810"/>
      <c r="F3" s="5"/>
    </row>
    <row r="4" spans="1:6" ht="15.75" x14ac:dyDescent="0.25">
      <c r="A4" s="649" t="s">
        <v>606</v>
      </c>
      <c r="B4" s="649" t="s">
        <v>607</v>
      </c>
      <c r="C4" s="649" t="s">
        <v>608</v>
      </c>
      <c r="D4" s="650" t="s">
        <v>609</v>
      </c>
      <c r="E4" s="651" t="s">
        <v>610</v>
      </c>
      <c r="F4" s="5"/>
    </row>
    <row r="5" spans="1:6" ht="15.75" x14ac:dyDescent="0.25">
      <c r="A5" s="652" t="s">
        <v>611</v>
      </c>
      <c r="B5" s="653">
        <v>39444</v>
      </c>
      <c r="C5" s="668" t="s">
        <v>612</v>
      </c>
      <c r="D5" s="654">
        <v>1</v>
      </c>
      <c r="E5" s="655" t="s">
        <v>613</v>
      </c>
    </row>
    <row r="6" spans="1:6" ht="15.75" x14ac:dyDescent="0.25">
      <c r="A6" s="656"/>
      <c r="B6" s="657"/>
      <c r="C6" s="658"/>
      <c r="D6" s="659"/>
      <c r="E6" s="660"/>
    </row>
    <row r="7" spans="1:6" ht="15.75" x14ac:dyDescent="0.25">
      <c r="A7" s="811" t="s">
        <v>614</v>
      </c>
      <c r="B7" s="811"/>
      <c r="C7" s="811"/>
      <c r="D7" s="809"/>
      <c r="E7" s="810"/>
    </row>
    <row r="8" spans="1:6" ht="15.75" x14ac:dyDescent="0.25">
      <c r="A8" s="649" t="s">
        <v>606</v>
      </c>
      <c r="B8" s="649" t="s">
        <v>607</v>
      </c>
      <c r="C8" s="649" t="s">
        <v>608</v>
      </c>
      <c r="D8" s="650" t="s">
        <v>609</v>
      </c>
      <c r="E8" s="651" t="s">
        <v>610</v>
      </c>
    </row>
    <row r="9" spans="1:6" ht="15.75" x14ac:dyDescent="0.25">
      <c r="A9" s="652" t="s">
        <v>615</v>
      </c>
      <c r="B9" s="653">
        <v>40613</v>
      </c>
      <c r="C9" s="661" t="s">
        <v>616</v>
      </c>
      <c r="D9" s="662">
        <v>1</v>
      </c>
      <c r="E9" s="655" t="s">
        <v>613</v>
      </c>
    </row>
    <row r="10" spans="1:6" ht="15.75" x14ac:dyDescent="0.25">
      <c r="A10" s="652" t="s">
        <v>617</v>
      </c>
      <c r="B10" s="653">
        <v>41324</v>
      </c>
      <c r="C10" s="661" t="s">
        <v>618</v>
      </c>
      <c r="D10" s="662">
        <v>0.8</v>
      </c>
      <c r="E10" s="655" t="s">
        <v>619</v>
      </c>
    </row>
    <row r="11" spans="1:6" x14ac:dyDescent="0.25">
      <c r="A11" s="663" t="s">
        <v>620</v>
      </c>
      <c r="B11" s="663"/>
      <c r="C11" s="663"/>
      <c r="D11" s="664"/>
      <c r="E11" s="665"/>
    </row>
    <row r="12" spans="1:6" x14ac:dyDescent="0.25">
      <c r="A12" s="666"/>
      <c r="B12" s="666"/>
      <c r="C12" s="666"/>
      <c r="D12" s="666"/>
      <c r="E12" s="666"/>
    </row>
    <row r="13" spans="1:6" ht="15.75" x14ac:dyDescent="0.25">
      <c r="A13" s="811" t="s">
        <v>621</v>
      </c>
      <c r="B13" s="811"/>
      <c r="C13" s="811"/>
      <c r="D13" s="809"/>
      <c r="E13" s="810"/>
    </row>
    <row r="14" spans="1:6" ht="15.75" x14ac:dyDescent="0.25">
      <c r="A14" s="649" t="s">
        <v>606</v>
      </c>
      <c r="B14" s="805" t="s">
        <v>622</v>
      </c>
      <c r="C14" s="805"/>
      <c r="D14" s="650" t="s">
        <v>609</v>
      </c>
      <c r="E14" s="651" t="s">
        <v>610</v>
      </c>
    </row>
    <row r="15" spans="1:6" ht="15.75" x14ac:dyDescent="0.25">
      <c r="A15" s="652" t="s">
        <v>623</v>
      </c>
      <c r="B15" s="806">
        <v>4</v>
      </c>
      <c r="C15" s="807"/>
      <c r="D15" s="667">
        <v>8.0000000000000004E-4</v>
      </c>
      <c r="E15" s="655">
        <v>400</v>
      </c>
    </row>
  </sheetData>
  <mergeCells count="7">
    <mergeCell ref="B14:C14"/>
    <mergeCell ref="B15:C15"/>
    <mergeCell ref="A1:D1"/>
    <mergeCell ref="A2:E2"/>
    <mergeCell ref="A3:E3"/>
    <mergeCell ref="A7:E7"/>
    <mergeCell ref="A13:E13"/>
  </mergeCells>
  <phoneticPr fontId="0" type="noConversion"/>
  <pageMargins left="0.95" right="0.71" top="0.75" bottom="0.75" header="0.3" footer="0.3"/>
  <pageSetup paperSize="9" scale="66" fitToHeight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19"/>
  <sheetViews>
    <sheetView view="pageBreakPreview" zoomScale="60" zoomScaleNormal="100" workbookViewId="0">
      <selection activeCell="C7" sqref="C7"/>
    </sheetView>
  </sheetViews>
  <sheetFormatPr defaultRowHeight="12.75" x14ac:dyDescent="0.2"/>
  <cols>
    <col min="1" max="1" width="45.140625" style="4" customWidth="1"/>
    <col min="2" max="2" width="27.85546875" style="4" customWidth="1"/>
    <col min="3" max="3" width="26.7109375" style="4" customWidth="1"/>
    <col min="4" max="4" width="9.140625" style="4"/>
    <col min="5" max="5" width="7.140625" style="4" customWidth="1"/>
    <col min="6" max="6" width="6.42578125" style="4" customWidth="1"/>
    <col min="7" max="7" width="11.42578125" style="4" customWidth="1"/>
    <col min="8" max="8" width="11.28515625" style="4" bestFit="1" customWidth="1"/>
    <col min="9" max="13" width="9.140625" style="4"/>
    <col min="14" max="14" width="6.5703125" style="4" customWidth="1"/>
    <col min="15" max="15" width="10.42578125" style="4" bestFit="1" customWidth="1"/>
    <col min="16" max="16" width="13.140625" style="4" customWidth="1"/>
    <col min="17" max="16384" width="9.140625" style="4"/>
  </cols>
  <sheetData>
    <row r="1" spans="1:17" ht="15.75" x14ac:dyDescent="0.25">
      <c r="A1" s="684"/>
      <c r="B1" s="34"/>
      <c r="C1" s="34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8"/>
    </row>
    <row r="2" spans="1:17" ht="15" x14ac:dyDescent="0.25">
      <c r="A2" s="812" t="s">
        <v>179</v>
      </c>
      <c r="B2" s="812"/>
      <c r="C2" s="812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8"/>
    </row>
    <row r="3" spans="1:17" ht="15" x14ac:dyDescent="0.25">
      <c r="A3" s="813" t="s">
        <v>635</v>
      </c>
      <c r="B3" s="813"/>
      <c r="C3" s="813"/>
      <c r="D3" s="679"/>
      <c r="E3" s="679"/>
      <c r="F3" s="679"/>
      <c r="G3" s="671"/>
      <c r="H3" s="671"/>
      <c r="I3" s="679"/>
      <c r="J3" s="679"/>
      <c r="K3" s="679"/>
      <c r="L3" s="679"/>
      <c r="M3" s="679"/>
      <c r="N3" s="679"/>
      <c r="O3" s="671"/>
      <c r="P3" s="672"/>
      <c r="Q3" s="8"/>
    </row>
    <row r="4" spans="1:17" ht="27" customHeight="1" x14ac:dyDescent="0.25">
      <c r="A4" s="685" t="s">
        <v>8</v>
      </c>
      <c r="B4" s="686" t="s">
        <v>625</v>
      </c>
      <c r="C4" s="686" t="s">
        <v>626</v>
      </c>
      <c r="D4" s="681"/>
      <c r="E4" s="681"/>
      <c r="F4" s="681"/>
      <c r="G4" s="673"/>
      <c r="H4" s="673"/>
      <c r="I4" s="671"/>
      <c r="J4" s="671"/>
      <c r="K4" s="671"/>
      <c r="L4" s="671"/>
      <c r="M4" s="671"/>
      <c r="N4" s="671"/>
      <c r="O4" s="673"/>
      <c r="P4" s="673"/>
      <c r="Q4" s="8"/>
    </row>
    <row r="5" spans="1:17" ht="27" customHeight="1" x14ac:dyDescent="0.25">
      <c r="A5" s="687" t="s">
        <v>627</v>
      </c>
      <c r="B5" s="688" t="s">
        <v>38</v>
      </c>
      <c r="C5" s="689" t="s">
        <v>38</v>
      </c>
      <c r="D5" s="681"/>
      <c r="E5" s="681"/>
      <c r="F5" s="681"/>
      <c r="G5" s="673"/>
      <c r="H5" s="673"/>
      <c r="I5" s="671"/>
      <c r="J5" s="671"/>
      <c r="K5" s="681"/>
      <c r="L5" s="681"/>
      <c r="M5" s="681"/>
      <c r="N5" s="681"/>
      <c r="O5" s="673"/>
      <c r="P5" s="673"/>
      <c r="Q5" s="8"/>
    </row>
    <row r="6" spans="1:17" ht="33.75" customHeight="1" x14ac:dyDescent="0.25">
      <c r="A6" s="687" t="s">
        <v>628</v>
      </c>
      <c r="B6" s="688" t="s">
        <v>38</v>
      </c>
      <c r="C6" s="689" t="s">
        <v>38</v>
      </c>
      <c r="D6" s="671"/>
      <c r="E6" s="671"/>
      <c r="F6" s="671"/>
      <c r="G6" s="673"/>
      <c r="H6" s="673"/>
      <c r="I6" s="671"/>
      <c r="J6" s="671"/>
      <c r="K6" s="681"/>
      <c r="L6" s="681"/>
      <c r="M6" s="681"/>
      <c r="N6" s="681"/>
      <c r="O6" s="673"/>
      <c r="P6" s="673"/>
      <c r="Q6" s="8"/>
    </row>
    <row r="7" spans="1:17" ht="30" x14ac:dyDescent="0.25">
      <c r="A7" s="690" t="s">
        <v>629</v>
      </c>
      <c r="B7" s="691" t="s">
        <v>630</v>
      </c>
      <c r="C7" s="692" t="s">
        <v>38</v>
      </c>
      <c r="D7" s="671"/>
      <c r="E7" s="671"/>
      <c r="F7" s="671"/>
      <c r="G7" s="673"/>
      <c r="H7" s="673"/>
      <c r="I7" s="682"/>
      <c r="J7" s="682"/>
      <c r="K7" s="682"/>
      <c r="L7" s="682"/>
      <c r="M7" s="682"/>
      <c r="N7" s="682"/>
      <c r="O7" s="680"/>
      <c r="P7" s="680"/>
      <c r="Q7" s="8"/>
    </row>
    <row r="8" spans="1:17" ht="30" x14ac:dyDescent="0.25">
      <c r="A8" s="690" t="s">
        <v>631</v>
      </c>
      <c r="B8" s="691" t="s">
        <v>632</v>
      </c>
      <c r="C8" s="692">
        <v>25</v>
      </c>
      <c r="D8" s="681"/>
      <c r="E8" s="681"/>
      <c r="F8" s="681"/>
      <c r="G8" s="673"/>
      <c r="H8" s="673"/>
      <c r="I8" s="682"/>
      <c r="J8" s="682"/>
      <c r="K8" s="682"/>
      <c r="L8" s="682"/>
      <c r="M8" s="682"/>
      <c r="N8" s="682"/>
      <c r="O8" s="680"/>
      <c r="P8" s="680"/>
      <c r="Q8" s="8"/>
    </row>
    <row r="9" spans="1:17" ht="25.5" customHeight="1" x14ac:dyDescent="0.25">
      <c r="A9" s="687" t="s">
        <v>633</v>
      </c>
      <c r="B9" s="688" t="s">
        <v>38</v>
      </c>
      <c r="C9" s="689" t="s">
        <v>38</v>
      </c>
      <c r="D9" s="679"/>
      <c r="E9" s="679"/>
      <c r="F9" s="679"/>
      <c r="G9" s="674"/>
      <c r="H9" s="674"/>
      <c r="I9" s="671"/>
      <c r="J9" s="671"/>
      <c r="K9" s="671"/>
      <c r="L9" s="671"/>
      <c r="M9" s="671"/>
      <c r="N9" s="671"/>
      <c r="O9" s="673"/>
      <c r="P9" s="673"/>
      <c r="Q9" s="8"/>
    </row>
    <row r="10" spans="1:17" ht="33" customHeight="1" x14ac:dyDescent="0.25">
      <c r="A10" s="690" t="s">
        <v>634</v>
      </c>
      <c r="B10" s="693" t="s">
        <v>375</v>
      </c>
      <c r="C10" s="694" t="s">
        <v>375</v>
      </c>
      <c r="D10" s="683"/>
      <c r="E10" s="683"/>
      <c r="F10" s="683"/>
      <c r="G10" s="680"/>
      <c r="H10" s="680"/>
      <c r="I10" s="679"/>
      <c r="J10" s="679"/>
      <c r="K10" s="679"/>
      <c r="L10" s="679"/>
      <c r="M10" s="679"/>
      <c r="N10" s="679"/>
      <c r="O10" s="674"/>
      <c r="P10" s="674"/>
      <c r="Q10" s="8"/>
    </row>
    <row r="11" spans="1:17" ht="31.5" customHeight="1" x14ac:dyDescent="0.25">
      <c r="A11" s="682"/>
      <c r="B11" s="682"/>
      <c r="C11" s="683"/>
      <c r="D11" s="683"/>
      <c r="E11" s="683"/>
      <c r="F11" s="683"/>
      <c r="G11" s="680"/>
      <c r="H11" s="680"/>
      <c r="I11" s="671"/>
      <c r="J11" s="671"/>
      <c r="K11" s="681"/>
      <c r="L11" s="681"/>
      <c r="M11" s="681"/>
      <c r="N11" s="681"/>
      <c r="O11" s="673"/>
      <c r="P11" s="673"/>
      <c r="Q11" s="8"/>
    </row>
    <row r="12" spans="1:17" ht="30.75" customHeight="1" x14ac:dyDescent="0.25">
      <c r="A12" s="679"/>
      <c r="B12" s="679"/>
      <c r="C12" s="679"/>
      <c r="D12" s="679"/>
      <c r="E12" s="679"/>
      <c r="F12" s="679"/>
      <c r="G12" s="674"/>
      <c r="H12" s="674"/>
      <c r="I12" s="671"/>
      <c r="J12" s="671"/>
      <c r="K12" s="671"/>
      <c r="L12" s="671"/>
      <c r="M12" s="671"/>
      <c r="N12" s="671"/>
      <c r="O12" s="673"/>
      <c r="P12" s="673"/>
      <c r="Q12" s="8"/>
    </row>
    <row r="13" spans="1:17" ht="27.75" customHeight="1" x14ac:dyDescent="0.25">
      <c r="A13" s="679"/>
      <c r="B13" s="679"/>
      <c r="C13" s="679"/>
      <c r="D13" s="679"/>
      <c r="E13" s="679"/>
      <c r="F13" s="675"/>
      <c r="G13" s="674"/>
      <c r="H13" s="674"/>
      <c r="I13" s="671"/>
      <c r="J13" s="671"/>
      <c r="K13" s="671"/>
      <c r="L13" s="671"/>
      <c r="M13" s="671"/>
      <c r="N13" s="671"/>
      <c r="O13" s="673"/>
      <c r="P13" s="673"/>
      <c r="Q13" s="8"/>
    </row>
    <row r="14" spans="1:17" ht="30" customHeight="1" x14ac:dyDescent="0.25">
      <c r="A14" s="679"/>
      <c r="B14" s="679"/>
      <c r="C14" s="679"/>
      <c r="D14" s="679"/>
      <c r="E14" s="679"/>
      <c r="F14" s="679"/>
      <c r="G14" s="674"/>
      <c r="H14" s="674"/>
      <c r="I14" s="679"/>
      <c r="J14" s="679"/>
      <c r="K14" s="679"/>
      <c r="L14" s="679"/>
      <c r="M14" s="679"/>
      <c r="N14" s="679"/>
      <c r="O14" s="674"/>
      <c r="P14" s="674"/>
      <c r="Q14" s="8"/>
    </row>
    <row r="15" spans="1:17" ht="23.25" customHeight="1" x14ac:dyDescent="0.25">
      <c r="A15" s="676"/>
      <c r="B15" s="676"/>
      <c r="C15" s="676"/>
      <c r="D15" s="676"/>
      <c r="E15" s="676"/>
      <c r="F15" s="676"/>
      <c r="G15" s="677"/>
      <c r="H15" s="677"/>
      <c r="I15" s="679"/>
      <c r="J15" s="679"/>
      <c r="K15" s="679"/>
      <c r="L15" s="679"/>
      <c r="M15" s="679"/>
      <c r="N15" s="679"/>
      <c r="O15" s="674"/>
      <c r="P15" s="674"/>
      <c r="Q15" s="8"/>
    </row>
    <row r="16" spans="1:17" ht="24" customHeight="1" x14ac:dyDescent="0.25">
      <c r="A16" s="678"/>
      <c r="B16" s="678"/>
      <c r="C16" s="678"/>
      <c r="D16" s="678"/>
      <c r="E16" s="678"/>
      <c r="F16" s="678"/>
      <c r="G16" s="678"/>
      <c r="H16" s="678"/>
      <c r="I16" s="679"/>
      <c r="J16" s="679"/>
      <c r="K16" s="679"/>
      <c r="L16" s="679"/>
      <c r="M16" s="679"/>
      <c r="N16" s="679"/>
      <c r="O16" s="674"/>
      <c r="P16" s="674"/>
      <c r="Q16" s="8"/>
    </row>
    <row r="17" spans="1:17" ht="27.75" customHeight="1" x14ac:dyDescent="0.25">
      <c r="A17" s="33"/>
      <c r="B17" s="33"/>
      <c r="C17" s="33"/>
      <c r="D17" s="33"/>
      <c r="E17" s="33"/>
      <c r="F17" s="33"/>
      <c r="G17" s="33"/>
      <c r="H17" s="33"/>
      <c r="I17" s="814"/>
      <c r="J17" s="814"/>
      <c r="K17" s="814"/>
      <c r="L17" s="814"/>
      <c r="M17" s="814"/>
      <c r="N17" s="814"/>
      <c r="O17" s="815"/>
      <c r="P17" s="816"/>
      <c r="Q17" s="8"/>
    </row>
    <row r="18" spans="1:17" ht="14.2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4.2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mergeCells count="4">
    <mergeCell ref="A2:C2"/>
    <mergeCell ref="A3:C3"/>
    <mergeCell ref="I17:N17"/>
    <mergeCell ref="O17:P17"/>
  </mergeCells>
  <pageMargins left="0.25" right="0.19685039370078741" top="0.68" bottom="0.98425196850393704" header="0.51181102362204722" footer="0.51181102362204722"/>
  <pageSetup paperSize="9" scale="64" fitToHeight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72"/>
  <sheetViews>
    <sheetView view="pageBreakPreview" zoomScale="70" zoomScaleNormal="100" zoomScaleSheetLayoutView="70" workbookViewId="0">
      <selection activeCell="J23" sqref="J23"/>
    </sheetView>
  </sheetViews>
  <sheetFormatPr defaultRowHeight="15" x14ac:dyDescent="0.25"/>
  <cols>
    <col min="1" max="1" width="3.5703125" bestFit="1" customWidth="1"/>
    <col min="2" max="2" width="56.28515625" customWidth="1"/>
    <col min="3" max="3" width="22.42578125" customWidth="1"/>
    <col min="4" max="4" width="29.28515625" customWidth="1"/>
  </cols>
  <sheetData>
    <row r="1" spans="1:4" ht="15" customHeight="1" x14ac:dyDescent="0.25">
      <c r="A1" s="788" t="s">
        <v>731</v>
      </c>
      <c r="B1" s="789"/>
      <c r="C1" s="789"/>
      <c r="D1" s="817"/>
    </row>
    <row r="2" spans="1:4" ht="15.75" x14ac:dyDescent="0.25">
      <c r="A2" s="695"/>
      <c r="B2" s="695" t="s">
        <v>8</v>
      </c>
      <c r="C2" s="695" t="s">
        <v>636</v>
      </c>
      <c r="D2" s="695" t="s">
        <v>637</v>
      </c>
    </row>
    <row r="3" spans="1:4" x14ac:dyDescent="0.25">
      <c r="A3" s="546" t="s">
        <v>413</v>
      </c>
      <c r="B3" s="578" t="s">
        <v>638</v>
      </c>
      <c r="C3" s="696">
        <v>531278</v>
      </c>
      <c r="D3" s="696">
        <v>267279</v>
      </c>
    </row>
    <row r="4" spans="1:4" x14ac:dyDescent="0.25">
      <c r="A4" s="548" t="s">
        <v>417</v>
      </c>
      <c r="B4" s="697" t="s">
        <v>639</v>
      </c>
      <c r="C4" s="698">
        <f>C3</f>
        <v>531278</v>
      </c>
      <c r="D4" s="698">
        <f>D3</f>
        <v>267279</v>
      </c>
    </row>
    <row r="5" spans="1:4" x14ac:dyDescent="0.25">
      <c r="A5" s="546" t="s">
        <v>419</v>
      </c>
      <c r="B5" s="578" t="s">
        <v>640</v>
      </c>
      <c r="C5" s="696">
        <v>953388768</v>
      </c>
      <c r="D5" s="696">
        <v>961932467</v>
      </c>
    </row>
    <row r="6" spans="1:4" x14ac:dyDescent="0.25">
      <c r="A6" s="546" t="s">
        <v>421</v>
      </c>
      <c r="B6" s="578" t="s">
        <v>641</v>
      </c>
      <c r="C6" s="696">
        <v>34679016</v>
      </c>
      <c r="D6" s="696">
        <v>38471728</v>
      </c>
    </row>
    <row r="7" spans="1:4" x14ac:dyDescent="0.25">
      <c r="A7" s="546" t="s">
        <v>442</v>
      </c>
      <c r="B7" s="578" t="s">
        <v>642</v>
      </c>
      <c r="C7" s="696">
        <v>18266506</v>
      </c>
      <c r="D7" s="696">
        <v>18266506</v>
      </c>
    </row>
    <row r="8" spans="1:4" x14ac:dyDescent="0.25">
      <c r="A8" s="548" t="s">
        <v>521</v>
      </c>
      <c r="B8" s="697" t="s">
        <v>643</v>
      </c>
      <c r="C8" s="698">
        <f>SUM(C5:C7)</f>
        <v>1006334290</v>
      </c>
      <c r="D8" s="698">
        <f>SUM(D5:D7)</f>
        <v>1018670701</v>
      </c>
    </row>
    <row r="9" spans="1:4" x14ac:dyDescent="0.25">
      <c r="A9" s="546" t="s">
        <v>527</v>
      </c>
      <c r="B9" s="578" t="s">
        <v>644</v>
      </c>
      <c r="C9" s="696">
        <v>16858055</v>
      </c>
      <c r="D9" s="696">
        <v>16858055</v>
      </c>
    </row>
    <row r="10" spans="1:4" x14ac:dyDescent="0.25">
      <c r="A10" s="546" t="s">
        <v>530</v>
      </c>
      <c r="B10" s="578" t="s">
        <v>645</v>
      </c>
      <c r="C10" s="696">
        <v>1558055</v>
      </c>
      <c r="D10" s="696">
        <v>1558055</v>
      </c>
    </row>
    <row r="11" spans="1:4" x14ac:dyDescent="0.25">
      <c r="A11" s="546">
        <v>16</v>
      </c>
      <c r="B11" s="578" t="s">
        <v>646</v>
      </c>
      <c r="C11" s="696">
        <v>15300000</v>
      </c>
      <c r="D11" s="696">
        <v>15300000</v>
      </c>
    </row>
    <row r="12" spans="1:4" x14ac:dyDescent="0.25">
      <c r="A12" s="548" t="s">
        <v>647</v>
      </c>
      <c r="B12" s="697" t="s">
        <v>648</v>
      </c>
      <c r="C12" s="698">
        <f>C9</f>
        <v>16858055</v>
      </c>
      <c r="D12" s="698">
        <f>D9</f>
        <v>16858055</v>
      </c>
    </row>
    <row r="13" spans="1:4" ht="25.5" x14ac:dyDescent="0.25">
      <c r="A13" s="548" t="s">
        <v>546</v>
      </c>
      <c r="B13" s="697" t="s">
        <v>649</v>
      </c>
      <c r="C13" s="698">
        <f>C4+C8+C12</f>
        <v>1023723623</v>
      </c>
      <c r="D13" s="698">
        <f>D4+D8+D12</f>
        <v>1035796035</v>
      </c>
    </row>
    <row r="14" spans="1:4" x14ac:dyDescent="0.25">
      <c r="A14" s="548" t="s">
        <v>650</v>
      </c>
      <c r="B14" s="578" t="s">
        <v>651</v>
      </c>
      <c r="C14" s="696">
        <v>6693</v>
      </c>
      <c r="D14" s="696">
        <v>0</v>
      </c>
    </row>
    <row r="15" spans="1:4" x14ac:dyDescent="0.25">
      <c r="A15" s="548">
        <v>34</v>
      </c>
      <c r="B15" s="697" t="s">
        <v>652</v>
      </c>
      <c r="C15" s="698">
        <f>C14</f>
        <v>6693</v>
      </c>
      <c r="D15" s="698">
        <f>D14</f>
        <v>0</v>
      </c>
    </row>
    <row r="16" spans="1:4" ht="25.5" x14ac:dyDescent="0.25">
      <c r="A16" s="548">
        <v>43</v>
      </c>
      <c r="B16" s="697" t="s">
        <v>653</v>
      </c>
      <c r="C16" s="698">
        <f>C15</f>
        <v>6693</v>
      </c>
      <c r="D16" s="698">
        <f>D15</f>
        <v>0</v>
      </c>
    </row>
    <row r="17" spans="1:4" x14ac:dyDescent="0.25">
      <c r="A17" s="546" t="s">
        <v>654</v>
      </c>
      <c r="B17" s="578" t="s">
        <v>598</v>
      </c>
      <c r="C17" s="696">
        <v>443630</v>
      </c>
      <c r="D17" s="696">
        <v>207805</v>
      </c>
    </row>
    <row r="18" spans="1:4" x14ac:dyDescent="0.25">
      <c r="A18" s="548" t="s">
        <v>655</v>
      </c>
      <c r="B18" s="697" t="s">
        <v>599</v>
      </c>
      <c r="C18" s="698">
        <f>C17</f>
        <v>443630</v>
      </c>
      <c r="D18" s="698">
        <f>D17</f>
        <v>207805</v>
      </c>
    </row>
    <row r="19" spans="1:4" x14ac:dyDescent="0.25">
      <c r="A19" s="546" t="s">
        <v>656</v>
      </c>
      <c r="B19" s="578" t="s">
        <v>600</v>
      </c>
      <c r="C19" s="696">
        <v>46271311</v>
      </c>
      <c r="D19" s="696">
        <v>43019104</v>
      </c>
    </row>
    <row r="20" spans="1:4" x14ac:dyDescent="0.25">
      <c r="A20" s="546">
        <v>52</v>
      </c>
      <c r="B20" s="578" t="s">
        <v>601</v>
      </c>
      <c r="C20" s="696">
        <v>8861970</v>
      </c>
      <c r="D20" s="696">
        <v>0</v>
      </c>
    </row>
    <row r="21" spans="1:4" x14ac:dyDescent="0.25">
      <c r="A21" s="548" t="s">
        <v>657</v>
      </c>
      <c r="B21" s="697" t="s">
        <v>602</v>
      </c>
      <c r="C21" s="698">
        <f>C19+C20</f>
        <v>55133281</v>
      </c>
      <c r="D21" s="698">
        <f>D19+D20</f>
        <v>43019104</v>
      </c>
    </row>
    <row r="22" spans="1:4" x14ac:dyDescent="0.25">
      <c r="A22" s="548" t="s">
        <v>658</v>
      </c>
      <c r="B22" s="697" t="s">
        <v>603</v>
      </c>
      <c r="C22" s="698">
        <f>C18+C21</f>
        <v>55576911</v>
      </c>
      <c r="D22" s="698">
        <f>D18+D21</f>
        <v>43226909</v>
      </c>
    </row>
    <row r="23" spans="1:4" ht="25.5" x14ac:dyDescent="0.25">
      <c r="A23" s="546" t="s">
        <v>659</v>
      </c>
      <c r="B23" s="578" t="s">
        <v>660</v>
      </c>
      <c r="C23" s="696">
        <f>SUM(C24:C26)</f>
        <v>1617984</v>
      </c>
      <c r="D23" s="696">
        <v>4077946</v>
      </c>
    </row>
    <row r="24" spans="1:4" ht="25.5" x14ac:dyDescent="0.25">
      <c r="A24" s="546" t="s">
        <v>661</v>
      </c>
      <c r="B24" s="578" t="s">
        <v>662</v>
      </c>
      <c r="C24" s="696">
        <v>156957</v>
      </c>
      <c r="D24" s="696">
        <v>205887</v>
      </c>
    </row>
    <row r="25" spans="1:4" ht="25.5" x14ac:dyDescent="0.25">
      <c r="A25" s="546">
        <v>67</v>
      </c>
      <c r="B25" s="578" t="s">
        <v>663</v>
      </c>
      <c r="C25" s="696">
        <v>1032410</v>
      </c>
      <c r="D25" s="696">
        <v>3311294</v>
      </c>
    </row>
    <row r="26" spans="1:4" ht="25.5" x14ac:dyDescent="0.25">
      <c r="A26" s="546">
        <v>68</v>
      </c>
      <c r="B26" s="578" t="s">
        <v>664</v>
      </c>
      <c r="C26" s="696">
        <v>428617</v>
      </c>
      <c r="D26" s="696">
        <v>560765</v>
      </c>
    </row>
    <row r="27" spans="1:4" ht="25.5" x14ac:dyDescent="0.25">
      <c r="A27" s="546" t="s">
        <v>665</v>
      </c>
      <c r="B27" s="578" t="s">
        <v>666</v>
      </c>
      <c r="C27" s="696">
        <v>9092615</v>
      </c>
      <c r="D27" s="696">
        <v>10532719</v>
      </c>
    </row>
    <row r="28" spans="1:4" ht="38.25" x14ac:dyDescent="0.25">
      <c r="A28" s="546" t="s">
        <v>667</v>
      </c>
      <c r="B28" s="578" t="s">
        <v>668</v>
      </c>
      <c r="C28" s="696">
        <v>7710587</v>
      </c>
      <c r="D28" s="696">
        <v>9341518</v>
      </c>
    </row>
    <row r="29" spans="1:4" ht="25.5" x14ac:dyDescent="0.25">
      <c r="A29" s="546" t="s">
        <v>669</v>
      </c>
      <c r="B29" s="578" t="s">
        <v>670</v>
      </c>
      <c r="C29" s="696">
        <v>1382028</v>
      </c>
      <c r="D29" s="696">
        <v>1191201</v>
      </c>
    </row>
    <row r="30" spans="1:4" ht="25.5" x14ac:dyDescent="0.25">
      <c r="A30" s="546" t="s">
        <v>671</v>
      </c>
      <c r="B30" s="578" t="s">
        <v>672</v>
      </c>
      <c r="C30" s="696">
        <f>C31</f>
        <v>414000</v>
      </c>
      <c r="D30" s="696">
        <v>0</v>
      </c>
    </row>
    <row r="31" spans="1:4" ht="38.25" x14ac:dyDescent="0.25">
      <c r="A31" s="546" t="s">
        <v>673</v>
      </c>
      <c r="B31" s="578" t="s">
        <v>674</v>
      </c>
      <c r="C31" s="696">
        <v>414000</v>
      </c>
      <c r="D31" s="696">
        <v>0</v>
      </c>
    </row>
    <row r="32" spans="1:4" ht="25.5" x14ac:dyDescent="0.25">
      <c r="A32" s="546" t="s">
        <v>675</v>
      </c>
      <c r="B32" s="578" t="s">
        <v>676</v>
      </c>
      <c r="C32" s="696">
        <v>16841244</v>
      </c>
      <c r="D32" s="696">
        <v>16841244</v>
      </c>
    </row>
    <row r="33" spans="1:4" ht="38.25" x14ac:dyDescent="0.25">
      <c r="A33" s="546" t="s">
        <v>677</v>
      </c>
      <c r="B33" s="578" t="s">
        <v>678</v>
      </c>
      <c r="C33" s="696">
        <v>18041241</v>
      </c>
      <c r="D33" s="696">
        <v>18041241</v>
      </c>
    </row>
    <row r="34" spans="1:4" ht="25.5" x14ac:dyDescent="0.25">
      <c r="A34" s="548" t="s">
        <v>679</v>
      </c>
      <c r="B34" s="697" t="s">
        <v>680</v>
      </c>
      <c r="C34" s="698">
        <f>C23+C27+C30+C32</f>
        <v>27965843</v>
      </c>
      <c r="D34" s="698">
        <f>D23+D27+D30+D32</f>
        <v>31451909</v>
      </c>
    </row>
    <row r="35" spans="1:4" ht="25.5" x14ac:dyDescent="0.25">
      <c r="A35" s="546" t="s">
        <v>681</v>
      </c>
      <c r="B35" s="578" t="s">
        <v>682</v>
      </c>
      <c r="C35" s="696">
        <v>0</v>
      </c>
      <c r="D35" s="696">
        <v>0</v>
      </c>
    </row>
    <row r="36" spans="1:4" ht="25.5" x14ac:dyDescent="0.25">
      <c r="A36" s="546" t="s">
        <v>683</v>
      </c>
      <c r="B36" s="578" t="s">
        <v>684</v>
      </c>
      <c r="C36" s="696">
        <v>0</v>
      </c>
      <c r="D36" s="696">
        <v>0</v>
      </c>
    </row>
    <row r="37" spans="1:4" ht="25.5" x14ac:dyDescent="0.25">
      <c r="A37" s="548" t="s">
        <v>685</v>
      </c>
      <c r="B37" s="697" t="s">
        <v>686</v>
      </c>
      <c r="C37" s="698">
        <f>C35</f>
        <v>0</v>
      </c>
      <c r="D37" s="698">
        <f>D35</f>
        <v>0</v>
      </c>
    </row>
    <row r="38" spans="1:4" x14ac:dyDescent="0.25">
      <c r="A38" s="546">
        <v>143</v>
      </c>
      <c r="B38" s="578" t="s">
        <v>687</v>
      </c>
      <c r="C38" s="696">
        <f>SUM(C39:C40)</f>
        <v>2317548</v>
      </c>
      <c r="D38" s="696">
        <v>0</v>
      </c>
    </row>
    <row r="39" spans="1:4" x14ac:dyDescent="0.25">
      <c r="A39" s="546">
        <v>145</v>
      </c>
      <c r="B39" s="578" t="s">
        <v>688</v>
      </c>
      <c r="C39" s="696">
        <v>2011845</v>
      </c>
      <c r="D39" s="696">
        <v>0</v>
      </c>
    </row>
    <row r="40" spans="1:4" x14ac:dyDescent="0.25">
      <c r="A40" s="546">
        <v>148</v>
      </c>
      <c r="B40" s="578" t="s">
        <v>689</v>
      </c>
      <c r="C40" s="696">
        <v>305703</v>
      </c>
      <c r="D40" s="696">
        <v>0</v>
      </c>
    </row>
    <row r="41" spans="1:4" x14ac:dyDescent="0.25">
      <c r="A41" s="546">
        <v>151</v>
      </c>
      <c r="B41" s="578" t="s">
        <v>690</v>
      </c>
      <c r="C41" s="696">
        <v>0</v>
      </c>
      <c r="D41" s="696">
        <v>10000</v>
      </c>
    </row>
    <row r="42" spans="1:4" x14ac:dyDescent="0.25">
      <c r="A42" s="546" t="s">
        <v>691</v>
      </c>
      <c r="B42" s="578" t="s">
        <v>692</v>
      </c>
      <c r="C42" s="696">
        <v>87000</v>
      </c>
      <c r="D42" s="696">
        <v>56000</v>
      </c>
    </row>
    <row r="43" spans="1:4" x14ac:dyDescent="0.25">
      <c r="A43" s="548" t="s">
        <v>693</v>
      </c>
      <c r="B43" s="699" t="s">
        <v>694</v>
      </c>
      <c r="C43" s="698">
        <f>C38+C41+C42</f>
        <v>2404548</v>
      </c>
      <c r="D43" s="698">
        <f>D38+D41+D42</f>
        <v>66000</v>
      </c>
    </row>
    <row r="44" spans="1:4" x14ac:dyDescent="0.25">
      <c r="A44" s="548" t="s">
        <v>695</v>
      </c>
      <c r="B44" s="697" t="s">
        <v>696</v>
      </c>
      <c r="C44" s="698">
        <f>C34+C37+C43</f>
        <v>30370391</v>
      </c>
      <c r="D44" s="698">
        <f>D34+D37+D43</f>
        <v>31517909</v>
      </c>
    </row>
    <row r="45" spans="1:4" x14ac:dyDescent="0.25">
      <c r="A45" s="546">
        <v>161</v>
      </c>
      <c r="B45" s="578" t="s">
        <v>697</v>
      </c>
      <c r="C45" s="696">
        <v>89558</v>
      </c>
      <c r="D45" s="696">
        <v>382610</v>
      </c>
    </row>
    <row r="46" spans="1:4" ht="25.5" x14ac:dyDescent="0.25">
      <c r="A46" s="548">
        <v>164</v>
      </c>
      <c r="B46" s="697" t="s">
        <v>698</v>
      </c>
      <c r="C46" s="698">
        <f>C45</f>
        <v>89558</v>
      </c>
      <c r="D46" s="698">
        <f>D45</f>
        <v>382610</v>
      </c>
    </row>
    <row r="47" spans="1:4" x14ac:dyDescent="0.25">
      <c r="A47" s="546">
        <v>166</v>
      </c>
      <c r="B47" s="578" t="s">
        <v>699</v>
      </c>
      <c r="C47" s="696">
        <v>-317224</v>
      </c>
      <c r="D47" s="696">
        <v>-559167</v>
      </c>
    </row>
    <row r="48" spans="1:4" ht="25.5" x14ac:dyDescent="0.25">
      <c r="A48" s="548">
        <v>167</v>
      </c>
      <c r="B48" s="697" t="s">
        <v>700</v>
      </c>
      <c r="C48" s="698">
        <f>C47</f>
        <v>-317224</v>
      </c>
      <c r="D48" s="698">
        <f>D47</f>
        <v>-559167</v>
      </c>
    </row>
    <row r="49" spans="1:4" x14ac:dyDescent="0.25">
      <c r="A49" s="546" t="s">
        <v>701</v>
      </c>
      <c r="B49" s="578" t="s">
        <v>702</v>
      </c>
      <c r="C49" s="696">
        <v>0</v>
      </c>
      <c r="D49" s="696">
        <v>0</v>
      </c>
    </row>
    <row r="50" spans="1:4" ht="25.5" x14ac:dyDescent="0.25">
      <c r="A50" s="546">
        <v>169</v>
      </c>
      <c r="B50" s="578" t="s">
        <v>703</v>
      </c>
      <c r="C50" s="696">
        <v>0</v>
      </c>
      <c r="D50" s="696">
        <v>0</v>
      </c>
    </row>
    <row r="51" spans="1:4" ht="25.5" x14ac:dyDescent="0.25">
      <c r="A51" s="548" t="s">
        <v>704</v>
      </c>
      <c r="B51" s="697" t="s">
        <v>705</v>
      </c>
      <c r="C51" s="698">
        <f>C49+C50</f>
        <v>0</v>
      </c>
      <c r="D51" s="698">
        <f>D49+D50</f>
        <v>0</v>
      </c>
    </row>
    <row r="52" spans="1:4" x14ac:dyDescent="0.25">
      <c r="A52" s="548" t="s">
        <v>706</v>
      </c>
      <c r="B52" s="697" t="s">
        <v>707</v>
      </c>
      <c r="C52" s="698">
        <f>C46+C48+C51</f>
        <v>-227666</v>
      </c>
      <c r="D52" s="698">
        <f>D46+D48+D51</f>
        <v>-176557</v>
      </c>
    </row>
    <row r="53" spans="1:4" x14ac:dyDescent="0.25">
      <c r="A53" s="548" t="s">
        <v>493</v>
      </c>
      <c r="B53" s="697" t="s">
        <v>708</v>
      </c>
      <c r="C53" s="698">
        <f>C13+C16+C22+C44+C52</f>
        <v>1109449952</v>
      </c>
      <c r="D53" s="698">
        <f>D13+D16+D22+D44+D52</f>
        <v>1110364296</v>
      </c>
    </row>
    <row r="54" spans="1:4" x14ac:dyDescent="0.25">
      <c r="A54" s="546" t="s">
        <v>709</v>
      </c>
      <c r="B54" s="578" t="s">
        <v>710</v>
      </c>
      <c r="C54" s="696">
        <v>903686366</v>
      </c>
      <c r="D54" s="696">
        <v>903686366</v>
      </c>
    </row>
    <row r="55" spans="1:4" x14ac:dyDescent="0.25">
      <c r="A55" s="546" t="s">
        <v>711</v>
      </c>
      <c r="B55" s="578" t="s">
        <v>712</v>
      </c>
      <c r="C55" s="696">
        <v>-64119531</v>
      </c>
      <c r="D55" s="696">
        <v>-64119531</v>
      </c>
    </row>
    <row r="56" spans="1:4" x14ac:dyDescent="0.25">
      <c r="A56" s="546">
        <v>179</v>
      </c>
      <c r="B56" s="578" t="s">
        <v>713</v>
      </c>
      <c r="C56" s="696">
        <v>10720699</v>
      </c>
      <c r="D56" s="696">
        <v>10720699</v>
      </c>
    </row>
    <row r="57" spans="1:4" x14ac:dyDescent="0.25">
      <c r="A57" s="546">
        <v>180</v>
      </c>
      <c r="B57" s="578" t="s">
        <v>714</v>
      </c>
      <c r="C57" s="696">
        <v>270313801</v>
      </c>
      <c r="D57" s="696">
        <v>250131964</v>
      </c>
    </row>
    <row r="58" spans="1:4" x14ac:dyDescent="0.25">
      <c r="A58" s="546">
        <v>182</v>
      </c>
      <c r="B58" s="578" t="s">
        <v>715</v>
      </c>
      <c r="C58" s="696">
        <v>-20181837</v>
      </c>
      <c r="D58" s="696">
        <v>2224246</v>
      </c>
    </row>
    <row r="59" spans="1:4" x14ac:dyDescent="0.25">
      <c r="A59" s="548">
        <v>183</v>
      </c>
      <c r="B59" s="697" t="s">
        <v>716</v>
      </c>
      <c r="C59" s="698">
        <f>SUM(C54:C58)</f>
        <v>1100419498</v>
      </c>
      <c r="D59" s="698">
        <f>SUM(D54:D58)</f>
        <v>1102643744</v>
      </c>
    </row>
    <row r="60" spans="1:4" x14ac:dyDescent="0.25">
      <c r="A60" s="546">
        <v>186</v>
      </c>
      <c r="B60" s="578" t="s">
        <v>717</v>
      </c>
      <c r="C60" s="696">
        <v>426</v>
      </c>
      <c r="D60" s="696">
        <v>426</v>
      </c>
    </row>
    <row r="61" spans="1:4" ht="25.5" x14ac:dyDescent="0.25">
      <c r="A61" s="548">
        <v>209</v>
      </c>
      <c r="B61" s="697" t="s">
        <v>718</v>
      </c>
      <c r="C61" s="698">
        <f>C60</f>
        <v>426</v>
      </c>
      <c r="D61" s="698">
        <f>D60</f>
        <v>426</v>
      </c>
    </row>
    <row r="62" spans="1:4" ht="25.5" x14ac:dyDescent="0.25">
      <c r="A62" s="546">
        <v>222</v>
      </c>
      <c r="B62" s="578" t="s">
        <v>719</v>
      </c>
      <c r="C62" s="696">
        <f>C63</f>
        <v>3594915</v>
      </c>
      <c r="D62" s="696">
        <v>3653623</v>
      </c>
    </row>
    <row r="63" spans="1:4" ht="25.5" x14ac:dyDescent="0.25">
      <c r="A63" s="546">
        <v>227</v>
      </c>
      <c r="B63" s="578" t="s">
        <v>720</v>
      </c>
      <c r="C63" s="696">
        <v>3594915</v>
      </c>
      <c r="D63" s="696">
        <v>3653623</v>
      </c>
    </row>
    <row r="64" spans="1:4" ht="25.5" x14ac:dyDescent="0.25">
      <c r="A64" s="548">
        <v>233</v>
      </c>
      <c r="B64" s="697" t="s">
        <v>721</v>
      </c>
      <c r="C64" s="698">
        <f>C62</f>
        <v>3594915</v>
      </c>
      <c r="D64" s="698">
        <f>D62</f>
        <v>3653623</v>
      </c>
    </row>
    <row r="65" spans="1:4" x14ac:dyDescent="0.25">
      <c r="A65" s="546">
        <v>234</v>
      </c>
      <c r="B65" s="578" t="s">
        <v>722</v>
      </c>
      <c r="C65" s="696">
        <v>12700</v>
      </c>
      <c r="D65" s="696">
        <v>0</v>
      </c>
    </row>
    <row r="66" spans="1:4" x14ac:dyDescent="0.25">
      <c r="A66" s="546">
        <v>236</v>
      </c>
      <c r="B66" s="578" t="s">
        <v>723</v>
      </c>
      <c r="C66" s="696">
        <v>2342868</v>
      </c>
      <c r="D66" s="696">
        <v>435893</v>
      </c>
    </row>
    <row r="67" spans="1:4" ht="25.5" x14ac:dyDescent="0.25">
      <c r="A67" s="546">
        <v>240</v>
      </c>
      <c r="B67" s="578" t="s">
        <v>724</v>
      </c>
      <c r="C67" s="696">
        <v>3000</v>
      </c>
      <c r="D67" s="696">
        <v>0</v>
      </c>
    </row>
    <row r="68" spans="1:4" ht="25.5" x14ac:dyDescent="0.25">
      <c r="A68" s="548">
        <v>243</v>
      </c>
      <c r="B68" s="697" t="s">
        <v>725</v>
      </c>
      <c r="C68" s="698">
        <f>SUM(C65:C67)</f>
        <v>2358568</v>
      </c>
      <c r="D68" s="698">
        <f>SUM(D65:D67)</f>
        <v>435893</v>
      </c>
    </row>
    <row r="69" spans="1:4" x14ac:dyDescent="0.25">
      <c r="A69" s="548">
        <v>244</v>
      </c>
      <c r="B69" s="697" t="s">
        <v>726</v>
      </c>
      <c r="C69" s="698">
        <f>C61+C64+C68</f>
        <v>5953909</v>
      </c>
      <c r="D69" s="698">
        <f>D61+D64+D68</f>
        <v>4089942</v>
      </c>
    </row>
    <row r="70" spans="1:4" x14ac:dyDescent="0.25">
      <c r="A70" s="546">
        <v>247</v>
      </c>
      <c r="B70" s="578" t="s">
        <v>727</v>
      </c>
      <c r="C70" s="696">
        <v>3076545</v>
      </c>
      <c r="D70" s="696">
        <v>3630610</v>
      </c>
    </row>
    <row r="71" spans="1:4" x14ac:dyDescent="0.25">
      <c r="A71" s="548">
        <v>249</v>
      </c>
      <c r="B71" s="697" t="s">
        <v>728</v>
      </c>
      <c r="C71" s="698">
        <f>C70</f>
        <v>3076545</v>
      </c>
      <c r="D71" s="698">
        <f>D70</f>
        <v>3630610</v>
      </c>
    </row>
    <row r="72" spans="1:4" x14ac:dyDescent="0.25">
      <c r="A72" s="548" t="s">
        <v>729</v>
      </c>
      <c r="B72" s="697" t="s">
        <v>730</v>
      </c>
      <c r="C72" s="698">
        <f>C59+C69+C71</f>
        <v>1109449952</v>
      </c>
      <c r="D72" s="698">
        <f>D59+D69+D71</f>
        <v>1110364296</v>
      </c>
    </row>
  </sheetData>
  <mergeCells count="1">
    <mergeCell ref="A1:D1"/>
  </mergeCells>
  <pageMargins left="0.7" right="0.7" top="0.75" bottom="0.75" header="0.3" footer="0.3"/>
  <pageSetup paperSize="9" scale="78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114"/>
  <sheetViews>
    <sheetView topLeftCell="A97" zoomScaleNormal="100" workbookViewId="0">
      <selection activeCell="C1" sqref="C1:C1048576"/>
    </sheetView>
  </sheetViews>
  <sheetFormatPr defaultRowHeight="15" x14ac:dyDescent="0.25"/>
  <cols>
    <col min="1" max="1" width="4.42578125" bestFit="1" customWidth="1"/>
    <col min="2" max="2" width="11.5703125" bestFit="1" customWidth="1"/>
    <col min="3" max="3" width="26" style="820" customWidth="1"/>
    <col min="4" max="4" width="41.42578125" bestFit="1" customWidth="1"/>
    <col min="5" max="5" width="76.5703125" bestFit="1" customWidth="1"/>
    <col min="6" max="6" width="11.85546875" bestFit="1" customWidth="1"/>
    <col min="7" max="7" width="12.7109375" bestFit="1" customWidth="1"/>
    <col min="8" max="8" width="12.5703125" customWidth="1"/>
    <col min="9" max="9" width="10.7109375" customWidth="1"/>
  </cols>
  <sheetData>
    <row r="1" spans="1:9" ht="60" x14ac:dyDescent="0.25">
      <c r="A1" s="704" t="s">
        <v>739</v>
      </c>
      <c r="B1" s="705" t="s">
        <v>740</v>
      </c>
      <c r="C1" s="706" t="s">
        <v>8</v>
      </c>
      <c r="D1" s="705" t="s">
        <v>741</v>
      </c>
      <c r="E1" s="705" t="s">
        <v>742</v>
      </c>
      <c r="F1" s="706" t="s">
        <v>956</v>
      </c>
      <c r="G1" s="706" t="s">
        <v>957</v>
      </c>
      <c r="H1" s="706" t="s">
        <v>958</v>
      </c>
      <c r="I1" s="706" t="s">
        <v>955</v>
      </c>
    </row>
    <row r="2" spans="1:9" ht="15" customHeight="1" x14ac:dyDescent="0.25">
      <c r="A2" s="707">
        <v>1</v>
      </c>
      <c r="B2" s="707" t="s">
        <v>743</v>
      </c>
      <c r="C2" s="708" t="s">
        <v>744</v>
      </c>
      <c r="D2" s="707" t="s">
        <v>745</v>
      </c>
      <c r="E2" s="707" t="s">
        <v>746</v>
      </c>
      <c r="F2" s="707">
        <v>61</v>
      </c>
      <c r="G2" s="707">
        <v>8</v>
      </c>
      <c r="H2" s="707">
        <v>0</v>
      </c>
      <c r="I2" s="707">
        <v>2455</v>
      </c>
    </row>
    <row r="3" spans="1:9" ht="15" customHeight="1" x14ac:dyDescent="0.25">
      <c r="A3" s="707">
        <v>2</v>
      </c>
      <c r="B3" s="707" t="s">
        <v>747</v>
      </c>
      <c r="C3" s="708" t="s">
        <v>748</v>
      </c>
      <c r="D3" s="707" t="s">
        <v>749</v>
      </c>
      <c r="E3" s="707" t="s">
        <v>746</v>
      </c>
      <c r="F3" s="707">
        <v>231</v>
      </c>
      <c r="G3" s="707">
        <v>154</v>
      </c>
      <c r="H3" s="707">
        <v>0</v>
      </c>
      <c r="I3" s="707">
        <v>1849</v>
      </c>
    </row>
    <row r="4" spans="1:9" ht="15" customHeight="1" x14ac:dyDescent="0.25">
      <c r="A4" s="707">
        <v>6</v>
      </c>
      <c r="B4" s="707" t="s">
        <v>750</v>
      </c>
      <c r="C4" s="708" t="s">
        <v>751</v>
      </c>
      <c r="D4" s="707" t="s">
        <v>752</v>
      </c>
      <c r="E4" s="707" t="s">
        <v>753</v>
      </c>
      <c r="F4" s="707">
        <v>82</v>
      </c>
      <c r="G4" s="707">
        <v>66</v>
      </c>
      <c r="H4" s="707">
        <v>0</v>
      </c>
      <c r="I4" s="707">
        <v>819</v>
      </c>
    </row>
    <row r="5" spans="1:9" ht="15" customHeight="1" x14ac:dyDescent="0.25">
      <c r="A5" s="707">
        <v>13</v>
      </c>
      <c r="B5" s="707" t="s">
        <v>754</v>
      </c>
      <c r="C5" s="708" t="s">
        <v>755</v>
      </c>
      <c r="D5" s="707" t="s">
        <v>756</v>
      </c>
      <c r="E5" s="707" t="s">
        <v>757</v>
      </c>
      <c r="F5" s="707">
        <v>12974.84</v>
      </c>
      <c r="G5" s="707">
        <v>12734.117</v>
      </c>
      <c r="H5" s="707">
        <v>0</v>
      </c>
      <c r="I5" s="707">
        <v>2028</v>
      </c>
    </row>
    <row r="6" spans="1:9" ht="15" customHeight="1" x14ac:dyDescent="0.25">
      <c r="A6" s="707">
        <v>26</v>
      </c>
      <c r="B6" s="707" t="s">
        <v>758</v>
      </c>
      <c r="C6" s="708" t="s">
        <v>755</v>
      </c>
      <c r="D6" s="707" t="s">
        <v>759</v>
      </c>
      <c r="E6" s="707" t="s">
        <v>757</v>
      </c>
      <c r="F6" s="707">
        <v>1126</v>
      </c>
      <c r="G6" s="707">
        <v>901.24699999999996</v>
      </c>
      <c r="H6" s="707">
        <v>0</v>
      </c>
      <c r="I6" s="707">
        <v>1903</v>
      </c>
    </row>
    <row r="7" spans="1:9" ht="15" customHeight="1" x14ac:dyDescent="0.25">
      <c r="A7" s="707">
        <v>32</v>
      </c>
      <c r="B7" s="707" t="s">
        <v>760</v>
      </c>
      <c r="C7" s="708" t="s">
        <v>761</v>
      </c>
      <c r="D7" s="708" t="s">
        <v>759</v>
      </c>
      <c r="E7" s="707" t="s">
        <v>753</v>
      </c>
      <c r="F7" s="707">
        <v>2919.4</v>
      </c>
      <c r="G7" s="707">
        <v>5479.8</v>
      </c>
      <c r="H7" s="707">
        <v>0</v>
      </c>
      <c r="I7" s="707">
        <v>340</v>
      </c>
    </row>
    <row r="8" spans="1:9" ht="15" customHeight="1" x14ac:dyDescent="0.25">
      <c r="A8" s="707">
        <v>35</v>
      </c>
      <c r="B8" s="707" t="s">
        <v>762</v>
      </c>
      <c r="C8" s="708" t="s">
        <v>755</v>
      </c>
      <c r="D8" s="707" t="s">
        <v>763</v>
      </c>
      <c r="E8" s="707" t="s">
        <v>757</v>
      </c>
      <c r="F8" s="707">
        <v>50</v>
      </c>
      <c r="G8" s="707">
        <v>40</v>
      </c>
      <c r="H8" s="707">
        <v>0</v>
      </c>
      <c r="I8" s="707">
        <v>1282</v>
      </c>
    </row>
    <row r="9" spans="1:9" ht="15" customHeight="1" x14ac:dyDescent="0.25">
      <c r="A9" s="707">
        <v>36</v>
      </c>
      <c r="B9" s="707" t="s">
        <v>764</v>
      </c>
      <c r="C9" s="708" t="s">
        <v>751</v>
      </c>
      <c r="D9" s="707" t="s">
        <v>765</v>
      </c>
      <c r="E9" s="707" t="s">
        <v>753</v>
      </c>
      <c r="F9" s="707">
        <v>43</v>
      </c>
      <c r="G9" s="707">
        <v>34</v>
      </c>
      <c r="H9" s="707">
        <v>0</v>
      </c>
      <c r="I9" s="707">
        <v>287</v>
      </c>
    </row>
    <row r="10" spans="1:9" ht="30" x14ac:dyDescent="0.25">
      <c r="A10" s="707">
        <v>37</v>
      </c>
      <c r="B10" s="707" t="s">
        <v>766</v>
      </c>
      <c r="C10" s="708" t="s">
        <v>767</v>
      </c>
      <c r="D10" s="707" t="s">
        <v>768</v>
      </c>
      <c r="E10" s="708" t="s">
        <v>769</v>
      </c>
      <c r="F10" s="707">
        <v>105944.183</v>
      </c>
      <c r="G10" s="707">
        <v>102366.924</v>
      </c>
      <c r="H10" s="707">
        <v>0</v>
      </c>
      <c r="I10" s="707">
        <v>5411</v>
      </c>
    </row>
    <row r="11" spans="1:9" ht="15" customHeight="1" x14ac:dyDescent="0.25">
      <c r="A11" s="707">
        <v>38</v>
      </c>
      <c r="B11" s="707" t="s">
        <v>770</v>
      </c>
      <c r="C11" s="708" t="s">
        <v>755</v>
      </c>
      <c r="D11" s="707" t="s">
        <v>765</v>
      </c>
      <c r="E11" s="707" t="s">
        <v>757</v>
      </c>
      <c r="F11" s="707">
        <v>170</v>
      </c>
      <c r="G11" s="707">
        <v>170</v>
      </c>
      <c r="H11" s="707">
        <v>0</v>
      </c>
      <c r="I11" s="707">
        <v>454</v>
      </c>
    </row>
    <row r="12" spans="1:9" ht="15" customHeight="1" x14ac:dyDescent="0.25">
      <c r="A12" s="707">
        <v>39</v>
      </c>
      <c r="B12" s="707" t="s">
        <v>771</v>
      </c>
      <c r="C12" s="708" t="s">
        <v>755</v>
      </c>
      <c r="D12" s="707" t="s">
        <v>772</v>
      </c>
      <c r="E12" s="707" t="s">
        <v>757</v>
      </c>
      <c r="F12" s="707">
        <v>65482.252</v>
      </c>
      <c r="G12" s="707">
        <v>56117.252</v>
      </c>
      <c r="H12" s="707">
        <v>0</v>
      </c>
      <c r="I12" s="707">
        <v>9517</v>
      </c>
    </row>
    <row r="13" spans="1:9" ht="15" customHeight="1" x14ac:dyDescent="0.25">
      <c r="A13" s="707">
        <v>40</v>
      </c>
      <c r="B13" s="707" t="s">
        <v>773</v>
      </c>
      <c r="C13" s="708" t="s">
        <v>751</v>
      </c>
      <c r="D13" s="707" t="s">
        <v>765</v>
      </c>
      <c r="E13" s="707" t="s">
        <v>753</v>
      </c>
      <c r="F13" s="707">
        <v>231</v>
      </c>
      <c r="G13" s="707">
        <v>185</v>
      </c>
      <c r="H13" s="707">
        <v>0</v>
      </c>
      <c r="I13" s="707">
        <v>1544</v>
      </c>
    </row>
    <row r="14" spans="1:9" ht="15" customHeight="1" x14ac:dyDescent="0.25">
      <c r="A14" s="707">
        <v>41</v>
      </c>
      <c r="B14" s="707" t="s">
        <v>774</v>
      </c>
      <c r="C14" s="708" t="s">
        <v>775</v>
      </c>
      <c r="D14" s="707" t="s">
        <v>776</v>
      </c>
      <c r="E14" s="707" t="s">
        <v>777</v>
      </c>
      <c r="F14" s="707">
        <v>9333.2870000000003</v>
      </c>
      <c r="G14" s="707">
        <v>10339.287</v>
      </c>
      <c r="H14" s="707">
        <v>0</v>
      </c>
      <c r="I14" s="707">
        <v>3243</v>
      </c>
    </row>
    <row r="15" spans="1:9" ht="15" customHeight="1" x14ac:dyDescent="0.25">
      <c r="A15" s="707">
        <v>42</v>
      </c>
      <c r="B15" s="707" t="s">
        <v>778</v>
      </c>
      <c r="C15" s="708" t="s">
        <v>755</v>
      </c>
      <c r="D15" s="707" t="s">
        <v>745</v>
      </c>
      <c r="E15" s="707" t="s">
        <v>757</v>
      </c>
      <c r="F15" s="707">
        <v>15944.665999999999</v>
      </c>
      <c r="G15" s="707">
        <v>13643.665999999999</v>
      </c>
      <c r="H15" s="707">
        <v>0</v>
      </c>
      <c r="I15" s="707">
        <v>2972</v>
      </c>
    </row>
    <row r="16" spans="1:9" ht="15" customHeight="1" x14ac:dyDescent="0.25">
      <c r="A16" s="707">
        <v>44</v>
      </c>
      <c r="B16" s="707" t="s">
        <v>779</v>
      </c>
      <c r="C16" s="708" t="s">
        <v>755</v>
      </c>
      <c r="D16" s="707" t="s">
        <v>765</v>
      </c>
      <c r="E16" s="707" t="s">
        <v>757</v>
      </c>
      <c r="F16" s="707">
        <v>441</v>
      </c>
      <c r="G16" s="707">
        <v>441</v>
      </c>
      <c r="H16" s="707">
        <v>0</v>
      </c>
      <c r="I16" s="707">
        <v>1569</v>
      </c>
    </row>
    <row r="17" spans="1:9" ht="15" customHeight="1" x14ac:dyDescent="0.25">
      <c r="A17" s="707">
        <v>45</v>
      </c>
      <c r="B17" s="707" t="s">
        <v>780</v>
      </c>
      <c r="C17" s="708" t="s">
        <v>781</v>
      </c>
      <c r="D17" s="707" t="s">
        <v>772</v>
      </c>
      <c r="E17" s="707" t="s">
        <v>782</v>
      </c>
      <c r="F17" s="707">
        <v>6621.6610000000001</v>
      </c>
      <c r="G17" s="707">
        <v>6564.4830000000002</v>
      </c>
      <c r="H17" s="707">
        <v>0</v>
      </c>
      <c r="I17" s="707">
        <v>1959</v>
      </c>
    </row>
    <row r="18" spans="1:9" ht="15" customHeight="1" x14ac:dyDescent="0.25">
      <c r="A18" s="707">
        <v>46</v>
      </c>
      <c r="B18" s="707" t="s">
        <v>783</v>
      </c>
      <c r="C18" s="708" t="s">
        <v>755</v>
      </c>
      <c r="D18" s="707" t="s">
        <v>765</v>
      </c>
      <c r="E18" s="707" t="s">
        <v>784</v>
      </c>
      <c r="F18" s="707">
        <v>7779.4120000000003</v>
      </c>
      <c r="G18" s="707">
        <v>7756</v>
      </c>
      <c r="H18" s="707">
        <v>0</v>
      </c>
      <c r="I18" s="707">
        <v>1199</v>
      </c>
    </row>
    <row r="19" spans="1:9" ht="15" customHeight="1" x14ac:dyDescent="0.25">
      <c r="A19" s="707">
        <v>48</v>
      </c>
      <c r="B19" s="707" t="s">
        <v>785</v>
      </c>
      <c r="C19" s="708" t="s">
        <v>755</v>
      </c>
      <c r="D19" s="707" t="s">
        <v>765</v>
      </c>
      <c r="E19" s="707" t="s">
        <v>784</v>
      </c>
      <c r="F19" s="707">
        <v>30</v>
      </c>
      <c r="G19" s="707">
        <v>30</v>
      </c>
      <c r="H19" s="707">
        <v>0</v>
      </c>
      <c r="I19" s="707">
        <v>324</v>
      </c>
    </row>
    <row r="20" spans="1:9" ht="15" customHeight="1" x14ac:dyDescent="0.25">
      <c r="A20" s="707">
        <v>49</v>
      </c>
      <c r="B20" s="707" t="s">
        <v>786</v>
      </c>
      <c r="C20" s="708" t="s">
        <v>787</v>
      </c>
      <c r="D20" s="707" t="s">
        <v>765</v>
      </c>
      <c r="E20" s="707" t="s">
        <v>746</v>
      </c>
      <c r="F20" s="707">
        <v>64</v>
      </c>
      <c r="G20" s="707">
        <v>51</v>
      </c>
      <c r="H20" s="707">
        <v>0</v>
      </c>
      <c r="I20" s="707">
        <v>802</v>
      </c>
    </row>
    <row r="21" spans="1:9" ht="15" customHeight="1" x14ac:dyDescent="0.25">
      <c r="A21" s="707">
        <v>50</v>
      </c>
      <c r="B21" s="707" t="s">
        <v>788</v>
      </c>
      <c r="C21" s="708" t="s">
        <v>755</v>
      </c>
      <c r="D21" s="707" t="s">
        <v>765</v>
      </c>
      <c r="E21" s="707" t="s">
        <v>784</v>
      </c>
      <c r="F21" s="707">
        <v>274</v>
      </c>
      <c r="G21" s="707">
        <v>274</v>
      </c>
      <c r="H21" s="707">
        <v>0</v>
      </c>
      <c r="I21" s="707">
        <v>4383</v>
      </c>
    </row>
    <row r="22" spans="1:9" ht="15" customHeight="1" x14ac:dyDescent="0.25">
      <c r="A22" s="707">
        <v>51</v>
      </c>
      <c r="B22" s="707" t="s">
        <v>789</v>
      </c>
      <c r="C22" s="708" t="s">
        <v>755</v>
      </c>
      <c r="D22" s="707" t="s">
        <v>765</v>
      </c>
      <c r="E22" s="707" t="s">
        <v>784</v>
      </c>
      <c r="F22" s="707">
        <v>69</v>
      </c>
      <c r="G22" s="707">
        <v>69</v>
      </c>
      <c r="H22" s="707">
        <v>0</v>
      </c>
      <c r="I22" s="707">
        <v>3291</v>
      </c>
    </row>
    <row r="23" spans="1:9" ht="15" customHeight="1" x14ac:dyDescent="0.25">
      <c r="A23" s="707">
        <v>52</v>
      </c>
      <c r="B23" s="707" t="s">
        <v>790</v>
      </c>
      <c r="C23" s="708" t="s">
        <v>791</v>
      </c>
      <c r="D23" s="707" t="s">
        <v>765</v>
      </c>
      <c r="E23" s="707" t="s">
        <v>792</v>
      </c>
      <c r="F23" s="707">
        <v>16</v>
      </c>
      <c r="G23" s="707">
        <v>13</v>
      </c>
      <c r="H23" s="707">
        <v>0</v>
      </c>
      <c r="I23" s="707">
        <v>391</v>
      </c>
    </row>
    <row r="24" spans="1:9" ht="15" customHeight="1" x14ac:dyDescent="0.25">
      <c r="A24" s="707">
        <v>53</v>
      </c>
      <c r="B24" s="707" t="s">
        <v>793</v>
      </c>
      <c r="C24" s="708" t="s">
        <v>755</v>
      </c>
      <c r="D24" s="707" t="s">
        <v>765</v>
      </c>
      <c r="E24" s="707" t="s">
        <v>784</v>
      </c>
      <c r="F24" s="707">
        <v>161</v>
      </c>
      <c r="G24" s="707">
        <v>161</v>
      </c>
      <c r="H24" s="707">
        <v>0</v>
      </c>
      <c r="I24" s="707">
        <v>1035</v>
      </c>
    </row>
    <row r="25" spans="1:9" ht="15" customHeight="1" x14ac:dyDescent="0.25">
      <c r="A25" s="707">
        <v>54</v>
      </c>
      <c r="B25" s="707" t="s">
        <v>794</v>
      </c>
      <c r="C25" s="708" t="s">
        <v>755</v>
      </c>
      <c r="D25" s="707" t="s">
        <v>765</v>
      </c>
      <c r="E25" s="707" t="s">
        <v>784</v>
      </c>
      <c r="F25" s="707">
        <v>855</v>
      </c>
      <c r="G25" s="707">
        <v>855</v>
      </c>
      <c r="H25" s="707">
        <v>0</v>
      </c>
      <c r="I25" s="707">
        <v>6042</v>
      </c>
    </row>
    <row r="26" spans="1:9" ht="15" customHeight="1" x14ac:dyDescent="0.25">
      <c r="A26" s="707">
        <v>55</v>
      </c>
      <c r="B26" s="707" t="s">
        <v>795</v>
      </c>
      <c r="C26" s="708" t="s">
        <v>755</v>
      </c>
      <c r="D26" s="707" t="s">
        <v>765</v>
      </c>
      <c r="E26" s="707" t="s">
        <v>784</v>
      </c>
      <c r="F26" s="707">
        <v>13653</v>
      </c>
      <c r="G26" s="707">
        <v>10922</v>
      </c>
      <c r="H26" s="707">
        <v>0</v>
      </c>
      <c r="I26" s="707">
        <v>8133</v>
      </c>
    </row>
    <row r="27" spans="1:9" ht="15" customHeight="1" x14ac:dyDescent="0.25">
      <c r="A27" s="707">
        <v>57</v>
      </c>
      <c r="B27" s="707" t="s">
        <v>796</v>
      </c>
      <c r="C27" s="708" t="s">
        <v>755</v>
      </c>
      <c r="D27" s="707" t="s">
        <v>765</v>
      </c>
      <c r="E27" s="707" t="s">
        <v>784</v>
      </c>
      <c r="F27" s="707">
        <v>552</v>
      </c>
      <c r="G27" s="707">
        <v>552</v>
      </c>
      <c r="H27" s="707">
        <v>0</v>
      </c>
      <c r="I27" s="707">
        <v>4566</v>
      </c>
    </row>
    <row r="28" spans="1:9" ht="15" customHeight="1" x14ac:dyDescent="0.25">
      <c r="A28" s="707">
        <v>58</v>
      </c>
      <c r="B28" s="707" t="s">
        <v>797</v>
      </c>
      <c r="C28" s="708" t="s">
        <v>755</v>
      </c>
      <c r="D28" s="707" t="s">
        <v>765</v>
      </c>
      <c r="E28" s="707" t="s">
        <v>784</v>
      </c>
      <c r="F28" s="707">
        <v>7346.0770000000002</v>
      </c>
      <c r="G28" s="707">
        <v>7346.0770000000002</v>
      </c>
      <c r="H28" s="707">
        <v>0</v>
      </c>
      <c r="I28" s="707">
        <v>2463</v>
      </c>
    </row>
    <row r="29" spans="1:9" ht="15" customHeight="1" x14ac:dyDescent="0.25">
      <c r="A29" s="707">
        <v>59</v>
      </c>
      <c r="B29" s="707" t="s">
        <v>798</v>
      </c>
      <c r="C29" s="708" t="s">
        <v>755</v>
      </c>
      <c r="D29" s="707" t="s">
        <v>765</v>
      </c>
      <c r="E29" s="707" t="s">
        <v>784</v>
      </c>
      <c r="F29" s="707">
        <v>12966.837</v>
      </c>
      <c r="G29" s="707">
        <v>12966.837</v>
      </c>
      <c r="H29" s="707">
        <v>0</v>
      </c>
      <c r="I29" s="707">
        <v>5257</v>
      </c>
    </row>
    <row r="30" spans="1:9" ht="15" customHeight="1" x14ac:dyDescent="0.25">
      <c r="A30" s="707">
        <v>60</v>
      </c>
      <c r="B30" s="707" t="s">
        <v>799</v>
      </c>
      <c r="C30" s="708" t="s">
        <v>755</v>
      </c>
      <c r="D30" s="707" t="s">
        <v>765</v>
      </c>
      <c r="E30" s="707" t="s">
        <v>784</v>
      </c>
      <c r="F30" s="707">
        <v>511</v>
      </c>
      <c r="G30" s="707">
        <v>511</v>
      </c>
      <c r="H30" s="707">
        <v>0</v>
      </c>
      <c r="I30" s="707">
        <v>2043</v>
      </c>
    </row>
    <row r="31" spans="1:9" ht="15" customHeight="1" x14ac:dyDescent="0.25">
      <c r="A31" s="707">
        <v>61</v>
      </c>
      <c r="B31" s="707" t="s">
        <v>800</v>
      </c>
      <c r="C31" s="708" t="s">
        <v>755</v>
      </c>
      <c r="D31" s="707" t="s">
        <v>801</v>
      </c>
      <c r="E31" s="707" t="s">
        <v>784</v>
      </c>
      <c r="F31" s="707">
        <v>6109.9030000000002</v>
      </c>
      <c r="G31" s="707">
        <v>6109.9030000000002</v>
      </c>
      <c r="H31" s="707">
        <v>0</v>
      </c>
      <c r="I31" s="707">
        <v>3175</v>
      </c>
    </row>
    <row r="32" spans="1:9" ht="15" customHeight="1" x14ac:dyDescent="0.25">
      <c r="A32" s="707">
        <v>64</v>
      </c>
      <c r="B32" s="707" t="s">
        <v>802</v>
      </c>
      <c r="C32" s="708" t="s">
        <v>755</v>
      </c>
      <c r="D32" s="707" t="s">
        <v>765</v>
      </c>
      <c r="E32" s="707" t="s">
        <v>784</v>
      </c>
      <c r="F32" s="707">
        <v>615</v>
      </c>
      <c r="G32" s="707">
        <v>615</v>
      </c>
      <c r="H32" s="707">
        <v>0</v>
      </c>
      <c r="I32" s="707">
        <v>5617</v>
      </c>
    </row>
    <row r="33" spans="1:9" ht="15" customHeight="1" x14ac:dyDescent="0.25">
      <c r="A33" s="707">
        <v>65</v>
      </c>
      <c r="B33" s="707" t="s">
        <v>803</v>
      </c>
      <c r="C33" s="708" t="s">
        <v>755</v>
      </c>
      <c r="D33" s="707" t="s">
        <v>765</v>
      </c>
      <c r="E33" s="707" t="s">
        <v>784</v>
      </c>
      <c r="F33" s="707">
        <v>1076</v>
      </c>
      <c r="G33" s="707">
        <v>1076</v>
      </c>
      <c r="H33" s="707">
        <v>0</v>
      </c>
      <c r="I33" s="707">
        <v>8806</v>
      </c>
    </row>
    <row r="34" spans="1:9" ht="15" customHeight="1" x14ac:dyDescent="0.25">
      <c r="A34" s="707">
        <v>66</v>
      </c>
      <c r="B34" s="707" t="s">
        <v>804</v>
      </c>
      <c r="C34" s="708" t="s">
        <v>755</v>
      </c>
      <c r="D34" s="707" t="s">
        <v>765</v>
      </c>
      <c r="E34" s="707" t="s">
        <v>784</v>
      </c>
      <c r="F34" s="707">
        <v>851</v>
      </c>
      <c r="G34" s="707">
        <v>851</v>
      </c>
      <c r="H34" s="707">
        <v>0</v>
      </c>
      <c r="I34" s="707">
        <v>3890</v>
      </c>
    </row>
    <row r="35" spans="1:9" ht="15" customHeight="1" x14ac:dyDescent="0.25">
      <c r="A35" s="707">
        <v>73</v>
      </c>
      <c r="B35" s="707" t="s">
        <v>805</v>
      </c>
      <c r="C35" s="708" t="s">
        <v>755</v>
      </c>
      <c r="D35" s="707" t="s">
        <v>765</v>
      </c>
      <c r="E35" s="707" t="s">
        <v>784</v>
      </c>
      <c r="F35" s="707">
        <v>7666.6180000000004</v>
      </c>
      <c r="G35" s="707">
        <v>7666.6180000000004</v>
      </c>
      <c r="H35" s="707">
        <v>0</v>
      </c>
      <c r="I35" s="707">
        <v>2890</v>
      </c>
    </row>
    <row r="36" spans="1:9" ht="15" customHeight="1" x14ac:dyDescent="0.25">
      <c r="A36" s="707">
        <v>75</v>
      </c>
      <c r="B36" s="707" t="s">
        <v>806</v>
      </c>
      <c r="C36" s="708" t="s">
        <v>755</v>
      </c>
      <c r="D36" s="707" t="s">
        <v>765</v>
      </c>
      <c r="E36" s="707" t="s">
        <v>784</v>
      </c>
      <c r="F36" s="707">
        <v>584</v>
      </c>
      <c r="G36" s="707">
        <v>584</v>
      </c>
      <c r="H36" s="707">
        <v>0</v>
      </c>
      <c r="I36" s="707">
        <v>2872</v>
      </c>
    </row>
    <row r="37" spans="1:9" ht="15" customHeight="1" x14ac:dyDescent="0.25">
      <c r="A37" s="707">
        <v>79</v>
      </c>
      <c r="B37" s="707" t="s">
        <v>807</v>
      </c>
      <c r="C37" s="708" t="s">
        <v>808</v>
      </c>
      <c r="D37" s="707" t="s">
        <v>765</v>
      </c>
      <c r="E37" s="707" t="s">
        <v>809</v>
      </c>
      <c r="F37" s="707">
        <v>6684.7730000000001</v>
      </c>
      <c r="G37" s="707">
        <v>2916.14</v>
      </c>
      <c r="H37" s="707">
        <v>0</v>
      </c>
      <c r="I37" s="707">
        <v>401</v>
      </c>
    </row>
    <row r="38" spans="1:9" ht="15" customHeight="1" x14ac:dyDescent="0.25">
      <c r="A38" s="707">
        <v>80</v>
      </c>
      <c r="B38" s="707" t="s">
        <v>810</v>
      </c>
      <c r="C38" s="708" t="s">
        <v>811</v>
      </c>
      <c r="D38" s="707" t="s">
        <v>812</v>
      </c>
      <c r="E38" s="707" t="s">
        <v>813</v>
      </c>
      <c r="F38" s="707">
        <v>471</v>
      </c>
      <c r="G38" s="707">
        <v>471</v>
      </c>
      <c r="H38" s="707">
        <v>0</v>
      </c>
      <c r="I38" s="707">
        <v>26</v>
      </c>
    </row>
    <row r="39" spans="1:9" ht="15" customHeight="1" x14ac:dyDescent="0.25">
      <c r="A39" s="707">
        <v>81</v>
      </c>
      <c r="B39" s="707" t="s">
        <v>814</v>
      </c>
      <c r="C39" s="708" t="s">
        <v>815</v>
      </c>
      <c r="D39" s="707" t="s">
        <v>812</v>
      </c>
      <c r="E39" s="707" t="s">
        <v>813</v>
      </c>
      <c r="F39" s="707">
        <v>471</v>
      </c>
      <c r="G39" s="707">
        <v>471</v>
      </c>
      <c r="H39" s="707">
        <v>0</v>
      </c>
      <c r="I39" s="707">
        <v>28</v>
      </c>
    </row>
    <row r="40" spans="1:9" ht="15" customHeight="1" x14ac:dyDescent="0.25">
      <c r="A40" s="707">
        <v>82</v>
      </c>
      <c r="B40" s="707" t="s">
        <v>816</v>
      </c>
      <c r="C40" s="708" t="s">
        <v>817</v>
      </c>
      <c r="D40" s="707" t="s">
        <v>765</v>
      </c>
      <c r="E40" s="707" t="s">
        <v>818</v>
      </c>
      <c r="F40" s="707">
        <v>12617.196</v>
      </c>
      <c r="G40" s="707">
        <v>6250.5169999999998</v>
      </c>
      <c r="H40" s="707">
        <v>0</v>
      </c>
      <c r="I40" s="707">
        <v>1112</v>
      </c>
    </row>
    <row r="41" spans="1:9" ht="15" customHeight="1" x14ac:dyDescent="0.25">
      <c r="A41" s="707">
        <v>86</v>
      </c>
      <c r="B41" s="707" t="s">
        <v>819</v>
      </c>
      <c r="C41" s="708" t="s">
        <v>755</v>
      </c>
      <c r="D41" s="707" t="s">
        <v>765</v>
      </c>
      <c r="E41" s="707" t="s">
        <v>784</v>
      </c>
      <c r="F41" s="707">
        <v>160</v>
      </c>
      <c r="G41" s="707">
        <v>160</v>
      </c>
      <c r="H41" s="707">
        <v>0</v>
      </c>
      <c r="I41" s="707">
        <v>852</v>
      </c>
    </row>
    <row r="42" spans="1:9" ht="15" customHeight="1" x14ac:dyDescent="0.25">
      <c r="A42" s="707">
        <v>87</v>
      </c>
      <c r="B42" s="707" t="s">
        <v>820</v>
      </c>
      <c r="C42" s="708" t="s">
        <v>755</v>
      </c>
      <c r="D42" s="707" t="s">
        <v>765</v>
      </c>
      <c r="E42" s="707" t="s">
        <v>784</v>
      </c>
      <c r="F42" s="707">
        <v>30</v>
      </c>
      <c r="G42" s="707">
        <v>30</v>
      </c>
      <c r="H42" s="707">
        <v>0</v>
      </c>
      <c r="I42" s="707">
        <v>101</v>
      </c>
    </row>
    <row r="43" spans="1:9" ht="15" customHeight="1" x14ac:dyDescent="0.25">
      <c r="A43" s="707">
        <v>88</v>
      </c>
      <c r="B43" s="707" t="s">
        <v>821</v>
      </c>
      <c r="C43" s="708" t="s">
        <v>755</v>
      </c>
      <c r="D43" s="707" t="s">
        <v>765</v>
      </c>
      <c r="E43" s="707" t="s">
        <v>784</v>
      </c>
      <c r="F43" s="707">
        <v>407</v>
      </c>
      <c r="G43" s="707">
        <v>407</v>
      </c>
      <c r="H43" s="707">
        <v>0</v>
      </c>
      <c r="I43" s="707">
        <v>1737</v>
      </c>
    </row>
    <row r="44" spans="1:9" ht="15" customHeight="1" x14ac:dyDescent="0.25">
      <c r="A44" s="707">
        <v>89</v>
      </c>
      <c r="B44" s="707" t="s">
        <v>822</v>
      </c>
      <c r="C44" s="708" t="s">
        <v>823</v>
      </c>
      <c r="D44" s="707" t="s">
        <v>765</v>
      </c>
      <c r="E44" s="707" t="s">
        <v>784</v>
      </c>
      <c r="F44" s="707">
        <v>188</v>
      </c>
      <c r="G44" s="707">
        <v>188</v>
      </c>
      <c r="H44" s="707">
        <v>0</v>
      </c>
      <c r="I44" s="707">
        <v>926</v>
      </c>
    </row>
    <row r="45" spans="1:9" ht="15" customHeight="1" x14ac:dyDescent="0.25">
      <c r="A45" s="707">
        <v>90</v>
      </c>
      <c r="B45" s="707" t="s">
        <v>824</v>
      </c>
      <c r="C45" s="708" t="s">
        <v>755</v>
      </c>
      <c r="D45" s="707" t="s">
        <v>765</v>
      </c>
      <c r="E45" s="707" t="s">
        <v>784</v>
      </c>
      <c r="F45" s="707">
        <v>492</v>
      </c>
      <c r="G45" s="707">
        <v>492</v>
      </c>
      <c r="H45" s="707">
        <v>0</v>
      </c>
      <c r="I45" s="707">
        <v>3655</v>
      </c>
    </row>
    <row r="46" spans="1:9" ht="15" customHeight="1" x14ac:dyDescent="0.25">
      <c r="A46" s="707">
        <v>91</v>
      </c>
      <c r="B46" s="707" t="s">
        <v>825</v>
      </c>
      <c r="C46" s="708" t="s">
        <v>755</v>
      </c>
      <c r="D46" s="707" t="s">
        <v>765</v>
      </c>
      <c r="E46" s="707" t="s">
        <v>784</v>
      </c>
      <c r="F46" s="707">
        <v>1559</v>
      </c>
      <c r="G46" s="707">
        <v>1559</v>
      </c>
      <c r="H46" s="707">
        <v>0</v>
      </c>
      <c r="I46" s="707">
        <v>7442</v>
      </c>
    </row>
    <row r="47" spans="1:9" ht="15" customHeight="1" x14ac:dyDescent="0.25">
      <c r="A47" s="707">
        <v>92</v>
      </c>
      <c r="B47" s="707" t="s">
        <v>826</v>
      </c>
      <c r="C47" s="708" t="s">
        <v>755</v>
      </c>
      <c r="D47" s="707" t="s">
        <v>827</v>
      </c>
      <c r="E47" s="707" t="s">
        <v>757</v>
      </c>
      <c r="F47" s="707">
        <v>51814.093000000001</v>
      </c>
      <c r="G47" s="707">
        <v>48148.093000000001</v>
      </c>
      <c r="H47" s="707">
        <v>0</v>
      </c>
      <c r="I47" s="707">
        <v>3721</v>
      </c>
    </row>
    <row r="48" spans="1:9" ht="15" customHeight="1" x14ac:dyDescent="0.25">
      <c r="A48" s="707">
        <v>93</v>
      </c>
      <c r="B48" s="707" t="s">
        <v>828</v>
      </c>
      <c r="C48" s="708" t="s">
        <v>829</v>
      </c>
      <c r="D48" s="707" t="s">
        <v>765</v>
      </c>
      <c r="E48" s="707" t="s">
        <v>757</v>
      </c>
      <c r="F48" s="707">
        <v>149</v>
      </c>
      <c r="G48" s="707">
        <v>149</v>
      </c>
      <c r="H48" s="707">
        <v>0</v>
      </c>
      <c r="I48" s="707">
        <v>331</v>
      </c>
    </row>
    <row r="49" spans="1:9" ht="15" customHeight="1" x14ac:dyDescent="0.25">
      <c r="A49" s="707">
        <v>94</v>
      </c>
      <c r="B49" s="707" t="s">
        <v>830</v>
      </c>
      <c r="C49" s="708" t="s">
        <v>748</v>
      </c>
      <c r="D49" s="707" t="s">
        <v>765</v>
      </c>
      <c r="E49" s="707" t="s">
        <v>746</v>
      </c>
      <c r="F49" s="707">
        <v>281</v>
      </c>
      <c r="G49" s="707">
        <v>281</v>
      </c>
      <c r="H49" s="707">
        <v>0</v>
      </c>
      <c r="I49" s="707">
        <v>735</v>
      </c>
    </row>
    <row r="50" spans="1:9" ht="15" customHeight="1" x14ac:dyDescent="0.25">
      <c r="A50" s="707">
        <v>95</v>
      </c>
      <c r="B50" s="707" t="s">
        <v>831</v>
      </c>
      <c r="C50" s="708" t="s">
        <v>832</v>
      </c>
      <c r="D50" s="707" t="s">
        <v>765</v>
      </c>
      <c r="E50" s="707" t="s">
        <v>833</v>
      </c>
      <c r="F50" s="707">
        <v>11370.888000000001</v>
      </c>
      <c r="G50" s="707">
        <v>6046.433</v>
      </c>
      <c r="H50" s="707">
        <v>0</v>
      </c>
      <c r="I50" s="707">
        <v>1644</v>
      </c>
    </row>
    <row r="51" spans="1:9" ht="15" customHeight="1" x14ac:dyDescent="0.25">
      <c r="A51" s="707">
        <v>96</v>
      </c>
      <c r="B51" s="707" t="s">
        <v>834</v>
      </c>
      <c r="C51" s="708" t="s">
        <v>835</v>
      </c>
      <c r="D51" s="707" t="s">
        <v>765</v>
      </c>
      <c r="E51" s="707" t="s">
        <v>836</v>
      </c>
      <c r="F51" s="707">
        <v>51423.446000000004</v>
      </c>
      <c r="G51" s="707">
        <v>51423.446000000004</v>
      </c>
      <c r="H51" s="707">
        <v>0</v>
      </c>
      <c r="I51" s="707">
        <v>0</v>
      </c>
    </row>
    <row r="52" spans="1:9" ht="15" customHeight="1" x14ac:dyDescent="0.25">
      <c r="A52" s="707">
        <v>97</v>
      </c>
      <c r="B52" s="707" t="s">
        <v>837</v>
      </c>
      <c r="C52" s="708" t="s">
        <v>838</v>
      </c>
      <c r="D52" s="707" t="s">
        <v>752</v>
      </c>
      <c r="E52" s="707" t="s">
        <v>839</v>
      </c>
      <c r="F52" s="707">
        <v>261.47000000000003</v>
      </c>
      <c r="G52" s="707">
        <v>261.47000000000003</v>
      </c>
      <c r="H52" s="707">
        <v>0</v>
      </c>
      <c r="I52" s="707">
        <v>12</v>
      </c>
    </row>
    <row r="53" spans="1:9" ht="30" x14ac:dyDescent="0.25">
      <c r="A53" s="707">
        <v>99</v>
      </c>
      <c r="B53" s="707" t="s">
        <v>840</v>
      </c>
      <c r="C53" s="708" t="s">
        <v>841</v>
      </c>
      <c r="D53" s="707" t="s">
        <v>842</v>
      </c>
      <c r="E53" s="708" t="s">
        <v>843</v>
      </c>
      <c r="F53" s="707">
        <v>3</v>
      </c>
      <c r="G53" s="707">
        <v>3</v>
      </c>
      <c r="H53" s="707">
        <v>0</v>
      </c>
      <c r="I53" s="707">
        <v>600</v>
      </c>
    </row>
    <row r="54" spans="1:9" ht="15" customHeight="1" x14ac:dyDescent="0.25">
      <c r="A54" s="707">
        <v>100</v>
      </c>
      <c r="B54" s="707" t="s">
        <v>844</v>
      </c>
      <c r="C54" s="708" t="s">
        <v>845</v>
      </c>
      <c r="D54" s="707" t="s">
        <v>846</v>
      </c>
      <c r="E54" s="707" t="s">
        <v>847</v>
      </c>
      <c r="F54" s="707">
        <v>21</v>
      </c>
      <c r="G54" s="707">
        <v>21</v>
      </c>
      <c r="H54" s="707">
        <v>0</v>
      </c>
      <c r="I54" s="707">
        <v>2067</v>
      </c>
    </row>
    <row r="55" spans="1:9" ht="15" customHeight="1" x14ac:dyDescent="0.25">
      <c r="A55" s="707">
        <v>102</v>
      </c>
      <c r="B55" s="707" t="s">
        <v>848</v>
      </c>
      <c r="C55" s="708" t="s">
        <v>849</v>
      </c>
      <c r="D55" s="707" t="s">
        <v>765</v>
      </c>
      <c r="E55" s="707" t="s">
        <v>850</v>
      </c>
      <c r="F55" s="707">
        <v>122717.84600000001</v>
      </c>
      <c r="G55" s="707">
        <v>126934.34600000001</v>
      </c>
      <c r="H55" s="707">
        <v>0</v>
      </c>
      <c r="I55" s="707">
        <v>5858</v>
      </c>
    </row>
    <row r="56" spans="1:9" ht="15" customHeight="1" x14ac:dyDescent="0.25">
      <c r="A56" s="707">
        <v>103</v>
      </c>
      <c r="B56" s="707" t="s">
        <v>851</v>
      </c>
      <c r="C56" s="708" t="s">
        <v>787</v>
      </c>
      <c r="D56" s="707" t="s">
        <v>765</v>
      </c>
      <c r="E56" s="707" t="s">
        <v>746</v>
      </c>
      <c r="F56" s="707">
        <v>775</v>
      </c>
      <c r="G56" s="707">
        <v>775</v>
      </c>
      <c r="H56" s="707">
        <v>12</v>
      </c>
      <c r="I56" s="707">
        <v>120356</v>
      </c>
    </row>
    <row r="57" spans="1:9" ht="15" customHeight="1" x14ac:dyDescent="0.25">
      <c r="A57" s="707">
        <v>105</v>
      </c>
      <c r="B57" s="707" t="s">
        <v>852</v>
      </c>
      <c r="C57" s="708" t="s">
        <v>787</v>
      </c>
      <c r="D57" s="707" t="s">
        <v>749</v>
      </c>
      <c r="E57" s="707" t="s">
        <v>746</v>
      </c>
      <c r="F57" s="707">
        <v>58</v>
      </c>
      <c r="G57" s="707">
        <v>58</v>
      </c>
      <c r="H57" s="707">
        <v>4</v>
      </c>
      <c r="I57" s="707">
        <v>45139</v>
      </c>
    </row>
    <row r="58" spans="1:9" ht="15" customHeight="1" x14ac:dyDescent="0.25">
      <c r="A58" s="707">
        <v>107</v>
      </c>
      <c r="B58" s="707" t="s">
        <v>853</v>
      </c>
      <c r="C58" s="708" t="s">
        <v>854</v>
      </c>
      <c r="D58" s="707" t="s">
        <v>749</v>
      </c>
      <c r="E58" s="707" t="s">
        <v>855</v>
      </c>
      <c r="F58" s="707">
        <v>646699.28</v>
      </c>
      <c r="G58" s="707">
        <v>646699.28</v>
      </c>
      <c r="H58" s="707">
        <v>0</v>
      </c>
      <c r="I58" s="707">
        <v>0</v>
      </c>
    </row>
    <row r="59" spans="1:9" ht="15" customHeight="1" x14ac:dyDescent="0.25">
      <c r="A59" s="707">
        <v>108</v>
      </c>
      <c r="B59" s="707" t="s">
        <v>856</v>
      </c>
      <c r="C59" s="708" t="s">
        <v>857</v>
      </c>
      <c r="D59" s="707" t="s">
        <v>749</v>
      </c>
      <c r="E59" s="707" t="s">
        <v>784</v>
      </c>
      <c r="F59" s="707">
        <v>15126.776</v>
      </c>
      <c r="G59" s="707">
        <v>15127.255999999999</v>
      </c>
      <c r="H59" s="707">
        <v>0</v>
      </c>
      <c r="I59" s="707">
        <v>2211</v>
      </c>
    </row>
    <row r="60" spans="1:9" ht="15" customHeight="1" x14ac:dyDescent="0.25">
      <c r="A60" s="707">
        <v>109</v>
      </c>
      <c r="B60" s="707" t="s">
        <v>858</v>
      </c>
      <c r="C60" s="708" t="s">
        <v>787</v>
      </c>
      <c r="D60" s="707" t="s">
        <v>749</v>
      </c>
      <c r="E60" s="707" t="s">
        <v>746</v>
      </c>
      <c r="F60" s="707">
        <v>775</v>
      </c>
      <c r="G60" s="707">
        <v>572</v>
      </c>
      <c r="H60" s="707">
        <v>4</v>
      </c>
      <c r="I60" s="707">
        <v>49655</v>
      </c>
    </row>
    <row r="61" spans="1:9" ht="15" customHeight="1" x14ac:dyDescent="0.25">
      <c r="A61" s="707">
        <v>110</v>
      </c>
      <c r="B61" s="707" t="s">
        <v>859</v>
      </c>
      <c r="C61" s="708" t="s">
        <v>787</v>
      </c>
      <c r="D61" s="707" t="s">
        <v>749</v>
      </c>
      <c r="E61" s="707" t="s">
        <v>746</v>
      </c>
      <c r="F61" s="707">
        <v>6.4</v>
      </c>
      <c r="G61" s="707">
        <v>6</v>
      </c>
      <c r="H61" s="707">
        <v>3</v>
      </c>
      <c r="I61" s="707">
        <v>35274</v>
      </c>
    </row>
    <row r="62" spans="1:9" ht="15" customHeight="1" x14ac:dyDescent="0.25">
      <c r="A62" s="707">
        <v>111</v>
      </c>
      <c r="B62" s="707" t="s">
        <v>860</v>
      </c>
      <c r="C62" s="708" t="s">
        <v>861</v>
      </c>
      <c r="D62" s="707" t="s">
        <v>749</v>
      </c>
      <c r="E62" s="707" t="s">
        <v>746</v>
      </c>
      <c r="F62" s="707">
        <v>58.2</v>
      </c>
      <c r="G62" s="707">
        <v>58</v>
      </c>
      <c r="H62" s="707">
        <v>0</v>
      </c>
      <c r="I62" s="707">
        <v>9865</v>
      </c>
    </row>
    <row r="63" spans="1:9" ht="15" customHeight="1" x14ac:dyDescent="0.25">
      <c r="A63" s="707">
        <v>112</v>
      </c>
      <c r="B63" s="707" t="s">
        <v>862</v>
      </c>
      <c r="C63" s="708" t="s">
        <v>755</v>
      </c>
      <c r="D63" s="707" t="s">
        <v>863</v>
      </c>
      <c r="E63" s="707" t="s">
        <v>757</v>
      </c>
      <c r="F63" s="707">
        <v>24500.101999999999</v>
      </c>
      <c r="G63" s="707">
        <v>24500.101999999999</v>
      </c>
      <c r="H63" s="707">
        <v>1</v>
      </c>
      <c r="I63" s="707">
        <v>10347</v>
      </c>
    </row>
    <row r="64" spans="1:9" ht="15" customHeight="1" x14ac:dyDescent="0.25">
      <c r="A64" s="707">
        <v>113</v>
      </c>
      <c r="B64" s="707" t="s">
        <v>864</v>
      </c>
      <c r="C64" s="708" t="s">
        <v>755</v>
      </c>
      <c r="D64" s="707" t="s">
        <v>865</v>
      </c>
      <c r="E64" s="707" t="s">
        <v>757</v>
      </c>
      <c r="F64" s="707">
        <v>981.11900000000003</v>
      </c>
      <c r="G64" s="707">
        <v>198</v>
      </c>
      <c r="H64" s="707">
        <v>0</v>
      </c>
      <c r="I64" s="707">
        <v>1769</v>
      </c>
    </row>
    <row r="65" spans="1:9" ht="15" customHeight="1" x14ac:dyDescent="0.25">
      <c r="A65" s="707">
        <v>114</v>
      </c>
      <c r="B65" s="707" t="s">
        <v>866</v>
      </c>
      <c r="C65" s="708" t="s">
        <v>755</v>
      </c>
      <c r="D65" s="707" t="s">
        <v>867</v>
      </c>
      <c r="E65" s="707" t="s">
        <v>757</v>
      </c>
      <c r="F65" s="707">
        <v>2143.5210000000002</v>
      </c>
      <c r="G65" s="707">
        <v>2143.5210000000002</v>
      </c>
      <c r="H65" s="707">
        <v>0</v>
      </c>
      <c r="I65" s="707">
        <v>1835</v>
      </c>
    </row>
    <row r="66" spans="1:9" ht="15" customHeight="1" x14ac:dyDescent="0.25">
      <c r="A66" s="707">
        <v>115</v>
      </c>
      <c r="B66" s="707" t="s">
        <v>868</v>
      </c>
      <c r="C66" s="708" t="s">
        <v>755</v>
      </c>
      <c r="D66" s="707" t="s">
        <v>869</v>
      </c>
      <c r="E66" s="707" t="s">
        <v>757</v>
      </c>
      <c r="F66" s="707">
        <v>877.46</v>
      </c>
      <c r="G66" s="707">
        <v>877.46</v>
      </c>
      <c r="H66" s="707">
        <v>0</v>
      </c>
      <c r="I66" s="707">
        <v>1458</v>
      </c>
    </row>
    <row r="67" spans="1:9" ht="15" customHeight="1" x14ac:dyDescent="0.25">
      <c r="A67" s="707">
        <v>116</v>
      </c>
      <c r="B67" s="707" t="s">
        <v>870</v>
      </c>
      <c r="C67" s="708" t="s">
        <v>755</v>
      </c>
      <c r="D67" s="707" t="s">
        <v>871</v>
      </c>
      <c r="E67" s="707" t="s">
        <v>757</v>
      </c>
      <c r="F67" s="707">
        <v>1298.7339999999999</v>
      </c>
      <c r="G67" s="707">
        <v>1298.7339999999999</v>
      </c>
      <c r="H67" s="707">
        <v>0</v>
      </c>
      <c r="I67" s="707">
        <v>2108</v>
      </c>
    </row>
    <row r="68" spans="1:9" ht="15" customHeight="1" x14ac:dyDescent="0.25">
      <c r="A68" s="707">
        <v>117</v>
      </c>
      <c r="B68" s="707" t="s">
        <v>872</v>
      </c>
      <c r="C68" s="708" t="s">
        <v>755</v>
      </c>
      <c r="D68" s="707" t="s">
        <v>873</v>
      </c>
      <c r="E68" s="707" t="s">
        <v>757</v>
      </c>
      <c r="F68" s="707">
        <v>3739.723</v>
      </c>
      <c r="G68" s="707">
        <v>3669.9059999999999</v>
      </c>
      <c r="H68" s="707">
        <v>0</v>
      </c>
      <c r="I68" s="707">
        <v>7133</v>
      </c>
    </row>
    <row r="69" spans="1:9" ht="15" customHeight="1" x14ac:dyDescent="0.25">
      <c r="A69" s="707">
        <v>118</v>
      </c>
      <c r="B69" s="707" t="s">
        <v>874</v>
      </c>
      <c r="C69" s="708" t="s">
        <v>755</v>
      </c>
      <c r="D69" s="707" t="s">
        <v>765</v>
      </c>
      <c r="E69" s="707" t="s">
        <v>757</v>
      </c>
      <c r="F69" s="707">
        <v>64</v>
      </c>
      <c r="G69" s="707">
        <v>64</v>
      </c>
      <c r="H69" s="707">
        <v>0</v>
      </c>
      <c r="I69" s="707">
        <v>270</v>
      </c>
    </row>
    <row r="70" spans="1:9" ht="15" customHeight="1" x14ac:dyDescent="0.25">
      <c r="A70" s="707">
        <v>119</v>
      </c>
      <c r="B70" s="707" t="s">
        <v>875</v>
      </c>
      <c r="C70" s="708" t="s">
        <v>755</v>
      </c>
      <c r="D70" s="707" t="s">
        <v>765</v>
      </c>
      <c r="E70" s="707" t="s">
        <v>757</v>
      </c>
      <c r="F70" s="707">
        <v>60</v>
      </c>
      <c r="G70" s="707">
        <v>60</v>
      </c>
      <c r="H70" s="707">
        <v>0</v>
      </c>
      <c r="I70" s="707">
        <v>222</v>
      </c>
    </row>
    <row r="71" spans="1:9" ht="15" customHeight="1" x14ac:dyDescent="0.25">
      <c r="A71" s="707">
        <v>120</v>
      </c>
      <c r="B71" s="707" t="s">
        <v>876</v>
      </c>
      <c r="C71" s="708" t="s">
        <v>755</v>
      </c>
      <c r="D71" s="707" t="s">
        <v>765</v>
      </c>
      <c r="E71" s="707" t="s">
        <v>757</v>
      </c>
      <c r="F71" s="707">
        <v>60</v>
      </c>
      <c r="G71" s="707">
        <v>60</v>
      </c>
      <c r="H71" s="707">
        <v>0</v>
      </c>
      <c r="I71" s="707">
        <v>216</v>
      </c>
    </row>
    <row r="72" spans="1:9" ht="15" customHeight="1" x14ac:dyDescent="0.25">
      <c r="A72" s="707">
        <v>121</v>
      </c>
      <c r="B72" s="707" t="s">
        <v>877</v>
      </c>
      <c r="C72" s="708" t="s">
        <v>755</v>
      </c>
      <c r="D72" s="707" t="s">
        <v>765</v>
      </c>
      <c r="E72" s="707" t="s">
        <v>757</v>
      </c>
      <c r="F72" s="707">
        <v>1478</v>
      </c>
      <c r="G72" s="707">
        <v>1478</v>
      </c>
      <c r="H72" s="707">
        <v>0</v>
      </c>
      <c r="I72" s="707">
        <v>6334</v>
      </c>
    </row>
    <row r="73" spans="1:9" ht="15" customHeight="1" x14ac:dyDescent="0.25">
      <c r="A73" s="707">
        <v>122</v>
      </c>
      <c r="B73" s="707" t="s">
        <v>878</v>
      </c>
      <c r="C73" s="708" t="s">
        <v>755</v>
      </c>
      <c r="D73" s="707" t="s">
        <v>765</v>
      </c>
      <c r="E73" s="707" t="s">
        <v>757</v>
      </c>
      <c r="F73" s="707">
        <v>54</v>
      </c>
      <c r="G73" s="707">
        <v>54</v>
      </c>
      <c r="H73" s="707">
        <v>0</v>
      </c>
      <c r="I73" s="707">
        <v>252</v>
      </c>
    </row>
    <row r="74" spans="1:9" ht="15" customHeight="1" x14ac:dyDescent="0.25">
      <c r="A74" s="707">
        <v>123</v>
      </c>
      <c r="B74" s="707" t="s">
        <v>879</v>
      </c>
      <c r="C74" s="708" t="s">
        <v>755</v>
      </c>
      <c r="D74" s="707" t="s">
        <v>765</v>
      </c>
      <c r="E74" s="707" t="s">
        <v>757</v>
      </c>
      <c r="F74" s="707">
        <v>54</v>
      </c>
      <c r="G74" s="707">
        <v>54</v>
      </c>
      <c r="H74" s="707">
        <v>0</v>
      </c>
      <c r="I74" s="707">
        <v>491</v>
      </c>
    </row>
    <row r="75" spans="1:9" ht="15" customHeight="1" x14ac:dyDescent="0.25">
      <c r="A75" s="707">
        <v>124</v>
      </c>
      <c r="B75" s="707" t="s">
        <v>880</v>
      </c>
      <c r="C75" s="708" t="s">
        <v>761</v>
      </c>
      <c r="D75" s="707" t="s">
        <v>765</v>
      </c>
      <c r="E75" s="707" t="s">
        <v>753</v>
      </c>
      <c r="F75" s="707">
        <v>33809.24</v>
      </c>
      <c r="G75" s="707">
        <v>33809.24</v>
      </c>
      <c r="H75" s="707">
        <v>0</v>
      </c>
      <c r="I75" s="707">
        <v>2837</v>
      </c>
    </row>
    <row r="76" spans="1:9" ht="15" customHeight="1" x14ac:dyDescent="0.25">
      <c r="A76" s="707">
        <v>125</v>
      </c>
      <c r="B76" s="707" t="s">
        <v>881</v>
      </c>
      <c r="C76" s="708" t="s">
        <v>882</v>
      </c>
      <c r="D76" s="707" t="s">
        <v>765</v>
      </c>
      <c r="E76" s="707" t="s">
        <v>746</v>
      </c>
      <c r="F76" s="707">
        <v>1</v>
      </c>
      <c r="G76" s="707">
        <v>2</v>
      </c>
      <c r="H76" s="707">
        <v>0</v>
      </c>
      <c r="I76" s="707">
        <v>177</v>
      </c>
    </row>
    <row r="77" spans="1:9" ht="15" customHeight="1" x14ac:dyDescent="0.25">
      <c r="A77" s="707">
        <v>126</v>
      </c>
      <c r="B77" s="707" t="s">
        <v>883</v>
      </c>
      <c r="C77" s="708" t="s">
        <v>884</v>
      </c>
      <c r="D77" s="707" t="s">
        <v>765</v>
      </c>
      <c r="E77" s="707" t="s">
        <v>784</v>
      </c>
      <c r="F77" s="707">
        <v>460</v>
      </c>
      <c r="G77" s="707">
        <v>460</v>
      </c>
      <c r="H77" s="707">
        <v>0</v>
      </c>
      <c r="I77" s="707">
        <v>3684</v>
      </c>
    </row>
    <row r="78" spans="1:9" ht="15" customHeight="1" x14ac:dyDescent="0.25">
      <c r="A78" s="707">
        <v>127</v>
      </c>
      <c r="B78" s="707" t="s">
        <v>885</v>
      </c>
      <c r="C78" s="708" t="s">
        <v>884</v>
      </c>
      <c r="D78" s="707" t="s">
        <v>765</v>
      </c>
      <c r="E78" s="707" t="s">
        <v>784</v>
      </c>
      <c r="F78" s="707">
        <v>580</v>
      </c>
      <c r="G78" s="707">
        <v>580</v>
      </c>
      <c r="H78" s="707">
        <v>0</v>
      </c>
      <c r="I78" s="707">
        <v>4644</v>
      </c>
    </row>
    <row r="79" spans="1:9" ht="15" customHeight="1" x14ac:dyDescent="0.25">
      <c r="A79" s="707">
        <v>129</v>
      </c>
      <c r="B79" s="707" t="s">
        <v>886</v>
      </c>
      <c r="C79" s="708" t="s">
        <v>887</v>
      </c>
      <c r="D79" s="707" t="s">
        <v>765</v>
      </c>
      <c r="E79" s="707" t="s">
        <v>746</v>
      </c>
      <c r="F79" s="707">
        <v>11</v>
      </c>
      <c r="G79" s="707">
        <v>1</v>
      </c>
      <c r="H79" s="707">
        <v>0</v>
      </c>
      <c r="I79" s="707">
        <v>4103</v>
      </c>
    </row>
    <row r="80" spans="1:9" ht="15" customHeight="1" x14ac:dyDescent="0.25">
      <c r="A80" s="707">
        <v>130</v>
      </c>
      <c r="B80" s="707" t="s">
        <v>888</v>
      </c>
      <c r="C80" s="708" t="s">
        <v>887</v>
      </c>
      <c r="D80" s="707" t="s">
        <v>765</v>
      </c>
      <c r="E80" s="707" t="s">
        <v>746</v>
      </c>
      <c r="F80" s="707">
        <v>152</v>
      </c>
      <c r="G80" s="707">
        <v>5</v>
      </c>
      <c r="H80" s="707">
        <v>1</v>
      </c>
      <c r="I80" s="707">
        <v>10497</v>
      </c>
    </row>
    <row r="81" spans="1:9" ht="15" customHeight="1" x14ac:dyDescent="0.25">
      <c r="A81" s="707">
        <v>131</v>
      </c>
      <c r="B81" s="707" t="s">
        <v>889</v>
      </c>
      <c r="C81" s="708" t="s">
        <v>887</v>
      </c>
      <c r="D81" s="707" t="s">
        <v>765</v>
      </c>
      <c r="E81" s="707" t="s">
        <v>746</v>
      </c>
      <c r="F81" s="707">
        <v>10</v>
      </c>
      <c r="G81" s="707">
        <v>2</v>
      </c>
      <c r="H81" s="707">
        <v>0</v>
      </c>
      <c r="I81" s="707">
        <v>3666</v>
      </c>
    </row>
    <row r="82" spans="1:9" ht="15" customHeight="1" x14ac:dyDescent="0.25">
      <c r="A82" s="707">
        <v>132</v>
      </c>
      <c r="B82" s="707" t="s">
        <v>890</v>
      </c>
      <c r="C82" s="708" t="s">
        <v>887</v>
      </c>
      <c r="D82" s="707" t="s">
        <v>765</v>
      </c>
      <c r="E82" s="707" t="s">
        <v>746</v>
      </c>
      <c r="F82" s="707">
        <v>11</v>
      </c>
      <c r="G82" s="707">
        <v>3</v>
      </c>
      <c r="H82" s="707">
        <v>0</v>
      </c>
      <c r="I82" s="707">
        <v>5367</v>
      </c>
    </row>
    <row r="83" spans="1:9" ht="15" customHeight="1" x14ac:dyDescent="0.25">
      <c r="A83" s="707">
        <v>133</v>
      </c>
      <c r="B83" s="707" t="s">
        <v>891</v>
      </c>
      <c r="C83" s="708" t="s">
        <v>887</v>
      </c>
      <c r="D83" s="707" t="s">
        <v>765</v>
      </c>
      <c r="E83" s="707" t="s">
        <v>746</v>
      </c>
      <c r="F83" s="707">
        <v>17</v>
      </c>
      <c r="G83" s="707">
        <v>4</v>
      </c>
      <c r="H83" s="707">
        <v>0</v>
      </c>
      <c r="I83" s="707">
        <v>7989</v>
      </c>
    </row>
    <row r="84" spans="1:9" ht="15" customHeight="1" x14ac:dyDescent="0.25">
      <c r="A84" s="707">
        <v>134</v>
      </c>
      <c r="B84" s="707" t="s">
        <v>892</v>
      </c>
      <c r="C84" s="708" t="s">
        <v>884</v>
      </c>
      <c r="D84" s="707" t="s">
        <v>765</v>
      </c>
      <c r="E84" s="707" t="s">
        <v>784</v>
      </c>
      <c r="F84" s="707">
        <v>2.1920000000000002</v>
      </c>
      <c r="G84" s="707">
        <v>2.1920000000000002</v>
      </c>
      <c r="H84" s="707">
        <v>1</v>
      </c>
      <c r="I84" s="707">
        <v>16937</v>
      </c>
    </row>
    <row r="85" spans="1:9" ht="15" customHeight="1" x14ac:dyDescent="0.25">
      <c r="A85" s="707">
        <v>135</v>
      </c>
      <c r="B85" s="707" t="s">
        <v>893</v>
      </c>
      <c r="C85" s="708" t="s">
        <v>894</v>
      </c>
      <c r="D85" s="707" t="s">
        <v>765</v>
      </c>
      <c r="E85" s="707" t="s">
        <v>746</v>
      </c>
      <c r="F85" s="707">
        <v>635</v>
      </c>
      <c r="G85" s="707">
        <v>3431</v>
      </c>
      <c r="H85" s="707">
        <v>2</v>
      </c>
      <c r="I85" s="707">
        <v>20798</v>
      </c>
    </row>
    <row r="86" spans="1:9" ht="15" customHeight="1" x14ac:dyDescent="0.25">
      <c r="A86" s="707">
        <v>136</v>
      </c>
      <c r="B86" s="707" t="s">
        <v>895</v>
      </c>
      <c r="C86" s="708" t="s">
        <v>896</v>
      </c>
      <c r="D86" s="707" t="s">
        <v>897</v>
      </c>
      <c r="E86" s="707" t="s">
        <v>898</v>
      </c>
      <c r="F86" s="707">
        <v>6372.433</v>
      </c>
      <c r="G86" s="707">
        <v>6472.433</v>
      </c>
      <c r="H86" s="707">
        <v>0</v>
      </c>
      <c r="I86" s="707">
        <v>819</v>
      </c>
    </row>
    <row r="87" spans="1:9" ht="15" customHeight="1" x14ac:dyDescent="0.25">
      <c r="A87" s="707">
        <v>137</v>
      </c>
      <c r="B87" s="707" t="s">
        <v>899</v>
      </c>
      <c r="C87" s="708" t="s">
        <v>755</v>
      </c>
      <c r="D87" s="707" t="s">
        <v>765</v>
      </c>
      <c r="E87" s="707" t="s">
        <v>784</v>
      </c>
      <c r="F87" s="707">
        <v>378</v>
      </c>
      <c r="G87" s="707">
        <v>378</v>
      </c>
      <c r="H87" s="707">
        <v>0</v>
      </c>
      <c r="I87" s="707">
        <v>2853</v>
      </c>
    </row>
    <row r="88" spans="1:9" ht="15" customHeight="1" x14ac:dyDescent="0.25">
      <c r="A88" s="707">
        <v>138</v>
      </c>
      <c r="B88" s="707" t="s">
        <v>900</v>
      </c>
      <c r="C88" s="708" t="s">
        <v>755</v>
      </c>
      <c r="D88" s="707" t="s">
        <v>765</v>
      </c>
      <c r="E88" s="707" t="s">
        <v>784</v>
      </c>
      <c r="F88" s="707">
        <v>100</v>
      </c>
      <c r="G88" s="707">
        <v>100</v>
      </c>
      <c r="H88" s="707">
        <v>0</v>
      </c>
      <c r="I88" s="707">
        <v>958</v>
      </c>
    </row>
    <row r="89" spans="1:9" ht="15" customHeight="1" x14ac:dyDescent="0.25">
      <c r="A89" s="707">
        <v>139</v>
      </c>
      <c r="B89" s="707" t="s">
        <v>901</v>
      </c>
      <c r="C89" s="708" t="s">
        <v>902</v>
      </c>
      <c r="D89" s="707" t="s">
        <v>801</v>
      </c>
      <c r="E89" s="707" t="s">
        <v>753</v>
      </c>
      <c r="F89" s="707">
        <v>2350</v>
      </c>
      <c r="G89" s="707">
        <v>2350</v>
      </c>
      <c r="H89" s="707">
        <v>1</v>
      </c>
      <c r="I89" s="707">
        <v>11458</v>
      </c>
    </row>
    <row r="90" spans="1:9" ht="15" customHeight="1" x14ac:dyDescent="0.25">
      <c r="A90" s="707">
        <v>140</v>
      </c>
      <c r="B90" s="707" t="s">
        <v>903</v>
      </c>
      <c r="C90" s="708" t="s">
        <v>904</v>
      </c>
      <c r="D90" s="707" t="s">
        <v>801</v>
      </c>
      <c r="E90" s="707" t="s">
        <v>905</v>
      </c>
      <c r="F90" s="707">
        <v>200</v>
      </c>
      <c r="G90" s="707">
        <v>200</v>
      </c>
      <c r="H90" s="707">
        <v>0</v>
      </c>
      <c r="I90" s="707">
        <v>742</v>
      </c>
    </row>
    <row r="91" spans="1:9" ht="15" customHeight="1" x14ac:dyDescent="0.25">
      <c r="A91" s="707">
        <v>142</v>
      </c>
      <c r="B91" s="707" t="s">
        <v>906</v>
      </c>
      <c r="C91" s="708" t="s">
        <v>907</v>
      </c>
      <c r="D91" s="707" t="s">
        <v>801</v>
      </c>
      <c r="E91" s="707" t="s">
        <v>777</v>
      </c>
      <c r="F91" s="707">
        <v>1266.69</v>
      </c>
      <c r="G91" s="707">
        <v>1266.69</v>
      </c>
      <c r="H91" s="707">
        <v>0</v>
      </c>
      <c r="I91" s="707">
        <v>6866</v>
      </c>
    </row>
    <row r="92" spans="1:9" ht="15" customHeight="1" x14ac:dyDescent="0.25">
      <c r="A92" s="707">
        <v>144</v>
      </c>
      <c r="B92" s="707" t="s">
        <v>908</v>
      </c>
      <c r="C92" s="708" t="s">
        <v>909</v>
      </c>
      <c r="D92" s="707" t="s">
        <v>801</v>
      </c>
      <c r="E92" s="707" t="s">
        <v>753</v>
      </c>
      <c r="F92" s="707">
        <v>5200</v>
      </c>
      <c r="G92" s="707">
        <v>5200</v>
      </c>
      <c r="H92" s="707">
        <v>1</v>
      </c>
      <c r="I92" s="707">
        <v>16702</v>
      </c>
    </row>
    <row r="93" spans="1:9" ht="15" customHeight="1" x14ac:dyDescent="0.25">
      <c r="A93" s="707">
        <v>146</v>
      </c>
      <c r="B93" s="707" t="s">
        <v>910</v>
      </c>
      <c r="C93" s="708" t="s">
        <v>911</v>
      </c>
      <c r="D93" s="707" t="s">
        <v>801</v>
      </c>
      <c r="E93" s="707" t="s">
        <v>753</v>
      </c>
      <c r="F93" s="707">
        <v>7139.8</v>
      </c>
      <c r="G93" s="707">
        <v>7139.8</v>
      </c>
      <c r="H93" s="707">
        <v>0</v>
      </c>
      <c r="I93" s="707">
        <v>1668</v>
      </c>
    </row>
    <row r="94" spans="1:9" ht="15" customHeight="1" x14ac:dyDescent="0.25">
      <c r="A94" s="707">
        <v>154</v>
      </c>
      <c r="B94" s="707" t="s">
        <v>912</v>
      </c>
      <c r="C94" s="708" t="s">
        <v>913</v>
      </c>
      <c r="D94" s="707" t="s">
        <v>801</v>
      </c>
      <c r="E94" s="707" t="s">
        <v>746</v>
      </c>
      <c r="F94" s="707">
        <v>850.86400000000003</v>
      </c>
      <c r="G94" s="707">
        <v>850.86400000000003</v>
      </c>
      <c r="H94" s="707">
        <v>0</v>
      </c>
      <c r="I94" s="707">
        <v>7597</v>
      </c>
    </row>
    <row r="95" spans="1:9" ht="15" customHeight="1" x14ac:dyDescent="0.25">
      <c r="A95" s="707">
        <v>155</v>
      </c>
      <c r="B95" s="707" t="s">
        <v>914</v>
      </c>
      <c r="C95" s="708" t="s">
        <v>915</v>
      </c>
      <c r="D95" s="707" t="s">
        <v>801</v>
      </c>
      <c r="E95" s="707" t="s">
        <v>753</v>
      </c>
      <c r="F95" s="707">
        <v>357.392</v>
      </c>
      <c r="G95" s="707">
        <v>357.392</v>
      </c>
      <c r="H95" s="707">
        <v>0</v>
      </c>
      <c r="I95" s="707">
        <v>3191</v>
      </c>
    </row>
    <row r="96" spans="1:9" ht="15" customHeight="1" x14ac:dyDescent="0.25">
      <c r="A96" s="707">
        <v>157</v>
      </c>
      <c r="B96" s="707" t="s">
        <v>916</v>
      </c>
      <c r="C96" s="708" t="s">
        <v>917</v>
      </c>
      <c r="D96" s="707" t="s">
        <v>801</v>
      </c>
      <c r="E96" s="707" t="s">
        <v>746</v>
      </c>
      <c r="F96" s="707">
        <v>3200</v>
      </c>
      <c r="G96" s="707">
        <v>3200</v>
      </c>
      <c r="H96" s="707">
        <v>1</v>
      </c>
      <c r="I96" s="707">
        <v>14078</v>
      </c>
    </row>
    <row r="97" spans="1:9" ht="15" customHeight="1" x14ac:dyDescent="0.25">
      <c r="A97" s="707">
        <v>159</v>
      </c>
      <c r="B97" s="707" t="s">
        <v>918</v>
      </c>
      <c r="C97" s="708" t="s">
        <v>919</v>
      </c>
      <c r="D97" s="707" t="s">
        <v>765</v>
      </c>
      <c r="E97" s="707" t="s">
        <v>753</v>
      </c>
      <c r="F97" s="707">
        <v>2000</v>
      </c>
      <c r="G97" s="707">
        <v>2000</v>
      </c>
      <c r="H97" s="707">
        <v>0</v>
      </c>
      <c r="I97" s="707">
        <v>731</v>
      </c>
    </row>
    <row r="98" spans="1:9" ht="15" customHeight="1" x14ac:dyDescent="0.25">
      <c r="A98" s="707">
        <v>162</v>
      </c>
      <c r="B98" s="707" t="s">
        <v>920</v>
      </c>
      <c r="C98" s="708" t="s">
        <v>921</v>
      </c>
      <c r="D98" s="707" t="s">
        <v>801</v>
      </c>
      <c r="E98" s="707" t="s">
        <v>922</v>
      </c>
      <c r="F98" s="707">
        <v>95323</v>
      </c>
      <c r="G98" s="707">
        <v>95323</v>
      </c>
      <c r="H98" s="707">
        <v>0</v>
      </c>
      <c r="I98" s="707">
        <v>224</v>
      </c>
    </row>
    <row r="99" spans="1:9" ht="15" customHeight="1" x14ac:dyDescent="0.25">
      <c r="A99" s="707">
        <v>164</v>
      </c>
      <c r="B99" s="707" t="s">
        <v>923</v>
      </c>
      <c r="C99" s="708" t="s">
        <v>924</v>
      </c>
      <c r="D99" s="707" t="s">
        <v>925</v>
      </c>
      <c r="E99" s="707" t="s">
        <v>926</v>
      </c>
      <c r="F99" s="707">
        <v>18839.419999999998</v>
      </c>
      <c r="G99" s="707">
        <v>18839.419999999998</v>
      </c>
      <c r="H99" s="707">
        <v>0</v>
      </c>
      <c r="I99" s="707">
        <v>147</v>
      </c>
    </row>
    <row r="100" spans="1:9" ht="15" customHeight="1" x14ac:dyDescent="0.25">
      <c r="A100" s="707">
        <v>165</v>
      </c>
      <c r="B100" s="707" t="s">
        <v>927</v>
      </c>
      <c r="C100" s="708" t="s">
        <v>928</v>
      </c>
      <c r="D100" s="707" t="s">
        <v>801</v>
      </c>
      <c r="E100" s="707" t="s">
        <v>746</v>
      </c>
      <c r="F100" s="707">
        <v>3573.6460000000002</v>
      </c>
      <c r="G100" s="707">
        <v>3573.6460000000002</v>
      </c>
      <c r="H100" s="707">
        <v>2</v>
      </c>
      <c r="I100" s="707">
        <v>20000</v>
      </c>
    </row>
    <row r="101" spans="1:9" ht="15" customHeight="1" x14ac:dyDescent="0.25">
      <c r="A101" s="707">
        <v>166</v>
      </c>
      <c r="B101" s="707" t="s">
        <v>929</v>
      </c>
      <c r="C101" s="708" t="s">
        <v>930</v>
      </c>
      <c r="D101" s="707" t="s">
        <v>931</v>
      </c>
      <c r="E101" s="707" t="s">
        <v>753</v>
      </c>
      <c r="F101" s="707">
        <v>58.5</v>
      </c>
      <c r="G101" s="707">
        <v>58.5</v>
      </c>
      <c r="H101" s="707">
        <v>0</v>
      </c>
      <c r="I101" s="707">
        <v>117</v>
      </c>
    </row>
    <row r="102" spans="1:9" ht="15" customHeight="1" x14ac:dyDescent="0.25">
      <c r="A102" s="707">
        <v>167</v>
      </c>
      <c r="B102" s="707" t="s">
        <v>932</v>
      </c>
      <c r="C102" s="708" t="s">
        <v>933</v>
      </c>
      <c r="D102" s="707" t="s">
        <v>931</v>
      </c>
      <c r="E102" s="707" t="s">
        <v>753</v>
      </c>
      <c r="F102" s="707">
        <v>395</v>
      </c>
      <c r="G102" s="707">
        <v>395</v>
      </c>
      <c r="H102" s="707">
        <v>0</v>
      </c>
      <c r="I102" s="707">
        <v>790</v>
      </c>
    </row>
    <row r="103" spans="1:9" ht="15" customHeight="1" x14ac:dyDescent="0.25">
      <c r="A103" s="707">
        <v>169</v>
      </c>
      <c r="B103" s="707" t="s">
        <v>934</v>
      </c>
      <c r="C103" s="708" t="s">
        <v>935</v>
      </c>
      <c r="D103" s="707" t="s">
        <v>801</v>
      </c>
      <c r="E103" s="707" t="s">
        <v>746</v>
      </c>
      <c r="F103" s="707">
        <v>5029.05</v>
      </c>
      <c r="G103" s="707">
        <v>5029.05</v>
      </c>
      <c r="H103" s="707">
        <v>3</v>
      </c>
      <c r="I103" s="707">
        <v>33527</v>
      </c>
    </row>
    <row r="104" spans="1:9" ht="15" customHeight="1" x14ac:dyDescent="0.25">
      <c r="A104" s="707">
        <v>170</v>
      </c>
      <c r="B104" s="707" t="s">
        <v>936</v>
      </c>
      <c r="C104" s="708" t="s">
        <v>937</v>
      </c>
      <c r="D104" s="707" t="s">
        <v>801</v>
      </c>
      <c r="E104" s="707" t="s">
        <v>746</v>
      </c>
      <c r="F104" s="707">
        <v>1697.6310000000001</v>
      </c>
      <c r="G104" s="707">
        <v>1697.6310000000001</v>
      </c>
      <c r="H104" s="707">
        <v>0</v>
      </c>
      <c r="I104" s="707">
        <v>7301</v>
      </c>
    </row>
    <row r="105" spans="1:9" ht="15" customHeight="1" x14ac:dyDescent="0.25">
      <c r="A105" s="707">
        <v>171</v>
      </c>
      <c r="B105" s="707" t="s">
        <v>938</v>
      </c>
      <c r="C105" s="708" t="s">
        <v>939</v>
      </c>
      <c r="D105" s="707" t="s">
        <v>801</v>
      </c>
      <c r="E105" s="707" t="s">
        <v>746</v>
      </c>
      <c r="F105" s="707">
        <v>2320.5520000000001</v>
      </c>
      <c r="G105" s="707">
        <v>2320.5520000000001</v>
      </c>
      <c r="H105" s="707">
        <v>0</v>
      </c>
      <c r="I105" s="707">
        <v>9980</v>
      </c>
    </row>
    <row r="106" spans="1:9" ht="15" customHeight="1" x14ac:dyDescent="0.25">
      <c r="A106" s="707">
        <v>172</v>
      </c>
      <c r="B106" s="707" t="s">
        <v>940</v>
      </c>
      <c r="C106" s="708" t="s">
        <v>941</v>
      </c>
      <c r="D106" s="707" t="s">
        <v>801</v>
      </c>
      <c r="E106" s="707" t="s">
        <v>746</v>
      </c>
      <c r="F106" s="707">
        <v>1609.7380000000001</v>
      </c>
      <c r="G106" s="707">
        <v>1609.7380000000001</v>
      </c>
      <c r="H106" s="707">
        <v>0</v>
      </c>
      <c r="I106" s="707">
        <v>6923</v>
      </c>
    </row>
    <row r="107" spans="1:9" ht="15" customHeight="1" x14ac:dyDescent="0.25">
      <c r="A107" s="707">
        <v>173</v>
      </c>
      <c r="B107" s="707" t="s">
        <v>942</v>
      </c>
      <c r="C107" s="708" t="s">
        <v>943</v>
      </c>
      <c r="D107" s="707" t="s">
        <v>801</v>
      </c>
      <c r="E107" s="707" t="s">
        <v>746</v>
      </c>
      <c r="F107" s="707">
        <v>14372.08</v>
      </c>
      <c r="G107" s="707">
        <v>14372.08</v>
      </c>
      <c r="H107" s="707">
        <v>6</v>
      </c>
      <c r="I107" s="707">
        <v>61810</v>
      </c>
    </row>
    <row r="108" spans="1:9" ht="15" customHeight="1" x14ac:dyDescent="0.25">
      <c r="A108" s="707">
        <v>174</v>
      </c>
      <c r="B108" s="707" t="s">
        <v>959</v>
      </c>
      <c r="C108" s="708" t="s">
        <v>904</v>
      </c>
      <c r="D108" s="707" t="s">
        <v>801</v>
      </c>
      <c r="E108" s="707" t="s">
        <v>784</v>
      </c>
      <c r="F108" s="707">
        <v>8684.8619999999992</v>
      </c>
      <c r="G108" s="707">
        <v>8684.8619999999992</v>
      </c>
      <c r="H108" s="707"/>
      <c r="I108" s="707">
        <v>9285</v>
      </c>
    </row>
    <row r="109" spans="1:9" ht="15" customHeight="1" x14ac:dyDescent="0.25">
      <c r="A109" s="707">
        <v>175</v>
      </c>
      <c r="B109" s="707" t="s">
        <v>960</v>
      </c>
      <c r="C109" s="708" t="s">
        <v>944</v>
      </c>
      <c r="D109" s="707" t="s">
        <v>945</v>
      </c>
      <c r="E109" s="707" t="s">
        <v>946</v>
      </c>
      <c r="F109" s="707">
        <v>2300</v>
      </c>
      <c r="G109" s="707">
        <v>2300</v>
      </c>
      <c r="H109" s="707"/>
      <c r="I109" s="707">
        <v>1205</v>
      </c>
    </row>
    <row r="110" spans="1:9" ht="30" x14ac:dyDescent="0.25">
      <c r="A110" s="707">
        <v>176</v>
      </c>
      <c r="B110" s="707" t="s">
        <v>961</v>
      </c>
      <c r="C110" s="708" t="s">
        <v>944</v>
      </c>
      <c r="D110" s="707" t="s">
        <v>947</v>
      </c>
      <c r="E110" s="708" t="s">
        <v>948</v>
      </c>
      <c r="F110" s="707">
        <v>5500</v>
      </c>
      <c r="G110" s="707">
        <v>5500</v>
      </c>
      <c r="H110" s="707"/>
      <c r="I110" s="707">
        <v>487</v>
      </c>
    </row>
    <row r="111" spans="1:9" ht="15" customHeight="1" x14ac:dyDescent="0.25">
      <c r="A111" s="707">
        <v>177</v>
      </c>
      <c r="B111" s="707" t="s">
        <v>962</v>
      </c>
      <c r="C111" s="708" t="s">
        <v>949</v>
      </c>
      <c r="D111" s="707" t="s">
        <v>752</v>
      </c>
      <c r="E111" s="707" t="s">
        <v>753</v>
      </c>
      <c r="F111" s="707">
        <v>500</v>
      </c>
      <c r="G111" s="707">
        <v>500</v>
      </c>
      <c r="H111" s="707"/>
      <c r="I111" s="707">
        <v>570</v>
      </c>
    </row>
    <row r="112" spans="1:9" ht="15" customHeight="1" x14ac:dyDescent="0.25">
      <c r="A112" s="707">
        <v>178</v>
      </c>
      <c r="B112" s="707" t="s">
        <v>950</v>
      </c>
      <c r="C112" s="708" t="s">
        <v>949</v>
      </c>
      <c r="D112" s="707" t="s">
        <v>801</v>
      </c>
      <c r="E112" s="707" t="s">
        <v>753</v>
      </c>
      <c r="F112" s="707">
        <v>400</v>
      </c>
      <c r="G112" s="707">
        <v>400</v>
      </c>
      <c r="H112" s="707"/>
      <c r="I112" s="707">
        <v>1701</v>
      </c>
    </row>
    <row r="113" spans="1:9" ht="15" customHeight="1" x14ac:dyDescent="0.25">
      <c r="A113" s="707">
        <v>179</v>
      </c>
      <c r="B113" s="707" t="s">
        <v>951</v>
      </c>
      <c r="C113" s="708" t="s">
        <v>952</v>
      </c>
      <c r="D113" s="707" t="s">
        <v>801</v>
      </c>
      <c r="E113" s="707" t="s">
        <v>753</v>
      </c>
      <c r="F113" s="707">
        <v>600</v>
      </c>
      <c r="G113" s="707">
        <v>600</v>
      </c>
      <c r="H113" s="707"/>
      <c r="I113" s="707">
        <v>804</v>
      </c>
    </row>
    <row r="114" spans="1:9" ht="15" customHeight="1" x14ac:dyDescent="0.25">
      <c r="A114" s="707">
        <v>180</v>
      </c>
      <c r="B114" s="707" t="s">
        <v>953</v>
      </c>
      <c r="C114" s="708" t="s">
        <v>954</v>
      </c>
      <c r="D114" s="707" t="s">
        <v>801</v>
      </c>
      <c r="E114" s="707" t="s">
        <v>746</v>
      </c>
      <c r="F114" s="707">
        <v>550</v>
      </c>
      <c r="G114" s="707">
        <v>550</v>
      </c>
      <c r="H114" s="707"/>
      <c r="I114" s="707">
        <v>1275</v>
      </c>
    </row>
  </sheetData>
  <pageMargins left="0.7" right="0.7" top="0.75" bottom="0.75" header="0.3" footer="0.3"/>
  <pageSetup paperSize="9" scale="41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9"/>
  <sheetViews>
    <sheetView view="pageBreakPreview" zoomScale="60" zoomScaleNormal="100" workbookViewId="0">
      <selection activeCell="L28" sqref="L28"/>
    </sheetView>
  </sheetViews>
  <sheetFormatPr defaultRowHeight="15" x14ac:dyDescent="0.25"/>
  <cols>
    <col min="1" max="1" width="3.5703125" bestFit="1" customWidth="1"/>
    <col min="2" max="2" width="50.28515625" customWidth="1"/>
    <col min="3" max="3" width="20.28515625" customWidth="1"/>
    <col min="4" max="4" width="16.42578125" customWidth="1"/>
  </cols>
  <sheetData>
    <row r="1" spans="1:4" ht="33" customHeight="1" x14ac:dyDescent="0.25">
      <c r="A1" s="818" t="s">
        <v>738</v>
      </c>
      <c r="B1" s="819"/>
      <c r="C1" s="819"/>
      <c r="D1" s="819"/>
    </row>
    <row r="2" spans="1:4" ht="15.75" x14ac:dyDescent="0.25">
      <c r="A2" s="695"/>
      <c r="B2" s="695" t="s">
        <v>8</v>
      </c>
      <c r="C2" s="695" t="s">
        <v>636</v>
      </c>
      <c r="D2" s="695" t="s">
        <v>637</v>
      </c>
    </row>
    <row r="3" spans="1:4" x14ac:dyDescent="0.25">
      <c r="A3" s="700" t="s">
        <v>442</v>
      </c>
      <c r="B3" s="578" t="s">
        <v>642</v>
      </c>
      <c r="C3" s="701">
        <v>28638</v>
      </c>
      <c r="D3" s="701">
        <v>0</v>
      </c>
    </row>
    <row r="4" spans="1:4" x14ac:dyDescent="0.25">
      <c r="A4" s="702">
        <v>10</v>
      </c>
      <c r="B4" s="697" t="s">
        <v>643</v>
      </c>
      <c r="C4" s="703">
        <f>C3</f>
        <v>28638</v>
      </c>
      <c r="D4" s="703">
        <f>D3</f>
        <v>0</v>
      </c>
    </row>
    <row r="5" spans="1:4" ht="25.5" x14ac:dyDescent="0.25">
      <c r="A5" s="702">
        <v>28</v>
      </c>
      <c r="B5" s="697" t="s">
        <v>649</v>
      </c>
      <c r="C5" s="703">
        <f>C4</f>
        <v>28638</v>
      </c>
      <c r="D5" s="703">
        <f>D4</f>
        <v>0</v>
      </c>
    </row>
    <row r="6" spans="1:4" x14ac:dyDescent="0.25">
      <c r="A6" s="546" t="s">
        <v>654</v>
      </c>
      <c r="B6" s="578" t="s">
        <v>598</v>
      </c>
      <c r="C6" s="696">
        <v>313025</v>
      </c>
      <c r="D6" s="696">
        <v>233555</v>
      </c>
    </row>
    <row r="7" spans="1:4" ht="25.5" x14ac:dyDescent="0.25">
      <c r="A7" s="548" t="s">
        <v>655</v>
      </c>
      <c r="B7" s="697" t="s">
        <v>599</v>
      </c>
      <c r="C7" s="698">
        <f>C6</f>
        <v>313025</v>
      </c>
      <c r="D7" s="698">
        <f>D6</f>
        <v>233555</v>
      </c>
    </row>
    <row r="8" spans="1:4" x14ac:dyDescent="0.25">
      <c r="A8" s="546" t="s">
        <v>656</v>
      </c>
      <c r="B8" s="578" t="s">
        <v>600</v>
      </c>
      <c r="C8" s="696">
        <v>4961540</v>
      </c>
      <c r="D8" s="696">
        <v>1717981</v>
      </c>
    </row>
    <row r="9" spans="1:4" x14ac:dyDescent="0.25">
      <c r="A9" s="548" t="s">
        <v>657</v>
      </c>
      <c r="B9" s="697" t="s">
        <v>602</v>
      </c>
      <c r="C9" s="698">
        <f>C8</f>
        <v>4961540</v>
      </c>
      <c r="D9" s="698">
        <f>D8</f>
        <v>1717981</v>
      </c>
    </row>
    <row r="10" spans="1:4" x14ac:dyDescent="0.25">
      <c r="A10" s="548" t="s">
        <v>658</v>
      </c>
      <c r="B10" s="697" t="s">
        <v>603</v>
      </c>
      <c r="C10" s="698">
        <f>C7+C9</f>
        <v>5274565</v>
      </c>
      <c r="D10" s="698">
        <f>D7+D9</f>
        <v>1951536</v>
      </c>
    </row>
    <row r="11" spans="1:4" x14ac:dyDescent="0.25">
      <c r="A11" s="546" t="s">
        <v>732</v>
      </c>
      <c r="B11" s="578" t="s">
        <v>733</v>
      </c>
      <c r="C11" s="696">
        <f>C12+C13</f>
        <v>131905</v>
      </c>
      <c r="D11" s="696">
        <v>0</v>
      </c>
    </row>
    <row r="12" spans="1:4" x14ac:dyDescent="0.25">
      <c r="A12" s="546" t="s">
        <v>734</v>
      </c>
      <c r="B12" s="578" t="s">
        <v>735</v>
      </c>
      <c r="C12" s="696">
        <v>131905</v>
      </c>
      <c r="D12" s="696">
        <v>0</v>
      </c>
    </row>
    <row r="13" spans="1:4" x14ac:dyDescent="0.25">
      <c r="A13" s="546">
        <v>149</v>
      </c>
      <c r="B13" s="578" t="s">
        <v>736</v>
      </c>
      <c r="C13" s="696">
        <v>0</v>
      </c>
      <c r="D13" s="696">
        <v>0</v>
      </c>
    </row>
    <row r="14" spans="1:4" ht="25.5" x14ac:dyDescent="0.25">
      <c r="A14" s="548" t="s">
        <v>693</v>
      </c>
      <c r="B14" s="697" t="s">
        <v>694</v>
      </c>
      <c r="C14" s="698">
        <f>SUM(C11)</f>
        <v>131905</v>
      </c>
      <c r="D14" s="698">
        <f>SUM(D11)</f>
        <v>0</v>
      </c>
    </row>
    <row r="15" spans="1:4" x14ac:dyDescent="0.25">
      <c r="A15" s="548" t="s">
        <v>695</v>
      </c>
      <c r="B15" s="697" t="s">
        <v>696</v>
      </c>
      <c r="C15" s="698">
        <f>C14</f>
        <v>131905</v>
      </c>
      <c r="D15" s="698">
        <f>D14</f>
        <v>0</v>
      </c>
    </row>
    <row r="16" spans="1:4" ht="25.5" x14ac:dyDescent="0.25">
      <c r="A16" s="546">
        <v>169</v>
      </c>
      <c r="B16" s="578" t="s">
        <v>703</v>
      </c>
      <c r="C16" s="696">
        <v>0</v>
      </c>
      <c r="D16" s="696">
        <v>0</v>
      </c>
    </row>
    <row r="17" spans="1:4" ht="25.5" x14ac:dyDescent="0.25">
      <c r="A17" s="548" t="s">
        <v>704</v>
      </c>
      <c r="B17" s="697" t="s">
        <v>705</v>
      </c>
      <c r="C17" s="698">
        <f>C16</f>
        <v>0</v>
      </c>
      <c r="D17" s="698">
        <f>D16</f>
        <v>0</v>
      </c>
    </row>
    <row r="18" spans="1:4" ht="25.5" x14ac:dyDescent="0.25">
      <c r="A18" s="548" t="s">
        <v>706</v>
      </c>
      <c r="B18" s="697" t="s">
        <v>707</v>
      </c>
      <c r="C18" s="698">
        <f>C17</f>
        <v>0</v>
      </c>
      <c r="D18" s="698">
        <f>D17</f>
        <v>0</v>
      </c>
    </row>
    <row r="19" spans="1:4" x14ac:dyDescent="0.25">
      <c r="A19" s="548" t="s">
        <v>493</v>
      </c>
      <c r="B19" s="697" t="s">
        <v>708</v>
      </c>
      <c r="C19" s="698">
        <f>C5+C10+C15+C18</f>
        <v>5435108</v>
      </c>
      <c r="D19" s="698">
        <f>D5+D10+D15+D18</f>
        <v>1951536</v>
      </c>
    </row>
    <row r="20" spans="1:4" x14ac:dyDescent="0.25">
      <c r="A20" s="548">
        <v>179</v>
      </c>
      <c r="B20" s="578" t="s">
        <v>737</v>
      </c>
      <c r="C20" s="696">
        <v>795684</v>
      </c>
      <c r="D20" s="696">
        <v>795684</v>
      </c>
    </row>
    <row r="21" spans="1:4" x14ac:dyDescent="0.25">
      <c r="A21" s="546">
        <v>180</v>
      </c>
      <c r="B21" s="578" t="s">
        <v>714</v>
      </c>
      <c r="C21" s="696">
        <v>495628</v>
      </c>
      <c r="D21" s="696">
        <v>-1895306</v>
      </c>
    </row>
    <row r="22" spans="1:4" x14ac:dyDescent="0.25">
      <c r="A22" s="546">
        <v>182</v>
      </c>
      <c r="B22" s="578" t="s">
        <v>715</v>
      </c>
      <c r="C22" s="696">
        <v>-2390934</v>
      </c>
      <c r="D22" s="696">
        <v>-2451614</v>
      </c>
    </row>
    <row r="23" spans="1:4" x14ac:dyDescent="0.25">
      <c r="A23" s="548">
        <v>183</v>
      </c>
      <c r="B23" s="697" t="s">
        <v>716</v>
      </c>
      <c r="C23" s="698">
        <f>SUM(C20:C22)</f>
        <v>-1099622</v>
      </c>
      <c r="D23" s="698">
        <f>SUM(D20:D22)</f>
        <v>-3551236</v>
      </c>
    </row>
    <row r="24" spans="1:4" ht="25.5" x14ac:dyDescent="0.25">
      <c r="A24" s="546">
        <v>186</v>
      </c>
      <c r="B24" s="578" t="s">
        <v>717</v>
      </c>
      <c r="C24" s="696">
        <v>16767</v>
      </c>
      <c r="D24" s="696">
        <v>16767</v>
      </c>
    </row>
    <row r="25" spans="1:4" ht="25.5" x14ac:dyDescent="0.25">
      <c r="A25" s="548">
        <v>209</v>
      </c>
      <c r="B25" s="697" t="s">
        <v>718</v>
      </c>
      <c r="C25" s="698">
        <f>C24</f>
        <v>16767</v>
      </c>
      <c r="D25" s="698">
        <f>D24</f>
        <v>16767</v>
      </c>
    </row>
    <row r="26" spans="1:4" x14ac:dyDescent="0.25">
      <c r="A26" s="548">
        <v>244</v>
      </c>
      <c r="B26" s="697" t="s">
        <v>726</v>
      </c>
      <c r="C26" s="698">
        <f>C25</f>
        <v>16767</v>
      </c>
      <c r="D26" s="698">
        <f>D25</f>
        <v>16767</v>
      </c>
    </row>
    <row r="27" spans="1:4" x14ac:dyDescent="0.25">
      <c r="A27" s="546">
        <v>247</v>
      </c>
      <c r="B27" s="578" t="s">
        <v>727</v>
      </c>
      <c r="C27" s="696">
        <v>6517963</v>
      </c>
      <c r="D27" s="696">
        <v>5486005</v>
      </c>
    </row>
    <row r="28" spans="1:4" ht="25.5" x14ac:dyDescent="0.25">
      <c r="A28" s="548">
        <v>249</v>
      </c>
      <c r="B28" s="697" t="s">
        <v>728</v>
      </c>
      <c r="C28" s="698">
        <f>C27</f>
        <v>6517963</v>
      </c>
      <c r="D28" s="698">
        <f>D27</f>
        <v>5486005</v>
      </c>
    </row>
    <row r="29" spans="1:4" x14ac:dyDescent="0.25">
      <c r="A29" s="548">
        <v>250</v>
      </c>
      <c r="B29" s="697" t="s">
        <v>730</v>
      </c>
      <c r="C29" s="698">
        <f>C23+C26+C28</f>
        <v>5435108</v>
      </c>
      <c r="D29" s="698">
        <f>D23+D26+D28</f>
        <v>1951536</v>
      </c>
    </row>
  </sheetData>
  <mergeCells count="1">
    <mergeCell ref="A1:D1"/>
  </mergeCells>
  <pageMargins left="0.7" right="0.7" top="0.75" bottom="0.75" header="0.3" footer="0.3"/>
  <pageSetup paperSize="9" scale="9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131"/>
  <sheetViews>
    <sheetView view="pageBreakPreview" topLeftCell="A118" zoomScale="90" zoomScaleNormal="90" zoomScaleSheetLayoutView="90" workbookViewId="0">
      <selection activeCell="E91" sqref="E91"/>
    </sheetView>
  </sheetViews>
  <sheetFormatPr defaultRowHeight="12.75" x14ac:dyDescent="0.2"/>
  <cols>
    <col min="1" max="1" width="69.140625" style="4" customWidth="1"/>
    <col min="2" max="2" width="9.42578125" style="4" customWidth="1"/>
    <col min="3" max="3" width="18.28515625" style="266" bestFit="1" customWidth="1"/>
    <col min="4" max="4" width="16.140625" style="266" customWidth="1"/>
    <col min="5" max="5" width="16.28515625" style="373" customWidth="1"/>
    <col min="6" max="6" width="18.7109375" style="266" customWidth="1"/>
    <col min="7" max="7" width="19.42578125" style="266" customWidth="1"/>
    <col min="8" max="8" width="21.7109375" style="266" bestFit="1" customWidth="1"/>
    <col min="9" max="9" width="22.85546875" style="266" customWidth="1"/>
    <col min="10" max="10" width="19.5703125" style="266" customWidth="1"/>
    <col min="11" max="11" width="20.5703125" style="266" customWidth="1"/>
    <col min="12" max="12" width="15" style="4" customWidth="1"/>
    <col min="13" max="16384" width="9.140625" style="4"/>
  </cols>
  <sheetData>
    <row r="1" spans="1:11" s="1" customFormat="1" ht="30.75" customHeight="1" thickBot="1" x14ac:dyDescent="0.25">
      <c r="A1" s="712" t="s">
        <v>383</v>
      </c>
      <c r="B1" s="713"/>
      <c r="C1" s="713"/>
      <c r="D1" s="713"/>
      <c r="E1" s="713"/>
      <c r="F1" s="713"/>
      <c r="G1" s="713"/>
      <c r="H1" s="713"/>
      <c r="I1" s="713"/>
      <c r="J1" s="713"/>
      <c r="K1" s="446" t="s">
        <v>319</v>
      </c>
    </row>
    <row r="2" spans="1:11" s="1" customFormat="1" ht="15" customHeight="1" thickBot="1" x14ac:dyDescent="0.3">
      <c r="A2" s="714" t="s">
        <v>41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</row>
    <row r="3" spans="1:11" s="1" customFormat="1" ht="16.5" thickBot="1" x14ac:dyDescent="0.3">
      <c r="A3" s="235" t="s">
        <v>77</v>
      </c>
      <c r="B3" s="234"/>
      <c r="C3" s="715" t="s">
        <v>37</v>
      </c>
      <c r="D3" s="715"/>
      <c r="E3" s="715"/>
      <c r="F3" s="715"/>
      <c r="G3" s="715"/>
      <c r="H3" s="715"/>
      <c r="I3" s="715"/>
      <c r="J3" s="715"/>
      <c r="K3" s="715"/>
    </row>
    <row r="4" spans="1:11" s="1" customFormat="1" ht="63.75" thickBot="1" x14ac:dyDescent="0.3">
      <c r="A4" s="9" t="s">
        <v>76</v>
      </c>
      <c r="B4" s="128" t="s">
        <v>18</v>
      </c>
      <c r="C4" s="268" t="s">
        <v>304</v>
      </c>
      <c r="D4" s="268" t="s">
        <v>277</v>
      </c>
      <c r="E4" s="480" t="s">
        <v>379</v>
      </c>
      <c r="F4" s="478" t="s">
        <v>278</v>
      </c>
      <c r="G4" s="477" t="s">
        <v>279</v>
      </c>
      <c r="H4" s="481" t="s">
        <v>380</v>
      </c>
      <c r="I4" s="477" t="s">
        <v>280</v>
      </c>
      <c r="J4" s="479" t="s">
        <v>281</v>
      </c>
      <c r="K4" s="482" t="s">
        <v>381</v>
      </c>
    </row>
    <row r="5" spans="1:11" s="1" customFormat="1" ht="15.75" x14ac:dyDescent="0.25">
      <c r="A5" s="38" t="s">
        <v>98</v>
      </c>
      <c r="B5" s="74"/>
      <c r="C5" s="269">
        <v>17669</v>
      </c>
      <c r="D5" s="269">
        <v>17023</v>
      </c>
      <c r="E5" s="269">
        <v>17023</v>
      </c>
      <c r="F5" s="269">
        <v>17669</v>
      </c>
      <c r="G5" s="363">
        <v>17023</v>
      </c>
      <c r="H5" s="363">
        <v>17023</v>
      </c>
      <c r="I5" s="312"/>
      <c r="J5" s="465"/>
      <c r="K5" s="483"/>
    </row>
    <row r="6" spans="1:11" s="1" customFormat="1" ht="15.75" x14ac:dyDescent="0.25">
      <c r="A6" s="180" t="s">
        <v>256</v>
      </c>
      <c r="B6" s="55"/>
      <c r="C6" s="270">
        <v>10126</v>
      </c>
      <c r="D6" s="270">
        <v>9636</v>
      </c>
      <c r="E6" s="270">
        <v>9636</v>
      </c>
      <c r="F6" s="270">
        <v>10126</v>
      </c>
      <c r="G6" s="399">
        <v>9636</v>
      </c>
      <c r="H6" s="399">
        <v>9636</v>
      </c>
      <c r="I6" s="313"/>
      <c r="J6" s="466"/>
      <c r="K6" s="254"/>
    </row>
    <row r="7" spans="1:11" s="1" customFormat="1" ht="15.75" x14ac:dyDescent="0.25">
      <c r="A7" s="12" t="s">
        <v>99</v>
      </c>
      <c r="B7" s="53"/>
      <c r="C7" s="271">
        <v>446</v>
      </c>
      <c r="D7" s="271">
        <v>446</v>
      </c>
      <c r="E7" s="271">
        <v>446</v>
      </c>
      <c r="F7" s="271">
        <v>446</v>
      </c>
      <c r="G7" s="335">
        <v>446</v>
      </c>
      <c r="H7" s="335">
        <v>446</v>
      </c>
      <c r="I7" s="314"/>
      <c r="J7" s="466"/>
      <c r="K7" s="254"/>
    </row>
    <row r="8" spans="1:11" s="1" customFormat="1" ht="15.75" x14ac:dyDescent="0.25">
      <c r="A8" s="61" t="s">
        <v>216</v>
      </c>
      <c r="B8" s="53"/>
      <c r="C8" s="272">
        <v>50</v>
      </c>
      <c r="D8" s="272">
        <v>37</v>
      </c>
      <c r="E8" s="272">
        <v>37</v>
      </c>
      <c r="F8" s="272">
        <v>50</v>
      </c>
      <c r="G8" s="400">
        <v>37</v>
      </c>
      <c r="H8" s="400">
        <v>37</v>
      </c>
      <c r="I8" s="314"/>
      <c r="J8" s="467"/>
      <c r="K8" s="254"/>
    </row>
    <row r="9" spans="1:11" s="1" customFormat="1" ht="15.75" x14ac:dyDescent="0.25">
      <c r="A9" s="61" t="s">
        <v>238</v>
      </c>
      <c r="B9" s="53"/>
      <c r="C9" s="272">
        <v>129</v>
      </c>
      <c r="D9" s="272">
        <v>129</v>
      </c>
      <c r="E9" s="272">
        <v>129</v>
      </c>
      <c r="F9" s="272">
        <v>129</v>
      </c>
      <c r="G9" s="400">
        <v>129</v>
      </c>
      <c r="H9" s="400">
        <v>129</v>
      </c>
      <c r="I9" s="314"/>
      <c r="J9" s="467"/>
      <c r="K9" s="254"/>
    </row>
    <row r="10" spans="1:11" s="1" customFormat="1" ht="31.5" x14ac:dyDescent="0.25">
      <c r="A10" s="147" t="s">
        <v>237</v>
      </c>
      <c r="B10" s="53"/>
      <c r="C10" s="273">
        <v>881</v>
      </c>
      <c r="D10" s="273">
        <v>784</v>
      </c>
      <c r="E10" s="273">
        <v>784</v>
      </c>
      <c r="F10" s="273">
        <v>881</v>
      </c>
      <c r="G10" s="401">
        <v>784</v>
      </c>
      <c r="H10" s="401">
        <v>784</v>
      </c>
      <c r="I10" s="314"/>
      <c r="J10" s="467"/>
      <c r="K10" s="254"/>
    </row>
    <row r="11" spans="1:11" s="1" customFormat="1" ht="15.75" x14ac:dyDescent="0.25">
      <c r="A11" s="59" t="s">
        <v>79</v>
      </c>
      <c r="B11" s="53"/>
      <c r="C11" s="274">
        <f t="shared" ref="C11:H11" si="0">C5+C7+C8+C9+C10</f>
        <v>19175</v>
      </c>
      <c r="D11" s="274">
        <f t="shared" si="0"/>
        <v>18419</v>
      </c>
      <c r="E11" s="274">
        <f t="shared" si="0"/>
        <v>18419</v>
      </c>
      <c r="F11" s="274">
        <f t="shared" si="0"/>
        <v>19175</v>
      </c>
      <c r="G11" s="274">
        <f t="shared" si="0"/>
        <v>18419</v>
      </c>
      <c r="H11" s="274">
        <f t="shared" si="0"/>
        <v>18419</v>
      </c>
      <c r="I11" s="315"/>
      <c r="J11" s="467"/>
      <c r="K11" s="254"/>
    </row>
    <row r="12" spans="1:11" s="1" customFormat="1" ht="15.75" x14ac:dyDescent="0.25">
      <c r="A12" s="12" t="s">
        <v>239</v>
      </c>
      <c r="B12" s="55"/>
      <c r="C12" s="275">
        <v>3728</v>
      </c>
      <c r="D12" s="275">
        <v>479</v>
      </c>
      <c r="E12" s="275">
        <v>479</v>
      </c>
      <c r="F12" s="275">
        <v>3728</v>
      </c>
      <c r="G12" s="334">
        <v>479</v>
      </c>
      <c r="H12" s="334">
        <v>479</v>
      </c>
      <c r="I12" s="313"/>
      <c r="J12" s="466"/>
      <c r="K12" s="254"/>
    </row>
    <row r="13" spans="1:11" s="1" customFormat="1" ht="15.75" x14ac:dyDescent="0.25">
      <c r="A13" s="183" t="s">
        <v>261</v>
      </c>
      <c r="B13" s="62"/>
      <c r="C13" s="276">
        <v>1178</v>
      </c>
      <c r="D13" s="276">
        <v>0</v>
      </c>
      <c r="E13" s="276">
        <v>0</v>
      </c>
      <c r="F13" s="276">
        <v>1178</v>
      </c>
      <c r="G13" s="276">
        <v>0</v>
      </c>
      <c r="H13" s="359">
        <v>0</v>
      </c>
      <c r="I13" s="314"/>
      <c r="J13" s="466"/>
      <c r="K13" s="254"/>
    </row>
    <row r="14" spans="1:11" s="1" customFormat="1" ht="15.75" x14ac:dyDescent="0.25">
      <c r="A14" s="133" t="s">
        <v>236</v>
      </c>
      <c r="B14" s="134"/>
      <c r="C14" s="277">
        <v>5060</v>
      </c>
      <c r="D14" s="277">
        <v>3623</v>
      </c>
      <c r="E14" s="277">
        <v>3623</v>
      </c>
      <c r="F14" s="277">
        <v>5060</v>
      </c>
      <c r="G14" s="402">
        <v>3623</v>
      </c>
      <c r="H14" s="402">
        <v>3623</v>
      </c>
      <c r="I14" s="316"/>
      <c r="J14" s="466"/>
      <c r="K14" s="254"/>
    </row>
    <row r="15" spans="1:11" s="1" customFormat="1" ht="15.75" x14ac:dyDescent="0.25">
      <c r="A15" s="57" t="s">
        <v>159</v>
      </c>
      <c r="B15" s="64"/>
      <c r="C15" s="278">
        <v>9602</v>
      </c>
      <c r="D15" s="278">
        <v>6618</v>
      </c>
      <c r="E15" s="278">
        <v>6618</v>
      </c>
      <c r="F15" s="278">
        <v>9602</v>
      </c>
      <c r="G15" s="358">
        <v>6618</v>
      </c>
      <c r="H15" s="358">
        <v>6618</v>
      </c>
      <c r="I15" s="317"/>
      <c r="J15" s="466"/>
      <c r="K15" s="254"/>
    </row>
    <row r="16" spans="1:11" s="1" customFormat="1" ht="16.5" thickBot="1" x14ac:dyDescent="0.3">
      <c r="A16" s="65" t="s">
        <v>80</v>
      </c>
      <c r="B16" s="58"/>
      <c r="C16" s="279">
        <f t="shared" ref="C16:H16" si="1">C12+C14+C15</f>
        <v>18390</v>
      </c>
      <c r="D16" s="279">
        <f t="shared" si="1"/>
        <v>10720</v>
      </c>
      <c r="E16" s="279">
        <f t="shared" si="1"/>
        <v>10720</v>
      </c>
      <c r="F16" s="279">
        <f t="shared" si="1"/>
        <v>18390</v>
      </c>
      <c r="G16" s="279">
        <f t="shared" si="1"/>
        <v>10720</v>
      </c>
      <c r="H16" s="279">
        <f t="shared" si="1"/>
        <v>10720</v>
      </c>
      <c r="I16" s="318"/>
      <c r="J16" s="468"/>
      <c r="K16" s="255"/>
    </row>
    <row r="17" spans="1:11" s="1" customFormat="1" ht="16.5" thickBot="1" x14ac:dyDescent="0.3">
      <c r="A17" s="49" t="s">
        <v>81</v>
      </c>
      <c r="B17" s="50" t="s">
        <v>42</v>
      </c>
      <c r="C17" s="280">
        <f>C11+C16</f>
        <v>37565</v>
      </c>
      <c r="D17" s="280">
        <f>D11+D16</f>
        <v>29139</v>
      </c>
      <c r="E17" s="280">
        <f>E11+E16</f>
        <v>29139</v>
      </c>
      <c r="F17" s="280">
        <f>F11+F16</f>
        <v>37565</v>
      </c>
      <c r="G17" s="339">
        <v>29139</v>
      </c>
      <c r="H17" s="339">
        <v>29139</v>
      </c>
      <c r="I17" s="319"/>
      <c r="J17" s="469"/>
      <c r="K17" s="256"/>
    </row>
    <row r="18" spans="1:11" s="1" customFormat="1" ht="15.75" x14ac:dyDescent="0.25">
      <c r="A18" s="73" t="s">
        <v>43</v>
      </c>
      <c r="B18" s="168" t="s">
        <v>44</v>
      </c>
      <c r="C18" s="281">
        <v>7010</v>
      </c>
      <c r="D18" s="281">
        <v>5371</v>
      </c>
      <c r="E18" s="281">
        <v>5371</v>
      </c>
      <c r="F18" s="281">
        <v>7010</v>
      </c>
      <c r="G18" s="403">
        <v>5371</v>
      </c>
      <c r="H18" s="403">
        <v>5371</v>
      </c>
      <c r="I18" s="320"/>
      <c r="J18" s="465"/>
      <c r="K18" s="483"/>
    </row>
    <row r="19" spans="1:11" s="1" customFormat="1" ht="16.5" thickBot="1" x14ac:dyDescent="0.3">
      <c r="A19" s="176" t="s">
        <v>256</v>
      </c>
      <c r="B19" s="175"/>
      <c r="C19" s="282">
        <v>2381</v>
      </c>
      <c r="D19" s="282">
        <v>1082</v>
      </c>
      <c r="E19" s="282">
        <v>1082</v>
      </c>
      <c r="F19" s="282">
        <v>2381</v>
      </c>
      <c r="G19" s="404">
        <v>1082</v>
      </c>
      <c r="H19" s="404">
        <v>1082</v>
      </c>
      <c r="I19" s="321"/>
      <c r="J19" s="470"/>
      <c r="K19" s="484"/>
    </row>
    <row r="20" spans="1:11" s="1" customFormat="1" ht="15.75" x14ac:dyDescent="0.25">
      <c r="A20" s="236" t="s">
        <v>184</v>
      </c>
      <c r="B20" s="168"/>
      <c r="C20" s="283">
        <v>35</v>
      </c>
      <c r="D20" s="283">
        <v>0</v>
      </c>
      <c r="E20" s="283"/>
      <c r="F20" s="283">
        <v>35</v>
      </c>
      <c r="G20" s="283">
        <v>0</v>
      </c>
      <c r="H20" s="283">
        <v>0</v>
      </c>
      <c r="I20" s="322"/>
      <c r="J20" s="465"/>
      <c r="K20" s="483"/>
    </row>
    <row r="21" spans="1:11" s="1" customFormat="1" ht="15.75" x14ac:dyDescent="0.25">
      <c r="A21" s="47" t="s">
        <v>307</v>
      </c>
      <c r="B21" s="76"/>
      <c r="C21" s="284">
        <v>0</v>
      </c>
      <c r="D21" s="284">
        <v>1246</v>
      </c>
      <c r="E21" s="284">
        <v>1246</v>
      </c>
      <c r="F21" s="284"/>
      <c r="G21" s="284">
        <v>1246</v>
      </c>
      <c r="H21" s="284">
        <v>1246</v>
      </c>
      <c r="I21" s="323"/>
      <c r="J21" s="465"/>
      <c r="K21" s="254"/>
    </row>
    <row r="22" spans="1:11" s="1" customFormat="1" ht="15.75" x14ac:dyDescent="0.25">
      <c r="A22" s="52" t="s">
        <v>45</v>
      </c>
      <c r="B22" s="53"/>
      <c r="C22" s="284">
        <v>410</v>
      </c>
      <c r="D22" s="284">
        <v>278</v>
      </c>
      <c r="E22" s="284">
        <v>278</v>
      </c>
      <c r="F22" s="284">
        <v>410</v>
      </c>
      <c r="G22" s="330">
        <v>278</v>
      </c>
      <c r="H22" s="330">
        <v>278</v>
      </c>
      <c r="I22" s="324"/>
      <c r="J22" s="467"/>
      <c r="K22" s="254"/>
    </row>
    <row r="23" spans="1:11" s="1" customFormat="1" ht="15.75" x14ac:dyDescent="0.25">
      <c r="A23" s="52" t="s">
        <v>160</v>
      </c>
      <c r="B23" s="53"/>
      <c r="C23" s="284">
        <v>6600</v>
      </c>
      <c r="D23" s="284">
        <v>3400</v>
      </c>
      <c r="E23" s="284">
        <v>3400</v>
      </c>
      <c r="F23" s="284">
        <v>6600</v>
      </c>
      <c r="G23" s="330">
        <v>3400</v>
      </c>
      <c r="H23" s="330">
        <v>3400</v>
      </c>
      <c r="I23" s="314"/>
      <c r="J23" s="467"/>
      <c r="K23" s="254"/>
    </row>
    <row r="24" spans="1:11" s="1" customFormat="1" ht="15.75" x14ac:dyDescent="0.25">
      <c r="A24" s="52" t="s">
        <v>46</v>
      </c>
      <c r="B24" s="63"/>
      <c r="C24" s="284">
        <v>4100</v>
      </c>
      <c r="D24" s="284">
        <v>2627</v>
      </c>
      <c r="E24" s="284">
        <v>2627</v>
      </c>
      <c r="F24" s="284">
        <v>4100</v>
      </c>
      <c r="G24" s="330">
        <v>2627</v>
      </c>
      <c r="H24" s="330">
        <v>2627</v>
      </c>
      <c r="I24" s="324"/>
      <c r="J24" s="467"/>
      <c r="K24" s="254"/>
    </row>
    <row r="25" spans="1:11" s="1" customFormat="1" ht="15.75" x14ac:dyDescent="0.25">
      <c r="A25" s="52" t="s">
        <v>259</v>
      </c>
      <c r="B25" s="63"/>
      <c r="C25" s="284">
        <v>900</v>
      </c>
      <c r="D25" s="284">
        <v>293</v>
      </c>
      <c r="E25" s="284">
        <v>293</v>
      </c>
      <c r="F25" s="284">
        <v>900</v>
      </c>
      <c r="G25" s="330">
        <v>293</v>
      </c>
      <c r="H25" s="330">
        <v>293</v>
      </c>
      <c r="I25" s="324"/>
      <c r="J25" s="467"/>
      <c r="K25" s="254"/>
    </row>
    <row r="26" spans="1:11" s="1" customFormat="1" ht="15.75" x14ac:dyDescent="0.25">
      <c r="A26" s="52" t="s">
        <v>264</v>
      </c>
      <c r="B26" s="63"/>
      <c r="C26" s="284">
        <v>500</v>
      </c>
      <c r="D26" s="284">
        <v>0</v>
      </c>
      <c r="E26" s="284">
        <v>0</v>
      </c>
      <c r="F26" s="284">
        <v>500</v>
      </c>
      <c r="G26" s="330">
        <v>0</v>
      </c>
      <c r="H26" s="330">
        <v>0</v>
      </c>
      <c r="I26" s="324"/>
      <c r="J26" s="467"/>
      <c r="K26" s="254"/>
    </row>
    <row r="27" spans="1:11" s="1" customFormat="1" ht="15.75" x14ac:dyDescent="0.25">
      <c r="A27" s="59" t="s">
        <v>139</v>
      </c>
      <c r="B27" s="53"/>
      <c r="C27" s="274">
        <f t="shared" ref="C27:H27" si="2">SUM(C20:C26)</f>
        <v>12545</v>
      </c>
      <c r="D27" s="274">
        <f t="shared" si="2"/>
        <v>7844</v>
      </c>
      <c r="E27" s="274">
        <f t="shared" si="2"/>
        <v>7844</v>
      </c>
      <c r="F27" s="274">
        <f t="shared" si="2"/>
        <v>12545</v>
      </c>
      <c r="G27" s="274">
        <f t="shared" si="2"/>
        <v>7844</v>
      </c>
      <c r="H27" s="274">
        <f t="shared" si="2"/>
        <v>7844</v>
      </c>
      <c r="I27" s="315"/>
      <c r="J27" s="467"/>
      <c r="K27" s="254"/>
    </row>
    <row r="28" spans="1:11" s="1" customFormat="1" ht="15.75" x14ac:dyDescent="0.25">
      <c r="A28" s="52" t="s">
        <v>201</v>
      </c>
      <c r="B28" s="53"/>
      <c r="C28" s="284">
        <v>900</v>
      </c>
      <c r="D28" s="284">
        <v>620</v>
      </c>
      <c r="E28" s="284">
        <v>620</v>
      </c>
      <c r="F28" s="284">
        <v>900</v>
      </c>
      <c r="G28" s="330">
        <v>620</v>
      </c>
      <c r="H28" s="330">
        <v>620</v>
      </c>
      <c r="I28" s="314"/>
      <c r="J28" s="467"/>
      <c r="K28" s="254"/>
    </row>
    <row r="29" spans="1:11" s="1" customFormat="1" ht="15.75" x14ac:dyDescent="0.25">
      <c r="A29" s="52" t="s">
        <v>161</v>
      </c>
      <c r="B29" s="53"/>
      <c r="C29" s="284">
        <v>590</v>
      </c>
      <c r="D29" s="284">
        <v>810</v>
      </c>
      <c r="E29" s="284">
        <v>810</v>
      </c>
      <c r="F29" s="284">
        <v>590</v>
      </c>
      <c r="G29" s="330">
        <v>810</v>
      </c>
      <c r="H29" s="330">
        <v>810</v>
      </c>
      <c r="I29" s="314"/>
      <c r="J29" s="467"/>
      <c r="K29" s="254"/>
    </row>
    <row r="30" spans="1:11" s="1" customFormat="1" ht="15.75" x14ac:dyDescent="0.25">
      <c r="A30" s="59" t="s">
        <v>82</v>
      </c>
      <c r="B30" s="53"/>
      <c r="C30" s="274">
        <f t="shared" ref="C30:H30" si="3">SUM(C28:C29)</f>
        <v>1490</v>
      </c>
      <c r="D30" s="274">
        <f t="shared" si="3"/>
        <v>1430</v>
      </c>
      <c r="E30" s="274">
        <f t="shared" si="3"/>
        <v>1430</v>
      </c>
      <c r="F30" s="274">
        <f t="shared" si="3"/>
        <v>1490</v>
      </c>
      <c r="G30" s="274">
        <f t="shared" si="3"/>
        <v>1430</v>
      </c>
      <c r="H30" s="274">
        <f t="shared" si="3"/>
        <v>1430</v>
      </c>
      <c r="I30" s="315"/>
      <c r="J30" s="467"/>
      <c r="K30" s="485"/>
    </row>
    <row r="31" spans="1:11" s="87" customFormat="1" ht="15.75" x14ac:dyDescent="0.25">
      <c r="A31" s="52" t="s">
        <v>47</v>
      </c>
      <c r="B31" s="68"/>
      <c r="C31" s="284">
        <v>550</v>
      </c>
      <c r="D31" s="284">
        <v>227</v>
      </c>
      <c r="E31" s="284">
        <v>227</v>
      </c>
      <c r="F31" s="284">
        <v>550</v>
      </c>
      <c r="G31" s="330">
        <v>227</v>
      </c>
      <c r="H31" s="330">
        <v>227</v>
      </c>
      <c r="I31" s="324"/>
      <c r="J31" s="471"/>
      <c r="K31" s="257"/>
    </row>
    <row r="32" spans="1:11" s="1" customFormat="1" ht="15.75" x14ac:dyDescent="0.25">
      <c r="A32" s="52" t="s">
        <v>48</v>
      </c>
      <c r="B32" s="53"/>
      <c r="C32" s="284">
        <v>1800</v>
      </c>
      <c r="D32" s="284">
        <v>1555</v>
      </c>
      <c r="E32" s="284">
        <v>1555</v>
      </c>
      <c r="F32" s="284">
        <v>1800</v>
      </c>
      <c r="G32" s="330">
        <v>1555</v>
      </c>
      <c r="H32" s="330">
        <v>1555</v>
      </c>
      <c r="I32" s="324"/>
      <c r="J32" s="467"/>
      <c r="K32" s="254"/>
    </row>
    <row r="33" spans="1:11" s="1" customFormat="1" ht="15.75" x14ac:dyDescent="0.25">
      <c r="A33" s="52" t="s">
        <v>49</v>
      </c>
      <c r="B33" s="53"/>
      <c r="C33" s="284">
        <v>840</v>
      </c>
      <c r="D33" s="284">
        <v>637</v>
      </c>
      <c r="E33" s="284">
        <v>637</v>
      </c>
      <c r="F33" s="284">
        <v>840</v>
      </c>
      <c r="G33" s="330">
        <v>637</v>
      </c>
      <c r="H33" s="330">
        <v>637</v>
      </c>
      <c r="I33" s="324"/>
      <c r="J33" s="467"/>
      <c r="K33" s="254"/>
    </row>
    <row r="34" spans="1:11" s="1" customFormat="1" ht="15.75" x14ac:dyDescent="0.25">
      <c r="A34" s="52" t="s">
        <v>214</v>
      </c>
      <c r="B34" s="53"/>
      <c r="C34" s="284">
        <v>3200</v>
      </c>
      <c r="D34" s="284">
        <v>1355</v>
      </c>
      <c r="E34" s="284">
        <v>1355</v>
      </c>
      <c r="F34" s="284">
        <v>3200</v>
      </c>
      <c r="G34" s="330">
        <v>1355</v>
      </c>
      <c r="H34" s="330">
        <v>1355</v>
      </c>
      <c r="I34" s="314"/>
      <c r="J34" s="467"/>
      <c r="K34" s="254"/>
    </row>
    <row r="35" spans="1:11" s="1" customFormat="1" ht="15.75" x14ac:dyDescent="0.25">
      <c r="A35" s="52" t="s">
        <v>162</v>
      </c>
      <c r="B35" s="53"/>
      <c r="C35" s="284">
        <v>5900</v>
      </c>
      <c r="D35" s="284">
        <v>1465</v>
      </c>
      <c r="E35" s="284">
        <v>1465</v>
      </c>
      <c r="F35" s="284">
        <v>5900</v>
      </c>
      <c r="G35" s="330">
        <v>1465</v>
      </c>
      <c r="H35" s="330">
        <v>1465</v>
      </c>
      <c r="I35" s="314"/>
      <c r="J35" s="467"/>
      <c r="K35" s="254"/>
    </row>
    <row r="36" spans="1:11" s="1" customFormat="1" ht="15.75" x14ac:dyDescent="0.25">
      <c r="A36" s="47" t="s">
        <v>241</v>
      </c>
      <c r="B36" s="53"/>
      <c r="C36" s="284">
        <v>2500</v>
      </c>
      <c r="D36" s="284">
        <v>607</v>
      </c>
      <c r="E36" s="284">
        <v>607</v>
      </c>
      <c r="F36" s="284">
        <v>2500</v>
      </c>
      <c r="G36" s="330">
        <v>607</v>
      </c>
      <c r="H36" s="330">
        <v>607</v>
      </c>
      <c r="I36" s="314"/>
      <c r="J36" s="467"/>
      <c r="K36" s="254"/>
    </row>
    <row r="37" spans="1:11" s="1" customFormat="1" ht="15.75" x14ac:dyDescent="0.25">
      <c r="A37" s="52" t="s">
        <v>185</v>
      </c>
      <c r="B37" s="53"/>
      <c r="C37" s="284">
        <v>220</v>
      </c>
      <c r="D37" s="284">
        <v>80</v>
      </c>
      <c r="E37" s="284">
        <v>80</v>
      </c>
      <c r="F37" s="284">
        <v>220</v>
      </c>
      <c r="G37" s="330">
        <v>80</v>
      </c>
      <c r="H37" s="330">
        <v>80</v>
      </c>
      <c r="I37" s="314"/>
      <c r="J37" s="467"/>
      <c r="K37" s="254"/>
    </row>
    <row r="38" spans="1:11" s="1" customFormat="1" ht="15.75" x14ac:dyDescent="0.25">
      <c r="A38" s="52" t="s">
        <v>163</v>
      </c>
      <c r="B38" s="53"/>
      <c r="C38" s="284">
        <v>4650</v>
      </c>
      <c r="D38" s="284">
        <v>9045</v>
      </c>
      <c r="E38" s="284">
        <v>9045</v>
      </c>
      <c r="F38" s="284">
        <v>4650</v>
      </c>
      <c r="G38" s="330">
        <v>9045</v>
      </c>
      <c r="H38" s="330">
        <v>9045</v>
      </c>
      <c r="I38" s="314"/>
      <c r="J38" s="467"/>
      <c r="K38" s="254"/>
    </row>
    <row r="39" spans="1:11" s="1" customFormat="1" ht="15.75" x14ac:dyDescent="0.25">
      <c r="A39" s="52" t="s">
        <v>166</v>
      </c>
      <c r="B39" s="53"/>
      <c r="C39" s="284">
        <v>1850</v>
      </c>
      <c r="D39" s="284">
        <v>1638</v>
      </c>
      <c r="E39" s="284">
        <v>1638</v>
      </c>
      <c r="F39" s="284">
        <v>1850</v>
      </c>
      <c r="G39" s="330">
        <v>1638</v>
      </c>
      <c r="H39" s="330">
        <v>1638</v>
      </c>
      <c r="I39" s="314"/>
      <c r="J39" s="467"/>
      <c r="K39" s="254"/>
    </row>
    <row r="40" spans="1:11" s="1" customFormat="1" ht="15.75" x14ac:dyDescent="0.25">
      <c r="A40" s="52" t="s">
        <v>187</v>
      </c>
      <c r="B40" s="53"/>
      <c r="C40" s="284">
        <v>3000</v>
      </c>
      <c r="D40" s="284">
        <v>1852</v>
      </c>
      <c r="E40" s="284">
        <v>1852</v>
      </c>
      <c r="F40" s="284">
        <v>3000</v>
      </c>
      <c r="G40" s="330">
        <v>1852</v>
      </c>
      <c r="H40" s="330">
        <v>1852</v>
      </c>
      <c r="I40" s="314"/>
      <c r="J40" s="467"/>
      <c r="K40" s="254"/>
    </row>
    <row r="41" spans="1:11" s="1" customFormat="1" ht="15.75" x14ac:dyDescent="0.25">
      <c r="A41" s="52" t="s">
        <v>186</v>
      </c>
      <c r="B41" s="53"/>
      <c r="C41" s="284">
        <v>1500</v>
      </c>
      <c r="D41" s="284">
        <v>1461</v>
      </c>
      <c r="E41" s="284">
        <v>1461</v>
      </c>
      <c r="F41" s="284">
        <v>1500</v>
      </c>
      <c r="G41" s="330">
        <v>1461</v>
      </c>
      <c r="H41" s="330">
        <v>1461</v>
      </c>
      <c r="I41" s="314"/>
      <c r="J41" s="467"/>
      <c r="K41" s="254"/>
    </row>
    <row r="42" spans="1:11" s="1" customFormat="1" ht="15.75" x14ac:dyDescent="0.25">
      <c r="A42" s="52" t="s">
        <v>265</v>
      </c>
      <c r="B42" s="53"/>
      <c r="C42" s="284">
        <v>16889</v>
      </c>
      <c r="D42" s="284">
        <v>3433</v>
      </c>
      <c r="E42" s="284">
        <v>3433</v>
      </c>
      <c r="F42" s="284">
        <v>16889</v>
      </c>
      <c r="G42" s="330">
        <v>3433</v>
      </c>
      <c r="H42" s="330">
        <v>3433</v>
      </c>
      <c r="I42" s="314"/>
      <c r="J42" s="467"/>
      <c r="K42" s="254"/>
    </row>
    <row r="43" spans="1:11" s="1" customFormat="1" ht="15.75" x14ac:dyDescent="0.25">
      <c r="A43" s="59" t="s">
        <v>83</v>
      </c>
      <c r="B43" s="53"/>
      <c r="C43" s="274">
        <f t="shared" ref="C43:H43" si="4">SUM(C31:C42)</f>
        <v>42899</v>
      </c>
      <c r="D43" s="274">
        <f t="shared" si="4"/>
        <v>23355</v>
      </c>
      <c r="E43" s="274">
        <f t="shared" si="4"/>
        <v>23355</v>
      </c>
      <c r="F43" s="274">
        <f t="shared" si="4"/>
        <v>42899</v>
      </c>
      <c r="G43" s="274">
        <f t="shared" si="4"/>
        <v>23355</v>
      </c>
      <c r="H43" s="274">
        <f t="shared" si="4"/>
        <v>23355</v>
      </c>
      <c r="I43" s="315"/>
      <c r="J43" s="467"/>
      <c r="K43" s="254"/>
    </row>
    <row r="44" spans="1:11" s="1" customFormat="1" ht="15.75" x14ac:dyDescent="0.25">
      <c r="A44" s="52" t="s">
        <v>234</v>
      </c>
      <c r="B44" s="53"/>
      <c r="C44" s="284">
        <v>805</v>
      </c>
      <c r="D44" s="284">
        <v>17</v>
      </c>
      <c r="E44" s="284">
        <v>17</v>
      </c>
      <c r="F44" s="284">
        <v>805</v>
      </c>
      <c r="G44" s="330">
        <v>17</v>
      </c>
      <c r="H44" s="330">
        <v>17</v>
      </c>
      <c r="I44" s="314"/>
      <c r="J44" s="467"/>
      <c r="K44" s="254"/>
    </row>
    <row r="45" spans="1:11" s="1" customFormat="1" ht="15.75" x14ac:dyDescent="0.25">
      <c r="A45" s="132" t="s">
        <v>263</v>
      </c>
      <c r="B45" s="186"/>
      <c r="C45" s="285">
        <v>755</v>
      </c>
      <c r="D45" s="285">
        <v>0</v>
      </c>
      <c r="E45" s="285">
        <v>0</v>
      </c>
      <c r="F45" s="285">
        <v>755</v>
      </c>
      <c r="G45" s="405">
        <v>0</v>
      </c>
      <c r="H45" s="405">
        <v>0</v>
      </c>
      <c r="I45" s="314"/>
      <c r="J45" s="467"/>
      <c r="K45" s="254"/>
    </row>
    <row r="46" spans="1:11" s="1" customFormat="1" ht="15.75" x14ac:dyDescent="0.25">
      <c r="A46" s="52" t="s">
        <v>228</v>
      </c>
      <c r="B46" s="53"/>
      <c r="C46" s="284">
        <v>300</v>
      </c>
      <c r="D46" s="284">
        <v>269</v>
      </c>
      <c r="E46" s="284">
        <v>269</v>
      </c>
      <c r="F46" s="284">
        <v>300</v>
      </c>
      <c r="G46" s="330">
        <v>269</v>
      </c>
      <c r="H46" s="330">
        <v>269</v>
      </c>
      <c r="I46" s="314"/>
      <c r="J46" s="467"/>
      <c r="K46" s="254"/>
    </row>
    <row r="47" spans="1:11" s="1" customFormat="1" ht="15.75" x14ac:dyDescent="0.25">
      <c r="A47" s="59" t="s">
        <v>229</v>
      </c>
      <c r="B47" s="53"/>
      <c r="C47" s="274">
        <f t="shared" ref="C47:H47" si="5">C44+C46</f>
        <v>1105</v>
      </c>
      <c r="D47" s="274">
        <f t="shared" si="5"/>
        <v>286</v>
      </c>
      <c r="E47" s="274">
        <f t="shared" si="5"/>
        <v>286</v>
      </c>
      <c r="F47" s="274">
        <f t="shared" si="5"/>
        <v>1105</v>
      </c>
      <c r="G47" s="274">
        <f t="shared" si="5"/>
        <v>286</v>
      </c>
      <c r="H47" s="274">
        <f t="shared" si="5"/>
        <v>286</v>
      </c>
      <c r="I47" s="315"/>
      <c r="J47" s="467"/>
      <c r="K47" s="254"/>
    </row>
    <row r="48" spans="1:11" s="1" customFormat="1" ht="18" customHeight="1" x14ac:dyDescent="0.25">
      <c r="A48" s="47" t="s">
        <v>164</v>
      </c>
      <c r="B48" s="53"/>
      <c r="C48" s="284">
        <v>14708</v>
      </c>
      <c r="D48" s="284">
        <v>5727</v>
      </c>
      <c r="E48" s="284">
        <v>5727</v>
      </c>
      <c r="F48" s="284">
        <v>14708</v>
      </c>
      <c r="G48" s="330">
        <v>5727</v>
      </c>
      <c r="H48" s="330">
        <v>5727</v>
      </c>
      <c r="I48" s="314"/>
      <c r="J48" s="467"/>
      <c r="K48" s="254"/>
    </row>
    <row r="49" spans="1:11" s="1" customFormat="1" ht="18" customHeight="1" x14ac:dyDescent="0.25">
      <c r="A49" s="180" t="s">
        <v>256</v>
      </c>
      <c r="B49" s="53"/>
      <c r="C49" s="285">
        <v>4695</v>
      </c>
      <c r="D49" s="285">
        <v>387</v>
      </c>
      <c r="E49" s="285">
        <v>387</v>
      </c>
      <c r="F49" s="285">
        <v>4695</v>
      </c>
      <c r="G49" s="405">
        <v>387</v>
      </c>
      <c r="H49" s="405">
        <v>387</v>
      </c>
      <c r="I49" s="314"/>
      <c r="J49" s="467"/>
      <c r="K49" s="254"/>
    </row>
    <row r="50" spans="1:11" s="1" customFormat="1" ht="15.75" x14ac:dyDescent="0.25">
      <c r="A50" s="52" t="s">
        <v>165</v>
      </c>
      <c r="B50" s="53"/>
      <c r="C50" s="284">
        <v>6145</v>
      </c>
      <c r="D50" s="284">
        <v>5030</v>
      </c>
      <c r="E50" s="284">
        <v>5030</v>
      </c>
      <c r="F50" s="284">
        <v>6145</v>
      </c>
      <c r="G50" s="330">
        <v>5030</v>
      </c>
      <c r="H50" s="330">
        <v>5030</v>
      </c>
      <c r="I50" s="314"/>
      <c r="J50" s="467"/>
      <c r="K50" s="254"/>
    </row>
    <row r="51" spans="1:11" s="1" customFormat="1" ht="15.75" x14ac:dyDescent="0.25">
      <c r="A51" s="70" t="s">
        <v>245</v>
      </c>
      <c r="B51" s="53"/>
      <c r="C51" s="284">
        <v>1000</v>
      </c>
      <c r="D51" s="284">
        <v>170</v>
      </c>
      <c r="E51" s="284">
        <v>170</v>
      </c>
      <c r="F51" s="284">
        <v>1000</v>
      </c>
      <c r="G51" s="330">
        <v>170</v>
      </c>
      <c r="H51" s="330">
        <v>170</v>
      </c>
      <c r="I51" s="314"/>
      <c r="J51" s="467"/>
      <c r="K51" s="254"/>
    </row>
    <row r="52" spans="1:11" s="1" customFormat="1" ht="16.5" thickBot="1" x14ac:dyDescent="0.3">
      <c r="A52" s="65" t="s">
        <v>84</v>
      </c>
      <c r="B52" s="58"/>
      <c r="C52" s="279">
        <f t="shared" ref="C52:H52" si="6">C48+C50+C51</f>
        <v>21853</v>
      </c>
      <c r="D52" s="279">
        <f t="shared" si="6"/>
        <v>10927</v>
      </c>
      <c r="E52" s="279">
        <f t="shared" si="6"/>
        <v>10927</v>
      </c>
      <c r="F52" s="279">
        <f t="shared" si="6"/>
        <v>21853</v>
      </c>
      <c r="G52" s="279">
        <f t="shared" si="6"/>
        <v>10927</v>
      </c>
      <c r="H52" s="279">
        <f t="shared" si="6"/>
        <v>10927</v>
      </c>
      <c r="I52" s="318"/>
      <c r="J52" s="468"/>
      <c r="K52" s="255"/>
    </row>
    <row r="53" spans="1:11" s="1" customFormat="1" ht="16.5" thickBot="1" x14ac:dyDescent="0.3">
      <c r="A53" s="49" t="s">
        <v>85</v>
      </c>
      <c r="B53" s="50" t="s">
        <v>50</v>
      </c>
      <c r="C53" s="280">
        <f t="shared" ref="C53:H53" si="7">C27+C30+C43+C47+C52</f>
        <v>79892</v>
      </c>
      <c r="D53" s="280">
        <f t="shared" si="7"/>
        <v>43842</v>
      </c>
      <c r="E53" s="280">
        <f t="shared" si="7"/>
        <v>43842</v>
      </c>
      <c r="F53" s="280">
        <f t="shared" si="7"/>
        <v>79892</v>
      </c>
      <c r="G53" s="280">
        <f t="shared" si="7"/>
        <v>43842</v>
      </c>
      <c r="H53" s="280">
        <f t="shared" si="7"/>
        <v>43842</v>
      </c>
      <c r="I53" s="319"/>
      <c r="J53" s="469"/>
      <c r="K53" s="256"/>
    </row>
    <row r="54" spans="1:11" s="88" customFormat="1" ht="15.75" x14ac:dyDescent="0.25">
      <c r="A54" s="38" t="s">
        <v>199</v>
      </c>
      <c r="B54" s="69"/>
      <c r="C54" s="269">
        <v>1638</v>
      </c>
      <c r="D54" s="269">
        <v>1435</v>
      </c>
      <c r="E54" s="269">
        <v>1435</v>
      </c>
      <c r="F54" s="269">
        <v>1638</v>
      </c>
      <c r="G54" s="363">
        <v>1435</v>
      </c>
      <c r="H54" s="363">
        <v>1435</v>
      </c>
      <c r="I54" s="312"/>
      <c r="J54" s="472"/>
      <c r="K54" s="486"/>
    </row>
    <row r="55" spans="1:11" s="88" customFormat="1" ht="15.75" x14ac:dyDescent="0.25">
      <c r="A55" s="238" t="s">
        <v>317</v>
      </c>
      <c r="B55" s="233"/>
      <c r="C55" s="270">
        <v>450</v>
      </c>
      <c r="D55" s="270">
        <v>0</v>
      </c>
      <c r="E55" s="270">
        <v>0</v>
      </c>
      <c r="F55" s="270">
        <v>450</v>
      </c>
      <c r="G55" s="271">
        <v>0</v>
      </c>
      <c r="H55" s="271">
        <v>0</v>
      </c>
      <c r="I55" s="325"/>
      <c r="J55" s="473"/>
      <c r="K55" s="487"/>
    </row>
    <row r="56" spans="1:11" s="1" customFormat="1" ht="16.5" thickBot="1" x14ac:dyDescent="0.3">
      <c r="A56" s="71" t="s">
        <v>209</v>
      </c>
      <c r="B56" s="72"/>
      <c r="C56" s="286">
        <v>495</v>
      </c>
      <c r="D56" s="286">
        <v>495</v>
      </c>
      <c r="E56" s="286">
        <v>495</v>
      </c>
      <c r="F56" s="286">
        <v>495</v>
      </c>
      <c r="G56" s="406">
        <v>495</v>
      </c>
      <c r="H56" s="406">
        <v>495</v>
      </c>
      <c r="I56" s="326"/>
      <c r="J56" s="468"/>
      <c r="K56" s="255"/>
    </row>
    <row r="57" spans="1:11" s="1" customFormat="1" ht="16.5" thickBot="1" x14ac:dyDescent="0.3">
      <c r="A57" s="49" t="s">
        <v>86</v>
      </c>
      <c r="B57" s="50" t="s">
        <v>51</v>
      </c>
      <c r="C57" s="280">
        <f t="shared" ref="C57:H57" si="8">C54+C56</f>
        <v>2133</v>
      </c>
      <c r="D57" s="280">
        <f t="shared" si="8"/>
        <v>1930</v>
      </c>
      <c r="E57" s="280">
        <f t="shared" si="8"/>
        <v>1930</v>
      </c>
      <c r="F57" s="280">
        <f t="shared" si="8"/>
        <v>2133</v>
      </c>
      <c r="G57" s="280">
        <f t="shared" si="8"/>
        <v>1930</v>
      </c>
      <c r="H57" s="280">
        <f t="shared" si="8"/>
        <v>1930</v>
      </c>
      <c r="I57" s="319"/>
      <c r="J57" s="469"/>
      <c r="K57" s="256"/>
    </row>
    <row r="58" spans="1:11" s="1" customFormat="1" ht="19.5" customHeight="1" x14ac:dyDescent="0.25">
      <c r="A58" s="253" t="s">
        <v>318</v>
      </c>
      <c r="B58" s="36"/>
      <c r="C58" s="287">
        <v>0</v>
      </c>
      <c r="D58" s="287">
        <v>128</v>
      </c>
      <c r="E58" s="287">
        <v>128</v>
      </c>
      <c r="F58" s="287">
        <v>0</v>
      </c>
      <c r="G58" s="407">
        <v>128</v>
      </c>
      <c r="H58" s="407">
        <v>128</v>
      </c>
      <c r="I58" s="327"/>
      <c r="J58" s="474"/>
      <c r="K58" s="483"/>
    </row>
    <row r="59" spans="1:11" s="1" customFormat="1" ht="19.5" customHeight="1" x14ac:dyDescent="0.25">
      <c r="A59" s="77" t="s">
        <v>52</v>
      </c>
      <c r="B59" s="62"/>
      <c r="C59" s="274">
        <f t="shared" ref="C59:H59" si="9">SUM(C60:C71)</f>
        <v>838</v>
      </c>
      <c r="D59" s="274">
        <f t="shared" si="9"/>
        <v>3026</v>
      </c>
      <c r="E59" s="274">
        <f t="shared" si="9"/>
        <v>3026</v>
      </c>
      <c r="F59" s="274">
        <f t="shared" si="9"/>
        <v>838</v>
      </c>
      <c r="G59" s="274">
        <f t="shared" si="9"/>
        <v>3026</v>
      </c>
      <c r="H59" s="274">
        <f t="shared" si="9"/>
        <v>3026</v>
      </c>
      <c r="I59" s="314"/>
      <c r="J59" s="466"/>
      <c r="K59" s="254"/>
    </row>
    <row r="60" spans="1:11" s="1" customFormat="1" ht="19.5" customHeight="1" x14ac:dyDescent="0.25">
      <c r="A60" s="79" t="s">
        <v>308</v>
      </c>
      <c r="B60" s="55"/>
      <c r="C60" s="288">
        <v>0</v>
      </c>
      <c r="D60" s="288">
        <v>450</v>
      </c>
      <c r="E60" s="288">
        <v>450</v>
      </c>
      <c r="F60" s="288">
        <v>0</v>
      </c>
      <c r="G60" s="331">
        <v>450</v>
      </c>
      <c r="H60" s="331">
        <v>450</v>
      </c>
      <c r="I60" s="313"/>
      <c r="J60" s="466"/>
      <c r="K60" s="254"/>
    </row>
    <row r="61" spans="1:11" s="89" customFormat="1" ht="20.100000000000001" customHeight="1" x14ac:dyDescent="0.25">
      <c r="A61" s="52" t="s">
        <v>190</v>
      </c>
      <c r="B61" s="75"/>
      <c r="C61" s="284">
        <v>0</v>
      </c>
      <c r="D61" s="284">
        <v>0</v>
      </c>
      <c r="E61" s="284">
        <v>0</v>
      </c>
      <c r="F61" s="284">
        <v>0</v>
      </c>
      <c r="G61" s="330">
        <v>0</v>
      </c>
      <c r="H61" s="330">
        <v>0</v>
      </c>
      <c r="I61" s="324"/>
      <c r="J61" s="475"/>
      <c r="K61" s="488"/>
    </row>
    <row r="62" spans="1:11" s="1" customFormat="1" ht="20.100000000000001" customHeight="1" x14ac:dyDescent="0.25">
      <c r="A62" s="52" t="s">
        <v>191</v>
      </c>
      <c r="B62" s="62"/>
      <c r="C62" s="284">
        <v>215</v>
      </c>
      <c r="D62" s="284">
        <v>91</v>
      </c>
      <c r="E62" s="284">
        <v>91</v>
      </c>
      <c r="F62" s="284">
        <v>215</v>
      </c>
      <c r="G62" s="330">
        <v>91</v>
      </c>
      <c r="H62" s="330">
        <v>91</v>
      </c>
      <c r="I62" s="324"/>
      <c r="J62" s="466"/>
      <c r="K62" s="254"/>
    </row>
    <row r="63" spans="1:11" s="1" customFormat="1" ht="31.5" x14ac:dyDescent="0.25">
      <c r="A63" s="47" t="s">
        <v>309</v>
      </c>
      <c r="B63" s="76"/>
      <c r="C63" s="284">
        <v>0</v>
      </c>
      <c r="D63" s="284">
        <v>750</v>
      </c>
      <c r="E63" s="284">
        <v>750</v>
      </c>
      <c r="F63" s="284">
        <v>0</v>
      </c>
      <c r="G63" s="330">
        <v>750</v>
      </c>
      <c r="H63" s="330">
        <v>750</v>
      </c>
      <c r="I63" s="324"/>
      <c r="J63" s="466"/>
      <c r="K63" s="254"/>
    </row>
    <row r="64" spans="1:11" s="1" customFormat="1" ht="15.75" x14ac:dyDescent="0.25">
      <c r="A64" s="47" t="s">
        <v>310</v>
      </c>
      <c r="B64" s="76"/>
      <c r="C64" s="284">
        <v>0</v>
      </c>
      <c r="D64" s="284">
        <v>23</v>
      </c>
      <c r="E64" s="284">
        <v>23</v>
      </c>
      <c r="F64" s="284"/>
      <c r="G64" s="330">
        <v>23</v>
      </c>
      <c r="H64" s="330">
        <v>23</v>
      </c>
      <c r="I64" s="324"/>
      <c r="J64" s="466"/>
      <c r="K64" s="254"/>
    </row>
    <row r="65" spans="1:11" s="1" customFormat="1" ht="15.75" x14ac:dyDescent="0.25">
      <c r="A65" s="70" t="s">
        <v>200</v>
      </c>
      <c r="B65" s="76"/>
      <c r="C65" s="284">
        <v>10</v>
      </c>
      <c r="D65" s="284">
        <v>0</v>
      </c>
      <c r="E65" s="284">
        <v>0</v>
      </c>
      <c r="F65" s="284">
        <v>10</v>
      </c>
      <c r="G65" s="330">
        <v>0</v>
      </c>
      <c r="H65" s="330">
        <v>0</v>
      </c>
      <c r="I65" s="324"/>
      <c r="J65" s="466"/>
      <c r="K65" s="254"/>
    </row>
    <row r="66" spans="1:11" s="1" customFormat="1" ht="20.100000000000001" customHeight="1" x14ac:dyDescent="0.25">
      <c r="A66" s="52" t="s">
        <v>53</v>
      </c>
      <c r="B66" s="62"/>
      <c r="C66" s="284">
        <v>464</v>
      </c>
      <c r="D66" s="284">
        <v>464</v>
      </c>
      <c r="E66" s="284">
        <v>464</v>
      </c>
      <c r="F66" s="284">
        <v>464</v>
      </c>
      <c r="G66" s="330">
        <v>464</v>
      </c>
      <c r="H66" s="330">
        <v>464</v>
      </c>
      <c r="I66" s="324"/>
      <c r="J66" s="466"/>
      <c r="K66" s="254"/>
    </row>
    <row r="67" spans="1:11" s="1" customFormat="1" ht="20.100000000000001" customHeight="1" x14ac:dyDescent="0.25">
      <c r="A67" s="52" t="s">
        <v>311</v>
      </c>
      <c r="B67" s="62"/>
      <c r="C67" s="284">
        <v>0</v>
      </c>
      <c r="D67" s="284">
        <v>291</v>
      </c>
      <c r="E67" s="284">
        <v>291</v>
      </c>
      <c r="F67" s="284">
        <v>0</v>
      </c>
      <c r="G67" s="330">
        <v>291</v>
      </c>
      <c r="H67" s="330">
        <v>291</v>
      </c>
      <c r="I67" s="324"/>
      <c r="J67" s="466"/>
      <c r="K67" s="254"/>
    </row>
    <row r="68" spans="1:11" s="1" customFormat="1" ht="31.5" x14ac:dyDescent="0.25">
      <c r="A68" s="47" t="s">
        <v>314</v>
      </c>
      <c r="B68" s="62"/>
      <c r="C68" s="284">
        <v>0</v>
      </c>
      <c r="D68" s="284">
        <v>397</v>
      </c>
      <c r="E68" s="284">
        <v>397</v>
      </c>
      <c r="F68" s="284"/>
      <c r="G68" s="330">
        <v>397</v>
      </c>
      <c r="H68" s="330">
        <v>397</v>
      </c>
      <c r="I68" s="324"/>
      <c r="J68" s="466"/>
      <c r="K68" s="254"/>
    </row>
    <row r="69" spans="1:11" s="1" customFormat="1" ht="31.5" x14ac:dyDescent="0.25">
      <c r="A69" s="47" t="s">
        <v>315</v>
      </c>
      <c r="B69" s="62"/>
      <c r="C69" s="284">
        <v>0</v>
      </c>
      <c r="D69" s="284">
        <v>196</v>
      </c>
      <c r="E69" s="284">
        <v>196</v>
      </c>
      <c r="F69" s="284"/>
      <c r="G69" s="330">
        <v>196</v>
      </c>
      <c r="H69" s="330">
        <v>196</v>
      </c>
      <c r="I69" s="324"/>
      <c r="J69" s="466"/>
      <c r="K69" s="254"/>
    </row>
    <row r="70" spans="1:11" s="1" customFormat="1" ht="31.5" x14ac:dyDescent="0.25">
      <c r="A70" s="47" t="s">
        <v>316</v>
      </c>
      <c r="B70" s="62"/>
      <c r="C70" s="284">
        <v>0</v>
      </c>
      <c r="D70" s="284">
        <v>215</v>
      </c>
      <c r="E70" s="284">
        <v>215</v>
      </c>
      <c r="F70" s="284"/>
      <c r="G70" s="330">
        <v>215</v>
      </c>
      <c r="H70" s="330">
        <v>215</v>
      </c>
      <c r="I70" s="324"/>
      <c r="J70" s="466"/>
      <c r="K70" s="254"/>
    </row>
    <row r="71" spans="1:11" s="1" customFormat="1" ht="20.100000000000001" customHeight="1" x14ac:dyDescent="0.25">
      <c r="A71" s="52" t="s">
        <v>270</v>
      </c>
      <c r="B71" s="62"/>
      <c r="C71" s="284">
        <v>149</v>
      </c>
      <c r="D71" s="284">
        <v>149</v>
      </c>
      <c r="E71" s="284">
        <v>149</v>
      </c>
      <c r="F71" s="284">
        <v>149</v>
      </c>
      <c r="G71" s="330">
        <v>149</v>
      </c>
      <c r="H71" s="330">
        <v>149</v>
      </c>
      <c r="I71" s="324"/>
      <c r="J71" s="466"/>
      <c r="K71" s="254"/>
    </row>
    <row r="72" spans="1:11" s="1" customFormat="1" ht="21" customHeight="1" x14ac:dyDescent="0.25">
      <c r="A72" s="77" t="s">
        <v>54</v>
      </c>
      <c r="B72" s="78"/>
      <c r="C72" s="274">
        <f t="shared" ref="C72:H72" si="10">SUM(C73:C90)</f>
        <v>11520</v>
      </c>
      <c r="D72" s="274">
        <f t="shared" si="10"/>
        <v>13405</v>
      </c>
      <c r="E72" s="274">
        <f t="shared" si="10"/>
        <v>13405</v>
      </c>
      <c r="F72" s="274">
        <f t="shared" si="10"/>
        <v>11520</v>
      </c>
      <c r="G72" s="274">
        <f t="shared" si="10"/>
        <v>13405</v>
      </c>
      <c r="H72" s="274">
        <f t="shared" si="10"/>
        <v>13405</v>
      </c>
      <c r="I72" s="314"/>
      <c r="J72" s="467"/>
      <c r="K72" s="485"/>
    </row>
    <row r="73" spans="1:11" s="1" customFormat="1" ht="15.75" x14ac:dyDescent="0.25">
      <c r="A73" s="47" t="s">
        <v>167</v>
      </c>
      <c r="B73" s="78"/>
      <c r="C73" s="284">
        <v>250</v>
      </c>
      <c r="D73" s="284">
        <v>265</v>
      </c>
      <c r="E73" s="284">
        <v>265</v>
      </c>
      <c r="F73" s="284">
        <v>250</v>
      </c>
      <c r="G73" s="330">
        <v>265</v>
      </c>
      <c r="H73" s="330">
        <v>265</v>
      </c>
      <c r="I73" s="314"/>
      <c r="J73" s="467"/>
      <c r="K73" s="254"/>
    </row>
    <row r="74" spans="1:11" s="1" customFormat="1" ht="33" customHeight="1" x14ac:dyDescent="0.25">
      <c r="A74" s="47" t="s">
        <v>271</v>
      </c>
      <c r="B74" s="78"/>
      <c r="C74" s="284">
        <v>2500</v>
      </c>
      <c r="D74" s="284">
        <v>2856</v>
      </c>
      <c r="E74" s="284">
        <v>2856</v>
      </c>
      <c r="F74" s="284">
        <v>2500</v>
      </c>
      <c r="G74" s="330">
        <v>2856</v>
      </c>
      <c r="H74" s="330">
        <v>2856</v>
      </c>
      <c r="I74" s="314"/>
      <c r="J74" s="467"/>
      <c r="K74" s="254"/>
    </row>
    <row r="75" spans="1:11" s="1" customFormat="1" ht="20.100000000000001" customHeight="1" x14ac:dyDescent="0.25">
      <c r="A75" s="52" t="s">
        <v>188</v>
      </c>
      <c r="B75" s="78"/>
      <c r="C75" s="284">
        <v>25</v>
      </c>
      <c r="D75" s="284">
        <v>25</v>
      </c>
      <c r="E75" s="284">
        <v>25</v>
      </c>
      <c r="F75" s="284">
        <v>25</v>
      </c>
      <c r="G75" s="330">
        <v>25</v>
      </c>
      <c r="H75" s="330">
        <v>25</v>
      </c>
      <c r="I75" s="324"/>
      <c r="J75" s="467"/>
      <c r="K75" s="254"/>
    </row>
    <row r="76" spans="1:11" s="1" customFormat="1" ht="20.100000000000001" customHeight="1" x14ac:dyDescent="0.25">
      <c r="A76" s="52" t="s">
        <v>192</v>
      </c>
      <c r="B76" s="76"/>
      <c r="C76" s="284">
        <v>130</v>
      </c>
      <c r="D76" s="284">
        <v>130</v>
      </c>
      <c r="E76" s="284">
        <v>130</v>
      </c>
      <c r="F76" s="284">
        <v>130</v>
      </c>
      <c r="G76" s="330">
        <v>130</v>
      </c>
      <c r="H76" s="330">
        <v>130</v>
      </c>
      <c r="I76" s="324"/>
      <c r="J76" s="467"/>
      <c r="K76" s="254"/>
    </row>
    <row r="77" spans="1:11" s="1" customFormat="1" ht="20.100000000000001" customHeight="1" x14ac:dyDescent="0.25">
      <c r="A77" s="52" t="s">
        <v>55</v>
      </c>
      <c r="B77" s="76"/>
      <c r="C77" s="284">
        <v>20</v>
      </c>
      <c r="D77" s="284">
        <v>15</v>
      </c>
      <c r="E77" s="284">
        <v>15</v>
      </c>
      <c r="F77" s="284">
        <v>20</v>
      </c>
      <c r="G77" s="330">
        <v>15</v>
      </c>
      <c r="H77" s="330">
        <v>15</v>
      </c>
      <c r="I77" s="324"/>
      <c r="J77" s="467"/>
      <c r="K77" s="254"/>
    </row>
    <row r="78" spans="1:11" s="1" customFormat="1" ht="20.100000000000001" customHeight="1" x14ac:dyDescent="0.25">
      <c r="A78" s="52" t="s">
        <v>193</v>
      </c>
      <c r="B78" s="76"/>
      <c r="C78" s="284">
        <v>250</v>
      </c>
      <c r="D78" s="284">
        <v>520</v>
      </c>
      <c r="E78" s="284">
        <v>520</v>
      </c>
      <c r="F78" s="284">
        <v>250</v>
      </c>
      <c r="G78" s="330">
        <v>520</v>
      </c>
      <c r="H78" s="330">
        <v>520</v>
      </c>
      <c r="I78" s="324"/>
      <c r="J78" s="467"/>
      <c r="K78" s="254"/>
    </row>
    <row r="79" spans="1:11" s="1" customFormat="1" ht="18.75" customHeight="1" x14ac:dyDescent="0.25">
      <c r="A79" s="47" t="s">
        <v>56</v>
      </c>
      <c r="B79" s="76"/>
      <c r="C79" s="284">
        <v>10</v>
      </c>
      <c r="D79" s="284">
        <v>0</v>
      </c>
      <c r="E79" s="284">
        <v>0</v>
      </c>
      <c r="F79" s="284">
        <v>10</v>
      </c>
      <c r="G79" s="330">
        <v>0</v>
      </c>
      <c r="H79" s="330">
        <v>0</v>
      </c>
      <c r="I79" s="324"/>
      <c r="J79" s="467"/>
      <c r="K79" s="254"/>
    </row>
    <row r="80" spans="1:11" s="1" customFormat="1" ht="18.75" customHeight="1" x14ac:dyDescent="0.25">
      <c r="A80" s="47" t="s">
        <v>243</v>
      </c>
      <c r="B80" s="76"/>
      <c r="C80" s="284">
        <v>3800</v>
      </c>
      <c r="D80" s="284">
        <v>3672</v>
      </c>
      <c r="E80" s="284">
        <v>3672</v>
      </c>
      <c r="F80" s="284">
        <v>3800</v>
      </c>
      <c r="G80" s="330">
        <v>3672</v>
      </c>
      <c r="H80" s="330">
        <v>3672</v>
      </c>
      <c r="I80" s="324"/>
      <c r="J80" s="467"/>
      <c r="K80" s="254"/>
    </row>
    <row r="81" spans="1:11" s="1" customFormat="1" ht="18.75" customHeight="1" x14ac:dyDescent="0.25">
      <c r="A81" s="47" t="s">
        <v>168</v>
      </c>
      <c r="B81" s="76"/>
      <c r="C81" s="284">
        <v>2000</v>
      </c>
      <c r="D81" s="284">
        <v>2976</v>
      </c>
      <c r="E81" s="284">
        <v>2976</v>
      </c>
      <c r="F81" s="284">
        <v>2000</v>
      </c>
      <c r="G81" s="330">
        <v>2976</v>
      </c>
      <c r="H81" s="330">
        <v>2976</v>
      </c>
      <c r="I81" s="324"/>
      <c r="J81" s="467"/>
      <c r="K81" s="254"/>
    </row>
    <row r="82" spans="1:11" s="1" customFormat="1" ht="17.25" customHeight="1" x14ac:dyDescent="0.25">
      <c r="A82" s="52" t="s">
        <v>57</v>
      </c>
      <c r="B82" s="78"/>
      <c r="C82" s="284">
        <v>32</v>
      </c>
      <c r="D82" s="284">
        <v>0</v>
      </c>
      <c r="E82" s="284">
        <v>0</v>
      </c>
      <c r="F82" s="284">
        <v>32</v>
      </c>
      <c r="G82" s="330">
        <v>0</v>
      </c>
      <c r="H82" s="330">
        <v>0</v>
      </c>
      <c r="I82" s="324"/>
      <c r="J82" s="467"/>
      <c r="K82" s="254"/>
    </row>
    <row r="83" spans="1:11" s="1" customFormat="1" ht="20.100000000000001" customHeight="1" x14ac:dyDescent="0.25">
      <c r="A83" s="84" t="s">
        <v>58</v>
      </c>
      <c r="B83" s="36"/>
      <c r="C83" s="289">
        <v>10</v>
      </c>
      <c r="D83" s="289">
        <v>0</v>
      </c>
      <c r="E83" s="289">
        <v>0</v>
      </c>
      <c r="F83" s="289">
        <v>10</v>
      </c>
      <c r="G83" s="361">
        <v>0</v>
      </c>
      <c r="H83" s="361">
        <v>0</v>
      </c>
      <c r="I83" s="328"/>
      <c r="J83" s="467"/>
      <c r="K83" s="254"/>
    </row>
    <row r="84" spans="1:11" s="1" customFormat="1" ht="20.100000000000001" customHeight="1" x14ac:dyDescent="0.25">
      <c r="A84" s="52" t="s">
        <v>59</v>
      </c>
      <c r="B84" s="76"/>
      <c r="C84" s="284">
        <v>500</v>
      </c>
      <c r="D84" s="284">
        <v>890</v>
      </c>
      <c r="E84" s="284">
        <v>890</v>
      </c>
      <c r="F84" s="284">
        <v>500</v>
      </c>
      <c r="G84" s="330">
        <v>890</v>
      </c>
      <c r="H84" s="330">
        <v>890</v>
      </c>
      <c r="I84" s="324"/>
      <c r="J84" s="467"/>
      <c r="K84" s="254"/>
    </row>
    <row r="85" spans="1:11" s="1" customFormat="1" ht="20.100000000000001" customHeight="1" x14ac:dyDescent="0.25">
      <c r="A85" s="52" t="s">
        <v>60</v>
      </c>
      <c r="B85" s="76"/>
      <c r="C85" s="284">
        <v>50</v>
      </c>
      <c r="D85" s="284">
        <v>0</v>
      </c>
      <c r="E85" s="284">
        <v>0</v>
      </c>
      <c r="F85" s="284">
        <v>50</v>
      </c>
      <c r="G85" s="330">
        <v>0</v>
      </c>
      <c r="H85" s="330">
        <v>0</v>
      </c>
      <c r="I85" s="324"/>
      <c r="J85" s="467"/>
      <c r="K85" s="254"/>
    </row>
    <row r="86" spans="1:11" s="1" customFormat="1" ht="19.5" customHeight="1" x14ac:dyDescent="0.25">
      <c r="A86" s="47" t="s">
        <v>61</v>
      </c>
      <c r="B86" s="76"/>
      <c r="C86" s="284">
        <v>1500</v>
      </c>
      <c r="D86" s="284">
        <v>1653</v>
      </c>
      <c r="E86" s="284">
        <v>1653</v>
      </c>
      <c r="F86" s="284">
        <v>1500</v>
      </c>
      <c r="G86" s="330">
        <v>1653</v>
      </c>
      <c r="H86" s="330">
        <v>1653</v>
      </c>
      <c r="I86" s="324"/>
      <c r="J86" s="467"/>
      <c r="K86" s="254"/>
    </row>
    <row r="87" spans="1:11" s="1" customFormat="1" ht="19.5" customHeight="1" x14ac:dyDescent="0.25">
      <c r="A87" s="47" t="s">
        <v>169</v>
      </c>
      <c r="B87" s="76"/>
      <c r="C87" s="284">
        <v>100</v>
      </c>
      <c r="D87" s="284">
        <v>100</v>
      </c>
      <c r="E87" s="284">
        <v>100</v>
      </c>
      <c r="F87" s="284">
        <v>100</v>
      </c>
      <c r="G87" s="330">
        <v>100</v>
      </c>
      <c r="H87" s="330">
        <v>100</v>
      </c>
      <c r="I87" s="324"/>
      <c r="J87" s="467"/>
      <c r="K87" s="254"/>
    </row>
    <row r="88" spans="1:11" s="1" customFormat="1" ht="19.5" customHeight="1" x14ac:dyDescent="0.25">
      <c r="A88" s="47" t="s">
        <v>258</v>
      </c>
      <c r="B88" s="165"/>
      <c r="C88" s="284">
        <v>50</v>
      </c>
      <c r="D88" s="284">
        <v>10</v>
      </c>
      <c r="E88" s="284">
        <v>10</v>
      </c>
      <c r="F88" s="284">
        <v>50</v>
      </c>
      <c r="G88" s="330">
        <v>10</v>
      </c>
      <c r="H88" s="330">
        <v>10</v>
      </c>
      <c r="I88" s="324"/>
      <c r="J88" s="467"/>
      <c r="K88" s="254"/>
    </row>
    <row r="89" spans="1:11" s="1" customFormat="1" ht="21" customHeight="1" x14ac:dyDescent="0.25">
      <c r="A89" s="47" t="s">
        <v>242</v>
      </c>
      <c r="B89" s="76"/>
      <c r="C89" s="284">
        <v>65</v>
      </c>
      <c r="D89" s="284">
        <v>64</v>
      </c>
      <c r="E89" s="284">
        <v>64</v>
      </c>
      <c r="F89" s="284">
        <v>65</v>
      </c>
      <c r="G89" s="330">
        <v>64</v>
      </c>
      <c r="H89" s="330">
        <v>64</v>
      </c>
      <c r="I89" s="324"/>
      <c r="J89" s="467"/>
      <c r="K89" s="254"/>
    </row>
    <row r="90" spans="1:11" s="1" customFormat="1" ht="21" customHeight="1" x14ac:dyDescent="0.25">
      <c r="A90" s="47" t="s">
        <v>267</v>
      </c>
      <c r="B90" s="76"/>
      <c r="C90" s="284">
        <v>228</v>
      </c>
      <c r="D90" s="284">
        <v>229</v>
      </c>
      <c r="E90" s="284">
        <v>229</v>
      </c>
      <c r="F90" s="284">
        <v>228</v>
      </c>
      <c r="G90" s="330">
        <v>229</v>
      </c>
      <c r="H90" s="330">
        <v>229</v>
      </c>
      <c r="I90" s="324"/>
      <c r="J90" s="467"/>
      <c r="K90" s="254"/>
    </row>
    <row r="91" spans="1:11" s="1" customFormat="1" ht="20.100000000000001" customHeight="1" x14ac:dyDescent="0.25">
      <c r="A91" s="59" t="s">
        <v>62</v>
      </c>
      <c r="B91" s="62"/>
      <c r="C91" s="274">
        <f t="shared" ref="C91:K91" si="11">SUM(C92:C96)</f>
        <v>43245</v>
      </c>
      <c r="D91" s="274">
        <f t="shared" si="11"/>
        <v>61386</v>
      </c>
      <c r="E91" s="274">
        <f t="shared" si="11"/>
        <v>0</v>
      </c>
      <c r="F91" s="274">
        <f t="shared" si="11"/>
        <v>8038</v>
      </c>
      <c r="G91" s="274">
        <f t="shared" si="11"/>
        <v>11389</v>
      </c>
      <c r="H91" s="274">
        <f t="shared" si="11"/>
        <v>0</v>
      </c>
      <c r="I91" s="329">
        <f t="shared" si="11"/>
        <v>35207</v>
      </c>
      <c r="J91" s="329">
        <f t="shared" si="11"/>
        <v>49997</v>
      </c>
      <c r="K91" s="258">
        <f t="shared" si="11"/>
        <v>0</v>
      </c>
    </row>
    <row r="92" spans="1:11" s="1" customFormat="1" ht="17.25" customHeight="1" x14ac:dyDescent="0.25">
      <c r="A92" s="52" t="s">
        <v>63</v>
      </c>
      <c r="B92" s="53"/>
      <c r="C92" s="284">
        <v>28707</v>
      </c>
      <c r="D92" s="284">
        <v>28707</v>
      </c>
      <c r="E92" s="284">
        <v>0</v>
      </c>
      <c r="F92" s="271"/>
      <c r="G92" s="335"/>
      <c r="H92" s="335"/>
      <c r="I92" s="330">
        <v>28707</v>
      </c>
      <c r="J92" s="335">
        <v>28707</v>
      </c>
      <c r="K92" s="259">
        <v>0</v>
      </c>
    </row>
    <row r="93" spans="1:11" s="1" customFormat="1" ht="32.25" customHeight="1" x14ac:dyDescent="0.25">
      <c r="A93" s="79" t="s">
        <v>202</v>
      </c>
      <c r="B93" s="13"/>
      <c r="C93" s="288">
        <v>6500</v>
      </c>
      <c r="D93" s="288">
        <v>632</v>
      </c>
      <c r="E93" s="288">
        <v>0</v>
      </c>
      <c r="F93" s="275"/>
      <c r="G93" s="334"/>
      <c r="H93" s="334"/>
      <c r="I93" s="331">
        <v>6500</v>
      </c>
      <c r="J93" s="335">
        <v>632</v>
      </c>
      <c r="K93" s="259">
        <v>0</v>
      </c>
    </row>
    <row r="94" spans="1:11" s="1" customFormat="1" ht="32.25" customHeight="1" x14ac:dyDescent="0.25">
      <c r="A94" s="52" t="s">
        <v>333</v>
      </c>
      <c r="B94" s="53"/>
      <c r="C94" s="284">
        <v>0</v>
      </c>
      <c r="D94" s="284">
        <v>20658</v>
      </c>
      <c r="E94" s="284">
        <v>0</v>
      </c>
      <c r="F94" s="271"/>
      <c r="G94" s="271"/>
      <c r="H94" s="271"/>
      <c r="I94" s="284">
        <v>0</v>
      </c>
      <c r="J94" s="358">
        <v>20658</v>
      </c>
      <c r="K94" s="259">
        <v>0</v>
      </c>
    </row>
    <row r="95" spans="1:11" s="1" customFormat="1" ht="32.25" customHeight="1" x14ac:dyDescent="0.25">
      <c r="A95" s="47" t="s">
        <v>255</v>
      </c>
      <c r="B95" s="171"/>
      <c r="C95" s="290">
        <v>3479</v>
      </c>
      <c r="D95" s="290">
        <v>8120</v>
      </c>
      <c r="E95" s="290">
        <v>0</v>
      </c>
      <c r="F95" s="277">
        <v>3479</v>
      </c>
      <c r="G95" s="402">
        <v>8120</v>
      </c>
      <c r="H95" s="402">
        <v>0</v>
      </c>
      <c r="I95" s="332"/>
      <c r="J95" s="335"/>
      <c r="K95" s="259"/>
    </row>
    <row r="96" spans="1:11" s="1" customFormat="1" ht="27.75" customHeight="1" thickBot="1" x14ac:dyDescent="0.3">
      <c r="A96" s="431" t="s">
        <v>268</v>
      </c>
      <c r="B96" s="181"/>
      <c r="C96" s="291">
        <v>4559</v>
      </c>
      <c r="D96" s="291">
        <v>3269</v>
      </c>
      <c r="E96" s="291">
        <v>0</v>
      </c>
      <c r="F96" s="300">
        <v>4559</v>
      </c>
      <c r="G96" s="408">
        <v>3269</v>
      </c>
      <c r="H96" s="408">
        <v>0</v>
      </c>
      <c r="I96" s="333"/>
      <c r="J96" s="358"/>
      <c r="K96" s="260"/>
    </row>
    <row r="97" spans="1:12" s="1" customFormat="1" ht="16.5" thickBot="1" x14ac:dyDescent="0.3">
      <c r="A97" s="49" t="s">
        <v>87</v>
      </c>
      <c r="B97" s="50" t="s">
        <v>64</v>
      </c>
      <c r="C97" s="280">
        <f>C59+C72+C91</f>
        <v>55603</v>
      </c>
      <c r="D97" s="280">
        <f>D58+D59+D72+D91</f>
        <v>77945</v>
      </c>
      <c r="E97" s="280">
        <f>E58+E59+E72+E91</f>
        <v>16559</v>
      </c>
      <c r="F97" s="280">
        <f>F58+F59+F72+F91</f>
        <v>20396</v>
      </c>
      <c r="G97" s="280">
        <f>G58+G59+G72+G91</f>
        <v>27948</v>
      </c>
      <c r="H97" s="280">
        <f>H58+H59+H72+H91</f>
        <v>16559</v>
      </c>
      <c r="I97" s="280">
        <f t="shared" ref="I97:K97" si="12">I58+I59+I72+I91</f>
        <v>35207</v>
      </c>
      <c r="J97" s="339">
        <f t="shared" si="12"/>
        <v>49997</v>
      </c>
      <c r="K97" s="261">
        <f t="shared" si="12"/>
        <v>0</v>
      </c>
    </row>
    <row r="98" spans="1:12" s="1" customFormat="1" ht="15.75" x14ac:dyDescent="0.25">
      <c r="A98" s="79" t="s">
        <v>266</v>
      </c>
      <c r="B98" s="37"/>
      <c r="C98" s="275">
        <v>6000</v>
      </c>
      <c r="D98" s="275">
        <v>6000</v>
      </c>
      <c r="E98" s="275">
        <v>6000</v>
      </c>
      <c r="F98" s="295"/>
      <c r="G98" s="295"/>
      <c r="H98" s="340"/>
      <c r="I98" s="334">
        <v>6000</v>
      </c>
      <c r="J98" s="334">
        <v>6000</v>
      </c>
      <c r="K98" s="262">
        <v>6000</v>
      </c>
    </row>
    <row r="99" spans="1:12" s="1" customFormat="1" ht="15.75" x14ac:dyDescent="0.25">
      <c r="A99" s="79" t="s">
        <v>320</v>
      </c>
      <c r="B99" s="37"/>
      <c r="C99" s="275">
        <v>0</v>
      </c>
      <c r="D99" s="275">
        <v>1000</v>
      </c>
      <c r="E99" s="275">
        <v>1000</v>
      </c>
      <c r="F99" s="295"/>
      <c r="G99" s="295"/>
      <c r="H99" s="340"/>
      <c r="I99" s="334">
        <v>0</v>
      </c>
      <c r="J99" s="334">
        <v>1000</v>
      </c>
      <c r="K99" s="259">
        <v>1000</v>
      </c>
    </row>
    <row r="100" spans="1:12" s="1" customFormat="1" ht="31.5" x14ac:dyDescent="0.25">
      <c r="A100" s="79" t="s">
        <v>276</v>
      </c>
      <c r="B100" s="37"/>
      <c r="C100" s="275">
        <v>3333</v>
      </c>
      <c r="D100" s="275">
        <v>0</v>
      </c>
      <c r="E100" s="275">
        <v>0</v>
      </c>
      <c r="F100" s="295"/>
      <c r="G100" s="295"/>
      <c r="H100" s="340"/>
      <c r="I100" s="334">
        <v>3333</v>
      </c>
      <c r="J100" s="335">
        <v>0</v>
      </c>
      <c r="K100" s="259">
        <v>0</v>
      </c>
      <c r="L100" s="90"/>
    </row>
    <row r="101" spans="1:12" s="1" customFormat="1" ht="27.75" customHeight="1" x14ac:dyDescent="0.25">
      <c r="A101" s="52" t="s">
        <v>275</v>
      </c>
      <c r="B101" s="76"/>
      <c r="C101" s="271">
        <v>500</v>
      </c>
      <c r="D101" s="271">
        <v>550</v>
      </c>
      <c r="E101" s="271">
        <v>550</v>
      </c>
      <c r="F101" s="293"/>
      <c r="G101" s="293"/>
      <c r="H101" s="336"/>
      <c r="I101" s="335">
        <v>500</v>
      </c>
      <c r="J101" s="335">
        <v>550</v>
      </c>
      <c r="K101" s="259">
        <v>550</v>
      </c>
    </row>
    <row r="102" spans="1:12" s="1" customFormat="1" ht="27.75" customHeight="1" x14ac:dyDescent="0.25">
      <c r="A102" s="48" t="s">
        <v>244</v>
      </c>
      <c r="B102" s="158"/>
      <c r="C102" s="292">
        <v>49931</v>
      </c>
      <c r="D102" s="292">
        <v>0</v>
      </c>
      <c r="E102" s="292">
        <v>0</v>
      </c>
      <c r="F102" s="293"/>
      <c r="G102" s="293"/>
      <c r="H102" s="336"/>
      <c r="I102" s="335">
        <v>49931</v>
      </c>
      <c r="J102" s="335">
        <v>0</v>
      </c>
      <c r="K102" s="259">
        <v>0</v>
      </c>
      <c r="L102" s="90"/>
    </row>
    <row r="103" spans="1:12" s="1" customFormat="1" ht="27.75" customHeight="1" x14ac:dyDescent="0.25">
      <c r="A103" s="160" t="s">
        <v>246</v>
      </c>
      <c r="B103" s="158"/>
      <c r="C103" s="292">
        <v>7079</v>
      </c>
      <c r="D103" s="292">
        <v>0</v>
      </c>
      <c r="E103" s="292">
        <v>0</v>
      </c>
      <c r="F103" s="293"/>
      <c r="G103" s="293"/>
      <c r="H103" s="336"/>
      <c r="I103" s="335">
        <v>7079</v>
      </c>
      <c r="J103" s="335">
        <v>0</v>
      </c>
      <c r="K103" s="259">
        <v>0</v>
      </c>
      <c r="L103" s="90"/>
    </row>
    <row r="104" spans="1:12" s="1" customFormat="1" ht="28.5" customHeight="1" x14ac:dyDescent="0.25">
      <c r="A104" s="79" t="s">
        <v>260</v>
      </c>
      <c r="B104" s="142"/>
      <c r="C104" s="293">
        <v>1938</v>
      </c>
      <c r="D104" s="293">
        <v>412</v>
      </c>
      <c r="E104" s="293">
        <v>412</v>
      </c>
      <c r="F104" s="301"/>
      <c r="G104" s="301"/>
      <c r="H104" s="460"/>
      <c r="I104" s="336">
        <v>1938</v>
      </c>
      <c r="J104" s="335">
        <v>412</v>
      </c>
      <c r="K104" s="259">
        <v>412</v>
      </c>
    </row>
    <row r="105" spans="1:12" s="1" customFormat="1" ht="15.75" x14ac:dyDescent="0.25">
      <c r="A105" s="66" t="s">
        <v>322</v>
      </c>
      <c r="B105" s="158"/>
      <c r="C105" s="292">
        <v>0</v>
      </c>
      <c r="D105" s="292">
        <v>108</v>
      </c>
      <c r="E105" s="292">
        <v>108</v>
      </c>
      <c r="F105" s="302"/>
      <c r="G105" s="302"/>
      <c r="H105" s="461"/>
      <c r="I105" s="337">
        <v>0</v>
      </c>
      <c r="J105" s="335">
        <v>108</v>
      </c>
      <c r="K105" s="259">
        <v>108</v>
      </c>
    </row>
    <row r="106" spans="1:12" s="1" customFormat="1" ht="47.25" x14ac:dyDescent="0.25">
      <c r="A106" s="48" t="s">
        <v>321</v>
      </c>
      <c r="B106" s="158"/>
      <c r="C106" s="292">
        <v>0</v>
      </c>
      <c r="D106" s="292">
        <v>17058</v>
      </c>
      <c r="E106" s="292">
        <v>17058</v>
      </c>
      <c r="F106" s="302"/>
      <c r="G106" s="302"/>
      <c r="H106" s="461"/>
      <c r="I106" s="337">
        <v>0</v>
      </c>
      <c r="J106" s="335">
        <v>17058</v>
      </c>
      <c r="K106" s="259">
        <v>17058</v>
      </c>
    </row>
    <row r="107" spans="1:12" s="1" customFormat="1" ht="28.5" customHeight="1" x14ac:dyDescent="0.25">
      <c r="A107" s="180" t="s">
        <v>257</v>
      </c>
      <c r="B107" s="158"/>
      <c r="C107" s="294">
        <v>536</v>
      </c>
      <c r="D107" s="294">
        <v>0</v>
      </c>
      <c r="E107" s="294">
        <v>0</v>
      </c>
      <c r="F107" s="294"/>
      <c r="G107" s="294"/>
      <c r="H107" s="338"/>
      <c r="I107" s="338">
        <v>536</v>
      </c>
      <c r="J107" s="359">
        <v>0</v>
      </c>
      <c r="K107" s="263">
        <v>0</v>
      </c>
    </row>
    <row r="108" spans="1:12" s="1" customFormat="1" ht="29.25" customHeight="1" thickBot="1" x14ac:dyDescent="0.3">
      <c r="A108" s="48" t="s">
        <v>65</v>
      </c>
      <c r="B108" s="36"/>
      <c r="C108" s="292">
        <v>15916</v>
      </c>
      <c r="D108" s="292">
        <v>4740</v>
      </c>
      <c r="E108" s="292">
        <v>4740</v>
      </c>
      <c r="F108" s="303"/>
      <c r="G108" s="303"/>
      <c r="H108" s="462"/>
      <c r="I108" s="337">
        <v>15916</v>
      </c>
      <c r="J108" s="358">
        <v>4740</v>
      </c>
      <c r="K108" s="260">
        <v>4740</v>
      </c>
      <c r="L108" s="90"/>
    </row>
    <row r="109" spans="1:12" s="1" customFormat="1" ht="16.5" thickBot="1" x14ac:dyDescent="0.3">
      <c r="A109" s="49" t="s">
        <v>88</v>
      </c>
      <c r="B109" s="50" t="s">
        <v>66</v>
      </c>
      <c r="C109" s="280">
        <f>C98+C100+C101+C102+C103+C104+C108</f>
        <v>84697</v>
      </c>
      <c r="D109" s="280">
        <f>D98+D99+D100+D101+D102+D103+D104+D105+D106+D108</f>
        <v>29868</v>
      </c>
      <c r="E109" s="280">
        <f>E98+E99+E100+E101+E102+E103+E104+E105+E106+E108</f>
        <v>29868</v>
      </c>
      <c r="F109" s="280"/>
      <c r="G109" s="280"/>
      <c r="H109" s="339"/>
      <c r="I109" s="339">
        <f>I98+I99+I100+I101+I102+I103+I104+I105+I106+I108</f>
        <v>84697</v>
      </c>
      <c r="J109" s="339">
        <f>J98+J99+J100+J101+J102+J103+J104+J105+J106+J108</f>
        <v>29868</v>
      </c>
      <c r="K109" s="261">
        <f>K98+K99+K100+K101+K102+K103+K104+K105+K106+K108</f>
        <v>29868</v>
      </c>
    </row>
    <row r="110" spans="1:12" s="1" customFormat="1" ht="29.25" customHeight="1" x14ac:dyDescent="0.25">
      <c r="A110" s="143" t="s">
        <v>217</v>
      </c>
      <c r="B110" s="37"/>
      <c r="C110" s="295">
        <v>1969</v>
      </c>
      <c r="D110" s="295">
        <v>0</v>
      </c>
      <c r="E110" s="295">
        <v>0</v>
      </c>
      <c r="F110" s="304"/>
      <c r="G110" s="304"/>
      <c r="H110" s="463"/>
      <c r="I110" s="340">
        <v>1969</v>
      </c>
      <c r="J110" s="334">
        <v>0</v>
      </c>
      <c r="K110" s="262">
        <v>0</v>
      </c>
    </row>
    <row r="111" spans="1:12" s="1" customFormat="1" ht="29.25" customHeight="1" x14ac:dyDescent="0.25">
      <c r="A111" s="47" t="s">
        <v>244</v>
      </c>
      <c r="B111" s="142"/>
      <c r="C111" s="293">
        <v>0</v>
      </c>
      <c r="D111" s="293">
        <v>31666</v>
      </c>
      <c r="E111" s="293">
        <v>31666</v>
      </c>
      <c r="F111" s="305"/>
      <c r="G111" s="305"/>
      <c r="H111" s="305"/>
      <c r="I111" s="293">
        <v>0</v>
      </c>
      <c r="J111" s="334">
        <v>31666</v>
      </c>
      <c r="K111" s="259">
        <v>31666</v>
      </c>
    </row>
    <row r="112" spans="1:12" s="1" customFormat="1" ht="29.25" customHeight="1" x14ac:dyDescent="0.25">
      <c r="A112" s="514" t="s">
        <v>399</v>
      </c>
      <c r="B112" s="158"/>
      <c r="C112" s="292">
        <v>0</v>
      </c>
      <c r="D112" s="286">
        <v>7080</v>
      </c>
      <c r="E112" s="286">
        <v>7080</v>
      </c>
      <c r="F112" s="306"/>
      <c r="G112" s="306"/>
      <c r="H112" s="464"/>
      <c r="I112" s="341">
        <v>0</v>
      </c>
      <c r="J112" s="334">
        <v>7080</v>
      </c>
      <c r="K112" s="259">
        <v>7080</v>
      </c>
    </row>
    <row r="113" spans="1:11" s="1" customFormat="1" ht="28.5" customHeight="1" thickBot="1" x14ac:dyDescent="0.3">
      <c r="A113" s="48" t="s">
        <v>67</v>
      </c>
      <c r="B113" s="36"/>
      <c r="C113" s="292">
        <v>531</v>
      </c>
      <c r="D113" s="292">
        <v>10256</v>
      </c>
      <c r="E113" s="292">
        <v>10256</v>
      </c>
      <c r="F113" s="303"/>
      <c r="G113" s="303"/>
      <c r="H113" s="462"/>
      <c r="I113" s="337">
        <v>531</v>
      </c>
      <c r="J113" s="335">
        <v>10256</v>
      </c>
      <c r="K113" s="260">
        <v>10256</v>
      </c>
    </row>
    <row r="114" spans="1:11" s="1" customFormat="1" ht="16.5" thickBot="1" x14ac:dyDescent="0.3">
      <c r="A114" s="81" t="s">
        <v>89</v>
      </c>
      <c r="B114" s="50" t="s">
        <v>68</v>
      </c>
      <c r="C114" s="267">
        <f>SUM(C110:C113)</f>
        <v>2500</v>
      </c>
      <c r="D114" s="267">
        <f>SUM(D110:D113)</f>
        <v>49002</v>
      </c>
      <c r="E114" s="267">
        <f>SUM(E110:E113)</f>
        <v>49002</v>
      </c>
      <c r="F114" s="307"/>
      <c r="G114" s="409"/>
      <c r="H114" s="409"/>
      <c r="I114" s="342">
        <f>SUM(I110:I113)</f>
        <v>2500</v>
      </c>
      <c r="J114" s="342">
        <f>SUM(J110:J113)</f>
        <v>49002</v>
      </c>
      <c r="K114" s="261">
        <f>SUM(K110:K113)</f>
        <v>49002</v>
      </c>
    </row>
    <row r="115" spans="1:11" s="1" customFormat="1" ht="21.75" customHeight="1" thickBot="1" x14ac:dyDescent="0.3">
      <c r="A115" s="81" t="s">
        <v>70</v>
      </c>
      <c r="B115" s="50" t="s">
        <v>71</v>
      </c>
      <c r="C115" s="267">
        <f>C17+C18+C53+C97+C109+C114+C57</f>
        <v>269400</v>
      </c>
      <c r="D115" s="267">
        <f>D17+D18+D53+D97+D109+D114+D57</f>
        <v>237097</v>
      </c>
      <c r="E115" s="267">
        <f>E17+E18+E53+E97+E109+E114+E57</f>
        <v>175711</v>
      </c>
      <c r="F115" s="267">
        <f>F17+F18+F53+F57+F97+F109+F114</f>
        <v>146996</v>
      </c>
      <c r="G115" s="267">
        <f>G17+G18+G53+G57+G97+G109+G114</f>
        <v>108230</v>
      </c>
      <c r="H115" s="267">
        <f>H17+H18+H53+H57+H97+H109+H114</f>
        <v>96841</v>
      </c>
      <c r="I115" s="342">
        <f>I97+I109+I114</f>
        <v>122404</v>
      </c>
      <c r="J115" s="342">
        <f>J97+J109+J114</f>
        <v>128867</v>
      </c>
      <c r="K115" s="264">
        <f>K97+K109+K114</f>
        <v>78870</v>
      </c>
    </row>
    <row r="116" spans="1:11" s="1" customFormat="1" ht="15.75" x14ac:dyDescent="0.25">
      <c r="A116" s="239" t="s">
        <v>323</v>
      </c>
      <c r="B116" s="168"/>
      <c r="C116" s="283">
        <v>0</v>
      </c>
      <c r="D116" s="283">
        <v>29725</v>
      </c>
      <c r="E116" s="283">
        <v>29725</v>
      </c>
      <c r="F116" s="283">
        <v>0</v>
      </c>
      <c r="G116" s="283">
        <v>29725</v>
      </c>
      <c r="H116" s="283">
        <v>29725</v>
      </c>
      <c r="I116" s="308"/>
      <c r="J116" s="363"/>
      <c r="K116" s="262"/>
    </row>
    <row r="117" spans="1:11" s="1" customFormat="1" ht="16.149999999999999" customHeight="1" x14ac:dyDescent="0.25">
      <c r="A117" s="82" t="s">
        <v>189</v>
      </c>
      <c r="B117" s="67"/>
      <c r="C117" s="290">
        <v>3595</v>
      </c>
      <c r="D117" s="290">
        <v>7424</v>
      </c>
      <c r="E117" s="290">
        <v>3770</v>
      </c>
      <c r="F117" s="290">
        <v>3595</v>
      </c>
      <c r="G117" s="331">
        <v>7424</v>
      </c>
      <c r="H117" s="331">
        <v>3770</v>
      </c>
      <c r="I117" s="343"/>
      <c r="J117" s="334"/>
      <c r="K117" s="259"/>
    </row>
    <row r="118" spans="1:11" s="1" customFormat="1" ht="16.5" thickBot="1" x14ac:dyDescent="0.3">
      <c r="A118" s="35" t="s">
        <v>72</v>
      </c>
      <c r="B118" s="76"/>
      <c r="C118" s="284">
        <v>89201</v>
      </c>
      <c r="D118" s="284">
        <v>91301</v>
      </c>
      <c r="E118" s="284">
        <v>91301</v>
      </c>
      <c r="F118" s="284">
        <v>89201</v>
      </c>
      <c r="G118" s="291">
        <v>91301</v>
      </c>
      <c r="H118" s="291">
        <v>91301</v>
      </c>
      <c r="I118" s="326"/>
      <c r="J118" s="358"/>
      <c r="K118" s="260"/>
    </row>
    <row r="119" spans="1:11" s="1" customFormat="1" ht="16.5" thickBot="1" x14ac:dyDescent="0.3">
      <c r="A119" s="81" t="s">
        <v>90</v>
      </c>
      <c r="B119" s="50" t="s">
        <v>73</v>
      </c>
      <c r="C119" s="267">
        <f>SUM(C117:C118)</f>
        <v>92796</v>
      </c>
      <c r="D119" s="267">
        <f>SUM(D116:D118)</f>
        <v>128450</v>
      </c>
      <c r="E119" s="267">
        <f>SUM(E116:E118)</f>
        <v>124796</v>
      </c>
      <c r="F119" s="267">
        <f>SUM(F117:F118)</f>
        <v>92796</v>
      </c>
      <c r="G119" s="267">
        <f>SUM(G116:G118)</f>
        <v>128450</v>
      </c>
      <c r="H119" s="267">
        <f>SUM(H116:H118)</f>
        <v>124796</v>
      </c>
      <c r="I119" s="342">
        <f>SUM(I117:I118)</f>
        <v>0</v>
      </c>
      <c r="J119" s="342">
        <f>SUM(J117:J118)</f>
        <v>0</v>
      </c>
      <c r="K119" s="264">
        <f>SUM(K117:K118)</f>
        <v>0</v>
      </c>
    </row>
    <row r="120" spans="1:11" s="1" customFormat="1" ht="16.5" thickBot="1" x14ac:dyDescent="0.3">
      <c r="A120" s="9" t="s">
        <v>96</v>
      </c>
      <c r="B120" s="10"/>
      <c r="C120" s="296">
        <f>C115+C119</f>
        <v>362196</v>
      </c>
      <c r="D120" s="296">
        <f>D115+D119</f>
        <v>365547</v>
      </c>
      <c r="E120" s="296">
        <f>E115+E119</f>
        <v>300507</v>
      </c>
      <c r="F120" s="11">
        <f t="shared" ref="F120:J120" si="13">F115+F119</f>
        <v>239792</v>
      </c>
      <c r="G120" s="296">
        <f t="shared" si="13"/>
        <v>236680</v>
      </c>
      <c r="H120" s="296">
        <f>H115+H119</f>
        <v>221637</v>
      </c>
      <c r="I120" s="11">
        <f t="shared" si="13"/>
        <v>122404</v>
      </c>
      <c r="J120" s="339">
        <f t="shared" si="13"/>
        <v>128867</v>
      </c>
      <c r="K120" s="261">
        <f>K115+K119</f>
        <v>78870</v>
      </c>
    </row>
    <row r="121" spans="1:11" s="1" customFormat="1" ht="16.5" customHeight="1" x14ac:dyDescent="0.25">
      <c r="A121" s="12" t="s">
        <v>74</v>
      </c>
      <c r="B121" s="13"/>
      <c r="C121" s="297">
        <v>10</v>
      </c>
      <c r="D121" s="297">
        <v>10</v>
      </c>
      <c r="E121" s="297">
        <v>10</v>
      </c>
      <c r="F121" s="309">
        <v>10</v>
      </c>
      <c r="G121" s="410">
        <v>10</v>
      </c>
      <c r="H121" s="410">
        <v>10</v>
      </c>
      <c r="I121" s="344"/>
      <c r="J121" s="437"/>
      <c r="K121" s="262"/>
    </row>
    <row r="122" spans="1:11" s="1" customFormat="1" ht="17.25" customHeight="1" thickBot="1" x14ac:dyDescent="0.3">
      <c r="A122" s="14" t="s">
        <v>75</v>
      </c>
      <c r="B122" s="15"/>
      <c r="C122" s="298">
        <v>3</v>
      </c>
      <c r="D122" s="298">
        <v>2</v>
      </c>
      <c r="E122" s="298">
        <v>2</v>
      </c>
      <c r="F122" s="310">
        <v>3</v>
      </c>
      <c r="G122" s="411">
        <v>2</v>
      </c>
      <c r="H122" s="411">
        <v>2</v>
      </c>
      <c r="I122" s="345"/>
      <c r="J122" s="476"/>
      <c r="K122" s="459"/>
    </row>
    <row r="123" spans="1:11" x14ac:dyDescent="0.2">
      <c r="A123" s="83"/>
      <c r="B123" s="83"/>
      <c r="C123" s="299"/>
      <c r="D123" s="299"/>
      <c r="E123" s="299"/>
      <c r="F123" s="299"/>
      <c r="G123" s="299"/>
      <c r="H123" s="299"/>
      <c r="I123" s="299"/>
    </row>
    <row r="124" spans="1:11" x14ac:dyDescent="0.2">
      <c r="F124" s="311"/>
      <c r="G124" s="311"/>
      <c r="H124" s="311"/>
    </row>
    <row r="125" spans="1:11" x14ac:dyDescent="0.2">
      <c r="F125" s="311"/>
      <c r="G125" s="311"/>
      <c r="H125" s="311"/>
    </row>
    <row r="131" spans="9:9" x14ac:dyDescent="0.2">
      <c r="I131" s="311"/>
    </row>
  </sheetData>
  <mergeCells count="3">
    <mergeCell ref="A1:J1"/>
    <mergeCell ref="A2:K2"/>
    <mergeCell ref="C3:K3"/>
  </mergeCells>
  <printOptions horizontalCentered="1"/>
  <pageMargins left="0.15748031496062992" right="0.15748031496062992" top="0.27559055118110237" bottom="0.17" header="0.25" footer="0.17"/>
  <pageSetup paperSize="8" scale="48" orientation="portrait" horizontalDpi="300" verticalDpi="300" r:id="rId1"/>
  <headerFooter alignWithMargins="0"/>
  <rowBreaks count="1" manualBreakCount="1">
    <brk id="7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5"/>
  <sheetViews>
    <sheetView view="pageBreakPreview" zoomScale="60" zoomScaleNormal="100" workbookViewId="0">
      <selection sqref="A1:M1"/>
    </sheetView>
  </sheetViews>
  <sheetFormatPr defaultRowHeight="12.75" x14ac:dyDescent="0.2"/>
  <cols>
    <col min="1" max="1" width="44.42578125" style="4" customWidth="1"/>
    <col min="2" max="2" width="21.7109375" style="4" bestFit="1" customWidth="1"/>
    <col min="3" max="3" width="20.5703125" style="4" bestFit="1" customWidth="1"/>
    <col min="4" max="4" width="16.5703125" style="4" bestFit="1" customWidth="1"/>
    <col min="5" max="7" width="20.5703125" style="4" bestFit="1" customWidth="1"/>
    <col min="8" max="8" width="14.140625" style="4" bestFit="1" customWidth="1"/>
    <col min="9" max="9" width="15.42578125" style="4" customWidth="1"/>
    <col min="10" max="10" width="13" style="4" customWidth="1"/>
    <col min="11" max="11" width="13.85546875" style="4" customWidth="1"/>
    <col min="12" max="12" width="14.28515625" style="4" customWidth="1"/>
    <col min="13" max="13" width="14.5703125" style="4" customWidth="1"/>
    <col min="14" max="16384" width="9.140625" style="4"/>
  </cols>
  <sheetData>
    <row r="1" spans="1:13" s="1" customFormat="1" ht="54.75" customHeight="1" x14ac:dyDescent="0.2">
      <c r="A1" s="717" t="s">
        <v>395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9"/>
    </row>
    <row r="2" spans="1:13" s="2" customFormat="1" ht="21" customHeight="1" x14ac:dyDescent="0.2">
      <c r="A2" s="716" t="s">
        <v>0</v>
      </c>
      <c r="B2" s="720" t="s">
        <v>1</v>
      </c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2"/>
    </row>
    <row r="3" spans="1:13" s="2" customFormat="1" ht="60" x14ac:dyDescent="0.2">
      <c r="A3" s="716"/>
      <c r="B3" s="426" t="s">
        <v>172</v>
      </c>
      <c r="C3" s="426" t="s">
        <v>337</v>
      </c>
      <c r="D3" s="426" t="s">
        <v>384</v>
      </c>
      <c r="E3" s="426" t="s">
        <v>173</v>
      </c>
      <c r="F3" s="426" t="s">
        <v>338</v>
      </c>
      <c r="G3" s="426" t="s">
        <v>385</v>
      </c>
      <c r="H3" s="426" t="s">
        <v>174</v>
      </c>
      <c r="I3" s="426" t="s">
        <v>339</v>
      </c>
      <c r="J3" s="426" t="s">
        <v>386</v>
      </c>
      <c r="K3" s="396" t="s">
        <v>2</v>
      </c>
      <c r="L3" s="489" t="s">
        <v>340</v>
      </c>
      <c r="M3" s="489" t="s">
        <v>387</v>
      </c>
    </row>
    <row r="4" spans="1:13" s="2" customFormat="1" ht="18" customHeight="1" x14ac:dyDescent="0.25">
      <c r="A4" s="374" t="s">
        <v>341</v>
      </c>
      <c r="B4" s="375"/>
      <c r="C4" s="376">
        <v>5851</v>
      </c>
      <c r="D4" s="376">
        <v>5851</v>
      </c>
      <c r="E4" s="376"/>
      <c r="F4" s="376">
        <v>1684</v>
      </c>
      <c r="G4" s="376">
        <v>1772</v>
      </c>
      <c r="H4" s="376"/>
      <c r="I4" s="376">
        <v>1725</v>
      </c>
      <c r="J4" s="490">
        <v>1737</v>
      </c>
      <c r="K4" s="178"/>
      <c r="L4" s="179">
        <f>C4+F4+I4</f>
        <v>9260</v>
      </c>
      <c r="M4" s="491">
        <f>D4+G4+J4</f>
        <v>9360</v>
      </c>
    </row>
    <row r="5" spans="1:13" s="2" customFormat="1" ht="18" customHeight="1" x14ac:dyDescent="0.25">
      <c r="A5" s="39" t="s">
        <v>342</v>
      </c>
      <c r="B5" s="226">
        <v>300</v>
      </c>
      <c r="C5" s="226">
        <v>300</v>
      </c>
      <c r="D5" s="226">
        <v>255</v>
      </c>
      <c r="E5" s="226"/>
      <c r="F5" s="226"/>
      <c r="G5" s="226"/>
      <c r="H5" s="376"/>
      <c r="I5" s="376"/>
      <c r="J5" s="490"/>
      <c r="K5" s="179">
        <v>300</v>
      </c>
      <c r="L5" s="179">
        <f t="shared" ref="L5:M23" si="0">C5+F5+I5</f>
        <v>300</v>
      </c>
      <c r="M5" s="491">
        <f>D5+G5+J5</f>
        <v>255</v>
      </c>
    </row>
    <row r="6" spans="1:13" s="2" customFormat="1" ht="15" x14ac:dyDescent="0.25">
      <c r="A6" s="40" t="s">
        <v>343</v>
      </c>
      <c r="B6" s="225">
        <f t="shared" ref="B6:G6" si="1">SUM(B7:B13)</f>
        <v>49709</v>
      </c>
      <c r="C6" s="225">
        <f t="shared" si="1"/>
        <v>49759</v>
      </c>
      <c r="D6" s="225">
        <f t="shared" si="1"/>
        <v>49759</v>
      </c>
      <c r="E6" s="225">
        <f t="shared" si="1"/>
        <v>27376</v>
      </c>
      <c r="F6" s="225">
        <f t="shared" si="1"/>
        <v>28576</v>
      </c>
      <c r="G6" s="225">
        <f t="shared" si="1"/>
        <v>28575</v>
      </c>
      <c r="H6" s="377">
        <v>17330</v>
      </c>
      <c r="I6" s="377">
        <v>17330</v>
      </c>
      <c r="J6" s="377">
        <v>17330</v>
      </c>
      <c r="K6" s="179">
        <f>B6+E6+H6</f>
        <v>94415</v>
      </c>
      <c r="L6" s="179">
        <f t="shared" si="0"/>
        <v>95665</v>
      </c>
      <c r="M6" s="491">
        <f t="shared" si="0"/>
        <v>95664</v>
      </c>
    </row>
    <row r="7" spans="1:13" s="2" customFormat="1" ht="30" x14ac:dyDescent="0.25">
      <c r="A7" s="40" t="s">
        <v>344</v>
      </c>
      <c r="B7" s="226">
        <v>38746</v>
      </c>
      <c r="C7" s="226">
        <v>40108</v>
      </c>
      <c r="D7" s="226">
        <v>40108</v>
      </c>
      <c r="E7" s="226">
        <v>20826</v>
      </c>
      <c r="F7" s="226">
        <v>22026</v>
      </c>
      <c r="G7" s="226">
        <v>22025</v>
      </c>
      <c r="H7" s="376">
        <v>12288</v>
      </c>
      <c r="I7" s="376">
        <v>12288</v>
      </c>
      <c r="J7" s="490">
        <v>12288</v>
      </c>
      <c r="K7" s="179">
        <f t="shared" ref="K7:K23" si="2">B7+E7+H7</f>
        <v>71860</v>
      </c>
      <c r="L7" s="179">
        <f t="shared" si="0"/>
        <v>74422</v>
      </c>
      <c r="M7" s="491">
        <f t="shared" si="0"/>
        <v>74421</v>
      </c>
    </row>
    <row r="8" spans="1:13" s="2" customFormat="1" ht="30" x14ac:dyDescent="0.25">
      <c r="A8" s="41" t="s">
        <v>345</v>
      </c>
      <c r="B8" s="223">
        <v>573</v>
      </c>
      <c r="C8" s="223">
        <v>573</v>
      </c>
      <c r="D8" s="223">
        <v>573</v>
      </c>
      <c r="E8" s="223"/>
      <c r="F8" s="378"/>
      <c r="G8" s="378"/>
      <c r="H8" s="375"/>
      <c r="I8" s="376"/>
      <c r="J8" s="490"/>
      <c r="K8" s="179">
        <f t="shared" si="2"/>
        <v>573</v>
      </c>
      <c r="L8" s="179">
        <f t="shared" si="0"/>
        <v>573</v>
      </c>
      <c r="M8" s="491">
        <f t="shared" si="0"/>
        <v>573</v>
      </c>
    </row>
    <row r="9" spans="1:13" s="2" customFormat="1" ht="45" x14ac:dyDescent="0.25">
      <c r="A9" s="41" t="s">
        <v>346</v>
      </c>
      <c r="B9" s="223">
        <v>462</v>
      </c>
      <c r="C9" s="223">
        <v>0</v>
      </c>
      <c r="D9" s="223">
        <v>0</v>
      </c>
      <c r="E9" s="223"/>
      <c r="F9" s="378"/>
      <c r="G9" s="378"/>
      <c r="H9" s="376"/>
      <c r="I9" s="379"/>
      <c r="J9" s="492"/>
      <c r="K9" s="179">
        <f t="shared" si="2"/>
        <v>462</v>
      </c>
      <c r="L9" s="179">
        <f t="shared" si="0"/>
        <v>0</v>
      </c>
      <c r="M9" s="491">
        <f t="shared" si="0"/>
        <v>0</v>
      </c>
    </row>
    <row r="10" spans="1:13" s="2" customFormat="1" ht="48" customHeight="1" x14ac:dyDescent="0.25">
      <c r="A10" s="41" t="s">
        <v>347</v>
      </c>
      <c r="B10" s="223"/>
      <c r="C10" s="223"/>
      <c r="D10" s="223"/>
      <c r="E10" s="223">
        <v>1417</v>
      </c>
      <c r="F10" s="378">
        <v>1417</v>
      </c>
      <c r="G10" s="378">
        <v>1417</v>
      </c>
      <c r="H10" s="376"/>
      <c r="I10" s="380"/>
      <c r="J10" s="493"/>
      <c r="K10" s="179">
        <f t="shared" si="2"/>
        <v>1417</v>
      </c>
      <c r="L10" s="179">
        <f t="shared" si="0"/>
        <v>1417</v>
      </c>
      <c r="M10" s="491">
        <f t="shared" si="0"/>
        <v>1417</v>
      </c>
    </row>
    <row r="11" spans="1:13" s="2" customFormat="1" ht="45" x14ac:dyDescent="0.25">
      <c r="A11" s="41" t="s">
        <v>348</v>
      </c>
      <c r="B11" s="223"/>
      <c r="C11" s="223"/>
      <c r="D11" s="223"/>
      <c r="E11" s="223"/>
      <c r="F11" s="378"/>
      <c r="G11" s="378"/>
      <c r="H11" s="376">
        <v>2337</v>
      </c>
      <c r="I11" s="381">
        <v>2337</v>
      </c>
      <c r="J11" s="494">
        <v>2337</v>
      </c>
      <c r="K11" s="179">
        <f t="shared" si="2"/>
        <v>2337</v>
      </c>
      <c r="L11" s="179">
        <f t="shared" si="0"/>
        <v>2337</v>
      </c>
      <c r="M11" s="491">
        <f t="shared" si="0"/>
        <v>2337</v>
      </c>
    </row>
    <row r="12" spans="1:13" s="2" customFormat="1" ht="18" customHeight="1" x14ac:dyDescent="0.25">
      <c r="A12" s="41" t="s">
        <v>349</v>
      </c>
      <c r="B12" s="223">
        <v>6620</v>
      </c>
      <c r="C12" s="223">
        <v>6620</v>
      </c>
      <c r="D12" s="223">
        <v>6620</v>
      </c>
      <c r="E12" s="223">
        <v>3731</v>
      </c>
      <c r="F12" s="378">
        <v>3731</v>
      </c>
      <c r="G12" s="378">
        <v>3731</v>
      </c>
      <c r="H12" s="376">
        <v>2201</v>
      </c>
      <c r="I12" s="376">
        <v>2201</v>
      </c>
      <c r="J12" s="490">
        <v>2201</v>
      </c>
      <c r="K12" s="179">
        <f t="shared" si="2"/>
        <v>12552</v>
      </c>
      <c r="L12" s="179">
        <f t="shared" si="0"/>
        <v>12552</v>
      </c>
      <c r="M12" s="491">
        <f t="shared" si="0"/>
        <v>12552</v>
      </c>
    </row>
    <row r="13" spans="1:13" s="2" customFormat="1" ht="18" customHeight="1" thickBot="1" x14ac:dyDescent="0.3">
      <c r="A13" s="42" t="s">
        <v>350</v>
      </c>
      <c r="B13" s="223">
        <v>3308</v>
      </c>
      <c r="C13" s="223">
        <v>2458</v>
      </c>
      <c r="D13" s="223">
        <v>2458</v>
      </c>
      <c r="E13" s="223">
        <v>1402</v>
      </c>
      <c r="F13" s="223">
        <v>1402</v>
      </c>
      <c r="G13" s="223">
        <v>1402</v>
      </c>
      <c r="H13" s="382">
        <v>504</v>
      </c>
      <c r="I13" s="382">
        <v>504</v>
      </c>
      <c r="J13" s="495">
        <v>504</v>
      </c>
      <c r="K13" s="383">
        <f t="shared" si="2"/>
        <v>5214</v>
      </c>
      <c r="L13" s="383">
        <f t="shared" si="0"/>
        <v>4364</v>
      </c>
      <c r="M13" s="491">
        <f t="shared" si="0"/>
        <v>4364</v>
      </c>
    </row>
    <row r="14" spans="1:13" s="3" customFormat="1" ht="18" customHeight="1" thickBot="1" x14ac:dyDescent="0.3">
      <c r="A14" s="17" t="s">
        <v>3</v>
      </c>
      <c r="B14" s="167">
        <f>B5+B6</f>
        <v>50009</v>
      </c>
      <c r="C14" s="167">
        <f>C4+C5+C6</f>
        <v>55910</v>
      </c>
      <c r="D14" s="167">
        <f>D4+D5+D6</f>
        <v>55865</v>
      </c>
      <c r="E14" s="167">
        <f>E5+E6</f>
        <v>27376</v>
      </c>
      <c r="F14" s="167">
        <f>F4+F5+F6</f>
        <v>30260</v>
      </c>
      <c r="G14" s="167">
        <f>G4+G5+G6</f>
        <v>30347</v>
      </c>
      <c r="H14" s="384">
        <f>H6</f>
        <v>17330</v>
      </c>
      <c r="I14" s="384">
        <f>I4+I6</f>
        <v>19055</v>
      </c>
      <c r="J14" s="384">
        <f>J4+J6</f>
        <v>19067</v>
      </c>
      <c r="K14" s="185">
        <f t="shared" si="2"/>
        <v>94715</v>
      </c>
      <c r="L14" s="385">
        <f t="shared" si="0"/>
        <v>105225</v>
      </c>
      <c r="M14" s="385">
        <f t="shared" si="0"/>
        <v>105279</v>
      </c>
    </row>
    <row r="15" spans="1:13" s="3" customFormat="1" ht="30.75" customHeight="1" x14ac:dyDescent="0.25">
      <c r="A15" s="43" t="s">
        <v>4</v>
      </c>
      <c r="B15" s="228">
        <v>36794</v>
      </c>
      <c r="C15" s="228">
        <v>41886</v>
      </c>
      <c r="D15" s="228">
        <v>41886</v>
      </c>
      <c r="E15" s="228">
        <v>20403</v>
      </c>
      <c r="F15" s="228">
        <v>22654</v>
      </c>
      <c r="G15" s="228">
        <v>22604</v>
      </c>
      <c r="H15" s="386">
        <v>13676</v>
      </c>
      <c r="I15" s="386">
        <v>14950</v>
      </c>
      <c r="J15" s="496">
        <v>14901</v>
      </c>
      <c r="K15" s="387">
        <f t="shared" si="2"/>
        <v>70873</v>
      </c>
      <c r="L15" s="387">
        <f t="shared" si="0"/>
        <v>79490</v>
      </c>
      <c r="M15" s="387">
        <f t="shared" si="0"/>
        <v>79391</v>
      </c>
    </row>
    <row r="16" spans="1:13" s="3" customFormat="1" ht="18" customHeight="1" x14ac:dyDescent="0.25">
      <c r="A16" s="40" t="s">
        <v>175</v>
      </c>
      <c r="B16" s="229">
        <v>7612</v>
      </c>
      <c r="C16" s="229">
        <v>8228</v>
      </c>
      <c r="D16" s="229">
        <v>8228</v>
      </c>
      <c r="E16" s="229">
        <v>4163</v>
      </c>
      <c r="F16" s="229">
        <v>4252</v>
      </c>
      <c r="G16" s="229">
        <v>4252</v>
      </c>
      <c r="H16" s="194">
        <v>2831</v>
      </c>
      <c r="I16" s="194">
        <v>3097</v>
      </c>
      <c r="J16" s="497">
        <v>2893</v>
      </c>
      <c r="K16" s="179">
        <f t="shared" si="2"/>
        <v>14606</v>
      </c>
      <c r="L16" s="179">
        <f t="shared" si="0"/>
        <v>15577</v>
      </c>
      <c r="M16" s="387">
        <f t="shared" si="0"/>
        <v>15373</v>
      </c>
    </row>
    <row r="17" spans="1:13" s="3" customFormat="1" ht="18" customHeight="1" x14ac:dyDescent="0.25">
      <c r="A17" s="39" t="s">
        <v>176</v>
      </c>
      <c r="B17" s="229">
        <v>4796</v>
      </c>
      <c r="C17" s="229">
        <v>4962</v>
      </c>
      <c r="D17" s="229">
        <v>4599</v>
      </c>
      <c r="E17" s="229">
        <v>1910</v>
      </c>
      <c r="F17" s="229">
        <v>1921</v>
      </c>
      <c r="G17" s="229">
        <v>1871</v>
      </c>
      <c r="H17" s="194">
        <v>823</v>
      </c>
      <c r="I17" s="194">
        <v>1008</v>
      </c>
      <c r="J17" s="497">
        <v>869</v>
      </c>
      <c r="K17" s="179">
        <f t="shared" si="2"/>
        <v>7529</v>
      </c>
      <c r="L17" s="179">
        <f t="shared" si="0"/>
        <v>7891</v>
      </c>
      <c r="M17" s="387">
        <f t="shared" si="0"/>
        <v>7339</v>
      </c>
    </row>
    <row r="18" spans="1:13" s="3" customFormat="1" ht="18" customHeight="1" x14ac:dyDescent="0.25">
      <c r="A18" s="39" t="s">
        <v>203</v>
      </c>
      <c r="B18" s="229"/>
      <c r="C18" s="229"/>
      <c r="D18" s="229"/>
      <c r="E18" s="229">
        <v>900</v>
      </c>
      <c r="F18" s="229">
        <v>1433</v>
      </c>
      <c r="G18" s="229">
        <v>1433</v>
      </c>
      <c r="H18" s="194"/>
      <c r="I18" s="194"/>
      <c r="J18" s="497"/>
      <c r="K18" s="179">
        <f t="shared" si="2"/>
        <v>900</v>
      </c>
      <c r="L18" s="179">
        <f t="shared" si="0"/>
        <v>1433</v>
      </c>
      <c r="M18" s="387">
        <f t="shared" si="0"/>
        <v>1433</v>
      </c>
    </row>
    <row r="19" spans="1:13" s="7" customFormat="1" ht="18" customHeight="1" x14ac:dyDescent="0.25">
      <c r="A19" s="388" t="s">
        <v>351</v>
      </c>
      <c r="B19" s="229">
        <v>807</v>
      </c>
      <c r="C19" s="229">
        <v>808</v>
      </c>
      <c r="D19" s="229">
        <v>808</v>
      </c>
      <c r="E19" s="229"/>
      <c r="F19" s="229"/>
      <c r="G19" s="229"/>
      <c r="H19" s="194"/>
      <c r="I19" s="194"/>
      <c r="J19" s="194"/>
      <c r="K19" s="225">
        <f t="shared" si="2"/>
        <v>807</v>
      </c>
      <c r="L19" s="179">
        <f t="shared" si="0"/>
        <v>808</v>
      </c>
      <c r="M19" s="387">
        <f t="shared" si="0"/>
        <v>808</v>
      </c>
    </row>
    <row r="20" spans="1:13" ht="15.75" thickBot="1" x14ac:dyDescent="0.3">
      <c r="A20" s="227" t="s">
        <v>352</v>
      </c>
      <c r="B20" s="166"/>
      <c r="C20" s="166">
        <v>26</v>
      </c>
      <c r="D20" s="166">
        <v>26</v>
      </c>
      <c r="E20" s="166"/>
      <c r="F20" s="166"/>
      <c r="G20" s="166"/>
      <c r="H20" s="389"/>
      <c r="I20" s="389"/>
      <c r="J20" s="389"/>
      <c r="K20" s="390"/>
      <c r="L20" s="383">
        <f t="shared" si="0"/>
        <v>26</v>
      </c>
      <c r="M20" s="498">
        <f t="shared" si="0"/>
        <v>26</v>
      </c>
    </row>
    <row r="21" spans="1:13" ht="15.75" thickBot="1" x14ac:dyDescent="0.3">
      <c r="A21" s="17" t="s">
        <v>5</v>
      </c>
      <c r="B21" s="224">
        <f>SUM(B15:B19)</f>
        <v>50009</v>
      </c>
      <c r="C21" s="224">
        <f>SUM(C15:C20)</f>
        <v>55910</v>
      </c>
      <c r="D21" s="224">
        <f>SUM(D15:D20)</f>
        <v>55547</v>
      </c>
      <c r="E21" s="224">
        <f>SUM(E15:E18)</f>
        <v>27376</v>
      </c>
      <c r="F21" s="224">
        <f>SUM(F15:F20)</f>
        <v>30260</v>
      </c>
      <c r="G21" s="224">
        <f>SUM(G15:G20)</f>
        <v>30160</v>
      </c>
      <c r="H21" s="392">
        <f>SUM(H15:H20)</f>
        <v>17330</v>
      </c>
      <c r="I21" s="392">
        <f>SUM(I15:I20)</f>
        <v>19055</v>
      </c>
      <c r="J21" s="499">
        <f>SUM(J15:J20)</f>
        <v>18663</v>
      </c>
      <c r="K21" s="185">
        <f t="shared" si="2"/>
        <v>94715</v>
      </c>
      <c r="L21" s="385">
        <f t="shared" si="0"/>
        <v>105225</v>
      </c>
      <c r="M21" s="385">
        <f t="shared" si="0"/>
        <v>104370</v>
      </c>
    </row>
    <row r="22" spans="1:13" ht="15" x14ac:dyDescent="0.25">
      <c r="A22" s="44" t="s">
        <v>6</v>
      </c>
      <c r="B22" s="228">
        <v>11</v>
      </c>
      <c r="C22" s="228">
        <v>11</v>
      </c>
      <c r="D22" s="228">
        <v>11</v>
      </c>
      <c r="E22" s="228">
        <v>6</v>
      </c>
      <c r="F22" s="228">
        <v>6</v>
      </c>
      <c r="G22" s="228">
        <v>6</v>
      </c>
      <c r="H22" s="393">
        <v>3</v>
      </c>
      <c r="I22" s="393">
        <v>3</v>
      </c>
      <c r="J22" s="500">
        <v>3</v>
      </c>
      <c r="K22" s="387">
        <f t="shared" si="2"/>
        <v>20</v>
      </c>
      <c r="L22" s="387">
        <f t="shared" si="0"/>
        <v>20</v>
      </c>
      <c r="M22" s="501">
        <f t="shared" si="0"/>
        <v>20</v>
      </c>
    </row>
    <row r="23" spans="1:13" ht="15.75" thickBot="1" x14ac:dyDescent="0.3">
      <c r="A23" s="45" t="s">
        <v>7</v>
      </c>
      <c r="B23" s="166">
        <v>11</v>
      </c>
      <c r="C23" s="166">
        <v>11</v>
      </c>
      <c r="D23" s="166">
        <v>11</v>
      </c>
      <c r="E23" s="166">
        <v>6</v>
      </c>
      <c r="F23" s="166">
        <v>6</v>
      </c>
      <c r="G23" s="166">
        <v>6</v>
      </c>
      <c r="H23" s="394">
        <v>3</v>
      </c>
      <c r="I23" s="394">
        <v>3</v>
      </c>
      <c r="J23" s="502">
        <v>3</v>
      </c>
      <c r="K23" s="391">
        <f t="shared" si="2"/>
        <v>20</v>
      </c>
      <c r="L23" s="395">
        <f t="shared" si="0"/>
        <v>20</v>
      </c>
      <c r="M23" s="503">
        <f t="shared" si="0"/>
        <v>20</v>
      </c>
    </row>
    <row r="25" spans="1:13" x14ac:dyDescent="0.2">
      <c r="C25" s="6"/>
    </row>
  </sheetData>
  <mergeCells count="3">
    <mergeCell ref="A2:A3"/>
    <mergeCell ref="A1:M1"/>
    <mergeCell ref="B2:M2"/>
  </mergeCells>
  <printOptions horizontalCentered="1"/>
  <pageMargins left="0.39370078740157483" right="0.43307086614173229" top="0.98425196850393704" bottom="0.98425196850393704" header="0.51181102362204722" footer="0.51181102362204722"/>
  <pageSetup paperSize="9" scale="55" fitToHeight="0" orientation="landscape" horizontalDpi="300" verticalDpi="300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42"/>
  <sheetViews>
    <sheetView view="pageBreakPreview" topLeftCell="A16" zoomScale="60" zoomScaleNormal="100" workbookViewId="0">
      <selection activeCell="G27" sqref="G27"/>
    </sheetView>
  </sheetViews>
  <sheetFormatPr defaultRowHeight="15" x14ac:dyDescent="0.25"/>
  <cols>
    <col min="1" max="1" width="16.28515625" style="18" customWidth="1"/>
    <col min="2" max="2" width="68.42578125" style="18" customWidth="1"/>
    <col min="3" max="3" width="24.5703125" style="18" customWidth="1"/>
    <col min="4" max="5" width="21" style="420" customWidth="1"/>
    <col min="6" max="6" width="25" style="18" customWidth="1"/>
    <col min="7" max="7" width="20.28515625" style="18" customWidth="1"/>
    <col min="8" max="8" width="18" style="18" customWidth="1"/>
    <col min="9" max="16384" width="9.140625" style="18"/>
  </cols>
  <sheetData>
    <row r="1" spans="1:8" ht="39" customHeight="1" x14ac:dyDescent="0.25">
      <c r="A1" s="728" t="s">
        <v>388</v>
      </c>
      <c r="B1" s="729"/>
      <c r="C1" s="729"/>
      <c r="D1" s="729"/>
      <c r="E1" s="729"/>
      <c r="F1" s="729"/>
      <c r="G1" s="730"/>
      <c r="H1" s="252" t="s">
        <v>325</v>
      </c>
    </row>
    <row r="2" spans="1:8" ht="48.75" customHeight="1" x14ac:dyDescent="0.25">
      <c r="A2" s="19" t="s">
        <v>250</v>
      </c>
      <c r="B2" s="20" t="s">
        <v>251</v>
      </c>
      <c r="C2" s="20" t="s">
        <v>252</v>
      </c>
      <c r="D2" s="417" t="s">
        <v>326</v>
      </c>
      <c r="E2" s="508" t="s">
        <v>389</v>
      </c>
      <c r="F2" s="244" t="s">
        <v>253</v>
      </c>
      <c r="G2" s="244" t="s">
        <v>327</v>
      </c>
      <c r="H2" s="509" t="s">
        <v>390</v>
      </c>
    </row>
    <row r="3" spans="1:8" ht="15.75" x14ac:dyDescent="0.25">
      <c r="A3" s="723" t="s">
        <v>100</v>
      </c>
      <c r="B3" s="724"/>
      <c r="C3" s="724"/>
      <c r="D3" s="725"/>
      <c r="E3" s="725"/>
      <c r="F3" s="725"/>
      <c r="G3" s="504"/>
      <c r="H3" s="251"/>
    </row>
    <row r="4" spans="1:8" ht="32.25" customHeight="1" x14ac:dyDescent="0.25">
      <c r="A4" s="415" t="s">
        <v>361</v>
      </c>
      <c r="B4" s="22" t="s">
        <v>353</v>
      </c>
      <c r="C4" s="22"/>
      <c r="D4" s="247"/>
      <c r="E4" s="247"/>
      <c r="F4" s="398">
        <v>0</v>
      </c>
      <c r="G4" s="505">
        <v>9219</v>
      </c>
      <c r="H4" s="397">
        <v>9219</v>
      </c>
    </row>
    <row r="5" spans="1:8" ht="32.25" customHeight="1" x14ac:dyDescent="0.25">
      <c r="A5" s="415" t="s">
        <v>362</v>
      </c>
      <c r="B5" s="22" t="s">
        <v>354</v>
      </c>
      <c r="C5" s="22"/>
      <c r="D5" s="247">
        <v>3943</v>
      </c>
      <c r="E5" s="247">
        <v>2796</v>
      </c>
      <c r="F5" s="398">
        <v>0</v>
      </c>
      <c r="G5" s="505">
        <v>1005</v>
      </c>
      <c r="H5" s="397">
        <v>1003</v>
      </c>
    </row>
    <row r="6" spans="1:8" ht="32.25" customHeight="1" x14ac:dyDescent="0.25">
      <c r="A6" s="415" t="s">
        <v>363</v>
      </c>
      <c r="B6" s="22" t="s">
        <v>355</v>
      </c>
      <c r="C6" s="22"/>
      <c r="D6" s="247">
        <v>274</v>
      </c>
      <c r="E6" s="247">
        <v>274</v>
      </c>
      <c r="F6" s="398">
        <v>0</v>
      </c>
      <c r="G6" s="505">
        <v>500</v>
      </c>
      <c r="H6" s="397">
        <v>500</v>
      </c>
    </row>
    <row r="7" spans="1:8" ht="32.25" customHeight="1" x14ac:dyDescent="0.25">
      <c r="A7" s="415" t="s">
        <v>364</v>
      </c>
      <c r="B7" s="22" t="s">
        <v>356</v>
      </c>
      <c r="C7" s="22"/>
      <c r="D7" s="247">
        <v>60455</v>
      </c>
      <c r="E7" s="247">
        <v>60455</v>
      </c>
      <c r="F7" s="398">
        <v>0</v>
      </c>
      <c r="G7" s="505">
        <v>64291</v>
      </c>
      <c r="H7" s="397">
        <v>64291</v>
      </c>
    </row>
    <row r="8" spans="1:8" ht="32.25" customHeight="1" x14ac:dyDescent="0.25">
      <c r="A8" s="415" t="s">
        <v>365</v>
      </c>
      <c r="B8" s="22" t="s">
        <v>366</v>
      </c>
      <c r="C8" s="22"/>
      <c r="D8" s="247"/>
      <c r="E8" s="247"/>
      <c r="F8" s="398">
        <v>0</v>
      </c>
      <c r="G8" s="505">
        <v>2353</v>
      </c>
      <c r="H8" s="397">
        <v>2353</v>
      </c>
    </row>
    <row r="9" spans="1:8" ht="32.25" customHeight="1" x14ac:dyDescent="0.25">
      <c r="A9" s="415" t="s">
        <v>367</v>
      </c>
      <c r="B9" s="22" t="s">
        <v>368</v>
      </c>
      <c r="C9" s="22"/>
      <c r="D9" s="247">
        <v>29725</v>
      </c>
      <c r="E9" s="247">
        <v>29725</v>
      </c>
      <c r="F9" s="398">
        <v>0</v>
      </c>
      <c r="G9" s="505">
        <v>29725</v>
      </c>
      <c r="H9" s="397">
        <v>29725</v>
      </c>
    </row>
    <row r="10" spans="1:8" ht="32.25" customHeight="1" x14ac:dyDescent="0.25">
      <c r="A10" s="21" t="s">
        <v>222</v>
      </c>
      <c r="B10" s="22" t="s">
        <v>221</v>
      </c>
      <c r="C10" s="173">
        <v>635</v>
      </c>
      <c r="D10" s="247">
        <v>1170</v>
      </c>
      <c r="E10" s="247">
        <v>1170</v>
      </c>
      <c r="F10" s="247">
        <v>2500</v>
      </c>
      <c r="G10" s="505">
        <v>1950</v>
      </c>
      <c r="H10" s="397">
        <v>1948</v>
      </c>
    </row>
    <row r="11" spans="1:8" ht="28.5" customHeight="1" x14ac:dyDescent="0.25">
      <c r="A11" s="21" t="s">
        <v>101</v>
      </c>
      <c r="B11" s="22" t="s">
        <v>220</v>
      </c>
      <c r="C11" s="174">
        <v>35207</v>
      </c>
      <c r="D11" s="245">
        <v>4632</v>
      </c>
      <c r="E11" s="245">
        <v>632</v>
      </c>
      <c r="F11" s="246"/>
      <c r="G11" s="505"/>
      <c r="H11" s="397"/>
    </row>
    <row r="12" spans="1:8" ht="38.25" customHeight="1" x14ac:dyDescent="0.25">
      <c r="A12" s="21" t="s">
        <v>102</v>
      </c>
      <c r="B12" s="22" t="s">
        <v>103</v>
      </c>
      <c r="C12" s="162"/>
      <c r="D12" s="245"/>
      <c r="E12" s="245"/>
      <c r="F12" s="245">
        <v>690</v>
      </c>
      <c r="G12" s="505">
        <v>366</v>
      </c>
      <c r="H12" s="397">
        <v>366</v>
      </c>
    </row>
    <row r="13" spans="1:8" ht="30" customHeight="1" x14ac:dyDescent="0.25">
      <c r="A13" s="21" t="s">
        <v>104</v>
      </c>
      <c r="B13" s="22" t="s">
        <v>219</v>
      </c>
      <c r="C13" s="174">
        <v>17463</v>
      </c>
      <c r="D13" s="245">
        <v>22585</v>
      </c>
      <c r="E13" s="245">
        <v>18968</v>
      </c>
      <c r="F13" s="245">
        <v>15672</v>
      </c>
      <c r="G13" s="505">
        <v>2535</v>
      </c>
      <c r="H13" s="397">
        <v>2535</v>
      </c>
    </row>
    <row r="14" spans="1:8" ht="38.25" customHeight="1" x14ac:dyDescent="0.25">
      <c r="A14" s="21" t="s">
        <v>105</v>
      </c>
      <c r="B14" s="22" t="s">
        <v>106</v>
      </c>
      <c r="C14" s="174">
        <v>59928</v>
      </c>
      <c r="D14" s="245">
        <v>4287</v>
      </c>
      <c r="E14" s="245">
        <v>4287</v>
      </c>
      <c r="F14" s="245">
        <v>46137</v>
      </c>
      <c r="G14" s="505">
        <v>22809</v>
      </c>
      <c r="H14" s="397">
        <v>22809</v>
      </c>
    </row>
    <row r="15" spans="1:8" ht="30" customHeight="1" x14ac:dyDescent="0.25">
      <c r="A15" s="21" t="s">
        <v>107</v>
      </c>
      <c r="B15" s="22" t="s">
        <v>108</v>
      </c>
      <c r="C15" s="162"/>
      <c r="D15" s="245"/>
      <c r="E15" s="245"/>
      <c r="F15" s="245">
        <v>1984</v>
      </c>
      <c r="G15" s="505">
        <v>836</v>
      </c>
      <c r="H15" s="397">
        <v>835</v>
      </c>
    </row>
    <row r="16" spans="1:8" ht="30.75" customHeight="1" x14ac:dyDescent="0.25">
      <c r="A16" s="21" t="s">
        <v>109</v>
      </c>
      <c r="B16" s="22" t="s">
        <v>110</v>
      </c>
      <c r="C16" s="162"/>
      <c r="D16" s="245">
        <v>3112</v>
      </c>
      <c r="E16" s="245">
        <v>3112</v>
      </c>
      <c r="F16" s="245">
        <v>19863</v>
      </c>
      <c r="G16" s="505">
        <v>21180</v>
      </c>
      <c r="H16" s="397">
        <v>21149</v>
      </c>
    </row>
    <row r="17" spans="1:8" ht="33.75" customHeight="1" x14ac:dyDescent="0.25">
      <c r="A17" s="21" t="s">
        <v>111</v>
      </c>
      <c r="B17" s="22" t="s">
        <v>112</v>
      </c>
      <c r="C17" s="174">
        <v>90453</v>
      </c>
      <c r="D17" s="245">
        <v>113138</v>
      </c>
      <c r="E17" s="245">
        <v>111405</v>
      </c>
      <c r="F17" s="245">
        <v>3595</v>
      </c>
      <c r="G17" s="505">
        <v>7424</v>
      </c>
      <c r="H17" s="397">
        <v>3898</v>
      </c>
    </row>
    <row r="18" spans="1:8" ht="33" customHeight="1" x14ac:dyDescent="0.25">
      <c r="A18" s="21" t="s">
        <v>113</v>
      </c>
      <c r="B18" s="22" t="s">
        <v>114</v>
      </c>
      <c r="C18" s="162"/>
      <c r="D18" s="245"/>
      <c r="E18" s="245"/>
      <c r="F18" s="245">
        <v>0</v>
      </c>
      <c r="G18" s="505">
        <v>0</v>
      </c>
      <c r="H18" s="397">
        <v>0</v>
      </c>
    </row>
    <row r="19" spans="1:8" ht="40.5" customHeight="1" x14ac:dyDescent="0.25">
      <c r="A19" s="21" t="s">
        <v>115</v>
      </c>
      <c r="B19" s="22" t="s">
        <v>116</v>
      </c>
      <c r="C19" s="162"/>
      <c r="D19" s="245"/>
      <c r="E19" s="245"/>
      <c r="F19" s="245">
        <v>215</v>
      </c>
      <c r="G19" s="505">
        <v>0</v>
      </c>
      <c r="H19" s="397">
        <v>0</v>
      </c>
    </row>
    <row r="20" spans="1:8" ht="25.5" customHeight="1" x14ac:dyDescent="0.25">
      <c r="A20" s="21" t="s">
        <v>117</v>
      </c>
      <c r="B20" s="22" t="s">
        <v>118</v>
      </c>
      <c r="C20" s="162"/>
      <c r="D20" s="245"/>
      <c r="E20" s="245"/>
      <c r="F20" s="245">
        <v>464</v>
      </c>
      <c r="G20" s="505">
        <v>124</v>
      </c>
      <c r="H20" s="397">
        <v>124</v>
      </c>
    </row>
    <row r="21" spans="1:8" ht="31.5" customHeight="1" x14ac:dyDescent="0.25">
      <c r="A21" s="21" t="s">
        <v>119</v>
      </c>
      <c r="B21" s="22" t="s">
        <v>120</v>
      </c>
      <c r="C21" s="162"/>
      <c r="D21" s="245"/>
      <c r="E21" s="245"/>
      <c r="F21" s="245">
        <v>32</v>
      </c>
      <c r="G21" s="505">
        <v>32</v>
      </c>
      <c r="H21" s="397">
        <v>32</v>
      </c>
    </row>
    <row r="22" spans="1:8" ht="30" customHeight="1" x14ac:dyDescent="0.25">
      <c r="A22" s="21" t="s">
        <v>121</v>
      </c>
      <c r="B22" s="22" t="s">
        <v>122</v>
      </c>
      <c r="C22" s="162"/>
      <c r="D22" s="245">
        <v>50</v>
      </c>
      <c r="E22" s="245">
        <v>50</v>
      </c>
      <c r="F22" s="245">
        <v>2133</v>
      </c>
      <c r="G22" s="505">
        <v>2852</v>
      </c>
      <c r="H22" s="397">
        <v>2852</v>
      </c>
    </row>
    <row r="23" spans="1:8" ht="28.5" customHeight="1" x14ac:dyDescent="0.25">
      <c r="A23" s="21" t="s">
        <v>123</v>
      </c>
      <c r="B23" s="22" t="s">
        <v>218</v>
      </c>
      <c r="C23" s="174">
        <v>3221</v>
      </c>
      <c r="D23" s="245">
        <v>2038</v>
      </c>
      <c r="E23" s="245">
        <v>2038</v>
      </c>
      <c r="F23" s="245">
        <v>3221</v>
      </c>
      <c r="G23" s="505">
        <v>2437</v>
      </c>
      <c r="H23" s="397">
        <v>2435</v>
      </c>
    </row>
    <row r="24" spans="1:8" ht="28.5" customHeight="1" x14ac:dyDescent="0.25">
      <c r="A24" s="21" t="s">
        <v>357</v>
      </c>
      <c r="B24" s="416" t="s">
        <v>358</v>
      </c>
      <c r="C24" s="174"/>
      <c r="D24" s="245">
        <v>264</v>
      </c>
      <c r="E24" s="245">
        <v>264</v>
      </c>
      <c r="F24" s="245">
        <v>0</v>
      </c>
      <c r="G24" s="505">
        <v>5794</v>
      </c>
      <c r="H24" s="397">
        <v>5794</v>
      </c>
    </row>
    <row r="25" spans="1:8" ht="28.5" customHeight="1" x14ac:dyDescent="0.25">
      <c r="A25" s="21" t="s">
        <v>359</v>
      </c>
      <c r="B25" s="190" t="s">
        <v>360</v>
      </c>
      <c r="C25" s="174"/>
      <c r="D25" s="245"/>
      <c r="E25" s="245"/>
      <c r="F25" s="245">
        <v>0</v>
      </c>
      <c r="G25" s="505">
        <v>750</v>
      </c>
      <c r="H25" s="397">
        <v>750</v>
      </c>
    </row>
    <row r="26" spans="1:8" ht="27" customHeight="1" x14ac:dyDescent="0.25">
      <c r="A26" s="23" t="s">
        <v>124</v>
      </c>
      <c r="B26" s="22" t="s">
        <v>125</v>
      </c>
      <c r="C26" s="182">
        <v>935</v>
      </c>
      <c r="D26" s="247"/>
      <c r="E26" s="247"/>
      <c r="F26" s="245">
        <v>10605</v>
      </c>
      <c r="G26" s="505">
        <v>10</v>
      </c>
      <c r="H26" s="397">
        <v>10</v>
      </c>
    </row>
    <row r="27" spans="1:8" ht="27" customHeight="1" x14ac:dyDescent="0.25">
      <c r="A27" s="23" t="s">
        <v>273</v>
      </c>
      <c r="B27" s="190" t="s">
        <v>274</v>
      </c>
      <c r="C27" s="182">
        <v>37902</v>
      </c>
      <c r="D27" s="247">
        <v>14000</v>
      </c>
      <c r="E27" s="247">
        <v>14000</v>
      </c>
      <c r="F27" s="245">
        <v>41864</v>
      </c>
      <c r="G27" s="505">
        <v>15275</v>
      </c>
      <c r="H27" s="397">
        <v>15275</v>
      </c>
    </row>
    <row r="28" spans="1:8" ht="29.25" customHeight="1" x14ac:dyDescent="0.25">
      <c r="A28" s="21" t="s">
        <v>126</v>
      </c>
      <c r="B28" s="22" t="s">
        <v>127</v>
      </c>
      <c r="C28" s="162"/>
      <c r="D28" s="245">
        <v>131</v>
      </c>
      <c r="E28" s="245">
        <v>131</v>
      </c>
      <c r="F28" s="245">
        <v>224</v>
      </c>
      <c r="G28" s="505">
        <v>118</v>
      </c>
      <c r="H28" s="397">
        <v>118</v>
      </c>
    </row>
    <row r="29" spans="1:8" ht="29.25" customHeight="1" x14ac:dyDescent="0.25">
      <c r="A29" s="21" t="s">
        <v>128</v>
      </c>
      <c r="B29" s="22" t="s">
        <v>129</v>
      </c>
      <c r="C29" s="174">
        <v>53545</v>
      </c>
      <c r="D29" s="245"/>
      <c r="E29" s="245"/>
      <c r="F29" s="245">
        <v>63413</v>
      </c>
      <c r="G29" s="505">
        <v>64</v>
      </c>
      <c r="H29" s="397">
        <v>64</v>
      </c>
    </row>
    <row r="30" spans="1:8" ht="29.25" customHeight="1" x14ac:dyDescent="0.25">
      <c r="A30" s="21" t="s">
        <v>130</v>
      </c>
      <c r="B30" s="22" t="s">
        <v>131</v>
      </c>
      <c r="C30" s="162"/>
      <c r="D30" s="245"/>
      <c r="E30" s="245"/>
      <c r="F30" s="245">
        <v>3525</v>
      </c>
      <c r="G30" s="505">
        <v>5200</v>
      </c>
      <c r="H30" s="397">
        <v>5110</v>
      </c>
    </row>
    <row r="31" spans="1:8" ht="30" customHeight="1" x14ac:dyDescent="0.25">
      <c r="A31" s="21" t="s">
        <v>132</v>
      </c>
      <c r="B31" s="22" t="s">
        <v>133</v>
      </c>
      <c r="C31" s="162"/>
      <c r="D31" s="245">
        <v>17265</v>
      </c>
      <c r="E31" s="245">
        <v>414</v>
      </c>
      <c r="F31" s="245">
        <v>11520</v>
      </c>
      <c r="G31" s="505">
        <v>13276</v>
      </c>
      <c r="H31" s="397">
        <v>13276</v>
      </c>
    </row>
    <row r="32" spans="1:8" ht="27.75" customHeight="1" x14ac:dyDescent="0.25">
      <c r="A32" s="23" t="s">
        <v>134</v>
      </c>
      <c r="B32" s="22" t="s">
        <v>135</v>
      </c>
      <c r="C32" s="163"/>
      <c r="D32" s="247">
        <v>492</v>
      </c>
      <c r="E32" s="247">
        <v>492</v>
      </c>
      <c r="F32" s="245">
        <v>1327</v>
      </c>
      <c r="G32" s="505">
        <v>851</v>
      </c>
      <c r="H32" s="397">
        <v>851</v>
      </c>
    </row>
    <row r="33" spans="1:8" ht="27.75" customHeight="1" x14ac:dyDescent="0.25">
      <c r="A33" s="23" t="s">
        <v>170</v>
      </c>
      <c r="B33" s="22" t="s">
        <v>171</v>
      </c>
      <c r="C33" s="163"/>
      <c r="D33" s="247">
        <v>50</v>
      </c>
      <c r="E33" s="247">
        <v>24</v>
      </c>
      <c r="F33" s="245">
        <v>1650</v>
      </c>
      <c r="G33" s="505">
        <v>81</v>
      </c>
      <c r="H33" s="397">
        <v>81</v>
      </c>
    </row>
    <row r="34" spans="1:8" ht="27.75" customHeight="1" x14ac:dyDescent="0.25">
      <c r="A34" s="23" t="s">
        <v>194</v>
      </c>
      <c r="B34" s="22" t="s">
        <v>195</v>
      </c>
      <c r="C34" s="182">
        <v>63542</v>
      </c>
      <c r="D34" s="247">
        <v>37415</v>
      </c>
      <c r="E34" s="247">
        <v>35797</v>
      </c>
      <c r="F34" s="246"/>
      <c r="G34" s="505"/>
      <c r="H34" s="397"/>
    </row>
    <row r="35" spans="1:8" ht="27.75" customHeight="1" x14ac:dyDescent="0.25">
      <c r="A35" s="23" t="s">
        <v>196</v>
      </c>
      <c r="B35" s="22" t="s">
        <v>197</v>
      </c>
      <c r="C35" s="163"/>
      <c r="D35" s="247">
        <v>50521</v>
      </c>
      <c r="E35" s="247">
        <v>50521</v>
      </c>
      <c r="F35" s="245">
        <v>88317</v>
      </c>
      <c r="G35" s="505">
        <v>93104</v>
      </c>
      <c r="H35" s="397">
        <v>93104</v>
      </c>
    </row>
    <row r="36" spans="1:8" ht="29.25" customHeight="1" x14ac:dyDescent="0.25">
      <c r="A36" s="23"/>
      <c r="B36" s="24" t="s">
        <v>136</v>
      </c>
      <c r="C36" s="163"/>
      <c r="D36" s="247"/>
      <c r="E36" s="247"/>
      <c r="F36" s="249">
        <v>8038</v>
      </c>
      <c r="G36" s="506">
        <v>11389</v>
      </c>
      <c r="H36" s="412">
        <v>0</v>
      </c>
    </row>
    <row r="37" spans="1:8" ht="30" customHeight="1" thickBot="1" x14ac:dyDescent="0.3">
      <c r="A37" s="25"/>
      <c r="B37" s="26" t="s">
        <v>137</v>
      </c>
      <c r="C37" s="164"/>
      <c r="D37" s="418"/>
      <c r="E37" s="418"/>
      <c r="F37" s="250">
        <v>35207</v>
      </c>
      <c r="G37" s="507">
        <v>49997</v>
      </c>
      <c r="H37" s="413">
        <v>0</v>
      </c>
    </row>
    <row r="38" spans="1:8" ht="30" customHeight="1" thickBot="1" x14ac:dyDescent="0.3">
      <c r="A38" s="726" t="s">
        <v>138</v>
      </c>
      <c r="B38" s="727"/>
      <c r="C38" s="191">
        <f>SUM(C11:C37)</f>
        <v>362196</v>
      </c>
      <c r="D38" s="191">
        <f>SUM(D4:D37)</f>
        <v>365547</v>
      </c>
      <c r="E38" s="191">
        <f>SUM(E4:E37)</f>
        <v>336555</v>
      </c>
      <c r="F38" s="248">
        <f>SUM(F4:F37)</f>
        <v>362196</v>
      </c>
      <c r="G38" s="248">
        <f>SUM(G4:G37)</f>
        <v>365547</v>
      </c>
      <c r="H38" s="414">
        <f>SUM(H4:H37)</f>
        <v>300507</v>
      </c>
    </row>
    <row r="40" spans="1:8" x14ac:dyDescent="0.25">
      <c r="C40" s="27"/>
      <c r="D40" s="419"/>
      <c r="E40" s="419"/>
    </row>
    <row r="42" spans="1:8" x14ac:dyDescent="0.25">
      <c r="C42" s="27"/>
      <c r="D42" s="419"/>
      <c r="E42" s="419"/>
    </row>
  </sheetData>
  <mergeCells count="3">
    <mergeCell ref="A3:F3"/>
    <mergeCell ref="A38:B38"/>
    <mergeCell ref="A1:G1"/>
  </mergeCells>
  <phoneticPr fontId="0" type="noConversion"/>
  <pageMargins left="0.17" right="0.16" top="0.35" bottom="0.38" header="0.51" footer="0.16"/>
  <pageSetup paperSize="9" scale="47" fitToHeight="0" orientation="portrait" horizontalDpi="300" verticalDpi="300" r:id="rId1"/>
  <ignoredErrors>
    <ignoredError sqref="A11:A17 A18:A21 A22 A23 A29:A31 A32 A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26"/>
  <sheetViews>
    <sheetView view="pageBreakPreview" zoomScale="60" zoomScaleNormal="120" workbookViewId="0">
      <selection activeCell="G17" sqref="G17"/>
    </sheetView>
  </sheetViews>
  <sheetFormatPr defaultRowHeight="12.75" x14ac:dyDescent="0.2"/>
  <cols>
    <col min="1" max="1" width="64.42578125" style="4" customWidth="1"/>
    <col min="2" max="2" width="18" style="266" bestFit="1" customWidth="1"/>
    <col min="3" max="3" width="14.7109375" style="4" bestFit="1" customWidth="1"/>
    <col min="4" max="4" width="18.28515625" style="266" customWidth="1"/>
    <col min="5" max="5" width="19" style="266" bestFit="1" customWidth="1"/>
    <col min="6" max="6" width="14.7109375" style="4" bestFit="1" customWidth="1"/>
    <col min="7" max="7" width="14.140625" style="266" bestFit="1" customWidth="1"/>
    <col min="8" max="8" width="19" style="266" bestFit="1" customWidth="1"/>
    <col min="9" max="9" width="17.7109375" style="4" customWidth="1"/>
    <col min="10" max="10" width="14" style="266" customWidth="1"/>
    <col min="11" max="16384" width="9.140625" style="4"/>
  </cols>
  <sheetData>
    <row r="1" spans="1:10" ht="18.75" customHeight="1" x14ac:dyDescent="0.25">
      <c r="A1" s="737" t="s">
        <v>329</v>
      </c>
      <c r="B1" s="738"/>
      <c r="C1" s="738"/>
      <c r="D1" s="738"/>
      <c r="E1" s="738"/>
      <c r="F1" s="738"/>
      <c r="G1" s="738"/>
      <c r="H1" s="738"/>
      <c r="I1" s="739"/>
      <c r="J1" s="510" t="s">
        <v>328</v>
      </c>
    </row>
    <row r="2" spans="1:10" ht="15" x14ac:dyDescent="0.25">
      <c r="A2" s="734" t="s">
        <v>16</v>
      </c>
      <c r="B2" s="735"/>
      <c r="C2" s="735"/>
      <c r="D2" s="735"/>
      <c r="E2" s="735"/>
      <c r="F2" s="735"/>
      <c r="G2" s="735"/>
      <c r="H2" s="735"/>
      <c r="I2" s="735"/>
      <c r="J2" s="736"/>
    </row>
    <row r="3" spans="1:10" ht="15" customHeight="1" x14ac:dyDescent="0.25">
      <c r="A3" s="731" t="s">
        <v>391</v>
      </c>
      <c r="B3" s="732"/>
      <c r="C3" s="732"/>
      <c r="D3" s="732"/>
      <c r="E3" s="732"/>
      <c r="F3" s="732"/>
      <c r="G3" s="732"/>
      <c r="H3" s="732"/>
      <c r="I3" s="732"/>
      <c r="J3" s="733"/>
    </row>
    <row r="4" spans="1:10" ht="60" x14ac:dyDescent="0.2">
      <c r="A4" s="28" t="s">
        <v>8</v>
      </c>
      <c r="B4" s="370" t="s">
        <v>247</v>
      </c>
      <c r="C4" s="28" t="s">
        <v>330</v>
      </c>
      <c r="D4" s="370" t="s">
        <v>392</v>
      </c>
      <c r="E4" s="370" t="s">
        <v>248</v>
      </c>
      <c r="F4" s="28" t="s">
        <v>332</v>
      </c>
      <c r="G4" s="370" t="s">
        <v>393</v>
      </c>
      <c r="H4" s="370" t="s">
        <v>249</v>
      </c>
      <c r="I4" s="28" t="s">
        <v>331</v>
      </c>
      <c r="J4" s="511" t="s">
        <v>394</v>
      </c>
    </row>
    <row r="5" spans="1:10" ht="15" x14ac:dyDescent="0.25">
      <c r="A5" s="29" t="s">
        <v>9</v>
      </c>
      <c r="B5" s="346">
        <v>306619</v>
      </c>
      <c r="C5" s="196">
        <v>283179</v>
      </c>
      <c r="D5" s="346">
        <v>254187</v>
      </c>
      <c r="E5" s="346">
        <v>247775</v>
      </c>
      <c r="F5" s="196">
        <v>205883</v>
      </c>
      <c r="G5" s="346">
        <v>193732</v>
      </c>
      <c r="H5" s="346">
        <v>58844</v>
      </c>
      <c r="I5" s="196">
        <v>77296</v>
      </c>
      <c r="J5" s="346">
        <v>60455</v>
      </c>
    </row>
    <row r="6" spans="1:10" ht="15" x14ac:dyDescent="0.25">
      <c r="A6" s="29" t="s">
        <v>10</v>
      </c>
      <c r="B6" s="346">
        <v>269400</v>
      </c>
      <c r="C6" s="196">
        <v>237097</v>
      </c>
      <c r="D6" s="346">
        <v>175711</v>
      </c>
      <c r="E6" s="346">
        <v>146996</v>
      </c>
      <c r="F6" s="196">
        <v>108230</v>
      </c>
      <c r="G6" s="346">
        <v>96841</v>
      </c>
      <c r="H6" s="346">
        <v>122404</v>
      </c>
      <c r="I6" s="196">
        <v>128867</v>
      </c>
      <c r="J6" s="346">
        <v>78870</v>
      </c>
    </row>
    <row r="7" spans="1:10" ht="15" x14ac:dyDescent="0.25">
      <c r="A7" s="29" t="s">
        <v>11</v>
      </c>
      <c r="B7" s="346"/>
      <c r="C7" s="196"/>
      <c r="D7" s="346"/>
      <c r="E7" s="372"/>
      <c r="F7" s="161"/>
      <c r="G7" s="372"/>
      <c r="H7" s="346">
        <f>H5-H6</f>
        <v>-63560</v>
      </c>
      <c r="I7" s="196">
        <f>I5-I6</f>
        <v>-51571</v>
      </c>
      <c r="J7" s="346">
        <f>J5-J6</f>
        <v>-18415</v>
      </c>
    </row>
    <row r="8" spans="1:10" ht="15" x14ac:dyDescent="0.25">
      <c r="A8" s="29" t="s">
        <v>12</v>
      </c>
      <c r="B8" s="346">
        <f t="shared" ref="B8:G8" si="0">B5-B6</f>
        <v>37219</v>
      </c>
      <c r="C8" s="196">
        <f t="shared" si="0"/>
        <v>46082</v>
      </c>
      <c r="D8" s="346">
        <f t="shared" si="0"/>
        <v>78476</v>
      </c>
      <c r="E8" s="346">
        <f t="shared" si="0"/>
        <v>100779</v>
      </c>
      <c r="F8" s="196">
        <f t="shared" si="0"/>
        <v>97653</v>
      </c>
      <c r="G8" s="346">
        <f t="shared" si="0"/>
        <v>96891</v>
      </c>
      <c r="H8" s="372"/>
      <c r="I8" s="196"/>
      <c r="J8" s="346"/>
    </row>
    <row r="9" spans="1:10" ht="15" x14ac:dyDescent="0.25">
      <c r="A9" s="29" t="s">
        <v>334</v>
      </c>
      <c r="B9" s="346">
        <v>0</v>
      </c>
      <c r="C9" s="196">
        <v>3829</v>
      </c>
      <c r="D9" s="346">
        <v>3829</v>
      </c>
      <c r="E9" s="346"/>
      <c r="F9" s="196">
        <v>3829</v>
      </c>
      <c r="G9" s="346">
        <v>3829</v>
      </c>
      <c r="H9" s="346">
        <v>0</v>
      </c>
      <c r="I9" s="196">
        <v>0</v>
      </c>
      <c r="J9" s="346">
        <v>0</v>
      </c>
    </row>
    <row r="10" spans="1:10" ht="15" x14ac:dyDescent="0.25">
      <c r="A10" s="30" t="s">
        <v>13</v>
      </c>
      <c r="B10" s="346">
        <v>55577</v>
      </c>
      <c r="C10" s="196">
        <v>78539</v>
      </c>
      <c r="D10" s="346">
        <v>78539</v>
      </c>
      <c r="E10" s="346">
        <v>25261</v>
      </c>
      <c r="F10" s="196">
        <v>48223</v>
      </c>
      <c r="G10" s="346">
        <v>48223</v>
      </c>
      <c r="H10" s="346">
        <v>30316</v>
      </c>
      <c r="I10" s="196">
        <v>30316</v>
      </c>
      <c r="J10" s="346">
        <v>30316</v>
      </c>
    </row>
    <row r="11" spans="1:10" ht="15" x14ac:dyDescent="0.25">
      <c r="A11" s="30" t="s">
        <v>335</v>
      </c>
      <c r="B11" s="346">
        <f>B8+B10</f>
        <v>92796</v>
      </c>
      <c r="C11" s="196">
        <v>128450</v>
      </c>
      <c r="D11" s="346">
        <v>128450</v>
      </c>
      <c r="E11" s="346">
        <f>E8+E10</f>
        <v>126040</v>
      </c>
      <c r="F11" s="196">
        <v>128450</v>
      </c>
      <c r="G11" s="346">
        <v>128450</v>
      </c>
      <c r="H11" s="346">
        <f>H7+H10</f>
        <v>-33244</v>
      </c>
      <c r="I11" s="196">
        <f>I7+I10</f>
        <v>-21255</v>
      </c>
      <c r="J11" s="346">
        <f>J7+J10</f>
        <v>11901</v>
      </c>
    </row>
    <row r="12" spans="1:10" ht="15" x14ac:dyDescent="0.25">
      <c r="A12" s="29" t="s">
        <v>324</v>
      </c>
      <c r="B12" s="346">
        <v>0</v>
      </c>
      <c r="C12" s="230">
        <v>29725</v>
      </c>
      <c r="D12" s="346">
        <v>29725</v>
      </c>
      <c r="E12" s="346">
        <v>0</v>
      </c>
      <c r="F12" s="230">
        <v>29725</v>
      </c>
      <c r="G12" s="346">
        <v>29725</v>
      </c>
      <c r="H12" s="346">
        <v>0</v>
      </c>
      <c r="I12" s="230">
        <v>0</v>
      </c>
      <c r="J12" s="346">
        <v>0</v>
      </c>
    </row>
    <row r="13" spans="1:10" ht="15" x14ac:dyDescent="0.25">
      <c r="A13" s="30" t="s">
        <v>323</v>
      </c>
      <c r="B13" s="346">
        <v>0</v>
      </c>
      <c r="C13" s="230">
        <v>29725</v>
      </c>
      <c r="D13" s="346">
        <v>29725</v>
      </c>
      <c r="E13" s="346">
        <v>0</v>
      </c>
      <c r="F13" s="230">
        <v>29725</v>
      </c>
      <c r="G13" s="346">
        <v>29725</v>
      </c>
      <c r="H13" s="346">
        <v>0</v>
      </c>
      <c r="I13" s="230">
        <v>0</v>
      </c>
      <c r="J13" s="346">
        <v>0</v>
      </c>
    </row>
    <row r="14" spans="1:10" ht="15" x14ac:dyDescent="0.25">
      <c r="A14" s="30" t="s">
        <v>336</v>
      </c>
      <c r="B14" s="346">
        <v>0</v>
      </c>
      <c r="C14" s="196">
        <f>C12-C13</f>
        <v>0</v>
      </c>
      <c r="D14" s="346">
        <v>0</v>
      </c>
      <c r="E14" s="346">
        <v>0</v>
      </c>
      <c r="F14" s="196">
        <v>0</v>
      </c>
      <c r="G14" s="346">
        <v>0</v>
      </c>
      <c r="H14" s="346">
        <v>0</v>
      </c>
      <c r="I14" s="196">
        <v>0</v>
      </c>
      <c r="J14" s="346">
        <v>0</v>
      </c>
    </row>
    <row r="15" spans="1:10" ht="15" x14ac:dyDescent="0.25">
      <c r="A15" s="30" t="s">
        <v>189</v>
      </c>
      <c r="B15" s="346">
        <v>3595</v>
      </c>
      <c r="C15" s="196">
        <v>7424</v>
      </c>
      <c r="D15" s="346">
        <v>3770</v>
      </c>
      <c r="E15" s="346">
        <v>3595</v>
      </c>
      <c r="F15" s="196">
        <v>7424</v>
      </c>
      <c r="G15" s="346">
        <v>3770</v>
      </c>
      <c r="H15" s="346">
        <v>0</v>
      </c>
      <c r="I15" s="196">
        <v>0</v>
      </c>
      <c r="J15" s="346">
        <v>0</v>
      </c>
    </row>
    <row r="16" spans="1:10" ht="15" x14ac:dyDescent="0.25">
      <c r="A16" s="30" t="s">
        <v>40</v>
      </c>
      <c r="B16" s="346">
        <v>89201</v>
      </c>
      <c r="C16" s="196">
        <v>91301</v>
      </c>
      <c r="D16" s="346">
        <v>91301</v>
      </c>
      <c r="E16" s="346">
        <v>89201</v>
      </c>
      <c r="F16" s="196">
        <v>91301</v>
      </c>
      <c r="G16" s="346">
        <v>91301</v>
      </c>
      <c r="H16" s="346">
        <v>0</v>
      </c>
      <c r="I16" s="196">
        <v>0</v>
      </c>
      <c r="J16" s="346">
        <v>0</v>
      </c>
    </row>
    <row r="17" spans="1:10" ht="30" x14ac:dyDescent="0.25">
      <c r="A17" s="30" t="s">
        <v>198</v>
      </c>
      <c r="B17" s="346">
        <f>B11-B15-B16</f>
        <v>0</v>
      </c>
      <c r="C17" s="196">
        <f>C11-C13-C15-C16</f>
        <v>0</v>
      </c>
      <c r="D17" s="346">
        <f>D11-D13-D15-D16</f>
        <v>3654</v>
      </c>
      <c r="E17" s="346">
        <f>E11-E14-E15-E16</f>
        <v>33244</v>
      </c>
      <c r="F17" s="346">
        <v>21255</v>
      </c>
      <c r="G17" s="346">
        <f>G11-G13-G15-G16</f>
        <v>3654</v>
      </c>
      <c r="H17" s="346">
        <f>H11</f>
        <v>-33244</v>
      </c>
      <c r="I17" s="196">
        <f>I11</f>
        <v>-21255</v>
      </c>
      <c r="J17" s="346">
        <v>0</v>
      </c>
    </row>
    <row r="18" spans="1:10" ht="15" x14ac:dyDescent="0.25">
      <c r="A18" s="31" t="s">
        <v>14</v>
      </c>
      <c r="B18" s="347">
        <f>B6+B15+B16</f>
        <v>362196</v>
      </c>
      <c r="C18" s="197">
        <f>C6+C12+C15+C16</f>
        <v>365547</v>
      </c>
      <c r="D18" s="347">
        <f>D6+D12+D15+D16</f>
        <v>300507</v>
      </c>
      <c r="E18" s="347">
        <f>E6+E14+E15+E16</f>
        <v>239792</v>
      </c>
      <c r="F18" s="197">
        <f>F6+F12+F15+F16</f>
        <v>236680</v>
      </c>
      <c r="G18" s="347">
        <f>G6+G12+G15+G16</f>
        <v>221637</v>
      </c>
      <c r="H18" s="347">
        <f>H6</f>
        <v>122404</v>
      </c>
      <c r="I18" s="197">
        <f>I6</f>
        <v>128867</v>
      </c>
      <c r="J18" s="347">
        <f>J6</f>
        <v>78870</v>
      </c>
    </row>
    <row r="19" spans="1:10" ht="15" x14ac:dyDescent="0.25">
      <c r="A19" s="31" t="s">
        <v>15</v>
      </c>
      <c r="B19" s="347">
        <f>B5+B10</f>
        <v>362196</v>
      </c>
      <c r="C19" s="197">
        <f>C5+C9+C10</f>
        <v>365547</v>
      </c>
      <c r="D19" s="347">
        <f>D5+D9+D10</f>
        <v>336555</v>
      </c>
      <c r="E19" s="347">
        <f>E5+E10</f>
        <v>273036</v>
      </c>
      <c r="F19" s="347">
        <f>F5+F9+F10</f>
        <v>257935</v>
      </c>
      <c r="G19" s="347">
        <f>G5+G9+G10</f>
        <v>245784</v>
      </c>
      <c r="H19" s="347">
        <f>H5+H10</f>
        <v>89160</v>
      </c>
      <c r="I19" s="197">
        <f>I5+I10</f>
        <v>107612</v>
      </c>
      <c r="J19" s="347">
        <f>J5+J10</f>
        <v>90771</v>
      </c>
    </row>
    <row r="20" spans="1:10" ht="15" x14ac:dyDescent="0.25">
      <c r="A20" s="33"/>
      <c r="B20" s="371"/>
      <c r="C20" s="33"/>
      <c r="D20" s="371"/>
      <c r="E20" s="371"/>
      <c r="F20" s="33"/>
      <c r="G20" s="371"/>
      <c r="H20" s="371"/>
    </row>
    <row r="21" spans="1:10" x14ac:dyDescent="0.2">
      <c r="E21" s="311"/>
      <c r="F21" s="6"/>
      <c r="G21" s="311"/>
    </row>
    <row r="23" spans="1:10" x14ac:dyDescent="0.2">
      <c r="E23" s="311"/>
      <c r="F23" s="6"/>
      <c r="G23" s="311"/>
    </row>
    <row r="26" spans="1:10" x14ac:dyDescent="0.2">
      <c r="E26" s="311"/>
      <c r="F26" s="6"/>
      <c r="G26" s="311"/>
    </row>
  </sheetData>
  <mergeCells count="3">
    <mergeCell ref="A3:J3"/>
    <mergeCell ref="A2:J2"/>
    <mergeCell ref="A1:I1"/>
  </mergeCells>
  <pageMargins left="0.39370078740157483" right="0.23622047244094491" top="0.54" bottom="0.74803149606299213" header="0.31496062992125984" footer="0.31496062992125984"/>
  <pageSetup paperSize="9" scale="6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8"/>
  <sheetViews>
    <sheetView view="pageBreakPreview" zoomScale="60" zoomScaleNormal="90" workbookViewId="0">
      <selection activeCell="D14" sqref="D14"/>
    </sheetView>
  </sheetViews>
  <sheetFormatPr defaultRowHeight="15" x14ac:dyDescent="0.25"/>
  <cols>
    <col min="1" max="1" width="106.28515625" customWidth="1"/>
    <col min="2" max="2" width="24.7109375" customWidth="1"/>
    <col min="3" max="4" width="27.140625" customWidth="1"/>
    <col min="5" max="5" width="22.42578125" customWidth="1"/>
    <col min="6" max="6" width="25.42578125" customWidth="1"/>
    <col min="7" max="7" width="24.28515625" customWidth="1"/>
  </cols>
  <sheetData>
    <row r="1" spans="1:7" ht="24.75" customHeight="1" x14ac:dyDescent="0.25">
      <c r="A1" s="740" t="s">
        <v>372</v>
      </c>
      <c r="B1" s="741"/>
      <c r="C1" s="741"/>
      <c r="D1" s="741"/>
      <c r="E1" s="741"/>
      <c r="F1" s="741"/>
      <c r="G1" s="423" t="s">
        <v>371</v>
      </c>
    </row>
    <row r="2" spans="1:7" ht="24.75" customHeight="1" x14ac:dyDescent="0.25">
      <c r="A2" s="740"/>
      <c r="B2" s="741"/>
      <c r="C2" s="741"/>
      <c r="D2" s="741"/>
      <c r="E2" s="741"/>
      <c r="F2" s="741"/>
      <c r="G2" s="742"/>
    </row>
    <row r="3" spans="1:7" ht="15.75" x14ac:dyDescent="0.25">
      <c r="A3" s="743" t="s">
        <v>396</v>
      </c>
      <c r="B3" s="744"/>
      <c r="C3" s="744"/>
      <c r="D3" s="744"/>
      <c r="E3" s="744"/>
      <c r="F3" s="744"/>
      <c r="G3" s="745"/>
    </row>
    <row r="4" spans="1:7" ht="45" x14ac:dyDescent="0.25">
      <c r="A4" s="46" t="s">
        <v>97</v>
      </c>
      <c r="B4" s="422" t="s">
        <v>370</v>
      </c>
      <c r="C4" s="421" t="s">
        <v>369</v>
      </c>
      <c r="D4" s="512" t="s">
        <v>397</v>
      </c>
      <c r="E4" s="422" t="s">
        <v>373</v>
      </c>
      <c r="F4" s="422" t="s">
        <v>374</v>
      </c>
      <c r="G4" s="513" t="s">
        <v>398</v>
      </c>
    </row>
    <row r="5" spans="1:7" ht="46.5" customHeight="1" x14ac:dyDescent="0.25">
      <c r="A5" s="188" t="s">
        <v>233</v>
      </c>
      <c r="B5" s="189">
        <v>53545</v>
      </c>
      <c r="C5" s="189">
        <v>48124</v>
      </c>
      <c r="D5" s="189">
        <v>48124</v>
      </c>
      <c r="E5" s="189">
        <v>63413</v>
      </c>
      <c r="F5" s="424">
        <v>63520</v>
      </c>
      <c r="G5" s="424">
        <v>63520</v>
      </c>
    </row>
    <row r="6" spans="1:7" ht="47.25" customHeight="1" x14ac:dyDescent="0.25">
      <c r="A6" s="135" t="s">
        <v>272</v>
      </c>
      <c r="B6" s="170">
        <v>3600</v>
      </c>
      <c r="C6" s="170">
        <v>3943</v>
      </c>
      <c r="D6" s="170">
        <v>3943</v>
      </c>
      <c r="E6" s="170">
        <v>5000</v>
      </c>
      <c r="F6" s="424">
        <v>5000</v>
      </c>
      <c r="G6" s="424">
        <v>0</v>
      </c>
    </row>
    <row r="7" spans="1:7" ht="47.25" customHeight="1" x14ac:dyDescent="0.25">
      <c r="A7" s="187" t="s">
        <v>254</v>
      </c>
      <c r="B7" s="170">
        <v>37902</v>
      </c>
      <c r="C7" s="170">
        <v>14000</v>
      </c>
      <c r="D7" s="170">
        <v>14000</v>
      </c>
      <c r="E7" s="170">
        <v>41864</v>
      </c>
      <c r="F7" s="424">
        <v>15275</v>
      </c>
      <c r="G7" s="424">
        <v>15275</v>
      </c>
    </row>
    <row r="8" spans="1:7" ht="31.5" x14ac:dyDescent="0.25">
      <c r="A8" s="136" t="s">
        <v>210</v>
      </c>
      <c r="B8" s="169">
        <v>2800</v>
      </c>
      <c r="C8" s="169">
        <v>2800</v>
      </c>
      <c r="D8" s="169">
        <v>0</v>
      </c>
      <c r="E8" s="169" t="s">
        <v>39</v>
      </c>
      <c r="F8" s="425" t="s">
        <v>375</v>
      </c>
      <c r="G8" s="515" t="s">
        <v>38</v>
      </c>
    </row>
  </sheetData>
  <mergeCells count="3">
    <mergeCell ref="A1:F1"/>
    <mergeCell ref="A2:G2"/>
    <mergeCell ref="A3:G3"/>
  </mergeCells>
  <pageMargins left="0.19685039370078741" right="0.15748031496062992" top="0.51181102362204722" bottom="0.74803149606299213" header="0.31496062992125984" footer="0.31496062992125984"/>
  <pageSetup paperSize="9" scale="56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X17"/>
  <sheetViews>
    <sheetView view="pageBreakPreview" zoomScale="60" zoomScaleNormal="100" workbookViewId="0">
      <selection activeCell="W26" sqref="W26"/>
    </sheetView>
  </sheetViews>
  <sheetFormatPr defaultRowHeight="15" x14ac:dyDescent="0.25"/>
  <cols>
    <col min="8" max="8" width="11.28515625" bestFit="1" customWidth="1"/>
    <col min="9" max="12" width="11.140625" bestFit="1" customWidth="1"/>
    <col min="20" max="20" width="11.28515625" bestFit="1" customWidth="1"/>
    <col min="24" max="24" width="11.5703125" bestFit="1" customWidth="1"/>
  </cols>
  <sheetData>
    <row r="1" spans="1:24" ht="15" customHeight="1" x14ac:dyDescent="0.25">
      <c r="A1" s="770" t="s">
        <v>407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  <c r="T1" s="771"/>
      <c r="U1" s="771"/>
      <c r="V1" s="771"/>
      <c r="W1" s="771"/>
      <c r="X1" s="526" t="s">
        <v>408</v>
      </c>
    </row>
    <row r="2" spans="1:24" x14ac:dyDescent="0.25">
      <c r="A2" s="51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17"/>
      <c r="S2" s="33"/>
      <c r="T2" s="33"/>
      <c r="U2" s="33"/>
      <c r="V2" s="33"/>
      <c r="W2" s="33"/>
      <c r="X2" s="33"/>
    </row>
    <row r="3" spans="1:24" ht="30" x14ac:dyDescent="0.25">
      <c r="A3" s="750" t="s">
        <v>140</v>
      </c>
      <c r="B3" s="750"/>
      <c r="C3" s="750"/>
      <c r="D3" s="750"/>
      <c r="E3" s="750"/>
      <c r="F3" s="750"/>
      <c r="G3" s="434" t="s">
        <v>377</v>
      </c>
      <c r="H3" s="429" t="s">
        <v>378</v>
      </c>
      <c r="I3" s="518" t="s">
        <v>406</v>
      </c>
      <c r="J3" s="518" t="s">
        <v>400</v>
      </c>
      <c r="K3" s="518" t="s">
        <v>401</v>
      </c>
      <c r="L3" s="518" t="s">
        <v>409</v>
      </c>
      <c r="M3" s="750" t="s">
        <v>141</v>
      </c>
      <c r="N3" s="750"/>
      <c r="O3" s="750"/>
      <c r="P3" s="750"/>
      <c r="Q3" s="750"/>
      <c r="R3" s="784"/>
      <c r="S3" s="429" t="s">
        <v>377</v>
      </c>
      <c r="T3" s="429" t="s">
        <v>378</v>
      </c>
      <c r="U3" s="518" t="s">
        <v>406</v>
      </c>
      <c r="V3" s="518" t="s">
        <v>400</v>
      </c>
      <c r="W3" s="518" t="s">
        <v>401</v>
      </c>
      <c r="X3" s="518" t="s">
        <v>409</v>
      </c>
    </row>
    <row r="4" spans="1:24" ht="15.75" x14ac:dyDescent="0.25">
      <c r="A4" s="748" t="s">
        <v>23</v>
      </c>
      <c r="B4" s="748"/>
      <c r="C4" s="755" t="s">
        <v>91</v>
      </c>
      <c r="D4" s="755"/>
      <c r="E4" s="755"/>
      <c r="F4" s="755"/>
      <c r="G4" s="192">
        <v>153744</v>
      </c>
      <c r="H4" s="427">
        <v>134139</v>
      </c>
      <c r="I4" s="427">
        <v>134139</v>
      </c>
      <c r="J4" s="427">
        <f t="shared" ref="J4:J9" si="0">H4*1.004</f>
        <v>134675.55600000001</v>
      </c>
      <c r="K4" s="427">
        <f t="shared" ref="K4:L7" si="1">J4*1.003</f>
        <v>135079.58266799999</v>
      </c>
      <c r="L4" s="427">
        <f t="shared" si="1"/>
        <v>135484.82141600398</v>
      </c>
      <c r="M4" s="748" t="s">
        <v>42</v>
      </c>
      <c r="N4" s="748"/>
      <c r="O4" s="749" t="s">
        <v>81</v>
      </c>
      <c r="P4" s="749"/>
      <c r="Q4" s="749"/>
      <c r="R4" s="749"/>
      <c r="S4" s="519">
        <v>37565</v>
      </c>
      <c r="T4" s="519">
        <v>29139</v>
      </c>
      <c r="U4" s="519">
        <v>29139</v>
      </c>
      <c r="V4" s="519">
        <f>T4*1.004</f>
        <v>29255.556</v>
      </c>
      <c r="W4" s="519">
        <f t="shared" ref="W4:X6" si="2">V4*1.003</f>
        <v>29343.322667999997</v>
      </c>
      <c r="X4" s="519">
        <f t="shared" si="2"/>
        <v>29431.352636003994</v>
      </c>
    </row>
    <row r="5" spans="1:24" ht="15.75" x14ac:dyDescent="0.25">
      <c r="A5" s="748" t="s">
        <v>30</v>
      </c>
      <c r="B5" s="748"/>
      <c r="C5" s="749" t="s">
        <v>93</v>
      </c>
      <c r="D5" s="749"/>
      <c r="E5" s="749"/>
      <c r="F5" s="749"/>
      <c r="G5" s="193">
        <v>66617</v>
      </c>
      <c r="H5" s="427">
        <v>37415</v>
      </c>
      <c r="I5" s="427">
        <v>35797</v>
      </c>
      <c r="J5" s="433">
        <f t="shared" si="0"/>
        <v>37564.660000000003</v>
      </c>
      <c r="K5" s="433">
        <f t="shared" si="1"/>
        <v>37677.35398</v>
      </c>
      <c r="L5" s="433">
        <f t="shared" si="1"/>
        <v>37790.386041939993</v>
      </c>
      <c r="M5" s="748" t="s">
        <v>44</v>
      </c>
      <c r="N5" s="748"/>
      <c r="O5" s="755" t="s">
        <v>43</v>
      </c>
      <c r="P5" s="755"/>
      <c r="Q5" s="755"/>
      <c r="R5" s="755"/>
      <c r="S5" s="519">
        <v>7010</v>
      </c>
      <c r="T5" s="519">
        <v>5371</v>
      </c>
      <c r="U5" s="519">
        <v>5371</v>
      </c>
      <c r="V5" s="519">
        <f>T5*1.004</f>
        <v>5392.4840000000004</v>
      </c>
      <c r="W5" s="519">
        <f t="shared" si="2"/>
        <v>5408.6614519999994</v>
      </c>
      <c r="X5" s="519">
        <f t="shared" si="2"/>
        <v>5424.8874363559989</v>
      </c>
    </row>
    <row r="6" spans="1:24" ht="15.75" x14ac:dyDescent="0.25">
      <c r="A6" s="773" t="s">
        <v>33</v>
      </c>
      <c r="B6" s="774"/>
      <c r="C6" s="775" t="s">
        <v>142</v>
      </c>
      <c r="D6" s="776"/>
      <c r="E6" s="776"/>
      <c r="F6" s="777"/>
      <c r="G6" s="193">
        <v>27000</v>
      </c>
      <c r="H6" s="520">
        <v>33905</v>
      </c>
      <c r="I6" s="520">
        <v>23372</v>
      </c>
      <c r="J6" s="433">
        <f t="shared" si="0"/>
        <v>34040.620000000003</v>
      </c>
      <c r="K6" s="433">
        <f t="shared" si="1"/>
        <v>34142.741860000002</v>
      </c>
      <c r="L6" s="433">
        <f t="shared" si="1"/>
        <v>34245.170085580001</v>
      </c>
      <c r="M6" s="778" t="s">
        <v>50</v>
      </c>
      <c r="N6" s="778"/>
      <c r="O6" s="779" t="s">
        <v>85</v>
      </c>
      <c r="P6" s="779"/>
      <c r="Q6" s="779"/>
      <c r="R6" s="779"/>
      <c r="S6" s="780">
        <v>79892</v>
      </c>
      <c r="T6" s="772">
        <v>43842</v>
      </c>
      <c r="U6" s="772">
        <v>43842</v>
      </c>
      <c r="V6" s="782">
        <f t="shared" ref="V6" si="3">T6*1.004</f>
        <v>44017.368000000002</v>
      </c>
      <c r="W6" s="782">
        <f t="shared" si="2"/>
        <v>44149.420103999997</v>
      </c>
      <c r="X6" s="772">
        <f t="shared" si="2"/>
        <v>44281.868364311995</v>
      </c>
    </row>
    <row r="7" spans="1:24" ht="15.75" x14ac:dyDescent="0.25">
      <c r="A7" s="773" t="s">
        <v>157</v>
      </c>
      <c r="B7" s="774"/>
      <c r="C7" s="763" t="s">
        <v>156</v>
      </c>
      <c r="D7" s="764"/>
      <c r="E7" s="764"/>
      <c r="F7" s="765"/>
      <c r="G7" s="193">
        <v>414</v>
      </c>
      <c r="H7" s="522">
        <v>424</v>
      </c>
      <c r="I7" s="522">
        <v>424</v>
      </c>
      <c r="J7" s="433">
        <f t="shared" si="0"/>
        <v>425.69600000000003</v>
      </c>
      <c r="K7" s="433">
        <f t="shared" si="1"/>
        <v>426.97308799999996</v>
      </c>
      <c r="L7" s="433">
        <f t="shared" si="1"/>
        <v>428.25400726399994</v>
      </c>
      <c r="M7" s="778"/>
      <c r="N7" s="778"/>
      <c r="O7" s="779"/>
      <c r="P7" s="779"/>
      <c r="Q7" s="779"/>
      <c r="R7" s="779"/>
      <c r="S7" s="781"/>
      <c r="T7" s="772"/>
      <c r="U7" s="772"/>
      <c r="V7" s="783"/>
      <c r="W7" s="783"/>
      <c r="X7" s="772"/>
    </row>
    <row r="8" spans="1:24" ht="15.75" x14ac:dyDescent="0.25">
      <c r="A8" s="766" t="s">
        <v>143</v>
      </c>
      <c r="B8" s="767"/>
      <c r="C8" s="767"/>
      <c r="D8" s="767"/>
      <c r="E8" s="767"/>
      <c r="F8" s="768"/>
      <c r="G8" s="527">
        <f>SUM(G4:G7)</f>
        <v>247775</v>
      </c>
      <c r="H8" s="527">
        <f>SUM(H4:H7)</f>
        <v>205883</v>
      </c>
      <c r="I8" s="527">
        <f>SUM(I4:I7)</f>
        <v>193732</v>
      </c>
      <c r="J8" s="527">
        <f t="shared" si="0"/>
        <v>206706.53200000001</v>
      </c>
      <c r="K8" s="532">
        <f>SUM(K4:K7)</f>
        <v>207326.65159599998</v>
      </c>
      <c r="L8" s="532">
        <f>SUM(L4:L7)</f>
        <v>207948.63155078798</v>
      </c>
      <c r="M8" s="748" t="s">
        <v>51</v>
      </c>
      <c r="N8" s="748"/>
      <c r="O8" s="749" t="s">
        <v>86</v>
      </c>
      <c r="P8" s="749"/>
      <c r="Q8" s="749"/>
      <c r="R8" s="749"/>
      <c r="S8" s="519">
        <v>2133</v>
      </c>
      <c r="T8" s="519">
        <v>1930</v>
      </c>
      <c r="U8" s="519">
        <v>1930</v>
      </c>
      <c r="V8" s="519">
        <f>T8*1.004</f>
        <v>1937.72</v>
      </c>
      <c r="W8" s="519">
        <f>V8*1.003</f>
        <v>1943.5331599999997</v>
      </c>
      <c r="X8" s="519">
        <f>W8*1.003</f>
        <v>1949.3637594799995</v>
      </c>
    </row>
    <row r="9" spans="1:24" x14ac:dyDescent="0.25">
      <c r="A9" s="756" t="s">
        <v>402</v>
      </c>
      <c r="B9" s="757"/>
      <c r="C9" s="757"/>
      <c r="D9" s="757"/>
      <c r="E9" s="757"/>
      <c r="F9" s="769" t="s">
        <v>205</v>
      </c>
      <c r="G9" s="761">
        <v>56044</v>
      </c>
      <c r="H9" s="753">
        <v>60455</v>
      </c>
      <c r="I9" s="753">
        <v>60455</v>
      </c>
      <c r="J9" s="753">
        <f t="shared" si="0"/>
        <v>60696.82</v>
      </c>
      <c r="K9" s="753">
        <f>J9*1.003</f>
        <v>60878.910459999992</v>
      </c>
      <c r="L9" s="753">
        <f>K9*1.003</f>
        <v>61061.547191379985</v>
      </c>
      <c r="M9" s="748" t="s">
        <v>64</v>
      </c>
      <c r="N9" s="748"/>
      <c r="O9" s="749" t="s">
        <v>87</v>
      </c>
      <c r="P9" s="749"/>
      <c r="Q9" s="749"/>
      <c r="R9" s="749"/>
      <c r="S9" s="519">
        <v>20396</v>
      </c>
      <c r="T9" s="519">
        <v>27948</v>
      </c>
      <c r="U9" s="519">
        <v>16559</v>
      </c>
      <c r="V9" s="519">
        <f>T9*1.004</f>
        <v>28059.792000000001</v>
      </c>
      <c r="W9" s="519">
        <f>V9*1.003</f>
        <v>28143.971375999998</v>
      </c>
      <c r="X9" s="519">
        <f>W9*1.003</f>
        <v>28228.403290127993</v>
      </c>
    </row>
    <row r="10" spans="1:24" x14ac:dyDescent="0.25">
      <c r="A10" s="758"/>
      <c r="B10" s="759"/>
      <c r="C10" s="759"/>
      <c r="D10" s="759"/>
      <c r="E10" s="759"/>
      <c r="F10" s="769"/>
      <c r="G10" s="762"/>
      <c r="H10" s="754"/>
      <c r="I10" s="754"/>
      <c r="J10" s="754"/>
      <c r="K10" s="754"/>
      <c r="L10" s="754"/>
      <c r="M10" s="750" t="s">
        <v>144</v>
      </c>
      <c r="N10" s="750"/>
      <c r="O10" s="750"/>
      <c r="P10" s="750"/>
      <c r="Q10" s="750"/>
      <c r="R10" s="750"/>
      <c r="S10" s="524">
        <f t="shared" ref="S10:X10" si="4">SUM(S4:S9)</f>
        <v>146996</v>
      </c>
      <c r="T10" s="524">
        <f t="shared" si="4"/>
        <v>108230</v>
      </c>
      <c r="U10" s="524">
        <f t="shared" si="4"/>
        <v>96841</v>
      </c>
      <c r="V10" s="524">
        <f t="shared" si="4"/>
        <v>108662.92</v>
      </c>
      <c r="W10" s="524">
        <f t="shared" si="4"/>
        <v>108988.90876000001</v>
      </c>
      <c r="X10" s="524">
        <f t="shared" si="4"/>
        <v>109315.87548627998</v>
      </c>
    </row>
    <row r="11" spans="1:24" ht="30.75" customHeight="1" x14ac:dyDescent="0.25">
      <c r="A11" s="756" t="s">
        <v>403</v>
      </c>
      <c r="B11" s="757"/>
      <c r="C11" s="757"/>
      <c r="D11" s="757"/>
      <c r="E11" s="757"/>
      <c r="F11" s="760" t="s">
        <v>213</v>
      </c>
      <c r="G11" s="761">
        <v>2800</v>
      </c>
      <c r="H11" s="753">
        <v>16841</v>
      </c>
      <c r="I11" s="753">
        <v>0</v>
      </c>
      <c r="J11" s="753">
        <f>H11*1.004</f>
        <v>16908.364000000001</v>
      </c>
      <c r="K11" s="753">
        <f>J11*1.003</f>
        <v>16959.089091999998</v>
      </c>
      <c r="L11" s="753">
        <f>K11*1.003</f>
        <v>17009.966359275997</v>
      </c>
      <c r="M11" s="748" t="s">
        <v>64</v>
      </c>
      <c r="N11" s="748"/>
      <c r="O11" s="755" t="s">
        <v>404</v>
      </c>
      <c r="P11" s="755"/>
      <c r="Q11" s="755"/>
      <c r="R11" s="755"/>
      <c r="S11" s="521">
        <v>35207</v>
      </c>
      <c r="T11" s="521">
        <v>49997</v>
      </c>
      <c r="U11" s="521">
        <v>0</v>
      </c>
      <c r="V11" s="521">
        <f>T11*1.004</f>
        <v>50196.987999999998</v>
      </c>
      <c r="W11" s="521">
        <f t="shared" ref="W11:X13" si="5">V11*1.003</f>
        <v>50347.578963999993</v>
      </c>
      <c r="X11" s="521">
        <f t="shared" si="5"/>
        <v>50498.621700891985</v>
      </c>
    </row>
    <row r="12" spans="1:24" x14ac:dyDescent="0.25">
      <c r="A12" s="758"/>
      <c r="B12" s="759"/>
      <c r="C12" s="759"/>
      <c r="D12" s="759"/>
      <c r="E12" s="759"/>
      <c r="F12" s="760"/>
      <c r="G12" s="762"/>
      <c r="H12" s="754"/>
      <c r="I12" s="754"/>
      <c r="J12" s="754"/>
      <c r="K12" s="754"/>
      <c r="L12" s="754"/>
      <c r="M12" s="748" t="s">
        <v>66</v>
      </c>
      <c r="N12" s="748"/>
      <c r="O12" s="749" t="s">
        <v>88</v>
      </c>
      <c r="P12" s="749"/>
      <c r="Q12" s="749"/>
      <c r="R12" s="749"/>
      <c r="S12" s="519">
        <v>84697</v>
      </c>
      <c r="T12" s="519">
        <v>29868</v>
      </c>
      <c r="U12" s="519">
        <v>29868</v>
      </c>
      <c r="V12" s="519">
        <f>T12*1.004</f>
        <v>29987.472000000002</v>
      </c>
      <c r="W12" s="519">
        <f t="shared" si="5"/>
        <v>30077.434416</v>
      </c>
      <c r="X12" s="519">
        <f t="shared" si="5"/>
        <v>30167.666719247998</v>
      </c>
    </row>
    <row r="13" spans="1:24" x14ac:dyDescent="0.25">
      <c r="A13" s="746" t="s">
        <v>405</v>
      </c>
      <c r="B13" s="747"/>
      <c r="C13" s="747"/>
      <c r="D13" s="747"/>
      <c r="E13" s="747"/>
      <c r="F13" s="428" t="s">
        <v>35</v>
      </c>
      <c r="G13" s="523">
        <v>55577</v>
      </c>
      <c r="H13" s="197">
        <v>82368</v>
      </c>
      <c r="I13" s="197">
        <v>82368</v>
      </c>
      <c r="J13" s="432">
        <f>H13*1.004</f>
        <v>82697.471999999994</v>
      </c>
      <c r="K13" s="432">
        <f>J13*1.003</f>
        <v>82945.564415999979</v>
      </c>
      <c r="L13" s="432">
        <f>K13*1.003</f>
        <v>83194.401109247963</v>
      </c>
      <c r="M13" s="748" t="s">
        <v>68</v>
      </c>
      <c r="N13" s="748"/>
      <c r="O13" s="749" t="s">
        <v>146</v>
      </c>
      <c r="P13" s="749"/>
      <c r="Q13" s="749"/>
      <c r="R13" s="749"/>
      <c r="S13" s="519">
        <v>2500</v>
      </c>
      <c r="T13" s="519">
        <v>49002</v>
      </c>
      <c r="U13" s="519">
        <v>49002</v>
      </c>
      <c r="V13" s="519">
        <f>T13*1.004</f>
        <v>49198.008000000002</v>
      </c>
      <c r="W13" s="519">
        <f t="shared" si="5"/>
        <v>49345.602024</v>
      </c>
      <c r="X13" s="519">
        <f t="shared" si="5"/>
        <v>49493.638830071992</v>
      </c>
    </row>
    <row r="14" spans="1:24" x14ac:dyDescent="0.25">
      <c r="A14" s="746" t="s">
        <v>145</v>
      </c>
      <c r="B14" s="747"/>
      <c r="C14" s="747"/>
      <c r="D14" s="747"/>
      <c r="E14" s="747"/>
      <c r="F14" s="751"/>
      <c r="G14" s="523">
        <f>G8+G9+G11+G13</f>
        <v>362196</v>
      </c>
      <c r="H14" s="523">
        <f>H8+H9+H11+H13</f>
        <v>365547</v>
      </c>
      <c r="I14" s="523">
        <f>I8+I9+I11+I13</f>
        <v>336555</v>
      </c>
      <c r="J14" s="523">
        <f>H14*1.004</f>
        <v>367009.18800000002</v>
      </c>
      <c r="K14" s="523">
        <f>K8+K9+K11+K13</f>
        <v>368110.21556399995</v>
      </c>
      <c r="L14" s="523">
        <f>L8+L9+L11+L13</f>
        <v>369214.54621069191</v>
      </c>
      <c r="M14" s="748" t="s">
        <v>69</v>
      </c>
      <c r="N14" s="748"/>
      <c r="O14" s="749" t="s">
        <v>147</v>
      </c>
      <c r="P14" s="749"/>
      <c r="Q14" s="749"/>
      <c r="R14" s="749"/>
      <c r="S14" s="519">
        <v>0</v>
      </c>
      <c r="T14" s="519">
        <v>0</v>
      </c>
      <c r="U14" s="519">
        <v>0</v>
      </c>
      <c r="V14" s="519">
        <v>0</v>
      </c>
      <c r="W14" s="519">
        <f>T14*1.003</f>
        <v>0</v>
      </c>
      <c r="X14" s="519">
        <f>W14*1.003</f>
        <v>0</v>
      </c>
    </row>
    <row r="15" spans="1:24" x14ac:dyDescent="0.25">
      <c r="A15" s="752"/>
      <c r="B15" s="752"/>
      <c r="C15" s="752"/>
      <c r="D15" s="752"/>
      <c r="E15" s="752"/>
      <c r="F15" s="752"/>
      <c r="G15" s="525"/>
      <c r="H15" s="525"/>
      <c r="I15" s="525"/>
      <c r="J15" s="525"/>
      <c r="K15" s="525"/>
      <c r="L15" s="525"/>
      <c r="M15" s="750" t="s">
        <v>148</v>
      </c>
      <c r="N15" s="750"/>
      <c r="O15" s="750"/>
      <c r="P15" s="750"/>
      <c r="Q15" s="750"/>
      <c r="R15" s="750"/>
      <c r="S15" s="524">
        <f t="shared" ref="S15:X15" si="6">SUM(S11:S14)</f>
        <v>122404</v>
      </c>
      <c r="T15" s="524">
        <f t="shared" si="6"/>
        <v>128867</v>
      </c>
      <c r="U15" s="524">
        <f t="shared" si="6"/>
        <v>78870</v>
      </c>
      <c r="V15" s="524">
        <f t="shared" si="6"/>
        <v>129382.46799999999</v>
      </c>
      <c r="W15" s="524">
        <f t="shared" si="6"/>
        <v>129770.61540399998</v>
      </c>
      <c r="X15" s="524">
        <f t="shared" si="6"/>
        <v>130159.92725021197</v>
      </c>
    </row>
    <row r="16" spans="1:2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750" t="s">
        <v>150</v>
      </c>
      <c r="N16" s="750"/>
      <c r="O16" s="750"/>
      <c r="P16" s="750"/>
      <c r="Q16" s="750"/>
      <c r="R16" s="750"/>
      <c r="S16" s="524">
        <v>92796</v>
      </c>
      <c r="T16" s="524">
        <v>128450</v>
      </c>
      <c r="U16" s="524">
        <v>124796</v>
      </c>
      <c r="V16" s="524">
        <f>T16*1.004</f>
        <v>128963.8</v>
      </c>
      <c r="W16" s="524">
        <f>V16*1.003</f>
        <v>129350.6914</v>
      </c>
      <c r="X16" s="524">
        <f>W16*1.003</f>
        <v>129738.74347419998</v>
      </c>
    </row>
    <row r="17" spans="1:2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750" t="s">
        <v>149</v>
      </c>
      <c r="N17" s="750"/>
      <c r="O17" s="750"/>
      <c r="P17" s="750"/>
      <c r="Q17" s="750"/>
      <c r="R17" s="750"/>
      <c r="S17" s="524">
        <f t="shared" ref="S17:X17" si="7">S10+S15+S16</f>
        <v>362196</v>
      </c>
      <c r="T17" s="524">
        <f t="shared" si="7"/>
        <v>365547</v>
      </c>
      <c r="U17" s="524">
        <f t="shared" si="7"/>
        <v>300507</v>
      </c>
      <c r="V17" s="524">
        <f t="shared" si="7"/>
        <v>367009.18799999997</v>
      </c>
      <c r="W17" s="524">
        <f t="shared" si="7"/>
        <v>368110.21556400001</v>
      </c>
      <c r="X17" s="524">
        <f t="shared" si="7"/>
        <v>369214.54621069191</v>
      </c>
    </row>
  </sheetData>
  <mergeCells count="59">
    <mergeCell ref="A3:F3"/>
    <mergeCell ref="M3:R3"/>
    <mergeCell ref="A4:B4"/>
    <mergeCell ref="C4:F4"/>
    <mergeCell ref="M4:N4"/>
    <mergeCell ref="O4:R4"/>
    <mergeCell ref="A1:W1"/>
    <mergeCell ref="X6:X7"/>
    <mergeCell ref="A5:B5"/>
    <mergeCell ref="C5:F5"/>
    <mergeCell ref="M5:N5"/>
    <mergeCell ref="O5:R5"/>
    <mergeCell ref="A6:B6"/>
    <mergeCell ref="C6:F6"/>
    <mergeCell ref="M6:N7"/>
    <mergeCell ref="O6:R7"/>
    <mergeCell ref="S6:S7"/>
    <mergeCell ref="T6:T7"/>
    <mergeCell ref="U6:U7"/>
    <mergeCell ref="V6:V7"/>
    <mergeCell ref="W6:W7"/>
    <mergeCell ref="A7:B7"/>
    <mergeCell ref="C7:F7"/>
    <mergeCell ref="A8:F8"/>
    <mergeCell ref="O8:R8"/>
    <mergeCell ref="A9:E10"/>
    <mergeCell ref="F9:F10"/>
    <mergeCell ref="G9:G10"/>
    <mergeCell ref="H9:H10"/>
    <mergeCell ref="I9:I10"/>
    <mergeCell ref="J9:J10"/>
    <mergeCell ref="K9:K10"/>
    <mergeCell ref="L9:L10"/>
    <mergeCell ref="M9:N9"/>
    <mergeCell ref="M8:N8"/>
    <mergeCell ref="O9:R9"/>
    <mergeCell ref="M10:R10"/>
    <mergeCell ref="A11:E12"/>
    <mergeCell ref="F11:F12"/>
    <mergeCell ref="G11:G12"/>
    <mergeCell ref="H11:H12"/>
    <mergeCell ref="I11:I12"/>
    <mergeCell ref="J11:J12"/>
    <mergeCell ref="K11:K12"/>
    <mergeCell ref="L11:L12"/>
    <mergeCell ref="M11:N11"/>
    <mergeCell ref="O11:R11"/>
    <mergeCell ref="M12:N12"/>
    <mergeCell ref="O12:R12"/>
    <mergeCell ref="A13:E13"/>
    <mergeCell ref="M13:N13"/>
    <mergeCell ref="O13:R13"/>
    <mergeCell ref="M16:R16"/>
    <mergeCell ref="M17:R17"/>
    <mergeCell ref="A14:F14"/>
    <mergeCell ref="M14:N14"/>
    <mergeCell ref="O14:R14"/>
    <mergeCell ref="A15:F15"/>
    <mergeCell ref="M15:R15"/>
  </mergeCells>
  <pageMargins left="0.7" right="0.7" top="0.75" bottom="0.75" header="0.3" footer="0.3"/>
  <pageSetup paperSize="9" scale="3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26"/>
  <sheetViews>
    <sheetView zoomScaleNormal="100" workbookViewId="0">
      <selection activeCell="C14" sqref="C14"/>
    </sheetView>
  </sheetViews>
  <sheetFormatPr defaultRowHeight="15" x14ac:dyDescent="0.25"/>
  <cols>
    <col min="1" max="1" width="2.7109375" style="32" bestFit="1" customWidth="1"/>
    <col min="2" max="2" width="72.42578125" style="32" customWidth="1"/>
    <col min="3" max="4" width="18.140625" style="32" customWidth="1"/>
    <col min="5" max="5" width="18.5703125" style="32" customWidth="1"/>
    <col min="6" max="6" width="17.140625" style="32" customWidth="1"/>
    <col min="7" max="7" width="17.5703125" style="32" customWidth="1"/>
    <col min="8" max="16384" width="9.140625" style="32"/>
  </cols>
  <sheetData>
    <row r="1" spans="1:7" ht="25.5" customHeight="1" x14ac:dyDescent="0.25">
      <c r="A1" s="785" t="s">
        <v>431</v>
      </c>
      <c r="B1" s="786"/>
      <c r="C1" s="550" t="s">
        <v>376</v>
      </c>
      <c r="D1" s="544"/>
      <c r="E1" s="544"/>
      <c r="F1" s="544"/>
      <c r="G1" s="533"/>
    </row>
    <row r="2" spans="1:7" ht="18.75" x14ac:dyDescent="0.25">
      <c r="A2" s="545"/>
      <c r="B2" s="545" t="s">
        <v>8</v>
      </c>
      <c r="C2" s="545" t="s">
        <v>410</v>
      </c>
      <c r="D2" s="535"/>
      <c r="E2" s="534"/>
      <c r="F2" s="534"/>
      <c r="G2" s="534"/>
    </row>
    <row r="3" spans="1:7" ht="15.75" x14ac:dyDescent="0.25">
      <c r="A3" s="546" t="s">
        <v>411</v>
      </c>
      <c r="B3" s="547" t="s">
        <v>412</v>
      </c>
      <c r="C3" s="551">
        <v>254187</v>
      </c>
      <c r="D3" s="537"/>
      <c r="E3" s="537"/>
      <c r="F3" s="537"/>
      <c r="G3" s="537"/>
    </row>
    <row r="4" spans="1:7" ht="15.75" x14ac:dyDescent="0.25">
      <c r="A4" s="546" t="s">
        <v>413</v>
      </c>
      <c r="B4" s="547" t="s">
        <v>414</v>
      </c>
      <c r="C4" s="551">
        <v>175711</v>
      </c>
      <c r="D4" s="538"/>
      <c r="E4" s="537"/>
      <c r="F4" s="537"/>
      <c r="G4" s="537"/>
    </row>
    <row r="5" spans="1:7" ht="15.75" x14ac:dyDescent="0.25">
      <c r="A5" s="548" t="s">
        <v>415</v>
      </c>
      <c r="B5" s="549" t="s">
        <v>416</v>
      </c>
      <c r="C5" s="552">
        <f>C3-C4</f>
        <v>78476</v>
      </c>
      <c r="D5" s="538"/>
      <c r="E5" s="537"/>
      <c r="F5" s="537"/>
      <c r="G5" s="537"/>
    </row>
    <row r="6" spans="1:7" ht="15.75" x14ac:dyDescent="0.25">
      <c r="A6" s="546" t="s">
        <v>417</v>
      </c>
      <c r="B6" s="547" t="s">
        <v>418</v>
      </c>
      <c r="C6" s="551">
        <v>82368</v>
      </c>
      <c r="D6" s="538"/>
      <c r="E6" s="537"/>
      <c r="F6" s="537"/>
      <c r="G6" s="537"/>
    </row>
    <row r="7" spans="1:7" ht="15.75" x14ac:dyDescent="0.25">
      <c r="A7" s="546" t="s">
        <v>419</v>
      </c>
      <c r="B7" s="547" t="s">
        <v>420</v>
      </c>
      <c r="C7" s="551">
        <v>124796</v>
      </c>
      <c r="D7" s="538"/>
      <c r="E7" s="537"/>
      <c r="F7" s="537"/>
      <c r="G7" s="537"/>
    </row>
    <row r="8" spans="1:7" ht="15.75" x14ac:dyDescent="0.25">
      <c r="A8" s="548" t="s">
        <v>421</v>
      </c>
      <c r="B8" s="549" t="s">
        <v>422</v>
      </c>
      <c r="C8" s="552">
        <f>C6-C7</f>
        <v>-42428</v>
      </c>
      <c r="D8" s="540"/>
      <c r="E8" s="537"/>
      <c r="F8" s="537"/>
      <c r="G8" s="537"/>
    </row>
    <row r="9" spans="1:7" ht="15.75" x14ac:dyDescent="0.25">
      <c r="A9" s="548" t="s">
        <v>423</v>
      </c>
      <c r="B9" s="549" t="s">
        <v>424</v>
      </c>
      <c r="C9" s="552">
        <f>C5+C8</f>
        <v>36048</v>
      </c>
      <c r="D9" s="538"/>
      <c r="E9" s="537"/>
      <c r="F9" s="537"/>
      <c r="G9" s="537"/>
    </row>
    <row r="10" spans="1:7" ht="15.75" x14ac:dyDescent="0.25">
      <c r="A10" s="548" t="s">
        <v>425</v>
      </c>
      <c r="B10" s="549" t="s">
        <v>426</v>
      </c>
      <c r="C10" s="552">
        <f>C9</f>
        <v>36048</v>
      </c>
      <c r="D10" s="538"/>
      <c r="E10" s="537"/>
      <c r="F10" s="537"/>
      <c r="G10" s="537"/>
    </row>
    <row r="11" spans="1:7" ht="15.75" x14ac:dyDescent="0.25">
      <c r="A11" s="548" t="s">
        <v>427</v>
      </c>
      <c r="B11" s="549" t="s">
        <v>428</v>
      </c>
      <c r="C11" s="552">
        <v>0</v>
      </c>
      <c r="D11" s="538"/>
      <c r="E11" s="537"/>
      <c r="F11" s="537"/>
      <c r="G11" s="537"/>
    </row>
    <row r="12" spans="1:7" ht="15.75" x14ac:dyDescent="0.25">
      <c r="A12" s="548" t="s">
        <v>429</v>
      </c>
      <c r="B12" s="549" t="s">
        <v>430</v>
      </c>
      <c r="C12" s="552">
        <f>C9-C11</f>
        <v>36048</v>
      </c>
      <c r="D12" s="538"/>
      <c r="E12" s="537"/>
      <c r="F12" s="537"/>
      <c r="G12" s="537"/>
    </row>
    <row r="13" spans="1:7" ht="15.75" x14ac:dyDescent="0.25">
      <c r="A13" s="536"/>
      <c r="B13" s="538"/>
      <c r="C13" s="538"/>
      <c r="D13" s="538"/>
      <c r="E13" s="537"/>
      <c r="F13" s="537"/>
      <c r="G13" s="537"/>
    </row>
    <row r="14" spans="1:7" ht="15.75" x14ac:dyDescent="0.25">
      <c r="A14" s="536"/>
      <c r="B14" s="538"/>
      <c r="C14" s="538"/>
      <c r="D14" s="538"/>
      <c r="E14" s="537"/>
      <c r="F14" s="537"/>
      <c r="G14" s="537"/>
    </row>
    <row r="15" spans="1:7" ht="15.75" x14ac:dyDescent="0.25">
      <c r="A15" s="536"/>
      <c r="B15" s="538"/>
      <c r="C15" s="538"/>
      <c r="D15" s="538"/>
      <c r="E15" s="537"/>
      <c r="F15" s="537"/>
      <c r="G15" s="537"/>
    </row>
    <row r="16" spans="1:7" ht="15.75" x14ac:dyDescent="0.25">
      <c r="A16" s="539"/>
      <c r="B16" s="540"/>
      <c r="C16" s="540"/>
      <c r="D16" s="540"/>
      <c r="E16" s="537"/>
      <c r="F16" s="537"/>
      <c r="G16" s="537"/>
    </row>
    <row r="17" spans="1:7" ht="15.75" x14ac:dyDescent="0.25">
      <c r="A17" s="536"/>
      <c r="B17" s="538"/>
      <c r="C17" s="538"/>
      <c r="D17" s="538"/>
      <c r="E17" s="537"/>
      <c r="F17" s="537"/>
      <c r="G17" s="537"/>
    </row>
    <row r="18" spans="1:7" ht="24.75" customHeight="1" x14ac:dyDescent="0.25">
      <c r="A18" s="536"/>
      <c r="B18" s="538"/>
      <c r="C18" s="538"/>
      <c r="D18" s="538"/>
      <c r="E18" s="537"/>
      <c r="F18" s="537"/>
      <c r="G18" s="537"/>
    </row>
    <row r="19" spans="1:7" ht="16.5" customHeight="1" x14ac:dyDescent="0.25">
      <c r="A19" s="539"/>
      <c r="B19" s="540"/>
      <c r="C19" s="540"/>
      <c r="D19" s="540"/>
      <c r="E19" s="537"/>
      <c r="F19" s="537"/>
      <c r="G19" s="537"/>
    </row>
    <row r="20" spans="1:7" ht="15.75" x14ac:dyDescent="0.25">
      <c r="A20" s="536"/>
      <c r="B20" s="538"/>
      <c r="C20" s="538"/>
      <c r="D20" s="538"/>
      <c r="E20" s="537"/>
      <c r="F20" s="537"/>
      <c r="G20" s="537"/>
    </row>
    <row r="21" spans="1:7" ht="15.75" x14ac:dyDescent="0.25">
      <c r="A21" s="536"/>
      <c r="B21" s="538"/>
      <c r="C21" s="538"/>
      <c r="D21" s="538"/>
      <c r="E21" s="537"/>
      <c r="F21" s="537"/>
      <c r="G21" s="537"/>
    </row>
    <row r="22" spans="1:7" ht="15.75" x14ac:dyDescent="0.25">
      <c r="A22" s="536"/>
      <c r="B22" s="538"/>
      <c r="C22" s="538"/>
      <c r="D22" s="538"/>
      <c r="E22" s="537"/>
      <c r="F22" s="537"/>
      <c r="G22" s="537"/>
    </row>
    <row r="23" spans="1:7" ht="18.75" customHeight="1" x14ac:dyDescent="0.25">
      <c r="A23" s="539"/>
      <c r="B23" s="540"/>
      <c r="C23" s="540"/>
      <c r="D23" s="540"/>
      <c r="E23" s="537"/>
      <c r="F23" s="537"/>
      <c r="G23" s="537"/>
    </row>
    <row r="24" spans="1:7" ht="24.75" customHeight="1" x14ac:dyDescent="0.25">
      <c r="A24" s="541"/>
      <c r="B24" s="540"/>
      <c r="C24" s="540"/>
      <c r="D24" s="540"/>
      <c r="E24" s="537"/>
      <c r="F24" s="537"/>
      <c r="G24" s="537"/>
    </row>
    <row r="25" spans="1:7" ht="23.25" customHeight="1" x14ac:dyDescent="0.25">
      <c r="A25" s="541"/>
      <c r="B25" s="540"/>
      <c r="C25" s="540"/>
      <c r="D25" s="540"/>
      <c r="E25" s="537"/>
      <c r="F25" s="537"/>
      <c r="G25" s="537"/>
    </row>
    <row r="26" spans="1:7" x14ac:dyDescent="0.25">
      <c r="A26" s="542"/>
      <c r="B26" s="543"/>
      <c r="C26" s="543"/>
      <c r="D26" s="543"/>
      <c r="E26" s="543"/>
      <c r="F26" s="543"/>
      <c r="G26" s="543"/>
    </row>
  </sheetData>
  <mergeCells count="1">
    <mergeCell ref="A1:B1"/>
  </mergeCells>
  <pageMargins left="0.86614173228346458" right="0.19685039370078741" top="0.47244094488188981" bottom="0.74803149606299213" header="0.31496062992125984" footer="0.31496062992125984"/>
  <pageSetup paperSize="9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11"/>
  <sheetViews>
    <sheetView view="pageBreakPreview" zoomScale="90" zoomScaleNormal="100" zoomScaleSheetLayoutView="90" workbookViewId="0">
      <selection activeCell="E28" sqref="E27:E28"/>
    </sheetView>
  </sheetViews>
  <sheetFormatPr defaultRowHeight="15" x14ac:dyDescent="0.25"/>
  <cols>
    <col min="1" max="1" width="5.28515625" customWidth="1"/>
    <col min="2" max="2" width="67.85546875" customWidth="1"/>
    <col min="3" max="3" width="35.140625" customWidth="1"/>
  </cols>
  <sheetData>
    <row r="1" spans="1:3" x14ac:dyDescent="0.25">
      <c r="A1" s="787"/>
      <c r="B1" s="787"/>
      <c r="C1" s="787"/>
    </row>
    <row r="2" spans="1:3" ht="35.25" customHeight="1" x14ac:dyDescent="0.25">
      <c r="A2" s="788" t="s">
        <v>433</v>
      </c>
      <c r="B2" s="789"/>
      <c r="C2" s="423" t="s">
        <v>432</v>
      </c>
    </row>
    <row r="3" spans="1:3" ht="18.75" x14ac:dyDescent="0.25">
      <c r="A3" s="545"/>
      <c r="B3" s="545" t="s">
        <v>8</v>
      </c>
      <c r="C3" s="545" t="s">
        <v>410</v>
      </c>
    </row>
    <row r="4" spans="1:3" ht="15.75" x14ac:dyDescent="0.25">
      <c r="A4" s="546" t="s">
        <v>411</v>
      </c>
      <c r="B4" s="547" t="s">
        <v>412</v>
      </c>
      <c r="C4" s="551">
        <v>9615</v>
      </c>
    </row>
    <row r="5" spans="1:3" ht="15.75" x14ac:dyDescent="0.25">
      <c r="A5" s="546" t="s">
        <v>413</v>
      </c>
      <c r="B5" s="547" t="s">
        <v>414</v>
      </c>
      <c r="C5" s="551">
        <v>104370</v>
      </c>
    </row>
    <row r="6" spans="1:3" ht="15.75" x14ac:dyDescent="0.25">
      <c r="A6" s="548" t="s">
        <v>415</v>
      </c>
      <c r="B6" s="549" t="s">
        <v>416</v>
      </c>
      <c r="C6" s="552">
        <f>C4-C5</f>
        <v>-94755</v>
      </c>
    </row>
    <row r="7" spans="1:3" ht="15.75" x14ac:dyDescent="0.25">
      <c r="A7" s="546" t="s">
        <v>417</v>
      </c>
      <c r="B7" s="547" t="s">
        <v>418</v>
      </c>
      <c r="C7" s="551">
        <v>95664</v>
      </c>
    </row>
    <row r="8" spans="1:3" ht="15.75" x14ac:dyDescent="0.25">
      <c r="A8" s="548" t="s">
        <v>421</v>
      </c>
      <c r="B8" s="549" t="s">
        <v>422</v>
      </c>
      <c r="C8" s="552">
        <f>C7</f>
        <v>95664</v>
      </c>
    </row>
    <row r="9" spans="1:3" ht="15.75" x14ac:dyDescent="0.25">
      <c r="A9" s="548" t="s">
        <v>423</v>
      </c>
      <c r="B9" s="549" t="s">
        <v>424</v>
      </c>
      <c r="C9" s="552">
        <f>C6+C8</f>
        <v>909</v>
      </c>
    </row>
    <row r="10" spans="1:3" ht="15.75" x14ac:dyDescent="0.25">
      <c r="A10" s="548" t="s">
        <v>425</v>
      </c>
      <c r="B10" s="549" t="s">
        <v>426</v>
      </c>
      <c r="C10" s="552">
        <f>C9</f>
        <v>909</v>
      </c>
    </row>
    <row r="11" spans="1:3" ht="15.75" x14ac:dyDescent="0.25">
      <c r="A11" s="548" t="s">
        <v>429</v>
      </c>
      <c r="B11" s="549" t="s">
        <v>430</v>
      </c>
      <c r="C11" s="552">
        <v>909</v>
      </c>
    </row>
  </sheetData>
  <mergeCells count="2">
    <mergeCell ref="A1:C1"/>
    <mergeCell ref="A2:B2"/>
  </mergeCells>
  <pageMargins left="0.7" right="0.7" top="0.75" bottom="0.75" header="0.3" footer="0.3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</vt:i4>
      </vt:variant>
    </vt:vector>
  </HeadingPairs>
  <TitlesOfParts>
    <vt:vector size="19" baseType="lpstr">
      <vt:lpstr>1.M.</vt:lpstr>
      <vt:lpstr>2.M. </vt:lpstr>
      <vt:lpstr>3.M.</vt:lpstr>
      <vt:lpstr>4.M.</vt:lpstr>
      <vt:lpstr>5.M.</vt:lpstr>
      <vt:lpstr>6.M</vt:lpstr>
      <vt:lpstr>7.M</vt:lpstr>
      <vt:lpstr>8.M</vt:lpstr>
      <vt:lpstr>8.a.</vt:lpstr>
      <vt:lpstr>9.M</vt:lpstr>
      <vt:lpstr>10.M</vt:lpstr>
      <vt:lpstr>11.M</vt:lpstr>
      <vt:lpstr>12.M</vt:lpstr>
      <vt:lpstr>13.a</vt:lpstr>
      <vt:lpstr>13.b. Tételes vagyonkimutatás</vt:lpstr>
      <vt:lpstr>13.b</vt:lpstr>
      <vt:lpstr>'1.M.'!Nyomtatási_terület</vt:lpstr>
      <vt:lpstr>'2.M. '!Nyomtatási_terület</vt:lpstr>
      <vt:lpstr>'3.M.'!Nyomtatási_terület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2015-02-24T12:53:01Z</cp:lastPrinted>
  <dcterms:created xsi:type="dcterms:W3CDTF">2006-10-17T13:40:18Z</dcterms:created>
  <dcterms:modified xsi:type="dcterms:W3CDTF">2020-06-26T09:55:26Z</dcterms:modified>
</cp:coreProperties>
</file>