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11895" windowHeight="3405" tabRatio="577" activeTab="13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<sst xmlns="http://schemas.openxmlformats.org/spreadsheetml/2006/main" count="2601" uniqueCount="1178">
  <si>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</si>
  <si>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</si>
  <si>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</si>
  <si>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</si>
  <si>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</si>
  <si>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</si>
  <si>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</si>
  <si>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</si>
  <si>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</si>
  <si>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</si>
  <si>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</si>
  <si>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</si>
  <si>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</si>
  <si>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</si>
  <si>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</si>
  <si>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</si>
  <si>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</si>
  <si>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</si>
  <si>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</si>
  <si>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</si>
  <si>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</si>
  <si>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</si>
  <si>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</si>
  <si>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</si>
  <si>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</si>
  <si>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</si>
  <si>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</si>
  <si>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</si>
  <si>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</si>
  <si>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</si>
  <si>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</si>
  <si>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</si>
  <si>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</si>
  <si>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</si>
  <si>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</si>
  <si>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</si>
  <si>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</si>
  <si>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</si>
  <si>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</si>
  <si>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</si>
  <si>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</si>
  <si>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</si>
  <si>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</si>
  <si>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</si>
  <si>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</si>
  <si>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</si>
  <si>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</si>
  <si>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</si>
  <si>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</si>
  <si>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</si>
  <si>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</si>
  <si>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</si>
  <si>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</si>
  <si>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</si>
  <si>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</si>
  <si>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</si>
  <si>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</si>
  <si>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</si>
  <si>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</si>
  <si>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</si>
  <si>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</si>
  <si>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</si>
  <si>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</si>
  <si>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</si>
  <si>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</si>
  <si>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</si>
  <si>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</si>
  <si>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</si>
  <si>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</si>
  <si>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</si>
  <si>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</si>
  <si>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</si>
  <si>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</si>
  <si>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</si>
  <si>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</si>
  <si>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</si>
  <si>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</si>
  <si>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</si>
  <si>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</si>
  <si>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</si>
  <si>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</si>
  <si>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</si>
  <si>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</si>
  <si>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</si>
  <si>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</si>
  <si>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</si>
  <si>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</si>
  <si>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</si>
  <si>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</si>
  <si>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</si>
  <si>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</si>
  <si>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</si>
  <si>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</si>
  <si>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</si>
  <si>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</si>
  <si>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</si>
  <si>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</si>
  <si>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</si>
  <si>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</si>
  <si>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</si>
  <si>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</si>
  <si>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</si>
  <si>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</si>
  <si>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</si>
  <si>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</si>
  <si>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</si>
  <si>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</si>
  <si>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</si>
  <si>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</si>
  <si>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</si>
  <si>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</si>
  <si>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</si>
  <si>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</si>
  <si>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</si>
  <si>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</si>
  <si>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</si>
  <si>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</si>
  <si>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</si>
  <si>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</si>
  <si>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</si>
  <si>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</si>
  <si>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</si>
  <si>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</si>
  <si>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</si>
  <si>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</si>
  <si>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</si>
  <si>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</si>
  <si>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</si>
  <si>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</si>
  <si>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</si>
  <si>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</si>
  <si>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</si>
  <si>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</si>
  <si>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</si>
  <si>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</si>
  <si>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</si>
  <si>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</si>
  <si>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</si>
  <si>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</si>
  <si>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</si>
  <si>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</si>
  <si>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</si>
  <si>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</si>
  <si>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</si>
  <si>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</si>
  <si>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</si>
  <si>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</si>
  <si>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</si>
  <si>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</si>
  <si>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</si>
  <si>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</si>
  <si>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</si>
  <si>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</si>
  <si>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</si>
  <si>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</si>
  <si>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</si>
  <si>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</si>
  <si>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</si>
  <si>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</si>
  <si>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</si>
  <si>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</si>
  <si>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</si>
  <si>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</si>
  <si>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</si>
  <si>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</si>
  <si>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</si>
  <si>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</si>
  <si>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</si>
  <si>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</si>
  <si>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</si>
  <si>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</si>
  <si>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</si>
  <si>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</si>
  <si>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</si>
  <si>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</si>
  <si>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</si>
  <si>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</si>
  <si>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</si>
  <si>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</si>
  <si>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</si>
  <si>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</si>
  <si>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</si>
  <si>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</si>
  <si>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</si>
  <si>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</si>
  <si>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</si>
  <si>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</si>
  <si>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</si>
  <si>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</si>
  <si>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</si>
  <si>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</si>
  <si>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</si>
  <si>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</si>
  <si>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</si>
  <si>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</si>
  <si>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</si>
  <si>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</si>
  <si>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</si>
  <si>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</si>
  <si>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</si>
  <si>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</si>
  <si>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</si>
  <si>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</si>
  <si>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</si>
  <si>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</si>
  <si>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</si>
  <si>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</si>
  <si>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</si>
  <si>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</si>
  <si>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</si>
  <si>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</si>
  <si>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</si>
  <si>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</si>
  <si>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</si>
  <si>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</si>
  <si>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</si>
  <si>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</si>
  <si>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</si>
  <si>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</si>
  <si>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</si>
  <si>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</si>
  <si>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</si>
  <si>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</si>
  <si>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</si>
  <si>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</si>
  <si>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</si>
  <si>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</si>
  <si>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</si>
  <si>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</si>
  <si>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</si>
  <si>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</si>
  <si>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</si>
  <si>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</si>
  <si>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</si>
  <si>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</si>
  <si>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</si>
  <si>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</si>
  <si>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</si>
  <si>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</si>
  <si>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</si>
  <si>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</si>
  <si>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</si>
  <si>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</si>
  <si>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</si>
  <si>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</si>
  <si>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</si>
  <si>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</si>
  <si>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</si>
  <si>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</si>
  <si>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</si>
  <si>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</si>
  <si>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</si>
  <si>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</si>
  <si>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</si>
  <si>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</si>
  <si>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</si>
  <si>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</si>
  <si>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</si>
  <si>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</si>
  <si>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</si>
  <si>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</si>
  <si>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</si>
  <si>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</si>
  <si>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</si>
  <si>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</si>
  <si>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</si>
  <si>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</si>
  <si>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</si>
  <si>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</si>
  <si>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</si>
  <si>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</si>
  <si>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</si>
  <si>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</si>
  <si>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</si>
  <si>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</si>
  <si>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</si>
  <si>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</si>
  <si>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</si>
  <si>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</si>
  <si>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</si>
  <si>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</si>
  <si>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</si>
  <si>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</si>
  <si>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</si>
  <si>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</si>
  <si>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</si>
  <si>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</si>
  <si>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</si>
  <si>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</si>
  <si>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</si>
  <si>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</si>
  <si>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</si>
  <si>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</si>
  <si>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</si>
  <si>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</si>
  <si>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</si>
  <si>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</si>
  <si>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</si>
  <si>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</si>
  <si>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</si>
  <si>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</si>
  <si>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</si>
  <si>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</si>
  <si>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</si>
  <si>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</si>
  <si>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</si>
  <si>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</si>
  <si>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</si>
  <si>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</si>
  <si>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</si>
  <si>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</si>
  <si>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</si>
  <si>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</si>
  <si>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</si>
  <si>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</si>
  <si>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</si>
  <si>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</si>
  <si>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</si>
  <si>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</si>
  <si>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</si>
  <si>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</si>
  <si>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</si>
  <si>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</si>
  <si>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</si>
  <si>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</si>
  <si>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</si>
  <si>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</si>
  <si>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</si>
  <si>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</si>
  <si>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</si>
  <si>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</si>
  <si>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</si>
  <si>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</si>
  <si>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</si>
  <si>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</si>
  <si>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</si>
  <si>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</si>
  <si>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</si>
  <si>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</si>
  <si>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</si>
  <si>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</si>
  <si>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</si>
  <si>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</si>
  <si>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</si>
  <si>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</si>
  <si>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</si>
  <si>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</si>
  <si>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</si>
  <si>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</si>
  <si>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</si>
  <si>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</si>
  <si>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</si>
  <si>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</si>
  <si>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</si>
  <si>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</si>
  <si>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</si>
  <si>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</si>
  <si>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</si>
  <si>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</si>
  <si>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</si>
  <si>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</si>
  <si>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</si>
  <si>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</si>
  <si>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</si>
  <si>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</si>
  <si>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</si>
  <si>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</si>
  <si>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</si>
  <si>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</si>
  <si>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</si>
  <si>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</si>
  <si>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</si>
  <si>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</si>
  <si>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</si>
  <si>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</si>
  <si>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</si>
  <si>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</si>
  <si>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</si>
  <si>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</si>
  <si>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</si>
  <si>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</si>
  <si>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</si>
  <si>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</si>
  <si>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</si>
  <si>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</si>
  <si>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</si>
  <si>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</si>
  <si>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</si>
  <si>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</si>
  <si>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</si>
  <si>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</si>
  <si>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</si>
  <si>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</si>
  <si>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</si>
  <si>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</si>
  <si>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</si>
  <si>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</si>
  <si>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</si>
  <si>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</si>
  <si>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</si>
  <si>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</si>
  <si>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</si>
  <si>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</si>
  <si>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</si>
  <si>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</si>
  <si>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</si>
  <si>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</si>
  <si>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</si>
  <si>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</si>
  <si>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</si>
  <si>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</si>
  <si>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</si>
  <si>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</si>
  <si>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</si>
  <si>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</si>
  <si>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</si>
  <si>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</si>
  <si>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</si>
  <si>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</si>
  <si>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</si>
  <si>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</si>
  <si>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</si>
  <si>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</si>
  <si>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</si>
  <si>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</si>
  <si>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</si>
  <si>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</si>
  <si>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</si>
  <si>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</si>
  <si>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</si>
  <si>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</si>
  <si>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</si>
  <si>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</si>
  <si>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</si>
  <si>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</si>
  <si>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</si>
  <si>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</si>
  <si>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</si>
  <si>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</si>
  <si>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</si>
  <si>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</si>
  <si>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</si>
  <si>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</si>
  <si>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</si>
  <si>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</si>
  <si>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</si>
  <si>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</si>
  <si>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</si>
  <si>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</si>
  <si>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</si>
  <si>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</si>
  <si>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</si>
  <si>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</si>
  <si>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</si>
  <si>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</si>
  <si>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</si>
  <si>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</si>
  <si>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</si>
  <si>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</si>
  <si>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</si>
  <si>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</si>
  <si>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</si>
  <si>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</si>
  <si>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</si>
  <si>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</si>
  <si>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</si>
  <si>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</si>
  <si>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</si>
  <si>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</si>
  <si>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</si>
  <si>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</si>
  <si>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</si>
  <si>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</si>
  <si>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</si>
  <si>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</si>
  <si>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</si>
  <si>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</si>
  <si>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</si>
  <si>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</si>
  <si>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</si>
  <si>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</si>
  <si>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</si>
  <si>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</si>
  <si>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</si>
  <si>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</si>
  <si>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</si>
  <si>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</si>
  <si>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</si>
  <si>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</si>
  <si>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</si>
  <si>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</si>
  <si>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</si>
  <si>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</si>
  <si>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</si>
  <si>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</si>
  <si>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</si>
  <si>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</si>
  <si>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</si>
  <si>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</si>
  <si>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</si>
  <si>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</si>
  <si>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</si>
  <si>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</si>
  <si>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</si>
  <si>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</si>
  <si>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</si>
  <si>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</si>
  <si>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</si>
  <si>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</si>
  <si>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</si>
  <si>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</si>
  <si>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</si>
  <si>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</si>
  <si>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</si>
  <si>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</si>
  <si>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</si>
  <si>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</si>
  <si>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</si>
  <si>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</si>
  <si>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</si>
  <si>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</si>
  <si>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</si>
  <si>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</si>
  <si>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</si>
  <si>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</si>
  <si>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</si>
  <si>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</si>
  <si>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</si>
  <si>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</si>
  <si>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</si>
  <si>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</si>
  <si>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</si>
  <si>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</si>
  <si>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</si>
  <si>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</si>
  <si>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</si>
  <si>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</si>
  <si>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</si>
  <si>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</si>
  <si>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</si>
  <si>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</si>
  <si>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</si>
  <si>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</si>
  <si>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</si>
  <si>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</si>
  <si>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</si>
  <si>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</si>
  <si>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</si>
  <si>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</si>
  <si>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</si>
  <si>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</si>
  <si>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</si>
  <si>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</si>
  <si>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</si>
  <si>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</si>
  <si>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</si>
  <si>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</si>
  <si>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</si>
  <si>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</si>
  <si>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</si>
  <si>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</si>
  <si>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</si>
  <si>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</si>
  <si>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</si>
  <si>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</si>
  <si>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</si>
  <si>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</si>
  <si>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</si>
  <si>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</si>
  <si>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</si>
  <si>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</si>
  <si>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</si>
  <si>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</si>
  <si>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</si>
  <si>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</si>
  <si>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</si>
  <si>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</si>
  <si>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</si>
  <si>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</si>
  <si>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</si>
  <si>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</si>
  <si>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</si>
  <si>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</si>
  <si>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</si>
  <si>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</si>
  <si>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</si>
  <si>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</si>
  <si>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</si>
  <si>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</si>
  <si>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</si>
  <si>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</si>
  <si>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</si>
  <si>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</si>
  <si>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</si>
  <si>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</si>
  <si>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</si>
  <si>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</si>
  <si>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</si>
  <si>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</si>
  <si>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</si>
  <si>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</si>
  <si>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</si>
  <si>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</si>
  <si>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</si>
  <si>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</si>
  <si>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</si>
  <si>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</si>
  <si>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</si>
  <si>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</si>
  <si>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</si>
  <si>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</si>
  <si>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</si>
  <si>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</si>
  <si>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</si>
  <si>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</si>
  <si>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</si>
  <si>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</si>
  <si>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</si>
  <si>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</si>
  <si>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</si>
  <si>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</si>
  <si>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</si>
  <si>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</si>
  <si>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</si>
  <si>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</si>
  <si>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</si>
  <si>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</si>
  <si>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</si>
  <si>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</si>
  <si>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</si>
  <si>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</si>
  <si>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</si>
  <si>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</si>
  <si>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</si>
  <si>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</si>
  <si>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</si>
  <si>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</si>
  <si>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</si>
  <si>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</si>
  <si>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</si>
  <si>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</si>
  <si>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</si>
  <si>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</si>
  <si>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</si>
  <si>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</si>
  <si>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</si>
  <si>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</si>
  <si>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</si>
  <si>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</si>
  <si>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</si>
  <si>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</si>
  <si>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</si>
  <si>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</si>
  <si>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</si>
  <si>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</si>
  <si>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</si>
  <si>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</si>
  <si>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</si>
  <si>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</si>
  <si>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</si>
  <si>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</si>
  <si>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</si>
  <si>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</si>
  <si>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</si>
  <si>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</si>
  <si>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</si>
  <si>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</si>
  <si>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</si>
  <si>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</si>
  <si>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</si>
  <si>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</si>
  <si>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</si>
  <si>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</si>
  <si>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</si>
  <si>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</si>
  <si>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</si>
  <si>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</si>
  <si>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</si>
  <si>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</si>
  <si>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</si>
  <si>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</si>
  <si>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</si>
  <si>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</si>
  <si>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</si>
  <si>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</si>
  <si>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</si>
  <si>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</si>
  <si>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</si>
  <si>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</si>
  <si>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</si>
  <si>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</si>
  <si>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</si>
  <si>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</si>
  <si>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</si>
  <si>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</si>
  <si>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</si>
  <si>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</si>
  <si>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</si>
  <si>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</si>
  <si>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</si>
  <si>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</si>
  <si>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</si>
  <si>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</si>
  <si>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</si>
  <si>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</si>
  <si>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</si>
  <si>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</si>
  <si>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</si>
  <si>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</si>
  <si>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</si>
  <si>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</si>
  <si>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</si>
  <si>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</si>
  <si>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</si>
  <si>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</si>
  <si>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</si>
  <si>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</si>
  <si>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</si>
  <si>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</si>
  <si>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</si>
  <si>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</si>
  <si>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</si>
  <si>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</si>
  <si>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</si>
  <si>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</si>
  <si>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Komlói Többcélú Kistérségi Társulásnak tagdíj</t>
  </si>
  <si>
    <t>Honismereti és Városszépítő Egyesület Kolbásztöltő Fesztiválra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</si>
  <si>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</si>
  <si>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</si>
  <si>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</si>
  <si>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</si>
  <si>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</si>
  <si>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</si>
  <si>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</si>
  <si>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</si>
  <si>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</si>
  <si>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</si>
  <si>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</si>
  <si>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</si>
  <si>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</si>
  <si>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</si>
  <si>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</si>
  <si>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</si>
  <si>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</si>
  <si>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</si>
  <si>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III.6.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</si>
  <si>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</si>
  <si>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</si>
  <si>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</si>
  <si>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</si>
  <si>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</si>
  <si>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</si>
  <si>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</si>
  <si>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 xml:space="preserve">Lakáscélú támogatás </t>
  </si>
  <si>
    <t>forintban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</si>
  <si>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</si>
  <si>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</si>
  <si>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</si>
  <si>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</si>
  <si>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</si>
  <si>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</si>
  <si>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</si>
  <si>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</si>
  <si>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</si>
  <si>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</si>
  <si>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</si>
  <si>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</si>
  <si>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</si>
  <si>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</si>
  <si>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39/2016. (III.30.)</t>
  </si>
  <si>
    <t>14/2016. (II.18.)</t>
  </si>
  <si>
    <t>86/2016. (V.26.)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</si>
  <si>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</si>
  <si>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</si>
  <si>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</si>
  <si>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</si>
  <si>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</si>
  <si>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</si>
  <si>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</si>
  <si>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</si>
  <si>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</si>
  <si>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</si>
  <si>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Kisértékű tárgyi eszköz, bútor</t>
  </si>
  <si>
    <t>Munkácsy u. felújítás</t>
  </si>
  <si>
    <t>Körtélyesi új garázsok közötti út építése</t>
  </si>
  <si>
    <t>Elektromos töltőállomás létesítése</t>
  </si>
  <si>
    <t>Nemzeti Szabadidős-egészségsportpark program</t>
  </si>
  <si>
    <t>Társulás bérkomp., szoc.ág., bölcsődei pótlék támogatása</t>
  </si>
  <si>
    <t>TOP-3.2.1-15 Szt.Borbála Otthon Pécsi út 42. energetikai korsz.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</si>
  <si>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</si>
  <si>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</si>
  <si>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</si>
  <si>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</si>
  <si>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</si>
  <si>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</si>
  <si>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</si>
  <si>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</si>
  <si>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</si>
  <si>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</si>
  <si>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</si>
  <si>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</si>
  <si>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</si>
  <si>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</si>
  <si>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</si>
  <si>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</si>
  <si>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</si>
  <si>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</si>
  <si>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</si>
  <si>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</si>
  <si>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</si>
  <si>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</si>
  <si>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</si>
  <si>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</si>
  <si>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</si>
  <si>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</si>
  <si>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</si>
  <si>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</si>
  <si>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</si>
  <si>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</si>
  <si>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</si>
  <si>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</si>
  <si>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</si>
  <si>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</si>
  <si>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</si>
  <si>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</si>
  <si>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</si>
  <si>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</si>
  <si>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</si>
  <si>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</si>
  <si>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</si>
  <si>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</si>
  <si>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</si>
  <si>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</si>
  <si>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</si>
  <si>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</si>
  <si>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</si>
  <si>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</si>
  <si>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</si>
  <si>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2018. év</t>
  </si>
  <si>
    <t>Sybac Solar Kft. telkek visszavásárlása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</si>
  <si>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</si>
  <si>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</si>
  <si>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</si>
  <si>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</si>
  <si>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</si>
  <si>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</si>
  <si>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</si>
  <si>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</si>
  <si>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>TOP-1.1.1-15-BA1-2016-00001 Körtvélyes Határ út melletti terület infrastruktúra fejlesztése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</si>
  <si>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</si>
  <si>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</si>
  <si>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</si>
  <si>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</si>
  <si>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>TOP-2.1.1-15-BA1-2016-00001 Barnamezős területek rehabilitációja (Juhász Gy. u.)</t>
  </si>
  <si>
    <t>TOP-3.2.1-15-BA1-206-00001 Komló, Pécsi út 42.sz. alatti épület energetikai korszerűsítése</t>
  </si>
  <si>
    <t xml:space="preserve">TOP-1.1.1-16-BA1-2017-00002 Komló, Nagyrét utcai meglévő ipari terület alapinfrastruktúra fejlesztése </t>
  </si>
  <si>
    <t>TOP-3.2.1-16 Önkormányzati épületek energetikai korszerűsítése</t>
  </si>
  <si>
    <t>TOP-3.1.1-16-BA1-2017-00011 Fenntartható települési közlekedésfejlesztés</t>
  </si>
  <si>
    <t>EFOP-1.5.2-16 Humán szolgáltatások fejlesztése a Komlói járásban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</si>
  <si>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</si>
  <si>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</si>
  <si>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</si>
  <si>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</si>
  <si>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Autósvölgy és Ipari út szennyvíz korlátozási kártalanítás</t>
  </si>
  <si>
    <t>TOP-2.1.1-16-BA1-2017-00003 Barnamezős területek rehabilitációja (Altáró u.)</t>
  </si>
  <si>
    <t>Komlói város területén lévő piac és vásárcsarnok nem támogatott műszaki tartalom (162/2017.(X.26.)) 3562.hrsz. telek és épület vásárlás</t>
  </si>
  <si>
    <t>Vízi közmű felújítási keret áthúzódó (77/2017.(V.25.), 5/2018.(I.11.))</t>
  </si>
  <si>
    <t>2018. évi előirányzata</t>
  </si>
  <si>
    <t>7/2. sz. melléklet</t>
  </si>
  <si>
    <t>Komló Város Önkormányzat 2018. évi EU-s projektjei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</si>
  <si>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</si>
  <si>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</si>
  <si>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</si>
  <si>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</si>
  <si>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</si>
  <si>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 xml:space="preserve">2016-2017.  </t>
  </si>
  <si>
    <t>2019-2020.</t>
  </si>
  <si>
    <t>Működési költség</t>
  </si>
  <si>
    <t>A bevételi összeg 2017. évben előlegként folyósítva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</si>
  <si>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</si>
  <si>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</si>
  <si>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</si>
  <si>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</si>
  <si>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</si>
  <si>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</si>
  <si>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</si>
  <si>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</si>
  <si>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0</t>
  </si>
  <si>
    <t>Pályázat elbírálás alatt</t>
  </si>
  <si>
    <t>A pályázat nyertessége esetén szerződéssel vállalt kötelezettség</t>
  </si>
  <si>
    <t>11.</t>
  </si>
  <si>
    <t>TOP-1.1.1-16-BA1-2017-00002 Komló, Nagyrét utcai meglévő ipari terület alapinfrastruktúra fejlesztése</t>
  </si>
  <si>
    <t>2018-ban utalják az előleget</t>
  </si>
  <si>
    <t>12.</t>
  </si>
  <si>
    <t>TOP-3.1.1-16-BA1-2017-00011 - Fenntartható települési közlekedésfejlesztés</t>
  </si>
  <si>
    <t>93/2017. (VI.28.)</t>
  </si>
  <si>
    <t>Támogatási összeggel kapcsolatos kifogás elbírálása folyamatban</t>
  </si>
  <si>
    <t>13.</t>
  </si>
  <si>
    <t xml:space="preserve">TOP-2.1.1-16-BA1-2017-00003 - Barnamezős területek rehabilitációja </t>
  </si>
  <si>
    <t>120/2017. (VII.13.)</t>
  </si>
  <si>
    <t>206/2017. (XI.30.)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</si>
  <si>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</si>
  <si>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</si>
  <si>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</si>
  <si>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</si>
  <si>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</si>
  <si>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</si>
  <si>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</si>
  <si>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Támogatási szerződés megkötése folyamatban. A komlói költség 141.233.854,- Ft melyből 7.172.912,-Ft fejlesztési célú, 134.060.942,-Ft működési költség.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</si>
  <si>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</si>
  <si>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</si>
  <si>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</si>
  <si>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</si>
  <si>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</si>
  <si>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</si>
  <si>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</si>
  <si>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</si>
  <si>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</si>
  <si>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2018.</t>
  </si>
  <si>
    <t>Komló Város Önkormányzat 2018. évi általános és ágazati feladatainak támogatása</t>
  </si>
  <si>
    <t>bevételei 2018. év</t>
  </si>
  <si>
    <t>Mánfától bejáró gyermekek után 2018. év</t>
  </si>
  <si>
    <t>TOP-1.1.1 Körtvélyes Határ út 2019. évi rész</t>
  </si>
  <si>
    <t>TOP-1.1.3 Piac és vásárcsarnok 2019. évi rész</t>
  </si>
  <si>
    <t>TOP-2.1.2 Petőfi tér és körny.rehab. 2019. évi rész</t>
  </si>
  <si>
    <t>TOP-2.1.1 Barnamezős ter. (J.Gy.) 2019. évi rész</t>
  </si>
  <si>
    <t>TOP-3.2.1 Szt.B.O., Pécsi út 42. en.korsz. 2019. évi rész</t>
  </si>
  <si>
    <t>Kisértékű szoftver</t>
  </si>
  <si>
    <t>Kisértékű számítástechnika</t>
  </si>
  <si>
    <t>Sybac Solar telkek visszavásárlása</t>
  </si>
  <si>
    <t>TOP-5.3.1 A helyi identitás és kohézió erősítése</t>
  </si>
  <si>
    <t xml:space="preserve">Ebből:    Működőképesség megőrzését szolgáló rendkívüli önkormányzati támogatás </t>
  </si>
  <si>
    <t xml:space="preserve">              ASP rendszer működtetésének támogatása</t>
  </si>
  <si>
    <t>Polgármesteri illetmény támogatása</t>
  </si>
  <si>
    <t>Bölcsőde, mini bölcsőde támogatása</t>
  </si>
  <si>
    <t>A rászoruló gyermekek szünidei étkeztetésének támogatása</t>
  </si>
  <si>
    <t>Bérkompenzáció, kulturális pótlék</t>
  </si>
  <si>
    <t>Belterületi utak felújítása Széchenyi és Körtvélyesi utak</t>
  </si>
  <si>
    <t>Vízi közmű felújítási keret áthúzódó</t>
  </si>
  <si>
    <t xml:space="preserve">Vízi közmű felújítási keret áthúzódó áfa befizetése </t>
  </si>
  <si>
    <t>Pécsi Egyházmegye részére Belvárosi Óvoda után</t>
  </si>
  <si>
    <t>Településképi arculati kézikönyv</t>
  </si>
  <si>
    <t xml:space="preserve">3562.hrsz.épület és udvar vásárlás </t>
  </si>
  <si>
    <t>Áramvételi helyek kiépítése</t>
  </si>
  <si>
    <t>TOP-1.1.1-15-BA1-2016-00001 Körtvélyes Határ út m.ter.infr.str.fejl.</t>
  </si>
  <si>
    <t>TOP-1.1.1-16-BA1-2017-00002 Komló, Nagyrét utcai ipari ter.infr.st.fejl.</t>
  </si>
  <si>
    <t>TOP-1.1.3-15-BA1-2016-00001 Komlói piac és vásárcsarnok rek.</t>
  </si>
  <si>
    <t>TOP-1.4.1-15-BA1-2016-00011 Óvodák és bölcsőde fejlesztése</t>
  </si>
  <si>
    <t>TOP-2.1.1-15-BA1-2016-00001 Barnamezős ter.rehab.(Juhász Gy. u.)</t>
  </si>
  <si>
    <t>TOP-2.1.1-16-BA1-2017-00003 Barnamezős ter.rehab. (Altáró u.)</t>
  </si>
  <si>
    <t>TOP-2.1.2-15-BA1-2016-00003 Petőfi tér és környezetének rehab.</t>
  </si>
  <si>
    <t>TOP-3.1.1-16-BA1-2017-00011 Fenntartható települési közlekedésfejl.</t>
  </si>
  <si>
    <t>KEHOP-5.4.1 Szemléletváltási programok</t>
  </si>
  <si>
    <t>Interreg pályázat (Könyvtár épület)</t>
  </si>
  <si>
    <t>Védőnőkkisértékű program</t>
  </si>
  <si>
    <t>Védőnők kisértékű informatika</t>
  </si>
  <si>
    <t>Védőnők kisértékű tárgyi eszköz, bútor</t>
  </si>
  <si>
    <t xml:space="preserve">MLSZ pályépítési program rekortán pálya </t>
  </si>
  <si>
    <t xml:space="preserve">Komlói Fűtőerőmű Zrt-nek Sportközpont támogatása </t>
  </si>
  <si>
    <t>KBSK asztalitenisz csarnok felújítása</t>
  </si>
  <si>
    <t>Szt.Borbála Otthon Pécsi út 42. energetikai korsz.nem tám.rész</t>
  </si>
  <si>
    <t>Könyvtár: EFOP pályázat támogatása</t>
  </si>
  <si>
    <t xml:space="preserve">Köteles feladatok </t>
  </si>
  <si>
    <t>5/a sz. melléklet</t>
  </si>
  <si>
    <t>5/b sz. melléklet</t>
  </si>
  <si>
    <t>Nem köteles feladatok</t>
  </si>
  <si>
    <t>5/c sz. melléklet</t>
  </si>
  <si>
    <t xml:space="preserve">Államigazgatási feladatok 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</si>
  <si>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</si>
  <si>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</si>
  <si>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</si>
  <si>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</si>
  <si>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</si>
  <si>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</si>
  <si>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</si>
  <si>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</si>
  <si>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</si>
  <si>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</si>
  <si>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</si>
  <si>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</si>
  <si>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</si>
  <si>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</si>
  <si>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</si>
  <si>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</si>
  <si>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</si>
  <si>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</si>
  <si>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</si>
  <si>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</si>
  <si>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</si>
  <si>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</si>
  <si>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Együtt: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</si>
  <si>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</si>
  <si>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</si>
  <si>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</si>
  <si>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</si>
  <si>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</si>
  <si>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</si>
  <si>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</si>
  <si>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</si>
  <si>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</si>
  <si>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</si>
  <si>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</si>
  <si>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</si>
  <si>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</si>
  <si>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</si>
  <si>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</si>
  <si>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</si>
  <si>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</si>
  <si>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</si>
  <si>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</si>
  <si>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</si>
  <si>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</si>
  <si>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</si>
  <si>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</si>
  <si>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</si>
  <si>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</si>
  <si>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</si>
  <si>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</si>
  <si>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</si>
  <si>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</si>
  <si>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</si>
  <si>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</si>
  <si>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</si>
  <si>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</si>
  <si>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</si>
  <si>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</si>
  <si>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</si>
  <si>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</si>
  <si>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</si>
  <si>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kölcsön térülés</t>
  </si>
  <si>
    <t>Felhalmozási célú kölcsön térülés</t>
  </si>
  <si>
    <t>Hitel-, kölcsönfelvétel államháztartáson kívülről</t>
  </si>
  <si>
    <t>Kiadási nemek</t>
  </si>
  <si>
    <t>Munkaadókat terhelő járulék és szociális hozzájárulási adó</t>
  </si>
  <si>
    <t>Felújítás</t>
  </si>
  <si>
    <t>Felhalmozás célú kölcsön nyújtása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</si>
  <si>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</si>
  <si>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</si>
  <si>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</si>
  <si>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</si>
  <si>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</si>
  <si>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2018.év</t>
  </si>
  <si>
    <t>Komló Város Önkormányzat és intézményei 2018. évi állami támogatáson felüli önkormányzati támogatás,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</si>
  <si>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</si>
  <si>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</si>
  <si>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</si>
  <si>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</si>
  <si>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</si>
  <si>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maradványa</t>
  </si>
  <si>
    <t>Polgárőrségnek közbiztonság javítása támogatás</t>
  </si>
  <si>
    <t xml:space="preserve">              Kiegészítő támogatás az óvodaped.min.többletkiadáshoz</t>
  </si>
  <si>
    <t>Működési célú tám. áh-n belülről</t>
  </si>
  <si>
    <t>Működési célú átvett pénzeszköz</t>
  </si>
  <si>
    <t>Felhalmozás célú átvett pénzeszköz</t>
  </si>
  <si>
    <t>Felhalmozás célú tám. áh-n belülről</t>
  </si>
  <si>
    <t>Működési célú támogatás áh-n belülre</t>
  </si>
  <si>
    <t>Működési célú támogatás áh-n kívülre</t>
  </si>
  <si>
    <t>Felhalmozás célú támogatás áh-n belülre</t>
  </si>
  <si>
    <t>Felhalmozás célú támogatás áh-n kívülre</t>
  </si>
  <si>
    <t>Költségvetési bevételek (12=1+…+11)</t>
  </si>
  <si>
    <t>Finanszírozási bevételek (15=13+14)</t>
  </si>
  <si>
    <t>Önkormányzat bevételei összesen (16=12+15)</t>
  </si>
  <si>
    <t>Módosított</t>
  </si>
  <si>
    <t>GESZ: felhalmozási bevétel</t>
  </si>
  <si>
    <t xml:space="preserve">Gondnokság: Közfoglalkoztatás </t>
  </si>
  <si>
    <t>Bérkompenzáció 2017. december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</si>
  <si>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</si>
  <si>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</si>
  <si>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</si>
  <si>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</si>
  <si>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</si>
  <si>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</si>
  <si>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</si>
  <si>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Óvoda: Német Nemzetiség Önkormányzat támogatása</t>
  </si>
  <si>
    <t>KH: Közkincs 2.1.7382/2018</t>
  </si>
  <si>
    <t>KH: GINOP-5.1.1 bérköltség támogatás</t>
  </si>
  <si>
    <t xml:space="preserve">Gondnokság: Foglalkoztatási pályázatok (GINOP, TOP) </t>
  </si>
  <si>
    <t>Gondnokság: Ebtelep üzemeltetés</t>
  </si>
  <si>
    <t>KH: BM Népművészeti Egyesület  Hímzés kiemelt 1. díj</t>
  </si>
  <si>
    <t>Képviselő-testület által elfogadott 2017. évre szerződéssel lekötött folyamatban lévő feladatok, illetve jogszabályi kötelezettség</t>
  </si>
  <si>
    <t>Képviselő-testület által elfogadott eredeti</t>
  </si>
  <si>
    <t>Körtvélyes Határ út melletti terület infrastruktúra fejlesztése nem támogatott műszaki tartalom (95/2018.(VI.6.))</t>
  </si>
  <si>
    <t>Városgondnokság közfoglalkoztatás</t>
  </si>
  <si>
    <t>Munkácsy Mihály utca és közvetlen környezetének útburkolat felújítása</t>
  </si>
  <si>
    <t>Szennyvízberuházással érintett egyes utcák útburkolat felújítása</t>
  </si>
  <si>
    <t>I.5.</t>
  </si>
  <si>
    <t>A 2017. évről áthúzódó bérkompenzáció támogatása</t>
  </si>
  <si>
    <t>III.1.</t>
  </si>
  <si>
    <t>Szociális ágazati összevont pótlék</t>
  </si>
  <si>
    <t>IV.3.</t>
  </si>
  <si>
    <t>Bérkompenzáció előleg</t>
  </si>
  <si>
    <t>Szakközépiskolai tanulók ösztöndíja</t>
  </si>
  <si>
    <t>Eszközhasználati díj tartaléka</t>
  </si>
  <si>
    <t xml:space="preserve">Körtvélyes Határ út melletti ter.infr.fejl.nem tám.műszaki tartalom </t>
  </si>
  <si>
    <t>KH: felhalmozási bevétel</t>
  </si>
  <si>
    <t>EFOP-2.4.2-17 Lakhatási körülmények javítása Komlón a Kazinczy F. utcában</t>
  </si>
  <si>
    <t>Óvoda: Német testvérvárosi támogatás</t>
  </si>
  <si>
    <t>Könyvtári érdekeltségnövelő támogatás</t>
  </si>
  <si>
    <t>Belterületi utak felújítása 2018.</t>
  </si>
  <si>
    <t>Egyszeri gyermekvédelmi támogatás - Erzsébet-utalvány</t>
  </si>
  <si>
    <t>Hivatal: 2018.09.30-i időközi PM választás Mánfán</t>
  </si>
  <si>
    <t>Gondnokság: Diákmunka támogatása</t>
  </si>
  <si>
    <t>TOP-2.1.2-15-BA1-2016-00003 Petőfi tér és körny. rehab. nem tám.tartalom</t>
  </si>
  <si>
    <t>Kossuth L. u. 103. félemeleti helyiség kialakítása</t>
  </si>
  <si>
    <t>Ideiglenes villamossági mérőhely kialakítása</t>
  </si>
  <si>
    <t>MLSZ pályépítési program rekortán pálya (önerő)</t>
  </si>
  <si>
    <t>Hivatal: nagyterem felújítása</t>
  </si>
  <si>
    <t>Nemzetiségi pótlék</t>
  </si>
  <si>
    <t>IV.1.i.</t>
  </si>
  <si>
    <t>A települési önkormányzatok könyvtári célú érdekeltségnövelő támogatása</t>
  </si>
  <si>
    <t>Nemzetiségi pótlék támogatása</t>
  </si>
  <si>
    <t>Társulás 2017. évi beszámoló alapján keletkező pótigény</t>
  </si>
  <si>
    <t>"Szent Borbála Otthon"Np.Kh.Kft.</t>
  </si>
  <si>
    <t>Feladatalapú támogatás tartaléka</t>
  </si>
  <si>
    <t>Szilvási Bölcsőde támogatásának csökkentése</t>
  </si>
  <si>
    <t>EFOP-2.4.2-17 Lakhatási körülmények jav.Komlón a Kazinczy F. u.</t>
  </si>
  <si>
    <t>Iskolaegészségügy kisértékű informatika</t>
  </si>
  <si>
    <t>Berek u. 3561. hrsz, Vásárcsarnok gyengeáramú kiv.terv</t>
  </si>
  <si>
    <t xml:space="preserve">Szent Borbála Otthontól átvett pénzeszköz </t>
  </si>
  <si>
    <t xml:space="preserve">              Helyi közösségi közlekedési támogatás</t>
  </si>
  <si>
    <t>Feladatalapú támogatás októberi felmérése</t>
  </si>
  <si>
    <t>Autómentes Nap 2018.</t>
  </si>
  <si>
    <t>GESZ: Társulás adminisztrációs feladatok támogatása</t>
  </si>
  <si>
    <t>Könyvtár: Munkaügyi Központ támogatása</t>
  </si>
  <si>
    <t>Gondnokság: EFOP rehab támogatás</t>
  </si>
  <si>
    <t>Pécsi út 42. sz. alatti önkormányzati épület energetikai korszerűsítése nem támogatott műszaki tartalom (20/2017.(III.9.), 81/2018.(V.30.), 113/2018.(VII.19.))</t>
  </si>
  <si>
    <t>TOP-1.4.1-15-BA1-2016-00011 Óvodák és bölcsőde fejlesztése Komlón nem támogatott tartalom</t>
  </si>
  <si>
    <t>Kossuth L. u. 103. nyílászárócsere (EFOP-1.5.2 nem támogatott tartalom)</t>
  </si>
  <si>
    <t>Vörösmarty és Kazinczy utca 2 db térfigyelő kamera</t>
  </si>
  <si>
    <t>GESZ étkezés-üzemeltetés többlet</t>
  </si>
  <si>
    <t>Komló Városi Óvoda étkezés-üzemeltetés többlet</t>
  </si>
  <si>
    <t>Városgondnokság karácsonyi díszkivilágítás</t>
  </si>
  <si>
    <t>Személyes szabadságában korlátozott m.kárpótlás</t>
  </si>
  <si>
    <t>Személyes szabadságában korlátozás miatti kárpótlás</t>
  </si>
  <si>
    <t>Dél-dunántúli KK Zrt. Helyi közösségi közlekedés támogatása</t>
  </si>
  <si>
    <t>F-M mérleg rendezése</t>
  </si>
  <si>
    <t xml:space="preserve">Komló Sport Kft. visszatérítendő támogatás </t>
  </si>
  <si>
    <t>Orvostanhallgató ösztöndíja</t>
  </si>
  <si>
    <t>Társulás  TOP-4.2.1</t>
  </si>
  <si>
    <t>Városgondnokság közutak fenntartása és vízkár elhárítás</t>
  </si>
  <si>
    <t>Óvodák és bölcsőde fejlesztése Komlón nem támogatott tartalom</t>
  </si>
  <si>
    <t>Kossuth L. u. 103. nyílászárócsere (EFOP-1.5.2 nem tám. tartalom)</t>
  </si>
  <si>
    <t>Petőfi tér és környezetének rehab. nem támogatott tartalom</t>
  </si>
  <si>
    <t>Szabálysértési, különféle bírságok, egyéb közhatalmi bevételek</t>
  </si>
  <si>
    <t>Tárgyi eszközök értékesítése</t>
  </si>
  <si>
    <t>Hivatal: felhalmozási bevétel</t>
  </si>
  <si>
    <t>Zártkerti pályázat</t>
  </si>
  <si>
    <t xml:space="preserve">TOP-1.1.1-15 Körtvélyes iparterület fejlesztése pályázat </t>
  </si>
  <si>
    <t xml:space="preserve">TOP-1.3.1-16-BA1-2017-00001 Közlekedésfejlesztés Baranya megyében 2. </t>
  </si>
  <si>
    <t>Ebrendészeti telep korszerűsítése pályázat</t>
  </si>
  <si>
    <t>KH: EFOP-4.1.7-16-2017-00104 Tánclépések … pályázat</t>
  </si>
  <si>
    <t>Lakáscélú támogatás visszafizetése</t>
  </si>
  <si>
    <t xml:space="preserve">              Téli rezsicsökkentésben korábban nem részesültek támogatása</t>
  </si>
  <si>
    <t>Kubinyi Ágoston program 2018.</t>
  </si>
  <si>
    <t>KASZT EMMI támogatása</t>
  </si>
  <si>
    <t>KASZT NKA támogatása</t>
  </si>
  <si>
    <t>ASP működtetés támogatása</t>
  </si>
  <si>
    <t>Hivatal: Mánfától 1 fő jutalom bér és járulék</t>
  </si>
  <si>
    <t>KH: Közkincs Gála 205107/02756 támogatás</t>
  </si>
  <si>
    <t>KH: CSSP-Targyalkoto-2018-SZ-0001 EPER pályázat</t>
  </si>
  <si>
    <t>Rendezési terv módosítás költségeinek térítése</t>
  </si>
  <si>
    <t>Szociális kölcsönök térülése</t>
  </si>
  <si>
    <t>TOP-1.3.1-16-BA1-2017-00001 Közlekedésfejlesztés Baranya megyében 2.</t>
  </si>
  <si>
    <t>Ebrendészeti telep korszerűsítése</t>
  </si>
  <si>
    <t>Berek u. hrsz. 3561 alatti épület korszerűsítése</t>
  </si>
  <si>
    <t>Önkormányzat ingatlan vásárlás (Hivatal 140.sz.iroda konyhává alakítása)</t>
  </si>
  <si>
    <t>József A. Könyvtár, Múzeum Kubinyi program</t>
  </si>
  <si>
    <t>Közösségek Háza, Színház EFOP-4.1.7-16-2017-00104 Tánclépések… pályázat</t>
  </si>
  <si>
    <t xml:space="preserve">Társulásnak felhalmozási célú feladatalapú támogatás </t>
  </si>
  <si>
    <t>Felhalmozási célú támogatás áh-n belülre összesen:</t>
  </si>
  <si>
    <t>7. sz. melléklet</t>
  </si>
  <si>
    <t>2018.12.31.</t>
  </si>
  <si>
    <t>Komlói Többcélú Kistérségi Társulásnak tagdíj visszautalás (B.ell.)</t>
  </si>
  <si>
    <t>DDKK Zrt. veszteségfinanszírozása megállapodás szerint</t>
  </si>
  <si>
    <t>Téli rezsicsökkentésben korábban nem részesültek támogatása</t>
  </si>
  <si>
    <t>Védőnők kisértékű program</t>
  </si>
  <si>
    <t>Iskolaegészségügy kisértékű program</t>
  </si>
  <si>
    <t>Társulás feladatalapú támogatása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</si>
</sst>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4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170" fontId="8" fillId="0" borderId="2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5" fontId="8" fillId="0" borderId="0" xfId="40" applyNumberFormat="1" applyFont="1" applyFill="1" applyAlignment="1">
      <alignment horizontal="right"/>
    </xf>
    <xf numFmtId="165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10" fillId="0" borderId="16" xfId="40" applyNumberFormat="1" applyFont="1" applyFill="1" applyBorder="1" applyAlignment="1" applyProtection="1">
      <alignment vertical="center"/>
      <protection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9" fillId="0" borderId="16" xfId="40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horizontal="center" vertical="center" shrinkToFit="1"/>
      <protection/>
    </xf>
    <xf numFmtId="3" fontId="0" fillId="36" borderId="10" xfId="57" applyNumberFormat="1" applyFont="1" applyFill="1" applyBorder="1" applyAlignment="1">
      <alignment horizontal="center" vertical="center" shrinkToFit="1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0" fillId="36" borderId="10" xfId="57" applyNumberFormat="1" applyFont="1" applyFill="1" applyBorder="1" applyAlignment="1">
      <alignment vertical="center" shrinkToFit="1"/>
      <protection/>
    </xf>
    <xf numFmtId="3" fontId="1" fillId="0" borderId="10" xfId="57" applyNumberFormat="1" applyFont="1" applyBorder="1" applyAlignment="1">
      <alignment vertical="center" shrinkToFi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53" fillId="36" borderId="10" xfId="57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7" applyNumberFormat="1" applyFont="1" applyBorder="1" applyAlignment="1">
      <alignment wrapText="1"/>
      <protection/>
    </xf>
    <xf numFmtId="3" fontId="54" fillId="36" borderId="10" xfId="5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7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7" applyNumberFormat="1" applyFont="1" applyBorder="1" applyAlignment="1">
      <alignment wrapText="1"/>
      <protection/>
    </xf>
    <xf numFmtId="3" fontId="1" fillId="0" borderId="0" xfId="57" applyNumberFormat="1" applyFont="1" applyBorder="1" applyAlignment="1">
      <alignment shrinkToFit="1"/>
      <protection/>
    </xf>
    <xf numFmtId="3" fontId="54" fillId="36" borderId="0" xfId="57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5" applyNumberFormat="1" applyBorder="1" applyAlignment="1">
      <alignment horizontal="center" vertical="center"/>
      <protection/>
    </xf>
    <xf numFmtId="3" fontId="0" fillId="0" borderId="10" xfId="55" applyNumberFormat="1" applyBorder="1" applyAlignment="1">
      <alignment horizontal="center" vertical="center" shrinkToFit="1"/>
      <protection/>
    </xf>
    <xf numFmtId="3" fontId="0" fillId="0" borderId="10" xfId="55" applyNumberFormat="1" applyFont="1" applyBorder="1">
      <alignment/>
      <protection/>
    </xf>
    <xf numFmtId="3" fontId="0" fillId="0" borderId="10" xfId="55" applyNumberFormat="1" applyBorder="1" applyAlignment="1">
      <alignment vertical="center" shrinkToFit="1"/>
      <protection/>
    </xf>
    <xf numFmtId="3" fontId="53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>
      <alignment/>
      <protection/>
    </xf>
    <xf numFmtId="3" fontId="15" fillId="0" borderId="10" xfId="55" applyNumberFormat="1" applyFont="1" applyBorder="1" applyAlignment="1">
      <alignment wrapText="1"/>
      <protection/>
    </xf>
    <xf numFmtId="3" fontId="53" fillId="0" borderId="10" xfId="55" applyNumberFormat="1" applyFont="1" applyBorder="1" applyAlignment="1">
      <alignment/>
      <protection/>
    </xf>
    <xf numFmtId="3" fontId="53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wrapTex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2" fillId="0" borderId="10" xfId="55" applyNumberFormat="1" applyFont="1" applyBorder="1" applyAlignment="1">
      <alignment wrapText="1" shrinkToFit="1"/>
      <protection/>
    </xf>
    <xf numFmtId="3" fontId="0" fillId="0" borderId="0" xfId="55" applyNumberFormat="1" applyFont="1" applyFill="1" applyBorder="1" applyAlignment="1">
      <alignment horizontal="left" shrinkToFit="1"/>
      <protection/>
    </xf>
    <xf numFmtId="3" fontId="0" fillId="0" borderId="10" xfId="58" applyNumberFormat="1" applyBorder="1">
      <alignment/>
      <protection/>
    </xf>
    <xf numFmtId="3" fontId="11" fillId="0" borderId="10" xfId="58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10" xfId="42" applyNumberFormat="1" applyFont="1" applyFill="1" applyBorder="1" applyAlignment="1">
      <alignment vertical="center"/>
    </xf>
    <xf numFmtId="165" fontId="8" fillId="0" borderId="0" xfId="42" applyNumberFormat="1" applyFont="1" applyFill="1" applyAlignment="1">
      <alignment horizontal="right"/>
    </xf>
    <xf numFmtId="165" fontId="8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 vertical="center"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4" fillId="0" borderId="10" xfId="42" applyNumberFormat="1" applyFont="1" applyFill="1" applyBorder="1" applyAlignment="1" applyProtection="1">
      <alignment horizontal="right"/>
      <protection/>
    </xf>
    <xf numFmtId="3" fontId="7" fillId="0" borderId="10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 applyProtection="1">
      <alignment vertical="center"/>
      <protection/>
    </xf>
    <xf numFmtId="165" fontId="8" fillId="0" borderId="0" xfId="42" applyNumberFormat="1" applyFont="1" applyFill="1" applyAlignment="1">
      <alignment vertical="center"/>
    </xf>
    <xf numFmtId="0" fontId="8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2" fillId="0" borderId="2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3" fillId="0" borderId="0" xfId="55" applyNumberFormat="1" applyFont="1" applyFill="1" applyBorder="1" applyAlignment="1">
      <alignment horizontal="left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754</v>
      </c>
      <c r="F1" s="81" t="s">
        <v>827</v>
      </c>
    </row>
    <row r="2" spans="1:6" ht="15">
      <c r="A2" s="365" t="s">
        <v>828</v>
      </c>
      <c r="B2" s="365"/>
      <c r="C2" s="365"/>
      <c r="D2" s="365"/>
      <c r="E2" s="365"/>
      <c r="F2" s="365"/>
    </row>
    <row r="3" spans="1:6" ht="15">
      <c r="A3" s="365" t="s">
        <v>918</v>
      </c>
      <c r="B3" s="365"/>
      <c r="C3" s="365"/>
      <c r="D3" s="365"/>
      <c r="E3" s="365"/>
      <c r="F3" s="365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66" t="s">
        <v>548</v>
      </c>
      <c r="B6" s="367"/>
      <c r="C6" s="85" t="s">
        <v>549</v>
      </c>
      <c r="D6" s="366" t="s">
        <v>550</v>
      </c>
      <c r="E6" s="367"/>
      <c r="F6" s="85" t="s">
        <v>549</v>
      </c>
    </row>
    <row r="7" spans="1:6" s="172" customFormat="1" ht="19.5" customHeight="1">
      <c r="A7" s="207">
        <v>1</v>
      </c>
      <c r="B7" s="208" t="s">
        <v>814</v>
      </c>
      <c r="C7" s="211">
        <f>'2.sz.mell.'!C7</f>
        <v>1748144687</v>
      </c>
      <c r="D7" s="207">
        <v>1</v>
      </c>
      <c r="E7" s="208" t="s">
        <v>23</v>
      </c>
      <c r="F7" s="209">
        <f>'2.sz.mell.'!F7</f>
        <v>1574846615</v>
      </c>
    </row>
    <row r="8" spans="1:6" s="172" customFormat="1" ht="19.5" customHeight="1">
      <c r="A8" s="207">
        <v>2</v>
      </c>
      <c r="B8" s="208" t="s">
        <v>56</v>
      </c>
      <c r="C8" s="211">
        <f>'2.sz.mell.'!C8</f>
        <v>213087</v>
      </c>
      <c r="D8" s="207">
        <v>2</v>
      </c>
      <c r="E8" s="208" t="s">
        <v>792</v>
      </c>
      <c r="F8" s="209">
        <f>'2.sz.mell.'!F8</f>
        <v>280142784</v>
      </c>
    </row>
    <row r="9" spans="1:6" s="172" customFormat="1" ht="19.5" customHeight="1">
      <c r="A9" s="207">
        <v>3</v>
      </c>
      <c r="B9" s="208" t="s">
        <v>815</v>
      </c>
      <c r="C9" s="211">
        <f>'2.sz.mell.'!C9</f>
        <v>782931456</v>
      </c>
      <c r="D9" s="207">
        <v>3</v>
      </c>
      <c r="E9" s="208" t="s">
        <v>24</v>
      </c>
      <c r="F9" s="209">
        <f>'2.sz.mell.'!F9+'3.sz.mell.'!F17</f>
        <v>1277278488</v>
      </c>
    </row>
    <row r="10" spans="1:6" s="172" customFormat="1" ht="19.5" customHeight="1">
      <c r="A10" s="207">
        <v>4</v>
      </c>
      <c r="B10" s="208" t="s">
        <v>799</v>
      </c>
      <c r="C10" s="211">
        <f>'3.sz.mell.'!C11</f>
        <v>32000000</v>
      </c>
      <c r="D10" s="207">
        <v>4</v>
      </c>
      <c r="E10" s="208" t="s">
        <v>41</v>
      </c>
      <c r="F10" s="209">
        <f>'2.sz.mell.'!F10</f>
        <v>115762500</v>
      </c>
    </row>
    <row r="11" spans="1:6" s="172" customFormat="1" ht="19.5" customHeight="1">
      <c r="A11" s="207">
        <v>5</v>
      </c>
      <c r="B11" s="208" t="s">
        <v>800</v>
      </c>
      <c r="C11" s="211">
        <f>'3.sz.mell.'!C12</f>
        <v>1445029182</v>
      </c>
      <c r="D11" s="207">
        <v>5</v>
      </c>
      <c r="E11" s="208" t="s">
        <v>56</v>
      </c>
      <c r="F11" s="209">
        <f>'2.sz.mell.'!F11</f>
        <v>5156735</v>
      </c>
    </row>
    <row r="12" spans="1:6" s="172" customFormat="1" ht="19.5" customHeight="1">
      <c r="A12" s="207">
        <v>6</v>
      </c>
      <c r="B12" s="208" t="s">
        <v>16</v>
      </c>
      <c r="C12" s="211">
        <f>'2.sz.mell.'!C10</f>
        <v>861852253</v>
      </c>
      <c r="D12" s="207">
        <v>6</v>
      </c>
      <c r="E12" s="208" t="s">
        <v>818</v>
      </c>
      <c r="F12" s="209">
        <f>'2.sz.mell.'!F12</f>
        <v>418926746</v>
      </c>
    </row>
    <row r="13" spans="1:6" s="172" customFormat="1" ht="19.5" customHeight="1">
      <c r="A13" s="207">
        <v>7</v>
      </c>
      <c r="B13" s="208" t="s">
        <v>8</v>
      </c>
      <c r="C13" s="211">
        <f>'2.sz.mell.'!C11</f>
        <v>442736329</v>
      </c>
      <c r="D13" s="207">
        <v>7</v>
      </c>
      <c r="E13" s="208" t="s">
        <v>820</v>
      </c>
      <c r="F13" s="209">
        <f>'2.sz.mell.'!F13</f>
        <v>11500000</v>
      </c>
    </row>
    <row r="14" spans="1:6" s="172" customFormat="1" ht="19.5" customHeight="1">
      <c r="A14" s="207">
        <v>8</v>
      </c>
      <c r="B14" s="208" t="s">
        <v>801</v>
      </c>
      <c r="C14" s="211">
        <f>'3.sz.mell.'!C13</f>
        <v>19827999</v>
      </c>
      <c r="D14" s="207">
        <v>8</v>
      </c>
      <c r="E14" s="208" t="s">
        <v>822</v>
      </c>
      <c r="F14" s="209">
        <f>'2.sz.mell.'!F14</f>
        <v>465753913</v>
      </c>
    </row>
    <row r="15" spans="1:6" s="172" customFormat="1" ht="19.5" customHeight="1">
      <c r="A15" s="207">
        <v>9</v>
      </c>
      <c r="B15" s="208" t="s">
        <v>817</v>
      </c>
      <c r="C15" s="211">
        <f>'2.sz.mell.'!C12</f>
        <v>10965000</v>
      </c>
      <c r="D15" s="207">
        <v>9</v>
      </c>
      <c r="E15" s="208" t="s">
        <v>43</v>
      </c>
      <c r="F15" s="209">
        <f>'2.sz.mell.'!F15</f>
        <v>959705009</v>
      </c>
    </row>
    <row r="16" spans="1:6" s="172" customFormat="1" ht="19.5" customHeight="1">
      <c r="A16" s="207">
        <v>10</v>
      </c>
      <c r="B16" s="208" t="s">
        <v>819</v>
      </c>
      <c r="C16" s="211">
        <f>'2.sz.mell.'!C13</f>
        <v>9010912</v>
      </c>
      <c r="D16" s="207">
        <v>10</v>
      </c>
      <c r="E16" s="208" t="s">
        <v>55</v>
      </c>
      <c r="F16" s="209">
        <f>'3.sz.mell.'!F11</f>
        <v>3684990887</v>
      </c>
    </row>
    <row r="17" spans="1:6" s="172" customFormat="1" ht="19.5" customHeight="1">
      <c r="A17" s="207">
        <v>11</v>
      </c>
      <c r="B17" s="208" t="s">
        <v>803</v>
      </c>
      <c r="C17" s="211">
        <f>'3.sz.mell.'!C14</f>
        <v>3341974</v>
      </c>
      <c r="D17" s="207">
        <v>11</v>
      </c>
      <c r="E17" s="208" t="s">
        <v>44</v>
      </c>
      <c r="F17" s="209">
        <f>'3.sz.mell.'!F12</f>
        <v>298937257</v>
      </c>
    </row>
    <row r="18" spans="1:6" s="172" customFormat="1" ht="19.5" customHeight="1">
      <c r="A18" s="207">
        <v>12</v>
      </c>
      <c r="B18" s="208" t="s">
        <v>805</v>
      </c>
      <c r="C18" s="211">
        <f>'3.sz.mell.'!C15</f>
        <v>90824540</v>
      </c>
      <c r="D18" s="207">
        <v>12</v>
      </c>
      <c r="E18" s="208" t="s">
        <v>802</v>
      </c>
      <c r="F18" s="209">
        <f>'3.sz.mell.'!F13</f>
        <v>5025519</v>
      </c>
    </row>
    <row r="19" spans="1:6" s="172" customFormat="1" ht="19.5" customHeight="1">
      <c r="A19" s="207">
        <v>13</v>
      </c>
      <c r="B19" s="208" t="s">
        <v>829</v>
      </c>
      <c r="C19" s="211">
        <f>'2.sz.mell.'!C15+'3.sz.mell.'!C17</f>
        <v>0</v>
      </c>
      <c r="D19" s="207">
        <v>13</v>
      </c>
      <c r="E19" s="208" t="s">
        <v>804</v>
      </c>
      <c r="F19" s="209">
        <f>'3.sz.mell.'!F14</f>
        <v>10017680</v>
      </c>
    </row>
    <row r="20" spans="1:6" s="172" customFormat="1" ht="19.5" customHeight="1">
      <c r="A20" s="207">
        <v>14</v>
      </c>
      <c r="B20" s="208" t="s">
        <v>830</v>
      </c>
      <c r="C20" s="209">
        <f>'2.sz.mell.'!C14+'3.sz.mell.'!C16</f>
        <v>3742921709</v>
      </c>
      <c r="D20" s="207">
        <v>14</v>
      </c>
      <c r="E20" s="208" t="s">
        <v>806</v>
      </c>
      <c r="F20" s="209">
        <f>'3.sz.mell.'!F15</f>
        <v>30209723</v>
      </c>
    </row>
    <row r="21" spans="1:6" s="172" customFormat="1" ht="19.5" customHeight="1">
      <c r="A21" s="207">
        <v>15</v>
      </c>
      <c r="B21" s="208" t="s">
        <v>824</v>
      </c>
      <c r="C21" s="209">
        <f>'2.sz.mell.'!C16</f>
        <v>0</v>
      </c>
      <c r="D21" s="207">
        <v>15</v>
      </c>
      <c r="E21" s="208" t="s">
        <v>831</v>
      </c>
      <c r="F21" s="209">
        <f>'2.sz.mell.'!F17</f>
        <v>51545272</v>
      </c>
    </row>
    <row r="22" spans="1:6" s="172" customFormat="1" ht="19.5" customHeight="1">
      <c r="A22" s="207"/>
      <c r="D22" s="207">
        <v>16</v>
      </c>
      <c r="E22" s="208" t="s">
        <v>832</v>
      </c>
      <c r="F22" s="209">
        <f>'2.sz.mell.'!F16+'3.sz.mell.'!F16</f>
        <v>0</v>
      </c>
    </row>
    <row r="23" spans="1:6" ht="30.75" customHeight="1">
      <c r="A23" s="83"/>
      <c r="B23" s="84" t="s">
        <v>551</v>
      </c>
      <c r="C23" s="210">
        <f>SUM(C7:C21)</f>
        <v>9189799128</v>
      </c>
      <c r="D23" s="83"/>
      <c r="E23" s="84" t="s">
        <v>552</v>
      </c>
      <c r="F23" s="210">
        <f>SUM(F7:F22)</f>
        <v>9189799128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1"/>
  <sheetViews>
    <sheetView zoomScalePageLayoutView="0" workbookViewId="0" topLeftCell="A1">
      <selection activeCell="I25" sqref="I25"/>
    </sheetView>
  </sheetViews>
  <sheetFormatPr defaultColWidth="2.75390625" defaultRowHeight="12.75"/>
  <cols>
    <col min="1" max="1" width="3.00390625" style="52" bestFit="1" customWidth="1"/>
    <col min="2" max="2" width="57.25390625" style="70" customWidth="1"/>
    <col min="3" max="3" width="6.375" style="47" customWidth="1"/>
    <col min="4" max="4" width="11.125" style="47" bestFit="1" customWidth="1"/>
    <col min="5" max="5" width="12.875" style="72" customWidth="1"/>
    <col min="6" max="71" width="9.125" style="47" customWidth="1"/>
    <col min="72" max="16384" width="2.75390625" style="47" customWidth="1"/>
  </cols>
  <sheetData>
    <row r="1" spans="1:5" ht="12.75">
      <c r="A1" s="52" t="s">
        <v>754</v>
      </c>
      <c r="E1" s="162" t="s">
        <v>601</v>
      </c>
    </row>
    <row r="3" spans="1:5" ht="15" customHeight="1">
      <c r="A3" s="391" t="s">
        <v>603</v>
      </c>
      <c r="B3" s="391"/>
      <c r="C3" s="391"/>
      <c r="D3" s="391"/>
      <c r="E3" s="391"/>
    </row>
    <row r="4" spans="1:5" ht="12.75">
      <c r="A4" s="392" t="s">
        <v>602</v>
      </c>
      <c r="B4" s="392"/>
      <c r="C4" s="392"/>
      <c r="D4" s="392"/>
      <c r="E4" s="392"/>
    </row>
    <row r="5" spans="1:5" ht="12.75">
      <c r="A5" s="47"/>
      <c r="B5" s="252"/>
      <c r="C5" s="390"/>
      <c r="D5" s="390"/>
      <c r="E5" s="390"/>
    </row>
    <row r="6" spans="1:5" s="49" customFormat="1" ht="12.75" customHeight="1">
      <c r="A6" s="253" t="s">
        <v>85</v>
      </c>
      <c r="B6" s="253" t="s">
        <v>86</v>
      </c>
      <c r="C6" s="253" t="s">
        <v>87</v>
      </c>
      <c r="D6" s="253"/>
      <c r="E6" s="254" t="s">
        <v>88</v>
      </c>
    </row>
    <row r="7" spans="1:5" ht="12.75">
      <c r="A7" s="255" t="s">
        <v>89</v>
      </c>
      <c r="B7" s="157" t="s">
        <v>90</v>
      </c>
      <c r="C7" s="164" t="s">
        <v>91</v>
      </c>
      <c r="D7" s="164"/>
      <c r="E7" s="163" t="s">
        <v>92</v>
      </c>
    </row>
    <row r="8" spans="1:5" ht="12.75" customHeight="1">
      <c r="A8" s="165" t="s">
        <v>251</v>
      </c>
      <c r="B8" s="166" t="s">
        <v>252</v>
      </c>
      <c r="C8" s="178" t="s">
        <v>253</v>
      </c>
      <c r="D8" s="250"/>
      <c r="E8" s="176"/>
    </row>
    <row r="9" spans="1:5" ht="12.75" customHeight="1">
      <c r="A9" s="165">
        <v>56</v>
      </c>
      <c r="B9" s="166" t="s">
        <v>623</v>
      </c>
      <c r="C9" s="178" t="s">
        <v>624</v>
      </c>
      <c r="D9" s="250"/>
      <c r="E9" s="176">
        <v>4943648</v>
      </c>
    </row>
    <row r="10" spans="1:5" ht="12.75" customHeight="1">
      <c r="A10" s="165">
        <v>57</v>
      </c>
      <c r="B10" s="166" t="s">
        <v>625</v>
      </c>
      <c r="C10" s="178" t="s">
        <v>626</v>
      </c>
      <c r="D10" s="250"/>
      <c r="E10" s="176"/>
    </row>
    <row r="11" spans="1:5" ht="12.75" customHeight="1">
      <c r="A11" s="165">
        <v>58</v>
      </c>
      <c r="B11" s="166" t="s">
        <v>696</v>
      </c>
      <c r="C11" s="178" t="s">
        <v>627</v>
      </c>
      <c r="D11" s="250"/>
      <c r="E11" s="176"/>
    </row>
    <row r="12" spans="1:5" ht="12.75" customHeight="1">
      <c r="A12" s="165">
        <v>59</v>
      </c>
      <c r="B12" s="166" t="s">
        <v>56</v>
      </c>
      <c r="C12" s="178" t="s">
        <v>254</v>
      </c>
      <c r="D12" s="250"/>
      <c r="E12" s="176">
        <f>SUM(E9:E11)</f>
        <v>4943648</v>
      </c>
    </row>
    <row r="13" spans="1:5" ht="12.75" customHeight="1">
      <c r="A13" s="165">
        <v>60</v>
      </c>
      <c r="B13" s="166" t="s">
        <v>255</v>
      </c>
      <c r="C13" s="178" t="s">
        <v>256</v>
      </c>
      <c r="D13" s="250"/>
      <c r="E13" s="176"/>
    </row>
    <row r="14" spans="1:5" ht="12.75" customHeight="1">
      <c r="A14" s="165">
        <v>61</v>
      </c>
      <c r="B14" s="166" t="s">
        <v>257</v>
      </c>
      <c r="C14" s="178" t="s">
        <v>258</v>
      </c>
      <c r="D14" s="250"/>
      <c r="E14" s="176"/>
    </row>
    <row r="15" spans="1:5" ht="12.75" customHeight="1">
      <c r="A15" s="165">
        <v>62</v>
      </c>
      <c r="B15" s="166" t="s">
        <v>259</v>
      </c>
      <c r="C15" s="178" t="s">
        <v>260</v>
      </c>
      <c r="D15" s="250"/>
      <c r="E15" s="176"/>
    </row>
    <row r="16" spans="1:5" ht="12.75" customHeight="1">
      <c r="A16" s="165">
        <v>63</v>
      </c>
      <c r="B16" s="166" t="s">
        <v>261</v>
      </c>
      <c r="C16" s="178" t="s">
        <v>262</v>
      </c>
      <c r="D16" s="250"/>
      <c r="E16" s="176">
        <f>SUM(D17:D23)</f>
        <v>416926746</v>
      </c>
    </row>
    <row r="17" spans="1:5" ht="12.75" customHeight="1">
      <c r="A17" s="165"/>
      <c r="B17" s="166" t="s">
        <v>720</v>
      </c>
      <c r="C17" s="178"/>
      <c r="D17" s="250">
        <v>1140000</v>
      </c>
      <c r="E17" s="176"/>
    </row>
    <row r="18" spans="1:5" ht="12.75" customHeight="1">
      <c r="A18" s="165"/>
      <c r="B18" s="166" t="s">
        <v>725</v>
      </c>
      <c r="C18" s="178"/>
      <c r="D18" s="250">
        <v>117356878</v>
      </c>
      <c r="E18" s="176"/>
    </row>
    <row r="19" spans="1:5" ht="12.75" customHeight="1">
      <c r="A19" s="165"/>
      <c r="B19" s="166" t="s">
        <v>1172</v>
      </c>
      <c r="C19" s="178"/>
      <c r="D19" s="250">
        <v>2346000</v>
      </c>
      <c r="E19" s="176"/>
    </row>
    <row r="20" spans="1:5" ht="12.75" customHeight="1">
      <c r="A20" s="165"/>
      <c r="B20" s="166" t="s">
        <v>501</v>
      </c>
      <c r="C20" s="178"/>
      <c r="D20" s="250">
        <v>1915000</v>
      </c>
      <c r="E20" s="176"/>
    </row>
    <row r="21" spans="1:5" ht="12.75" customHeight="1">
      <c r="A21" s="165"/>
      <c r="B21" s="166" t="s">
        <v>617</v>
      </c>
      <c r="C21" s="178"/>
      <c r="D21" s="250">
        <v>235530609</v>
      </c>
      <c r="E21" s="176"/>
    </row>
    <row r="22" spans="1:5" ht="12.75" customHeight="1">
      <c r="A22" s="165"/>
      <c r="B22" s="166" t="s">
        <v>787</v>
      </c>
      <c r="C22" s="178"/>
      <c r="D22" s="250">
        <v>46549232</v>
      </c>
      <c r="E22" s="176"/>
    </row>
    <row r="23" spans="1:5" ht="12.75" customHeight="1">
      <c r="A23" s="165"/>
      <c r="B23" s="166" t="s">
        <v>1111</v>
      </c>
      <c r="C23" s="178"/>
      <c r="D23" s="250">
        <v>12089027</v>
      </c>
      <c r="E23" s="176"/>
    </row>
    <row r="24" spans="1:5" ht="12.75" customHeight="1">
      <c r="A24" s="165">
        <v>64</v>
      </c>
      <c r="B24" s="166" t="s">
        <v>263</v>
      </c>
      <c r="C24" s="178" t="s">
        <v>264</v>
      </c>
      <c r="D24" s="250"/>
      <c r="E24" s="176"/>
    </row>
    <row r="25" spans="1:5" ht="12.75" customHeight="1">
      <c r="A25" s="165">
        <v>65</v>
      </c>
      <c r="B25" s="166" t="s">
        <v>265</v>
      </c>
      <c r="C25" s="178" t="s">
        <v>266</v>
      </c>
      <c r="D25" s="250"/>
      <c r="E25" s="176">
        <f>SUM(D26:D29)</f>
        <v>11500000</v>
      </c>
    </row>
    <row r="26" spans="1:5" ht="12.75" customHeight="1">
      <c r="A26" s="165"/>
      <c r="B26" s="124" t="s">
        <v>507</v>
      </c>
      <c r="C26" s="178"/>
      <c r="D26" s="250">
        <v>3000000</v>
      </c>
      <c r="E26" s="176"/>
    </row>
    <row r="27" spans="1:5" ht="12.75" customHeight="1">
      <c r="A27" s="165"/>
      <c r="B27" s="124" t="s">
        <v>731</v>
      </c>
      <c r="C27" s="178"/>
      <c r="D27" s="250">
        <v>6000000</v>
      </c>
      <c r="E27" s="176"/>
    </row>
    <row r="28" spans="1:5" ht="12.75" customHeight="1">
      <c r="A28" s="165"/>
      <c r="B28" s="124" t="s">
        <v>757</v>
      </c>
      <c r="C28" s="178"/>
      <c r="D28" s="250">
        <v>1500000</v>
      </c>
      <c r="E28" s="176"/>
    </row>
    <row r="29" spans="1:5" ht="12.75" customHeight="1">
      <c r="A29" s="165"/>
      <c r="B29" s="166" t="s">
        <v>737</v>
      </c>
      <c r="C29" s="178"/>
      <c r="D29" s="250">
        <v>1000000</v>
      </c>
      <c r="E29" s="176"/>
    </row>
    <row r="30" spans="1:5" ht="12.75">
      <c r="A30" s="165">
        <v>66</v>
      </c>
      <c r="B30" s="166" t="s">
        <v>267</v>
      </c>
      <c r="C30" s="178" t="s">
        <v>268</v>
      </c>
      <c r="D30" s="250"/>
      <c r="E30" s="176"/>
    </row>
    <row r="31" spans="1:5" ht="12.75" customHeight="1">
      <c r="A31" s="165">
        <v>67</v>
      </c>
      <c r="B31" s="260" t="s">
        <v>269</v>
      </c>
      <c r="C31" s="178" t="s">
        <v>270</v>
      </c>
      <c r="D31" s="250"/>
      <c r="E31" s="176"/>
    </row>
    <row r="32" spans="1:5" ht="12.75" customHeight="1">
      <c r="A32" s="165">
        <v>68</v>
      </c>
      <c r="B32" s="260" t="s">
        <v>628</v>
      </c>
      <c r="C32" s="178" t="s">
        <v>272</v>
      </c>
      <c r="D32" s="250"/>
      <c r="E32" s="176"/>
    </row>
    <row r="33" spans="1:5" ht="12.75" customHeight="1">
      <c r="A33" s="165">
        <v>69</v>
      </c>
      <c r="B33" s="166" t="s">
        <v>271</v>
      </c>
      <c r="C33" s="178" t="s">
        <v>273</v>
      </c>
      <c r="D33" s="250"/>
      <c r="E33" s="176">
        <f>SUM(D34:D54)</f>
        <v>465745140</v>
      </c>
    </row>
    <row r="34" spans="1:5" ht="12.75" customHeight="1">
      <c r="A34" s="165"/>
      <c r="B34" s="166" t="s">
        <v>721</v>
      </c>
      <c r="C34" s="178"/>
      <c r="D34" s="250">
        <v>50000</v>
      </c>
      <c r="E34" s="176"/>
    </row>
    <row r="35" spans="1:5" ht="12.75" customHeight="1">
      <c r="A35" s="165"/>
      <c r="B35" s="166" t="s">
        <v>726</v>
      </c>
      <c r="C35" s="178"/>
      <c r="D35" s="250">
        <v>600000</v>
      </c>
      <c r="E35" s="176"/>
    </row>
    <row r="36" spans="1:5" ht="12.75" customHeight="1">
      <c r="A36" s="165"/>
      <c r="B36" s="166" t="s">
        <v>760</v>
      </c>
      <c r="C36" s="178"/>
      <c r="D36" s="250">
        <v>100000</v>
      </c>
      <c r="E36" s="176"/>
    </row>
    <row r="37" spans="1:5" ht="12.75" customHeight="1">
      <c r="A37" s="165"/>
      <c r="B37" s="166" t="s">
        <v>506</v>
      </c>
      <c r="C37" s="178"/>
      <c r="D37" s="250">
        <v>14000000</v>
      </c>
      <c r="E37" s="176"/>
    </row>
    <row r="38" spans="1:5" ht="12.75" customHeight="1">
      <c r="A38" s="165"/>
      <c r="B38" s="166" t="s">
        <v>1134</v>
      </c>
      <c r="C38" s="178"/>
      <c r="D38" s="250">
        <v>6799000</v>
      </c>
      <c r="E38" s="176"/>
    </row>
    <row r="39" spans="1:5" ht="12.75" customHeight="1">
      <c r="A39" s="165"/>
      <c r="B39" s="124" t="s">
        <v>795</v>
      </c>
      <c r="C39" s="178"/>
      <c r="D39" s="250">
        <v>10000000</v>
      </c>
      <c r="E39" s="176"/>
    </row>
    <row r="40" spans="1:5" ht="12.75" customHeight="1">
      <c r="A40" s="165"/>
      <c r="B40" s="166" t="s">
        <v>508</v>
      </c>
      <c r="C40" s="178"/>
      <c r="D40" s="250">
        <v>5078656</v>
      </c>
      <c r="E40" s="176"/>
    </row>
    <row r="41" spans="1:5" ht="12.75" customHeight="1">
      <c r="A41" s="165"/>
      <c r="B41" s="166" t="s">
        <v>727</v>
      </c>
      <c r="C41" s="178"/>
      <c r="D41" s="250">
        <v>10000000</v>
      </c>
      <c r="E41" s="176"/>
    </row>
    <row r="42" spans="1:5" ht="12.75" customHeight="1">
      <c r="A42" s="165"/>
      <c r="B42" s="166" t="s">
        <v>758</v>
      </c>
      <c r="C42" s="178"/>
      <c r="D42" s="250">
        <v>4500000</v>
      </c>
      <c r="E42" s="176"/>
    </row>
    <row r="43" spans="1:5" ht="12.75" customHeight="1">
      <c r="A43" s="165"/>
      <c r="B43" s="166" t="s">
        <v>940</v>
      </c>
      <c r="C43" s="178"/>
      <c r="D43" s="250">
        <v>5402099</v>
      </c>
      <c r="E43" s="176"/>
    </row>
    <row r="44" spans="1:5" ht="12.75" customHeight="1">
      <c r="A44" s="165"/>
      <c r="B44" s="124" t="s">
        <v>958</v>
      </c>
      <c r="C44" s="178"/>
      <c r="D44" s="250">
        <v>29783333</v>
      </c>
      <c r="E44" s="176"/>
    </row>
    <row r="45" spans="1:5" ht="12.75" customHeight="1">
      <c r="A45" s="165"/>
      <c r="B45" s="124" t="s">
        <v>735</v>
      </c>
      <c r="C45" s="178"/>
      <c r="D45" s="250">
        <v>10833333</v>
      </c>
      <c r="E45" s="176"/>
    </row>
    <row r="46" spans="1:5" ht="12.75" customHeight="1">
      <c r="A46" s="165"/>
      <c r="B46" s="166" t="s">
        <v>503</v>
      </c>
      <c r="C46" s="178"/>
      <c r="D46" s="250">
        <v>134795000</v>
      </c>
      <c r="E46" s="176"/>
    </row>
    <row r="47" spans="1:5" ht="12.75" customHeight="1">
      <c r="A47" s="165"/>
      <c r="B47" s="166" t="s">
        <v>1136</v>
      </c>
      <c r="C47" s="178"/>
      <c r="D47" s="250">
        <v>20000000</v>
      </c>
      <c r="E47" s="176"/>
    </row>
    <row r="48" spans="1:5" ht="12.75" customHeight="1">
      <c r="A48" s="165"/>
      <c r="B48" s="166" t="s">
        <v>736</v>
      </c>
      <c r="C48" s="178"/>
      <c r="D48" s="250">
        <v>5200000</v>
      </c>
      <c r="E48" s="176"/>
    </row>
    <row r="49" spans="1:5" ht="12.75" customHeight="1">
      <c r="A49" s="165"/>
      <c r="B49" s="166" t="s">
        <v>1112</v>
      </c>
      <c r="C49" s="178"/>
      <c r="D49" s="250">
        <v>21781419</v>
      </c>
      <c r="E49" s="176"/>
    </row>
    <row r="50" spans="1:5" ht="12.75" customHeight="1">
      <c r="A50" s="165"/>
      <c r="B50" s="166" t="s">
        <v>1049</v>
      </c>
      <c r="C50" s="178"/>
      <c r="D50" s="250">
        <v>600000</v>
      </c>
      <c r="E50" s="176"/>
    </row>
    <row r="51" spans="1:5" ht="12.75" customHeight="1">
      <c r="A51" s="165"/>
      <c r="B51" s="166" t="s">
        <v>1091</v>
      </c>
      <c r="C51" s="178"/>
      <c r="D51" s="250">
        <v>2283000</v>
      </c>
      <c r="E51" s="176"/>
    </row>
    <row r="52" spans="1:5" ht="12.75" customHeight="1">
      <c r="A52" s="165"/>
      <c r="B52" s="124" t="s">
        <v>504</v>
      </c>
      <c r="C52" s="178"/>
      <c r="D52" s="250">
        <v>2360300</v>
      </c>
      <c r="E52" s="176"/>
    </row>
    <row r="53" spans="1:5" ht="12.75" customHeight="1">
      <c r="A53" s="165"/>
      <c r="B53" s="124" t="s">
        <v>1137</v>
      </c>
      <c r="C53" s="178"/>
      <c r="D53" s="250">
        <v>150000</v>
      </c>
      <c r="E53" s="176"/>
    </row>
    <row r="54" spans="1:5" ht="12.75" customHeight="1">
      <c r="A54" s="165"/>
      <c r="B54" s="124" t="s">
        <v>1173</v>
      </c>
      <c r="C54" s="178"/>
      <c r="D54" s="250">
        <v>181429000</v>
      </c>
      <c r="E54" s="176"/>
    </row>
    <row r="55" spans="1:5" ht="12.75" customHeight="1">
      <c r="A55" s="165">
        <v>70</v>
      </c>
      <c r="B55" s="260" t="s">
        <v>43</v>
      </c>
      <c r="C55" s="178" t="s">
        <v>629</v>
      </c>
      <c r="D55" s="250"/>
      <c r="E55" s="176">
        <f>SUM(D56:D80)</f>
        <v>959705009</v>
      </c>
    </row>
    <row r="56" spans="1:5" ht="12.75" customHeight="1">
      <c r="A56" s="165"/>
      <c r="B56" s="260" t="s">
        <v>722</v>
      </c>
      <c r="C56" s="178"/>
      <c r="D56" s="250">
        <v>0</v>
      </c>
      <c r="E56" s="176"/>
    </row>
    <row r="57" spans="1:5" ht="12.75" customHeight="1">
      <c r="A57" s="165"/>
      <c r="B57" s="260" t="s">
        <v>502</v>
      </c>
      <c r="C57" s="178"/>
      <c r="D57" s="250">
        <v>0</v>
      </c>
      <c r="E57" s="176"/>
    </row>
    <row r="58" spans="1:5" ht="12.75" customHeight="1">
      <c r="A58" s="165"/>
      <c r="B58" s="124" t="s">
        <v>723</v>
      </c>
      <c r="C58" s="178"/>
      <c r="D58" s="250">
        <v>0</v>
      </c>
      <c r="E58" s="176"/>
    </row>
    <row r="59" spans="1:5" ht="12.75" customHeight="1">
      <c r="A59" s="165"/>
      <c r="B59" s="124" t="s">
        <v>724</v>
      </c>
      <c r="C59" s="178"/>
      <c r="D59" s="250">
        <v>0</v>
      </c>
      <c r="E59" s="176"/>
    </row>
    <row r="60" spans="1:5" ht="12.75" customHeight="1">
      <c r="A60" s="165"/>
      <c r="B60" s="124" t="s">
        <v>833</v>
      </c>
      <c r="C60" s="178"/>
      <c r="D60" s="250">
        <v>0</v>
      </c>
      <c r="E60" s="176"/>
    </row>
    <row r="61" spans="1:5" ht="12.75" customHeight="1">
      <c r="A61" s="165"/>
      <c r="B61" s="179" t="s">
        <v>922</v>
      </c>
      <c r="C61" s="178"/>
      <c r="D61" s="250">
        <v>3608630</v>
      </c>
      <c r="E61" s="176"/>
    </row>
    <row r="62" spans="1:5" ht="12.75" customHeight="1">
      <c r="A62" s="165"/>
      <c r="B62" s="179" t="s">
        <v>923</v>
      </c>
      <c r="C62" s="178"/>
      <c r="D62" s="250">
        <v>289806071</v>
      </c>
      <c r="E62" s="176"/>
    </row>
    <row r="63" spans="1:5" ht="12.75" customHeight="1">
      <c r="A63" s="165"/>
      <c r="B63" s="179" t="s">
        <v>924</v>
      </c>
      <c r="C63" s="178"/>
      <c r="D63" s="250">
        <v>350125385</v>
      </c>
      <c r="E63" s="176"/>
    </row>
    <row r="64" spans="1:5" ht="12.75" customHeight="1">
      <c r="A64" s="165"/>
      <c r="B64" s="179" t="s">
        <v>925</v>
      </c>
      <c r="C64" s="178"/>
      <c r="D64" s="250">
        <v>303117178</v>
      </c>
      <c r="E64" s="176"/>
    </row>
    <row r="65" spans="1:5" ht="12.75" customHeight="1">
      <c r="A65" s="165"/>
      <c r="B65" s="179" t="s">
        <v>926</v>
      </c>
      <c r="C65" s="178"/>
      <c r="D65" s="250">
        <v>825500</v>
      </c>
      <c r="E65" s="176"/>
    </row>
    <row r="66" spans="1:5" ht="12.75" customHeight="1">
      <c r="A66" s="165"/>
      <c r="B66" s="124" t="s">
        <v>504</v>
      </c>
      <c r="C66" s="178"/>
      <c r="D66" s="250">
        <v>363700</v>
      </c>
      <c r="E66" s="176"/>
    </row>
    <row r="67" spans="1:5" ht="12.75" customHeight="1">
      <c r="A67" s="165"/>
      <c r="B67" s="124" t="s">
        <v>505</v>
      </c>
      <c r="C67" s="178"/>
      <c r="D67" s="250">
        <v>0</v>
      </c>
      <c r="E67" s="176"/>
    </row>
    <row r="68" spans="1:5" ht="12.75" customHeight="1">
      <c r="A68" s="165"/>
      <c r="B68" s="179" t="s">
        <v>759</v>
      </c>
      <c r="C68" s="178"/>
      <c r="D68" s="250">
        <v>0</v>
      </c>
      <c r="E68" s="176"/>
    </row>
    <row r="69" spans="1:5" ht="12.75" customHeight="1">
      <c r="A69" s="165"/>
      <c r="B69" s="124" t="s">
        <v>744</v>
      </c>
      <c r="C69" s="178"/>
      <c r="D69" s="250">
        <v>0</v>
      </c>
      <c r="E69" s="176"/>
    </row>
    <row r="70" spans="1:5" ht="12.75" customHeight="1">
      <c r="A70" s="165"/>
      <c r="B70" s="124" t="s">
        <v>1048</v>
      </c>
      <c r="C70" s="178"/>
      <c r="D70" s="250">
        <v>0</v>
      </c>
      <c r="E70" s="176"/>
    </row>
    <row r="71" spans="1:5" ht="12.75" customHeight="1">
      <c r="A71" s="165"/>
      <c r="B71" s="124" t="s">
        <v>1092</v>
      </c>
      <c r="C71" s="178"/>
      <c r="D71" s="349">
        <v>0</v>
      </c>
      <c r="E71" s="176"/>
    </row>
    <row r="72" spans="1:5" ht="12.75" customHeight="1">
      <c r="A72" s="165"/>
      <c r="B72" s="124" t="s">
        <v>1090</v>
      </c>
      <c r="C72" s="178"/>
      <c r="D72" s="250">
        <v>0</v>
      </c>
      <c r="E72" s="176"/>
    </row>
    <row r="73" spans="1:5" ht="12.75" customHeight="1">
      <c r="A73" s="165"/>
      <c r="B73" s="124" t="s">
        <v>1110</v>
      </c>
      <c r="C73" s="178"/>
      <c r="D73" s="250">
        <v>0</v>
      </c>
      <c r="E73" s="176"/>
    </row>
    <row r="74" spans="1:5" ht="12.75" customHeight="1">
      <c r="A74" s="165"/>
      <c r="B74" s="124" t="s">
        <v>1113</v>
      </c>
      <c r="C74" s="178"/>
      <c r="D74" s="250">
        <v>0</v>
      </c>
      <c r="E74" s="176"/>
    </row>
    <row r="75" spans="1:5" ht="12.75" customHeight="1">
      <c r="A75" s="165"/>
      <c r="B75" s="124" t="s">
        <v>1114</v>
      </c>
      <c r="C75" s="178"/>
      <c r="D75" s="250">
        <v>0</v>
      </c>
      <c r="E75" s="176"/>
    </row>
    <row r="76" spans="1:5" ht="12.75" customHeight="1">
      <c r="A76" s="165"/>
      <c r="B76" s="124" t="s">
        <v>1133</v>
      </c>
      <c r="C76" s="178"/>
      <c r="D76" s="250">
        <v>0</v>
      </c>
      <c r="E76" s="176"/>
    </row>
    <row r="77" spans="1:5" ht="12.75" customHeight="1">
      <c r="A77" s="165"/>
      <c r="B77" s="124" t="s">
        <v>1135</v>
      </c>
      <c r="C77" s="178"/>
      <c r="D77" s="250">
        <v>0</v>
      </c>
      <c r="E77" s="176"/>
    </row>
    <row r="78" spans="1:5" ht="12.75" customHeight="1">
      <c r="A78" s="165"/>
      <c r="B78" s="124" t="s">
        <v>1139</v>
      </c>
      <c r="C78" s="178"/>
      <c r="D78" s="250">
        <v>0</v>
      </c>
      <c r="E78" s="176"/>
    </row>
    <row r="79" spans="1:5" ht="12.75" customHeight="1">
      <c r="A79" s="165"/>
      <c r="B79" s="124" t="s">
        <v>1138</v>
      </c>
      <c r="C79" s="178"/>
      <c r="D79" s="250">
        <v>0</v>
      </c>
      <c r="E79" s="176"/>
    </row>
    <row r="80" spans="1:5" ht="12.75" customHeight="1">
      <c r="A80" s="165"/>
      <c r="B80" s="124" t="s">
        <v>1174</v>
      </c>
      <c r="C80" s="178"/>
      <c r="D80" s="250">
        <v>11858545</v>
      </c>
      <c r="E80" s="176"/>
    </row>
    <row r="81" spans="1:5" ht="12.75" customHeight="1">
      <c r="A81" s="257">
        <v>71</v>
      </c>
      <c r="B81" s="258" t="s">
        <v>697</v>
      </c>
      <c r="C81" s="256" t="s">
        <v>70</v>
      </c>
      <c r="D81" s="204"/>
      <c r="E81" s="185">
        <f>E8+E12+E13+E14+E15+E16+E24+E25+E30+E31+E32+E33+E55</f>
        <v>1858820543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28"/>
  <sheetViews>
    <sheetView zoomScalePageLayoutView="0" workbookViewId="0" topLeftCell="A1">
      <selection activeCell="D8" sqref="D8"/>
    </sheetView>
  </sheetViews>
  <sheetFormatPr defaultColWidth="2.75390625" defaultRowHeight="12.75"/>
  <cols>
    <col min="1" max="1" width="4.125" style="129" customWidth="1"/>
    <col min="2" max="2" width="63.125" style="47" customWidth="1"/>
    <col min="3" max="3" width="8.25390625" style="47" bestFit="1" customWidth="1"/>
    <col min="4" max="4" width="15.375" style="69" bestFit="1" customWidth="1"/>
    <col min="5" max="191" width="9.125" style="47" customWidth="1"/>
    <col min="192" max="16384" width="2.75390625" style="47" customWidth="1"/>
  </cols>
  <sheetData>
    <row r="1" spans="1:4" ht="15" customHeight="1">
      <c r="A1" s="160" t="s">
        <v>754</v>
      </c>
      <c r="D1" s="161" t="s">
        <v>604</v>
      </c>
    </row>
    <row r="2" spans="1:4" ht="15" customHeight="1">
      <c r="A2" s="160"/>
      <c r="D2" s="161"/>
    </row>
    <row r="3" spans="1:4" ht="12.75">
      <c r="A3" s="389" t="s">
        <v>500</v>
      </c>
      <c r="B3" s="389"/>
      <c r="C3" s="389"/>
      <c r="D3" s="389"/>
    </row>
    <row r="4" spans="2:4" ht="12.75">
      <c r="B4" s="130"/>
      <c r="C4" s="130"/>
      <c r="D4" s="128"/>
    </row>
    <row r="5" spans="1:4" s="49" customFormat="1" ht="22.5" customHeight="1">
      <c r="A5" s="131" t="s">
        <v>85</v>
      </c>
      <c r="B5" s="132" t="s">
        <v>86</v>
      </c>
      <c r="C5" s="54" t="s">
        <v>87</v>
      </c>
      <c r="D5" s="48" t="s">
        <v>1171</v>
      </c>
    </row>
    <row r="6" spans="1:4" ht="12.75">
      <c r="A6" s="133" t="s">
        <v>89</v>
      </c>
      <c r="B6" s="55" t="s">
        <v>90</v>
      </c>
      <c r="C6" s="55" t="s">
        <v>91</v>
      </c>
      <c r="D6" s="68" t="s">
        <v>92</v>
      </c>
    </row>
    <row r="7" spans="1:4" ht="12.75" customHeight="1">
      <c r="A7" s="134" t="s">
        <v>93</v>
      </c>
      <c r="B7" s="55" t="s">
        <v>94</v>
      </c>
      <c r="C7" s="56" t="s">
        <v>95</v>
      </c>
      <c r="D7" s="174">
        <v>241130573</v>
      </c>
    </row>
    <row r="8" spans="1:4" ht="12.75" customHeight="1">
      <c r="A8" s="134" t="s">
        <v>96</v>
      </c>
      <c r="B8" s="55" t="s">
        <v>97</v>
      </c>
      <c r="C8" s="57" t="s">
        <v>98</v>
      </c>
      <c r="D8" s="174"/>
    </row>
    <row r="9" spans="1:4" ht="12.75" customHeight="1">
      <c r="A9" s="134" t="s">
        <v>99</v>
      </c>
      <c r="B9" s="55" t="s">
        <v>100</v>
      </c>
      <c r="C9" s="57" t="s">
        <v>101</v>
      </c>
      <c r="D9" s="174">
        <v>20335800</v>
      </c>
    </row>
    <row r="10" spans="1:4" ht="12.75" customHeight="1">
      <c r="A10" s="134" t="s">
        <v>102</v>
      </c>
      <c r="B10" s="58" t="s">
        <v>103</v>
      </c>
      <c r="C10" s="57" t="s">
        <v>104</v>
      </c>
      <c r="D10" s="174"/>
    </row>
    <row r="11" spans="1:4" ht="12.75" customHeight="1">
      <c r="A11" s="134" t="s">
        <v>105</v>
      </c>
      <c r="B11" s="58" t="s">
        <v>106</v>
      </c>
      <c r="C11" s="57" t="s">
        <v>107</v>
      </c>
      <c r="D11" s="174"/>
    </row>
    <row r="12" spans="1:4" ht="12.75" customHeight="1">
      <c r="A12" s="134" t="s">
        <v>108</v>
      </c>
      <c r="B12" s="58" t="s">
        <v>109</v>
      </c>
      <c r="C12" s="57" t="s">
        <v>110</v>
      </c>
      <c r="D12" s="174">
        <v>5549300</v>
      </c>
    </row>
    <row r="13" spans="1:4" ht="12.75" customHeight="1">
      <c r="A13" s="134" t="s">
        <v>111</v>
      </c>
      <c r="B13" s="58" t="s">
        <v>112</v>
      </c>
      <c r="C13" s="57" t="s">
        <v>113</v>
      </c>
      <c r="D13" s="174">
        <v>11655874</v>
      </c>
    </row>
    <row r="14" spans="1:4" ht="12.75" customHeight="1">
      <c r="A14" s="134" t="s">
        <v>114</v>
      </c>
      <c r="B14" s="58" t="s">
        <v>115</v>
      </c>
      <c r="C14" s="57" t="s">
        <v>116</v>
      </c>
      <c r="D14" s="174"/>
    </row>
    <row r="15" spans="1:4" ht="12.75" customHeight="1">
      <c r="A15" s="134" t="s">
        <v>117</v>
      </c>
      <c r="B15" s="58" t="s">
        <v>118</v>
      </c>
      <c r="C15" s="57" t="s">
        <v>119</v>
      </c>
      <c r="D15" s="174">
        <v>1311060</v>
      </c>
    </row>
    <row r="16" spans="1:4" ht="12.75" customHeight="1">
      <c r="A16" s="134" t="s">
        <v>120</v>
      </c>
      <c r="B16" s="58" t="s">
        <v>121</v>
      </c>
      <c r="C16" s="57" t="s">
        <v>122</v>
      </c>
      <c r="D16" s="174">
        <v>1522598</v>
      </c>
    </row>
    <row r="17" spans="1:4" ht="12.75" customHeight="1">
      <c r="A17" s="134" t="s">
        <v>123</v>
      </c>
      <c r="B17" s="58" t="s">
        <v>124</v>
      </c>
      <c r="C17" s="57" t="s">
        <v>125</v>
      </c>
      <c r="D17" s="174"/>
    </row>
    <row r="18" spans="1:4" s="50" customFormat="1" ht="12.75" customHeight="1">
      <c r="A18" s="134" t="s">
        <v>126</v>
      </c>
      <c r="B18" s="58" t="s">
        <v>127</v>
      </c>
      <c r="C18" s="57" t="s">
        <v>128</v>
      </c>
      <c r="D18" s="174">
        <v>38650</v>
      </c>
    </row>
    <row r="19" spans="1:4" s="50" customFormat="1" ht="12.75" customHeight="1">
      <c r="A19" s="134" t="s">
        <v>129</v>
      </c>
      <c r="B19" s="58" t="s">
        <v>130</v>
      </c>
      <c r="C19" s="57" t="s">
        <v>131</v>
      </c>
      <c r="D19" s="174">
        <v>7256919</v>
      </c>
    </row>
    <row r="20" spans="1:4" s="136" customFormat="1" ht="12.75" customHeight="1">
      <c r="A20" s="135" t="s">
        <v>132</v>
      </c>
      <c r="B20" s="59" t="s">
        <v>133</v>
      </c>
      <c r="C20" s="60" t="s">
        <v>134</v>
      </c>
      <c r="D20" s="174">
        <f>SUM(D7:D19)</f>
        <v>288800774</v>
      </c>
    </row>
    <row r="21" spans="1:4" ht="12.75" customHeight="1">
      <c r="A21" s="134" t="s">
        <v>135</v>
      </c>
      <c r="B21" s="58" t="s">
        <v>136</v>
      </c>
      <c r="C21" s="57" t="s">
        <v>137</v>
      </c>
      <c r="D21" s="174"/>
    </row>
    <row r="22" spans="1:4" ht="25.5">
      <c r="A22" s="134" t="s">
        <v>138</v>
      </c>
      <c r="B22" s="58" t="s">
        <v>139</v>
      </c>
      <c r="C22" s="57" t="s">
        <v>140</v>
      </c>
      <c r="D22" s="174">
        <v>1368854</v>
      </c>
    </row>
    <row r="23" spans="1:4" ht="12.75" customHeight="1">
      <c r="A23" s="134" t="s">
        <v>141</v>
      </c>
      <c r="B23" s="55" t="s">
        <v>142</v>
      </c>
      <c r="C23" s="57" t="s">
        <v>143</v>
      </c>
      <c r="D23" s="174">
        <v>6159709</v>
      </c>
    </row>
    <row r="24" spans="1:4" s="51" customFormat="1" ht="12.75" customHeight="1">
      <c r="A24" s="135" t="s">
        <v>144</v>
      </c>
      <c r="B24" s="59" t="s">
        <v>145</v>
      </c>
      <c r="C24" s="60" t="s">
        <v>146</v>
      </c>
      <c r="D24" s="174">
        <f>SUM(D21:D23)</f>
        <v>7528563</v>
      </c>
    </row>
    <row r="25" spans="1:4" s="51" customFormat="1" ht="12.75" customHeight="1">
      <c r="A25" s="135" t="s">
        <v>147</v>
      </c>
      <c r="B25" s="59" t="s">
        <v>148</v>
      </c>
      <c r="C25" s="60" t="s">
        <v>66</v>
      </c>
      <c r="D25" s="177">
        <f>D20+D24</f>
        <v>296329337</v>
      </c>
    </row>
    <row r="26" spans="1:4" s="51" customFormat="1" ht="12.75" customHeight="1">
      <c r="A26" s="135" t="s">
        <v>149</v>
      </c>
      <c r="B26" s="59" t="s">
        <v>150</v>
      </c>
      <c r="C26" s="60" t="s">
        <v>67</v>
      </c>
      <c r="D26" s="177">
        <v>65242653</v>
      </c>
    </row>
    <row r="27" spans="1:4" ht="12.75" customHeight="1">
      <c r="A27" s="134" t="s">
        <v>151</v>
      </c>
      <c r="B27" s="58" t="s">
        <v>152</v>
      </c>
      <c r="C27" s="57" t="s">
        <v>153</v>
      </c>
      <c r="D27" s="174">
        <v>166199</v>
      </c>
    </row>
    <row r="28" spans="1:4" ht="12.75" customHeight="1">
      <c r="A28" s="134" t="s">
        <v>154</v>
      </c>
      <c r="B28" s="58" t="s">
        <v>155</v>
      </c>
      <c r="C28" s="57" t="s">
        <v>156</v>
      </c>
      <c r="D28" s="174">
        <v>14074526</v>
      </c>
    </row>
    <row r="29" spans="1:4" ht="12.75" customHeight="1">
      <c r="A29" s="134" t="s">
        <v>157</v>
      </c>
      <c r="B29" s="58" t="s">
        <v>158</v>
      </c>
      <c r="C29" s="57" t="s">
        <v>159</v>
      </c>
      <c r="D29" s="174"/>
    </row>
    <row r="30" spans="1:4" ht="12.75" customHeight="1">
      <c r="A30" s="135" t="s">
        <v>160</v>
      </c>
      <c r="B30" s="59" t="s">
        <v>161</v>
      </c>
      <c r="C30" s="60" t="s">
        <v>162</v>
      </c>
      <c r="D30" s="174">
        <f>SUM(D27:D29)</f>
        <v>14240725</v>
      </c>
    </row>
    <row r="31" spans="1:4" ht="12.75" customHeight="1">
      <c r="A31" s="134" t="s">
        <v>163</v>
      </c>
      <c r="B31" s="58" t="s">
        <v>164</v>
      </c>
      <c r="C31" s="57" t="s">
        <v>165</v>
      </c>
      <c r="D31" s="174">
        <v>8194460</v>
      </c>
    </row>
    <row r="32" spans="1:4" ht="12.75" customHeight="1">
      <c r="A32" s="134" t="s">
        <v>166</v>
      </c>
      <c r="B32" s="58" t="s">
        <v>167</v>
      </c>
      <c r="C32" s="57" t="s">
        <v>168</v>
      </c>
      <c r="D32" s="174">
        <v>1661656</v>
      </c>
    </row>
    <row r="33" spans="1:4" ht="12.75" customHeight="1">
      <c r="A33" s="135" t="s">
        <v>169</v>
      </c>
      <c r="B33" s="59" t="s">
        <v>170</v>
      </c>
      <c r="C33" s="60" t="s">
        <v>171</v>
      </c>
      <c r="D33" s="174">
        <f>SUM(D31:D32)</f>
        <v>9856116</v>
      </c>
    </row>
    <row r="34" spans="1:4" ht="12.75" customHeight="1">
      <c r="A34" s="134" t="s">
        <v>172</v>
      </c>
      <c r="B34" s="58" t="s">
        <v>173</v>
      </c>
      <c r="C34" s="57" t="s">
        <v>174</v>
      </c>
      <c r="D34" s="174">
        <v>8212359</v>
      </c>
    </row>
    <row r="35" spans="1:4" ht="12.75" customHeight="1">
      <c r="A35" s="134" t="s">
        <v>175</v>
      </c>
      <c r="B35" s="58" t="s">
        <v>176</v>
      </c>
      <c r="C35" s="57" t="s">
        <v>177</v>
      </c>
      <c r="D35" s="174"/>
    </row>
    <row r="36" spans="1:4" ht="12.75" customHeight="1">
      <c r="A36" s="134" t="s">
        <v>178</v>
      </c>
      <c r="B36" s="58" t="s">
        <v>179</v>
      </c>
      <c r="C36" s="57" t="s">
        <v>180</v>
      </c>
      <c r="D36" s="174">
        <v>801808</v>
      </c>
    </row>
    <row r="37" spans="1:4" ht="12.75" customHeight="1">
      <c r="A37" s="134" t="s">
        <v>181</v>
      </c>
      <c r="B37" s="58" t="s">
        <v>182</v>
      </c>
      <c r="C37" s="57" t="s">
        <v>183</v>
      </c>
      <c r="D37" s="174">
        <v>3987418</v>
      </c>
    </row>
    <row r="38" spans="1:4" ht="12.75" customHeight="1">
      <c r="A38" s="134" t="s">
        <v>184</v>
      </c>
      <c r="B38" s="61" t="s">
        <v>185</v>
      </c>
      <c r="C38" s="57" t="s">
        <v>186</v>
      </c>
      <c r="D38" s="174">
        <v>4007407</v>
      </c>
    </row>
    <row r="39" spans="1:4" ht="12.75" customHeight="1">
      <c r="A39" s="134" t="s">
        <v>187</v>
      </c>
      <c r="B39" s="55" t="s">
        <v>188</v>
      </c>
      <c r="C39" s="57" t="s">
        <v>189</v>
      </c>
      <c r="D39" s="174"/>
    </row>
    <row r="40" spans="1:4" ht="12.75" customHeight="1">
      <c r="A40" s="134" t="s">
        <v>190</v>
      </c>
      <c r="B40" s="58" t="s">
        <v>191</v>
      </c>
      <c r="C40" s="57" t="s">
        <v>192</v>
      </c>
      <c r="D40" s="174">
        <v>20902175</v>
      </c>
    </row>
    <row r="41" spans="1:4" ht="12.75" customHeight="1">
      <c r="A41" s="135" t="s">
        <v>193</v>
      </c>
      <c r="B41" s="59" t="s">
        <v>194</v>
      </c>
      <c r="C41" s="60" t="s">
        <v>195</v>
      </c>
      <c r="D41" s="174">
        <f>SUM(D34:D40)</f>
        <v>37911167</v>
      </c>
    </row>
    <row r="42" spans="1:4" ht="12.75" customHeight="1">
      <c r="A42" s="134" t="s">
        <v>196</v>
      </c>
      <c r="B42" s="58" t="s">
        <v>197</v>
      </c>
      <c r="C42" s="57" t="s">
        <v>198</v>
      </c>
      <c r="D42" s="174">
        <v>426897</v>
      </c>
    </row>
    <row r="43" spans="1:4" ht="12.75" customHeight="1">
      <c r="A43" s="134" t="s">
        <v>199</v>
      </c>
      <c r="B43" s="58" t="s">
        <v>200</v>
      </c>
      <c r="C43" s="57" t="s">
        <v>201</v>
      </c>
      <c r="D43" s="174">
        <v>670098</v>
      </c>
    </row>
    <row r="44" spans="1:4" ht="12.75" customHeight="1">
      <c r="A44" s="135" t="s">
        <v>202</v>
      </c>
      <c r="B44" s="59" t="s">
        <v>203</v>
      </c>
      <c r="C44" s="60" t="s">
        <v>204</v>
      </c>
      <c r="D44" s="174">
        <f>SUM(D42:D43)</f>
        <v>1096995</v>
      </c>
    </row>
    <row r="45" spans="1:4" ht="12.75" customHeight="1">
      <c r="A45" s="134" t="s">
        <v>205</v>
      </c>
      <c r="B45" s="58" t="s">
        <v>206</v>
      </c>
      <c r="C45" s="57" t="s">
        <v>207</v>
      </c>
      <c r="D45" s="174">
        <v>9075867</v>
      </c>
    </row>
    <row r="46" spans="1:4" ht="12.75" customHeight="1">
      <c r="A46" s="134" t="s">
        <v>208</v>
      </c>
      <c r="B46" s="58" t="s">
        <v>209</v>
      </c>
      <c r="C46" s="57" t="s">
        <v>210</v>
      </c>
      <c r="D46" s="174">
        <v>1776074</v>
      </c>
    </row>
    <row r="47" spans="1:4" ht="12.75" customHeight="1">
      <c r="A47" s="134" t="s">
        <v>211</v>
      </c>
      <c r="B47" s="58" t="s">
        <v>212</v>
      </c>
      <c r="C47" s="57" t="s">
        <v>213</v>
      </c>
      <c r="D47" s="174"/>
    </row>
    <row r="48" spans="1:4" ht="12.75" customHeight="1">
      <c r="A48" s="134" t="s">
        <v>214</v>
      </c>
      <c r="B48" s="58" t="s">
        <v>215</v>
      </c>
      <c r="C48" s="57" t="s">
        <v>216</v>
      </c>
      <c r="D48" s="174"/>
    </row>
    <row r="49" spans="1:4" ht="12.75" customHeight="1">
      <c r="A49" s="134" t="s">
        <v>217</v>
      </c>
      <c r="B49" s="58" t="s">
        <v>218</v>
      </c>
      <c r="C49" s="57" t="s">
        <v>219</v>
      </c>
      <c r="D49" s="174">
        <v>20823910</v>
      </c>
    </row>
    <row r="50" spans="1:4" ht="12.75" customHeight="1">
      <c r="A50" s="135" t="s">
        <v>220</v>
      </c>
      <c r="B50" s="59" t="s">
        <v>221</v>
      </c>
      <c r="C50" s="60" t="s">
        <v>222</v>
      </c>
      <c r="D50" s="174">
        <f>SUM(D45:D49)</f>
        <v>31675851</v>
      </c>
    </row>
    <row r="51" spans="1:4" s="51" customFormat="1" ht="12.75" customHeight="1">
      <c r="A51" s="135" t="s">
        <v>223</v>
      </c>
      <c r="B51" s="59" t="s">
        <v>224</v>
      </c>
      <c r="C51" s="60" t="s">
        <v>68</v>
      </c>
      <c r="D51" s="177">
        <f>D30+D33+D41+D44+D50</f>
        <v>94780854</v>
      </c>
    </row>
    <row r="52" spans="1:4" ht="12.75" customHeight="1">
      <c r="A52" s="134" t="s">
        <v>225</v>
      </c>
      <c r="B52" s="62" t="s">
        <v>226</v>
      </c>
      <c r="C52" s="57" t="s">
        <v>227</v>
      </c>
      <c r="D52" s="174"/>
    </row>
    <row r="53" spans="1:4" ht="12.75" customHeight="1">
      <c r="A53" s="134" t="s">
        <v>228</v>
      </c>
      <c r="B53" s="62" t="s">
        <v>229</v>
      </c>
      <c r="C53" s="57" t="s">
        <v>230</v>
      </c>
      <c r="D53" s="174"/>
    </row>
    <row r="54" spans="1:4" ht="12.75" customHeight="1">
      <c r="A54" s="134" t="s">
        <v>231</v>
      </c>
      <c r="B54" s="63" t="s">
        <v>232</v>
      </c>
      <c r="C54" s="57" t="s">
        <v>233</v>
      </c>
      <c r="D54" s="174"/>
    </row>
    <row r="55" spans="1:4" ht="12.75" customHeight="1">
      <c r="A55" s="134" t="s">
        <v>234</v>
      </c>
      <c r="B55" s="63" t="s">
        <v>235</v>
      </c>
      <c r="C55" s="57" t="s">
        <v>236</v>
      </c>
      <c r="D55" s="174"/>
    </row>
    <row r="56" spans="1:4" ht="12.75" customHeight="1">
      <c r="A56" s="134" t="s">
        <v>237</v>
      </c>
      <c r="B56" s="63" t="s">
        <v>238</v>
      </c>
      <c r="C56" s="57" t="s">
        <v>239</v>
      </c>
      <c r="D56" s="174"/>
    </row>
    <row r="57" spans="1:4" ht="12.75" customHeight="1">
      <c r="A57" s="134" t="s">
        <v>240</v>
      </c>
      <c r="B57" s="62" t="s">
        <v>241</v>
      </c>
      <c r="C57" s="57" t="s">
        <v>242</v>
      </c>
      <c r="D57" s="174"/>
    </row>
    <row r="58" spans="1:4" ht="12.75" customHeight="1">
      <c r="A58" s="134" t="s">
        <v>243</v>
      </c>
      <c r="B58" s="62" t="s">
        <v>244</v>
      </c>
      <c r="C58" s="57" t="s">
        <v>245</v>
      </c>
      <c r="D58" s="174"/>
    </row>
    <row r="59" spans="1:4" ht="12.75" customHeight="1">
      <c r="A59" s="134" t="s">
        <v>246</v>
      </c>
      <c r="B59" s="62" t="s">
        <v>247</v>
      </c>
      <c r="C59" s="57" t="s">
        <v>248</v>
      </c>
      <c r="D59" s="174"/>
    </row>
    <row r="60" spans="1:4" s="51" customFormat="1" ht="12.75" customHeight="1">
      <c r="A60" s="135" t="s">
        <v>249</v>
      </c>
      <c r="B60" s="64" t="s">
        <v>250</v>
      </c>
      <c r="C60" s="60" t="s">
        <v>69</v>
      </c>
      <c r="D60" s="177">
        <f>SUM(D52:D59)</f>
        <v>0</v>
      </c>
    </row>
    <row r="61" spans="1:4" ht="12.75" customHeight="1">
      <c r="A61" s="134" t="s">
        <v>251</v>
      </c>
      <c r="B61" s="62" t="s">
        <v>252</v>
      </c>
      <c r="C61" s="57" t="s">
        <v>253</v>
      </c>
      <c r="D61" s="174"/>
    </row>
    <row r="62" spans="1:4" ht="12.75" customHeight="1">
      <c r="A62" s="134">
        <v>56</v>
      </c>
      <c r="B62" s="62" t="s">
        <v>623</v>
      </c>
      <c r="C62" s="57" t="s">
        <v>624</v>
      </c>
      <c r="D62" s="174"/>
    </row>
    <row r="63" spans="1:4" ht="12.75" customHeight="1">
      <c r="A63" s="134">
        <v>57</v>
      </c>
      <c r="B63" s="62" t="s">
        <v>625</v>
      </c>
      <c r="C63" s="57" t="s">
        <v>626</v>
      </c>
      <c r="D63" s="174"/>
    </row>
    <row r="64" spans="1:4" ht="12.75" customHeight="1">
      <c r="A64" s="134">
        <v>58</v>
      </c>
      <c r="B64" s="137" t="s">
        <v>696</v>
      </c>
      <c r="C64" s="138" t="s">
        <v>627</v>
      </c>
      <c r="D64" s="175"/>
    </row>
    <row r="65" spans="1:4" ht="12.75" customHeight="1">
      <c r="A65" s="134">
        <v>59</v>
      </c>
      <c r="B65" s="139" t="s">
        <v>56</v>
      </c>
      <c r="C65" s="140" t="s">
        <v>254</v>
      </c>
      <c r="D65" s="176">
        <f>SUM(D62:D64)</f>
        <v>0</v>
      </c>
    </row>
    <row r="66" spans="1:4" ht="26.25" customHeight="1">
      <c r="A66" s="134">
        <v>60</v>
      </c>
      <c r="B66" s="139" t="s">
        <v>255</v>
      </c>
      <c r="C66" s="140" t="s">
        <v>256</v>
      </c>
      <c r="D66" s="176"/>
    </row>
    <row r="67" spans="1:4" ht="25.5" customHeight="1">
      <c r="A67" s="134">
        <v>61</v>
      </c>
      <c r="B67" s="141" t="s">
        <v>257</v>
      </c>
      <c r="C67" s="142" t="s">
        <v>258</v>
      </c>
      <c r="D67" s="173"/>
    </row>
    <row r="68" spans="1:4" ht="26.25" customHeight="1">
      <c r="A68" s="134">
        <v>62</v>
      </c>
      <c r="B68" s="62" t="s">
        <v>259</v>
      </c>
      <c r="C68" s="57" t="s">
        <v>260</v>
      </c>
      <c r="D68" s="174"/>
    </row>
    <row r="69" spans="1:4" ht="12.75" customHeight="1">
      <c r="A69" s="134">
        <v>63</v>
      </c>
      <c r="B69" s="62" t="s">
        <v>261</v>
      </c>
      <c r="C69" s="57" t="s">
        <v>262</v>
      </c>
      <c r="D69" s="174">
        <v>2000000</v>
      </c>
    </row>
    <row r="70" spans="1:4" ht="25.5" customHeight="1">
      <c r="A70" s="134">
        <v>64</v>
      </c>
      <c r="B70" s="62" t="s">
        <v>263</v>
      </c>
      <c r="C70" s="57" t="s">
        <v>264</v>
      </c>
      <c r="D70" s="174"/>
    </row>
    <row r="71" spans="1:4" ht="27" customHeight="1">
      <c r="A71" s="134">
        <v>65</v>
      </c>
      <c r="B71" s="62" t="s">
        <v>265</v>
      </c>
      <c r="C71" s="57" t="s">
        <v>266</v>
      </c>
      <c r="D71" s="174"/>
    </row>
    <row r="72" spans="1:4" ht="12.75" customHeight="1">
      <c r="A72" s="134">
        <v>66</v>
      </c>
      <c r="B72" s="62" t="s">
        <v>267</v>
      </c>
      <c r="C72" s="57" t="s">
        <v>268</v>
      </c>
      <c r="D72" s="174"/>
    </row>
    <row r="73" spans="1:4" ht="12.75">
      <c r="A73" s="134">
        <v>67</v>
      </c>
      <c r="B73" s="143" t="s">
        <v>269</v>
      </c>
      <c r="C73" s="57" t="s">
        <v>270</v>
      </c>
      <c r="D73" s="174"/>
    </row>
    <row r="74" spans="1:4" ht="12.75">
      <c r="A74" s="134">
        <v>68</v>
      </c>
      <c r="B74" s="143" t="s">
        <v>628</v>
      </c>
      <c r="C74" s="57" t="s">
        <v>272</v>
      </c>
      <c r="D74" s="174"/>
    </row>
    <row r="75" spans="1:4" ht="12.75" customHeight="1">
      <c r="A75" s="134">
        <v>69</v>
      </c>
      <c r="B75" s="62" t="s">
        <v>271</v>
      </c>
      <c r="C75" s="57" t="s">
        <v>273</v>
      </c>
      <c r="D75" s="174">
        <v>8773</v>
      </c>
    </row>
    <row r="76" spans="1:4" ht="12.75">
      <c r="A76" s="134">
        <v>70</v>
      </c>
      <c r="B76" s="143" t="s">
        <v>43</v>
      </c>
      <c r="C76" s="57" t="s">
        <v>629</v>
      </c>
      <c r="D76" s="174"/>
    </row>
    <row r="77" spans="1:4" ht="12.75" customHeight="1">
      <c r="A77" s="135">
        <v>71</v>
      </c>
      <c r="B77" s="64" t="s">
        <v>697</v>
      </c>
      <c r="C77" s="60" t="s">
        <v>70</v>
      </c>
      <c r="D77" s="177">
        <f>D61+D65+D66+D67+D68+D69+D70+D71+D72+D73+D74+D75+D76</f>
        <v>2008773</v>
      </c>
    </row>
    <row r="78" spans="1:4" ht="12.75">
      <c r="A78" s="134">
        <v>72</v>
      </c>
      <c r="B78" s="144" t="s">
        <v>274</v>
      </c>
      <c r="C78" s="57" t="s">
        <v>275</v>
      </c>
      <c r="D78" s="174">
        <v>737240</v>
      </c>
    </row>
    <row r="79" spans="1:4" ht="12.75">
      <c r="A79" s="134">
        <v>73</v>
      </c>
      <c r="B79" s="144" t="s">
        <v>276</v>
      </c>
      <c r="C79" s="57" t="s">
        <v>277</v>
      </c>
      <c r="D79" s="174"/>
    </row>
    <row r="80" spans="1:4" ht="12.75">
      <c r="A80" s="134">
        <v>74</v>
      </c>
      <c r="B80" s="144" t="s">
        <v>278</v>
      </c>
      <c r="C80" s="57" t="s">
        <v>279</v>
      </c>
      <c r="D80" s="174">
        <v>1475256</v>
      </c>
    </row>
    <row r="81" spans="1:4" ht="12.75">
      <c r="A81" s="134">
        <v>75</v>
      </c>
      <c r="B81" s="144" t="s">
        <v>280</v>
      </c>
      <c r="C81" s="57" t="s">
        <v>281</v>
      </c>
      <c r="D81" s="174">
        <v>2302504</v>
      </c>
    </row>
    <row r="82" spans="1:4" ht="12.75">
      <c r="A82" s="134">
        <v>76</v>
      </c>
      <c r="B82" s="55" t="s">
        <v>282</v>
      </c>
      <c r="C82" s="57" t="s">
        <v>283</v>
      </c>
      <c r="D82" s="174"/>
    </row>
    <row r="83" spans="1:4" ht="12.75">
      <c r="A83" s="134">
        <v>77</v>
      </c>
      <c r="B83" s="55" t="s">
        <v>284</v>
      </c>
      <c r="C83" s="57" t="s">
        <v>285</v>
      </c>
      <c r="D83" s="174"/>
    </row>
    <row r="84" spans="1:4" ht="12.75">
      <c r="A84" s="134">
        <v>78</v>
      </c>
      <c r="B84" s="55" t="s">
        <v>286</v>
      </c>
      <c r="C84" s="57" t="s">
        <v>287</v>
      </c>
      <c r="D84" s="174">
        <v>1219051</v>
      </c>
    </row>
    <row r="85" spans="1:4" s="51" customFormat="1" ht="12.75">
      <c r="A85" s="134">
        <v>79</v>
      </c>
      <c r="B85" s="65" t="s">
        <v>630</v>
      </c>
      <c r="C85" s="60" t="s">
        <v>71</v>
      </c>
      <c r="D85" s="177">
        <f>SUM(D78:D84)</f>
        <v>5734051</v>
      </c>
    </row>
    <row r="86" spans="1:4" ht="12.75" customHeight="1">
      <c r="A86" s="134">
        <v>80</v>
      </c>
      <c r="B86" s="62" t="s">
        <v>288</v>
      </c>
      <c r="C86" s="57" t="s">
        <v>289</v>
      </c>
      <c r="D86" s="174">
        <v>824345</v>
      </c>
    </row>
    <row r="87" spans="1:4" ht="12.75" customHeight="1">
      <c r="A87" s="134">
        <v>81</v>
      </c>
      <c r="B87" s="62" t="s">
        <v>290</v>
      </c>
      <c r="C87" s="57" t="s">
        <v>291</v>
      </c>
      <c r="D87" s="174"/>
    </row>
    <row r="88" spans="1:4" ht="12.75" customHeight="1">
      <c r="A88" s="134">
        <v>82</v>
      </c>
      <c r="B88" s="62" t="s">
        <v>292</v>
      </c>
      <c r="C88" s="57" t="s">
        <v>293</v>
      </c>
      <c r="D88" s="174"/>
    </row>
    <row r="89" spans="1:4" ht="12.75" customHeight="1">
      <c r="A89" s="134">
        <v>83</v>
      </c>
      <c r="B89" s="62" t="s">
        <v>294</v>
      </c>
      <c r="C89" s="57" t="s">
        <v>295</v>
      </c>
      <c r="D89" s="174">
        <v>138064</v>
      </c>
    </row>
    <row r="90" spans="1:4" s="51" customFormat="1" ht="12.75" customHeight="1">
      <c r="A90" s="135">
        <v>84</v>
      </c>
      <c r="B90" s="64" t="s">
        <v>296</v>
      </c>
      <c r="C90" s="60" t="s">
        <v>72</v>
      </c>
      <c r="D90" s="177">
        <f>SUM(D86:D89)</f>
        <v>962409</v>
      </c>
    </row>
    <row r="91" spans="1:4" ht="25.5">
      <c r="A91" s="134">
        <v>85</v>
      </c>
      <c r="B91" s="62" t="s">
        <v>297</v>
      </c>
      <c r="C91" s="57" t="s">
        <v>298</v>
      </c>
      <c r="D91" s="174"/>
    </row>
    <row r="92" spans="1:4" ht="25.5">
      <c r="A92" s="134">
        <v>86</v>
      </c>
      <c r="B92" s="62" t="s">
        <v>299</v>
      </c>
      <c r="C92" s="57" t="s">
        <v>300</v>
      </c>
      <c r="D92" s="174"/>
    </row>
    <row r="93" spans="1:4" ht="25.5">
      <c r="A93" s="134">
        <v>87</v>
      </c>
      <c r="B93" s="62" t="s">
        <v>301</v>
      </c>
      <c r="C93" s="57" t="s">
        <v>302</v>
      </c>
      <c r="D93" s="174"/>
    </row>
    <row r="94" spans="1:4" ht="12.75" customHeight="1">
      <c r="A94" s="134">
        <v>88</v>
      </c>
      <c r="B94" s="62" t="s">
        <v>303</v>
      </c>
      <c r="C94" s="57" t="s">
        <v>304</v>
      </c>
      <c r="D94" s="174"/>
    </row>
    <row r="95" spans="1:4" ht="25.5">
      <c r="A95" s="134">
        <v>89</v>
      </c>
      <c r="B95" s="62" t="s">
        <v>305</v>
      </c>
      <c r="C95" s="57" t="s">
        <v>306</v>
      </c>
      <c r="D95" s="174"/>
    </row>
    <row r="96" spans="1:4" ht="25.5">
      <c r="A96" s="134">
        <v>90</v>
      </c>
      <c r="B96" s="62" t="s">
        <v>307</v>
      </c>
      <c r="C96" s="57" t="s">
        <v>308</v>
      </c>
      <c r="D96" s="174">
        <v>3017680</v>
      </c>
    </row>
    <row r="97" spans="1:4" ht="12.75" customHeight="1">
      <c r="A97" s="134">
        <v>91</v>
      </c>
      <c r="B97" s="62" t="s">
        <v>309</v>
      </c>
      <c r="C97" s="57" t="s">
        <v>310</v>
      </c>
      <c r="D97" s="174"/>
    </row>
    <row r="98" spans="1:4" ht="12.75" customHeight="1">
      <c r="A98" s="134">
        <v>92</v>
      </c>
      <c r="B98" s="62" t="s">
        <v>698</v>
      </c>
      <c r="C98" s="57" t="s">
        <v>312</v>
      </c>
      <c r="D98" s="174"/>
    </row>
    <row r="99" spans="1:4" ht="12.75" customHeight="1">
      <c r="A99" s="134">
        <v>93</v>
      </c>
      <c r="B99" s="62" t="s">
        <v>311</v>
      </c>
      <c r="C99" s="57" t="s">
        <v>631</v>
      </c>
      <c r="D99" s="174"/>
    </row>
    <row r="100" spans="1:4" ht="12.75" customHeight="1">
      <c r="A100" s="135">
        <v>94</v>
      </c>
      <c r="B100" s="64" t="s">
        <v>699</v>
      </c>
      <c r="C100" s="60" t="s">
        <v>73</v>
      </c>
      <c r="D100" s="177">
        <f>SUM(D91:D99)</f>
        <v>3017680</v>
      </c>
    </row>
    <row r="101" spans="1:4" s="51" customFormat="1" ht="12.75">
      <c r="A101" s="135">
        <v>95</v>
      </c>
      <c r="B101" s="65" t="s">
        <v>632</v>
      </c>
      <c r="C101" s="60" t="s">
        <v>74</v>
      </c>
      <c r="D101" s="177">
        <f>D25+D26+D51+D60+D77+D85+D90+D100</f>
        <v>468075757</v>
      </c>
    </row>
    <row r="102" spans="2:4" ht="12.75">
      <c r="B102" s="53"/>
      <c r="C102" s="53"/>
      <c r="D102" s="182"/>
    </row>
    <row r="103" spans="2:4" ht="12.75">
      <c r="B103" s="53"/>
      <c r="C103" s="53"/>
      <c r="D103" s="182"/>
    </row>
    <row r="104" spans="1:4" ht="12.75" customHeight="1">
      <c r="A104" s="131" t="s">
        <v>85</v>
      </c>
      <c r="B104" s="132" t="s">
        <v>86</v>
      </c>
      <c r="C104" s="54" t="s">
        <v>87</v>
      </c>
      <c r="D104" s="48" t="s">
        <v>1171</v>
      </c>
    </row>
    <row r="105" spans="1:4" ht="12.75">
      <c r="A105" s="133" t="s">
        <v>89</v>
      </c>
      <c r="B105" s="55" t="s">
        <v>90</v>
      </c>
      <c r="C105" s="55" t="s">
        <v>91</v>
      </c>
      <c r="D105" s="183" t="s">
        <v>92</v>
      </c>
    </row>
    <row r="106" spans="1:4" ht="12.75">
      <c r="A106" s="145" t="s">
        <v>93</v>
      </c>
      <c r="B106" s="62" t="s">
        <v>633</v>
      </c>
      <c r="C106" s="58" t="s">
        <v>313</v>
      </c>
      <c r="D106" s="177"/>
    </row>
    <row r="107" spans="1:4" ht="12.75" customHeight="1">
      <c r="A107" s="145" t="s">
        <v>96</v>
      </c>
      <c r="B107" s="62" t="s">
        <v>314</v>
      </c>
      <c r="C107" s="58" t="s">
        <v>315</v>
      </c>
      <c r="D107" s="177"/>
    </row>
    <row r="108" spans="1:4" ht="12.75" customHeight="1">
      <c r="A108" s="145" t="s">
        <v>99</v>
      </c>
      <c r="B108" s="62" t="s">
        <v>634</v>
      </c>
      <c r="C108" s="58" t="s">
        <v>316</v>
      </c>
      <c r="D108" s="177"/>
    </row>
    <row r="109" spans="1:4" ht="12.75" customHeight="1">
      <c r="A109" s="146" t="s">
        <v>102</v>
      </c>
      <c r="B109" s="64" t="s">
        <v>317</v>
      </c>
      <c r="C109" s="59" t="s">
        <v>75</v>
      </c>
      <c r="D109" s="177"/>
    </row>
    <row r="110" spans="1:4" ht="12.75" customHeight="1">
      <c r="A110" s="145" t="s">
        <v>105</v>
      </c>
      <c r="B110" s="143" t="s">
        <v>318</v>
      </c>
      <c r="C110" s="58" t="s">
        <v>319</v>
      </c>
      <c r="D110" s="177"/>
    </row>
    <row r="111" spans="1:4" ht="12.75" customHeight="1">
      <c r="A111" s="145" t="s">
        <v>108</v>
      </c>
      <c r="B111" s="62" t="s">
        <v>321</v>
      </c>
      <c r="C111" s="58" t="s">
        <v>320</v>
      </c>
      <c r="D111" s="177"/>
    </row>
    <row r="112" spans="1:4" ht="12.75" customHeight="1">
      <c r="A112" s="145" t="s">
        <v>111</v>
      </c>
      <c r="B112" s="62" t="s">
        <v>637</v>
      </c>
      <c r="C112" s="58" t="s">
        <v>322</v>
      </c>
      <c r="D112" s="177"/>
    </row>
    <row r="113" spans="1:4" ht="12.75" customHeight="1">
      <c r="A113" s="145" t="s">
        <v>114</v>
      </c>
      <c r="B113" s="62" t="s">
        <v>638</v>
      </c>
      <c r="C113" s="58" t="s">
        <v>323</v>
      </c>
      <c r="D113" s="177"/>
    </row>
    <row r="114" spans="1:4" ht="12.75" customHeight="1">
      <c r="A114" s="145" t="s">
        <v>117</v>
      </c>
      <c r="B114" s="62" t="s">
        <v>639</v>
      </c>
      <c r="C114" s="58" t="s">
        <v>635</v>
      </c>
      <c r="D114" s="177"/>
    </row>
    <row r="115" spans="1:4" ht="12.75" customHeight="1">
      <c r="A115" s="145" t="s">
        <v>120</v>
      </c>
      <c r="B115" s="62" t="s">
        <v>640</v>
      </c>
      <c r="C115" s="58" t="s">
        <v>636</v>
      </c>
      <c r="D115" s="177"/>
    </row>
    <row r="116" spans="1:4" ht="12.75" customHeight="1">
      <c r="A116" s="146" t="s">
        <v>123</v>
      </c>
      <c r="B116" s="147" t="s">
        <v>641</v>
      </c>
      <c r="C116" s="59" t="s">
        <v>76</v>
      </c>
      <c r="D116" s="177"/>
    </row>
    <row r="117" spans="1:4" ht="12.75" customHeight="1">
      <c r="A117" s="145" t="s">
        <v>126</v>
      </c>
      <c r="B117" s="143" t="s">
        <v>324</v>
      </c>
      <c r="C117" s="58" t="s">
        <v>325</v>
      </c>
      <c r="D117" s="177"/>
    </row>
    <row r="118" spans="1:4" ht="12.75" customHeight="1">
      <c r="A118" s="145" t="s">
        <v>129</v>
      </c>
      <c r="B118" s="143" t="s">
        <v>700</v>
      </c>
      <c r="C118" s="58" t="s">
        <v>326</v>
      </c>
      <c r="D118" s="174"/>
    </row>
    <row r="119" spans="1:4" ht="12.75" customHeight="1">
      <c r="A119" s="145" t="s">
        <v>132</v>
      </c>
      <c r="B119" s="143" t="s">
        <v>327</v>
      </c>
      <c r="C119" s="58" t="s">
        <v>328</v>
      </c>
      <c r="D119" s="174"/>
    </row>
    <row r="120" spans="1:4" ht="12.75" customHeight="1">
      <c r="A120" s="145" t="s">
        <v>135</v>
      </c>
      <c r="B120" s="143" t="s">
        <v>642</v>
      </c>
      <c r="C120" s="58" t="s">
        <v>329</v>
      </c>
      <c r="D120" s="177"/>
    </row>
    <row r="121" spans="1:4" ht="12.75" customHeight="1">
      <c r="A121" s="145" t="s">
        <v>138</v>
      </c>
      <c r="B121" s="143" t="s">
        <v>330</v>
      </c>
      <c r="C121" s="58" t="s">
        <v>331</v>
      </c>
      <c r="D121" s="177"/>
    </row>
    <row r="122" spans="1:4" ht="12.75" customHeight="1">
      <c r="A122" s="145" t="s">
        <v>141</v>
      </c>
      <c r="B122" s="143" t="s">
        <v>332</v>
      </c>
      <c r="C122" s="58" t="s">
        <v>333</v>
      </c>
      <c r="D122" s="177"/>
    </row>
    <row r="123" spans="1:4" ht="12.75" customHeight="1">
      <c r="A123" s="145" t="s">
        <v>144</v>
      </c>
      <c r="B123" s="143" t="s">
        <v>643</v>
      </c>
      <c r="C123" s="58" t="s">
        <v>644</v>
      </c>
      <c r="D123" s="177"/>
    </row>
    <row r="124" spans="1:4" ht="12.75" customHeight="1">
      <c r="A124" s="145" t="s">
        <v>147</v>
      </c>
      <c r="B124" s="143" t="s">
        <v>646</v>
      </c>
      <c r="C124" s="58" t="s">
        <v>645</v>
      </c>
      <c r="D124" s="177"/>
    </row>
    <row r="125" spans="1:4" ht="12.75" customHeight="1">
      <c r="A125" s="146" t="s">
        <v>149</v>
      </c>
      <c r="B125" s="147" t="s">
        <v>647</v>
      </c>
      <c r="C125" s="59" t="s">
        <v>648</v>
      </c>
      <c r="D125" s="177"/>
    </row>
    <row r="126" spans="1:4" ht="12.75" customHeight="1">
      <c r="A126" s="146" t="s">
        <v>151</v>
      </c>
      <c r="B126" s="147" t="s">
        <v>649</v>
      </c>
      <c r="C126" s="59" t="s">
        <v>334</v>
      </c>
      <c r="D126" s="177">
        <f>SUM(D118:D125)</f>
        <v>0</v>
      </c>
    </row>
    <row r="127" spans="1:4" ht="12.75" customHeight="1">
      <c r="A127" s="145" t="s">
        <v>154</v>
      </c>
      <c r="B127" s="143" t="s">
        <v>335</v>
      </c>
      <c r="C127" s="58" t="s">
        <v>336</v>
      </c>
      <c r="D127" s="177"/>
    </row>
    <row r="128" spans="1:4" ht="12.75" customHeight="1">
      <c r="A128" s="145" t="s">
        <v>157</v>
      </c>
      <c r="B128" s="62" t="s">
        <v>337</v>
      </c>
      <c r="C128" s="58" t="s">
        <v>338</v>
      </c>
      <c r="D128" s="177"/>
    </row>
    <row r="129" spans="1:4" ht="12.75" customHeight="1">
      <c r="A129" s="145" t="s">
        <v>160</v>
      </c>
      <c r="B129" s="143" t="s">
        <v>339</v>
      </c>
      <c r="C129" s="58" t="s">
        <v>340</v>
      </c>
      <c r="D129" s="177"/>
    </row>
    <row r="130" spans="1:4" ht="25.5">
      <c r="A130" s="145" t="s">
        <v>163</v>
      </c>
      <c r="B130" s="62" t="s">
        <v>701</v>
      </c>
      <c r="C130" s="58" t="s">
        <v>341</v>
      </c>
      <c r="D130" s="177"/>
    </row>
    <row r="131" spans="1:4" ht="12.75" customHeight="1">
      <c r="A131" s="145" t="s">
        <v>166</v>
      </c>
      <c r="B131" s="143" t="s">
        <v>651</v>
      </c>
      <c r="C131" s="58" t="s">
        <v>650</v>
      </c>
      <c r="D131" s="177"/>
    </row>
    <row r="132" spans="1:4" ht="12.75" customHeight="1">
      <c r="A132" s="146" t="s">
        <v>169</v>
      </c>
      <c r="B132" s="147" t="s">
        <v>652</v>
      </c>
      <c r="C132" s="59" t="s">
        <v>342</v>
      </c>
      <c r="D132" s="177"/>
    </row>
    <row r="133" spans="1:4" ht="12.75" customHeight="1">
      <c r="A133" s="145" t="s">
        <v>172</v>
      </c>
      <c r="B133" s="62" t="s">
        <v>343</v>
      </c>
      <c r="C133" s="58" t="s">
        <v>344</v>
      </c>
      <c r="D133" s="177"/>
    </row>
    <row r="134" spans="1:4" ht="12.75" customHeight="1">
      <c r="A134" s="145" t="s">
        <v>175</v>
      </c>
      <c r="B134" s="62" t="s">
        <v>653</v>
      </c>
      <c r="C134" s="58" t="s">
        <v>654</v>
      </c>
      <c r="D134" s="177"/>
    </row>
    <row r="135" spans="1:4" ht="12.75" customHeight="1">
      <c r="A135" s="146" t="s">
        <v>178</v>
      </c>
      <c r="B135" s="147" t="s">
        <v>655</v>
      </c>
      <c r="C135" s="59" t="s">
        <v>77</v>
      </c>
      <c r="D135" s="177">
        <f>D126+D132+D133+D134</f>
        <v>0</v>
      </c>
    </row>
    <row r="136" ht="13.5" thickBot="1">
      <c r="D136" s="182"/>
    </row>
    <row r="137" spans="1:4" s="51" customFormat="1" ht="13.5" thickBot="1">
      <c r="A137" s="148" t="s">
        <v>345</v>
      </c>
      <c r="B137" s="66"/>
      <c r="C137" s="66"/>
      <c r="D137" s="184">
        <f>D101+D135</f>
        <v>468075757</v>
      </c>
    </row>
    <row r="138" ht="12.75">
      <c r="D138" s="182"/>
    </row>
    <row r="139" ht="12.75">
      <c r="D139" s="182"/>
    </row>
    <row r="140" ht="12.75">
      <c r="D140" s="182"/>
    </row>
    <row r="141" ht="12.75">
      <c r="D141" s="182"/>
    </row>
    <row r="142" ht="12.75">
      <c r="D142" s="182"/>
    </row>
    <row r="143" ht="12.75">
      <c r="D143" s="182"/>
    </row>
    <row r="144" ht="12.75">
      <c r="D144" s="182"/>
    </row>
    <row r="145" ht="12.75">
      <c r="D145" s="182"/>
    </row>
    <row r="146" ht="12.75">
      <c r="D146" s="182"/>
    </row>
    <row r="147" ht="12.75">
      <c r="D147" s="182"/>
    </row>
    <row r="148" ht="12.75">
      <c r="D148" s="182"/>
    </row>
    <row r="149" ht="12.75">
      <c r="D149" s="182"/>
    </row>
    <row r="150" ht="12.75">
      <c r="D150" s="182"/>
    </row>
    <row r="151" ht="12.75">
      <c r="D151" s="182"/>
    </row>
    <row r="152" ht="12.75">
      <c r="D152" s="182"/>
    </row>
    <row r="153" ht="12.75">
      <c r="D153" s="182"/>
    </row>
    <row r="154" ht="12.75">
      <c r="D154" s="182"/>
    </row>
    <row r="155" ht="12.75">
      <c r="D155" s="182"/>
    </row>
    <row r="156" ht="12.75">
      <c r="D156" s="182"/>
    </row>
    <row r="157" ht="12.75">
      <c r="D157" s="182"/>
    </row>
    <row r="158" ht="12.75">
      <c r="D158" s="182"/>
    </row>
    <row r="159" spans="1:4" ht="12.75" customHeight="1">
      <c r="A159" s="149" t="s">
        <v>85</v>
      </c>
      <c r="B159" s="65" t="s">
        <v>86</v>
      </c>
      <c r="C159" s="59" t="s">
        <v>87</v>
      </c>
      <c r="D159" s="48" t="s">
        <v>1171</v>
      </c>
    </row>
    <row r="160" spans="1:4" ht="12.75">
      <c r="A160" s="133" t="s">
        <v>89</v>
      </c>
      <c r="B160" s="55" t="s">
        <v>90</v>
      </c>
      <c r="C160" s="55" t="s">
        <v>91</v>
      </c>
      <c r="D160" s="183" t="s">
        <v>92</v>
      </c>
    </row>
    <row r="161" spans="1:4" ht="12.75" customHeight="1">
      <c r="A161" s="145" t="s">
        <v>93</v>
      </c>
      <c r="B161" s="58" t="s">
        <v>80</v>
      </c>
      <c r="C161" s="55" t="s">
        <v>346</v>
      </c>
      <c r="D161" s="174"/>
    </row>
    <row r="162" spans="1:4" ht="12.75">
      <c r="A162" s="145" t="s">
        <v>96</v>
      </c>
      <c r="B162" s="58" t="s">
        <v>347</v>
      </c>
      <c r="C162" s="55" t="s">
        <v>348</v>
      </c>
      <c r="D162" s="174"/>
    </row>
    <row r="163" spans="1:4" ht="25.5">
      <c r="A163" s="145" t="s">
        <v>99</v>
      </c>
      <c r="B163" s="150" t="s">
        <v>349</v>
      </c>
      <c r="C163" s="55" t="s">
        <v>350</v>
      </c>
      <c r="D163" s="174"/>
    </row>
    <row r="164" spans="1:4" ht="12.75" customHeight="1">
      <c r="A164" s="145" t="s">
        <v>102</v>
      </c>
      <c r="B164" s="58" t="s">
        <v>351</v>
      </c>
      <c r="C164" s="55" t="s">
        <v>352</v>
      </c>
      <c r="D164" s="174"/>
    </row>
    <row r="165" spans="1:4" ht="12.75" customHeight="1">
      <c r="A165" s="145" t="s">
        <v>105</v>
      </c>
      <c r="B165" s="58" t="s">
        <v>83</v>
      </c>
      <c r="C165" s="55" t="s">
        <v>353</v>
      </c>
      <c r="D165" s="174"/>
    </row>
    <row r="166" spans="1:4" ht="12.75" customHeight="1">
      <c r="A166" s="145" t="s">
        <v>108</v>
      </c>
      <c r="B166" s="58" t="s">
        <v>499</v>
      </c>
      <c r="C166" s="55" t="s">
        <v>354</v>
      </c>
      <c r="D166" s="174"/>
    </row>
    <row r="167" spans="1:4" ht="12.75" customHeight="1">
      <c r="A167" s="146" t="s">
        <v>111</v>
      </c>
      <c r="B167" s="59" t="s">
        <v>355</v>
      </c>
      <c r="C167" s="65" t="s">
        <v>356</v>
      </c>
      <c r="D167" s="177">
        <f>SUM(D161:D166)</f>
        <v>0</v>
      </c>
    </row>
    <row r="168" spans="1:4" ht="12.75" customHeight="1">
      <c r="A168" s="145" t="s">
        <v>114</v>
      </c>
      <c r="B168" s="58" t="s">
        <v>357</v>
      </c>
      <c r="C168" s="55" t="s">
        <v>358</v>
      </c>
      <c r="D168" s="174"/>
    </row>
    <row r="169" spans="1:4" ht="25.5">
      <c r="A169" s="145" t="s">
        <v>117</v>
      </c>
      <c r="B169" s="58" t="s">
        <v>359</v>
      </c>
      <c r="C169" s="55" t="s">
        <v>360</v>
      </c>
      <c r="D169" s="174"/>
    </row>
    <row r="170" spans="1:4" ht="25.5">
      <c r="A170" s="145" t="s">
        <v>120</v>
      </c>
      <c r="B170" s="58" t="s">
        <v>361</v>
      </c>
      <c r="C170" s="55" t="s">
        <v>362</v>
      </c>
      <c r="D170" s="174"/>
    </row>
    <row r="171" spans="1:4" ht="25.5">
      <c r="A171" s="145" t="s">
        <v>123</v>
      </c>
      <c r="B171" s="58" t="s">
        <v>363</v>
      </c>
      <c r="C171" s="55" t="s">
        <v>364</v>
      </c>
      <c r="D171" s="174"/>
    </row>
    <row r="172" spans="1:4" ht="12.75" customHeight="1">
      <c r="A172" s="145" t="s">
        <v>126</v>
      </c>
      <c r="B172" s="58" t="s">
        <v>365</v>
      </c>
      <c r="C172" s="55" t="s">
        <v>366</v>
      </c>
      <c r="D172" s="174">
        <v>9625390</v>
      </c>
    </row>
    <row r="173" spans="1:4" ht="12.75">
      <c r="A173" s="146" t="s">
        <v>129</v>
      </c>
      <c r="B173" s="59" t="s">
        <v>367</v>
      </c>
      <c r="C173" s="65" t="s">
        <v>368</v>
      </c>
      <c r="D173" s="177">
        <f>SUM(D167:D172)</f>
        <v>9625390</v>
      </c>
    </row>
    <row r="174" spans="1:4" ht="12.75" customHeight="1">
      <c r="A174" s="145" t="s">
        <v>132</v>
      </c>
      <c r="B174" s="58" t="s">
        <v>369</v>
      </c>
      <c r="C174" s="55" t="s">
        <v>370</v>
      </c>
      <c r="D174" s="174"/>
    </row>
    <row r="175" spans="1:4" ht="25.5">
      <c r="A175" s="145" t="s">
        <v>135</v>
      </c>
      <c r="B175" s="58" t="s">
        <v>371</v>
      </c>
      <c r="C175" s="55" t="s">
        <v>372</v>
      </c>
      <c r="D175" s="174"/>
    </row>
    <row r="176" spans="1:4" ht="25.5">
      <c r="A176" s="145" t="s">
        <v>138</v>
      </c>
      <c r="B176" s="58" t="s">
        <v>373</v>
      </c>
      <c r="C176" s="55" t="s">
        <v>374</v>
      </c>
      <c r="D176" s="174"/>
    </row>
    <row r="177" spans="1:4" ht="25.5">
      <c r="A177" s="145" t="s">
        <v>141</v>
      </c>
      <c r="B177" s="58" t="s">
        <v>375</v>
      </c>
      <c r="C177" s="55" t="s">
        <v>376</v>
      </c>
      <c r="D177" s="174"/>
    </row>
    <row r="178" spans="1:4" ht="12.75" customHeight="1">
      <c r="A178" s="145" t="s">
        <v>144</v>
      </c>
      <c r="B178" s="58" t="s">
        <v>377</v>
      </c>
      <c r="C178" s="55" t="s">
        <v>378</v>
      </c>
      <c r="D178" s="174"/>
    </row>
    <row r="179" spans="1:4" ht="25.5">
      <c r="A179" s="146" t="s">
        <v>147</v>
      </c>
      <c r="B179" s="59" t="s">
        <v>379</v>
      </c>
      <c r="C179" s="65" t="s">
        <v>380</v>
      </c>
      <c r="D179" s="177">
        <f>SUM(D178)</f>
        <v>0</v>
      </c>
    </row>
    <row r="180" spans="1:4" ht="12.75" customHeight="1">
      <c r="A180" s="145" t="s">
        <v>149</v>
      </c>
      <c r="B180" s="58" t="s">
        <v>381</v>
      </c>
      <c r="C180" s="55" t="s">
        <v>382</v>
      </c>
      <c r="D180" s="174"/>
    </row>
    <row r="181" spans="1:4" ht="12.75" customHeight="1">
      <c r="A181" s="145" t="s">
        <v>151</v>
      </c>
      <c r="B181" s="58" t="s">
        <v>383</v>
      </c>
      <c r="C181" s="55" t="s">
        <v>384</v>
      </c>
      <c r="D181" s="174"/>
    </row>
    <row r="182" spans="1:4" ht="12.75" customHeight="1">
      <c r="A182" s="146" t="s">
        <v>154</v>
      </c>
      <c r="B182" s="59" t="s">
        <v>385</v>
      </c>
      <c r="C182" s="65" t="s">
        <v>386</v>
      </c>
      <c r="D182" s="174"/>
    </row>
    <row r="183" spans="1:4" ht="12.75" customHeight="1">
      <c r="A183" s="145" t="s">
        <v>157</v>
      </c>
      <c r="B183" s="58" t="s">
        <v>387</v>
      </c>
      <c r="C183" s="55" t="s">
        <v>388</v>
      </c>
      <c r="D183" s="174"/>
    </row>
    <row r="184" spans="1:4" ht="12.75" customHeight="1">
      <c r="A184" s="145" t="s">
        <v>160</v>
      </c>
      <c r="B184" s="58" t="s">
        <v>389</v>
      </c>
      <c r="C184" s="55" t="s">
        <v>390</v>
      </c>
      <c r="D184" s="174"/>
    </row>
    <row r="185" spans="1:4" ht="12.75" customHeight="1">
      <c r="A185" s="145" t="s">
        <v>163</v>
      </c>
      <c r="B185" s="58" t="s">
        <v>794</v>
      </c>
      <c r="C185" s="55" t="s">
        <v>391</v>
      </c>
      <c r="D185" s="174"/>
    </row>
    <row r="186" spans="1:4" ht="12.75" customHeight="1">
      <c r="A186" s="145" t="s">
        <v>166</v>
      </c>
      <c r="B186" s="58" t="s">
        <v>392</v>
      </c>
      <c r="C186" s="55" t="s">
        <v>393</v>
      </c>
      <c r="D186" s="174"/>
    </row>
    <row r="187" spans="1:4" ht="12.75" customHeight="1">
      <c r="A187" s="145" t="s">
        <v>169</v>
      </c>
      <c r="B187" s="58" t="s">
        <v>394</v>
      </c>
      <c r="C187" s="55" t="s">
        <v>395</v>
      </c>
      <c r="D187" s="174"/>
    </row>
    <row r="188" spans="1:4" ht="12.75" customHeight="1">
      <c r="A188" s="145" t="s">
        <v>172</v>
      </c>
      <c r="B188" s="58" t="s">
        <v>396</v>
      </c>
      <c r="C188" s="55" t="s">
        <v>397</v>
      </c>
      <c r="D188" s="174"/>
    </row>
    <row r="189" spans="1:4" ht="12.75" customHeight="1">
      <c r="A189" s="145" t="s">
        <v>175</v>
      </c>
      <c r="B189" s="58" t="s">
        <v>398</v>
      </c>
      <c r="C189" s="55" t="s">
        <v>399</v>
      </c>
      <c r="D189" s="174"/>
    </row>
    <row r="190" spans="1:4" ht="12.75" customHeight="1">
      <c r="A190" s="145" t="s">
        <v>178</v>
      </c>
      <c r="B190" s="58" t="s">
        <v>400</v>
      </c>
      <c r="C190" s="55" t="s">
        <v>401</v>
      </c>
      <c r="D190" s="174"/>
    </row>
    <row r="191" spans="1:4" ht="12.75" customHeight="1">
      <c r="A191" s="146" t="s">
        <v>181</v>
      </c>
      <c r="B191" s="59" t="s">
        <v>402</v>
      </c>
      <c r="C191" s="65" t="s">
        <v>403</v>
      </c>
      <c r="D191" s="177">
        <f>SUM(D186:D190)</f>
        <v>0</v>
      </c>
    </row>
    <row r="192" spans="1:4" ht="12.75" customHeight="1">
      <c r="A192" s="145" t="s">
        <v>184</v>
      </c>
      <c r="B192" s="58" t="s">
        <v>404</v>
      </c>
      <c r="C192" s="65" t="s">
        <v>405</v>
      </c>
      <c r="D192" s="174">
        <v>120000</v>
      </c>
    </row>
    <row r="193" spans="1:4" ht="12.75" customHeight="1">
      <c r="A193" s="146" t="s">
        <v>187</v>
      </c>
      <c r="B193" s="59" t="s">
        <v>406</v>
      </c>
      <c r="C193" s="65" t="s">
        <v>407</v>
      </c>
      <c r="D193" s="177">
        <f>D185+D191+D192</f>
        <v>120000</v>
      </c>
    </row>
    <row r="194" spans="1:4" ht="12.75" customHeight="1">
      <c r="A194" s="145" t="s">
        <v>190</v>
      </c>
      <c r="B194" s="62" t="s">
        <v>408</v>
      </c>
      <c r="C194" s="55" t="s">
        <v>409</v>
      </c>
      <c r="D194" s="174"/>
    </row>
    <row r="195" spans="1:4" ht="12.75" customHeight="1">
      <c r="A195" s="145" t="s">
        <v>193</v>
      </c>
      <c r="B195" s="62" t="s">
        <v>410</v>
      </c>
      <c r="C195" s="55" t="s">
        <v>411</v>
      </c>
      <c r="D195" s="174">
        <v>520688</v>
      </c>
    </row>
    <row r="196" spans="1:4" ht="12.75" customHeight="1">
      <c r="A196" s="145" t="s">
        <v>196</v>
      </c>
      <c r="B196" s="62" t="s">
        <v>412</v>
      </c>
      <c r="C196" s="55" t="s">
        <v>413</v>
      </c>
      <c r="D196" s="174">
        <v>3799424</v>
      </c>
    </row>
    <row r="197" spans="1:4" ht="12.75" customHeight="1">
      <c r="A197" s="145" t="s">
        <v>199</v>
      </c>
      <c r="B197" s="62" t="s">
        <v>414</v>
      </c>
      <c r="C197" s="55" t="s">
        <v>415</v>
      </c>
      <c r="D197" s="174"/>
    </row>
    <row r="198" spans="1:4" ht="12.75" customHeight="1">
      <c r="A198" s="145" t="s">
        <v>202</v>
      </c>
      <c r="B198" s="62" t="s">
        <v>416</v>
      </c>
      <c r="C198" s="55" t="s">
        <v>417</v>
      </c>
      <c r="D198" s="174"/>
    </row>
    <row r="199" spans="1:4" ht="12.75" customHeight="1">
      <c r="A199" s="145" t="s">
        <v>205</v>
      </c>
      <c r="B199" s="62" t="s">
        <v>418</v>
      </c>
      <c r="C199" s="55" t="s">
        <v>419</v>
      </c>
      <c r="D199" s="174">
        <v>2265882</v>
      </c>
    </row>
    <row r="200" spans="1:4" ht="12.75" customHeight="1">
      <c r="A200" s="145" t="s">
        <v>208</v>
      </c>
      <c r="B200" s="62" t="s">
        <v>420</v>
      </c>
      <c r="C200" s="55" t="s">
        <v>421</v>
      </c>
      <c r="D200" s="174"/>
    </row>
    <row r="201" spans="1:4" ht="12.75" customHeight="1">
      <c r="A201" s="145">
        <v>41</v>
      </c>
      <c r="B201" s="62" t="s">
        <v>687</v>
      </c>
      <c r="C201" s="55" t="s">
        <v>688</v>
      </c>
      <c r="D201" s="174"/>
    </row>
    <row r="202" spans="1:4" ht="12.75" customHeight="1">
      <c r="A202" s="145">
        <v>42</v>
      </c>
      <c r="B202" s="62" t="s">
        <v>689</v>
      </c>
      <c r="C202" s="55" t="s">
        <v>690</v>
      </c>
      <c r="D202" s="174">
        <v>98936</v>
      </c>
    </row>
    <row r="203" spans="1:4" s="51" customFormat="1" ht="12.75" customHeight="1">
      <c r="A203" s="146">
        <v>43</v>
      </c>
      <c r="B203" s="64" t="s">
        <v>702</v>
      </c>
      <c r="C203" s="65" t="s">
        <v>422</v>
      </c>
      <c r="D203" s="177">
        <f>SUM(D201:D202)</f>
        <v>98936</v>
      </c>
    </row>
    <row r="204" spans="1:4" s="51" customFormat="1" ht="12.75" customHeight="1">
      <c r="A204" s="145">
        <v>44</v>
      </c>
      <c r="B204" s="62" t="s">
        <v>691</v>
      </c>
      <c r="C204" s="55" t="s">
        <v>692</v>
      </c>
      <c r="D204" s="177"/>
    </row>
    <row r="205" spans="1:4" s="51" customFormat="1" ht="12.75" customHeight="1">
      <c r="A205" s="145">
        <v>45</v>
      </c>
      <c r="B205" s="62" t="s">
        <v>693</v>
      </c>
      <c r="C205" s="55" t="s">
        <v>694</v>
      </c>
      <c r="D205" s="177"/>
    </row>
    <row r="206" spans="1:4" s="51" customFormat="1" ht="12.75" customHeight="1">
      <c r="A206" s="146">
        <v>46</v>
      </c>
      <c r="B206" s="64" t="s">
        <v>703</v>
      </c>
      <c r="C206" s="65" t="s">
        <v>423</v>
      </c>
      <c r="D206" s="177">
        <f>SUM(D204:D205)</f>
        <v>0</v>
      </c>
    </row>
    <row r="207" spans="1:4" ht="12.75" customHeight="1">
      <c r="A207" s="145">
        <v>47</v>
      </c>
      <c r="B207" s="62" t="s">
        <v>656</v>
      </c>
      <c r="C207" s="55" t="s">
        <v>425</v>
      </c>
      <c r="D207" s="174"/>
    </row>
    <row r="208" spans="1:4" ht="12.75" customHeight="1">
      <c r="A208" s="145">
        <v>48</v>
      </c>
      <c r="B208" s="62" t="s">
        <v>424</v>
      </c>
      <c r="C208" s="55" t="s">
        <v>657</v>
      </c>
      <c r="D208" s="174">
        <v>7113756</v>
      </c>
    </row>
    <row r="209" spans="1:4" ht="12.75" customHeight="1">
      <c r="A209" s="146">
        <v>49</v>
      </c>
      <c r="B209" s="64" t="s">
        <v>704</v>
      </c>
      <c r="C209" s="65" t="s">
        <v>79</v>
      </c>
      <c r="D209" s="177">
        <f>D194+D195+D196+D197+D198+D199+D200+D203+D206+D207+D208</f>
        <v>13798686</v>
      </c>
    </row>
    <row r="210" spans="1:4" ht="12.75" customHeight="1">
      <c r="A210" s="145">
        <v>50</v>
      </c>
      <c r="B210" s="62" t="s">
        <v>426</v>
      </c>
      <c r="C210" s="55" t="s">
        <v>427</v>
      </c>
      <c r="D210" s="174"/>
    </row>
    <row r="211" spans="1:4" ht="12.75" customHeight="1">
      <c r="A211" s="145">
        <v>51</v>
      </c>
      <c r="B211" s="62" t="s">
        <v>428</v>
      </c>
      <c r="C211" s="55" t="s">
        <v>429</v>
      </c>
      <c r="D211" s="174"/>
    </row>
    <row r="212" spans="1:4" ht="12.75" customHeight="1">
      <c r="A212" s="145">
        <v>52</v>
      </c>
      <c r="B212" s="62" t="s">
        <v>430</v>
      </c>
      <c r="C212" s="55" t="s">
        <v>431</v>
      </c>
      <c r="D212" s="174">
        <v>94488</v>
      </c>
    </row>
    <row r="213" spans="1:4" ht="12.75" customHeight="1">
      <c r="A213" s="145">
        <v>53</v>
      </c>
      <c r="B213" s="62" t="s">
        <v>432</v>
      </c>
      <c r="C213" s="55" t="s">
        <v>433</v>
      </c>
      <c r="D213" s="174"/>
    </row>
    <row r="214" spans="1:4" ht="12.75" customHeight="1">
      <c r="A214" s="145">
        <v>54</v>
      </c>
      <c r="B214" s="62" t="s">
        <v>434</v>
      </c>
      <c r="C214" s="55" t="s">
        <v>435</v>
      </c>
      <c r="D214" s="174"/>
    </row>
    <row r="215" spans="1:4" ht="12.75" customHeight="1">
      <c r="A215" s="146">
        <v>55</v>
      </c>
      <c r="B215" s="59" t="s">
        <v>705</v>
      </c>
      <c r="C215" s="65" t="s">
        <v>436</v>
      </c>
      <c r="D215" s="177">
        <f>SUM(D210:D214)</f>
        <v>94488</v>
      </c>
    </row>
    <row r="216" spans="1:4" ht="26.25" customHeight="1">
      <c r="A216" s="145">
        <v>56</v>
      </c>
      <c r="B216" s="62" t="s">
        <v>437</v>
      </c>
      <c r="C216" s="55" t="s">
        <v>438</v>
      </c>
      <c r="D216" s="174"/>
    </row>
    <row r="217" spans="1:4" ht="26.25" customHeight="1">
      <c r="A217" s="145">
        <v>57</v>
      </c>
      <c r="B217" s="58" t="s">
        <v>671</v>
      </c>
      <c r="C217" s="55" t="s">
        <v>440</v>
      </c>
      <c r="D217" s="174"/>
    </row>
    <row r="218" spans="1:4" ht="25.5" customHeight="1">
      <c r="A218" s="145">
        <v>58</v>
      </c>
      <c r="B218" s="62" t="s">
        <v>706</v>
      </c>
      <c r="C218" s="55" t="s">
        <v>442</v>
      </c>
      <c r="D218" s="174"/>
    </row>
    <row r="219" spans="1:4" ht="24" customHeight="1">
      <c r="A219" s="145">
        <v>59</v>
      </c>
      <c r="B219" s="62" t="s">
        <v>439</v>
      </c>
      <c r="C219" s="55" t="s">
        <v>658</v>
      </c>
      <c r="D219" s="174"/>
    </row>
    <row r="220" spans="1:4" ht="12.75" customHeight="1">
      <c r="A220" s="145">
        <v>60</v>
      </c>
      <c r="B220" s="62" t="s">
        <v>441</v>
      </c>
      <c r="C220" s="55" t="s">
        <v>659</v>
      </c>
      <c r="D220" s="174">
        <v>505400</v>
      </c>
    </row>
    <row r="221" spans="1:4" ht="12.75" customHeight="1">
      <c r="A221" s="146">
        <v>61</v>
      </c>
      <c r="B221" s="59" t="s">
        <v>707</v>
      </c>
      <c r="C221" s="65" t="s">
        <v>443</v>
      </c>
      <c r="D221" s="177">
        <f>SUM(D216:D220)</f>
        <v>505400</v>
      </c>
    </row>
    <row r="222" spans="1:4" ht="24.75" customHeight="1">
      <c r="A222" s="145">
        <v>62</v>
      </c>
      <c r="B222" s="62" t="s">
        <v>444</v>
      </c>
      <c r="C222" s="55" t="s">
        <v>445</v>
      </c>
      <c r="D222" s="174"/>
    </row>
    <row r="223" spans="1:4" ht="26.25" customHeight="1">
      <c r="A223" s="145">
        <v>63</v>
      </c>
      <c r="B223" s="58" t="s">
        <v>672</v>
      </c>
      <c r="C223" s="55" t="s">
        <v>447</v>
      </c>
      <c r="D223" s="174"/>
    </row>
    <row r="224" spans="1:4" ht="27.75" customHeight="1">
      <c r="A224" s="145">
        <v>64</v>
      </c>
      <c r="B224" s="58" t="s">
        <v>708</v>
      </c>
      <c r="C224" s="55" t="s">
        <v>449</v>
      </c>
      <c r="D224" s="174"/>
    </row>
    <row r="225" spans="1:4" ht="26.25" customHeight="1">
      <c r="A225" s="145">
        <v>65</v>
      </c>
      <c r="B225" s="58" t="s">
        <v>446</v>
      </c>
      <c r="C225" s="55" t="s">
        <v>660</v>
      </c>
      <c r="D225" s="174">
        <v>156533</v>
      </c>
    </row>
    <row r="226" spans="1:4" ht="12.75" customHeight="1">
      <c r="A226" s="145">
        <v>66</v>
      </c>
      <c r="B226" s="123" t="s">
        <v>448</v>
      </c>
      <c r="C226" s="151" t="s">
        <v>661</v>
      </c>
      <c r="D226" s="175"/>
    </row>
    <row r="227" spans="1:4" ht="12.75" customHeight="1">
      <c r="A227" s="146">
        <v>67</v>
      </c>
      <c r="B227" s="152" t="s">
        <v>709</v>
      </c>
      <c r="C227" s="153" t="s">
        <v>450</v>
      </c>
      <c r="D227" s="185">
        <f>SUM(D222:D226)</f>
        <v>156533</v>
      </c>
    </row>
    <row r="228" spans="1:4" ht="12.75" customHeight="1">
      <c r="A228" s="146">
        <v>68</v>
      </c>
      <c r="B228" s="154" t="s">
        <v>710</v>
      </c>
      <c r="C228" s="155" t="s">
        <v>451</v>
      </c>
      <c r="D228" s="186">
        <f>D173+D179+D193+D209+D215+D221+D227</f>
        <v>24300497</v>
      </c>
    </row>
    <row r="229" ht="12.75">
      <c r="D229" s="182"/>
    </row>
    <row r="230" ht="12.75">
      <c r="D230" s="182"/>
    </row>
    <row r="231" ht="12.75">
      <c r="D231" s="182"/>
    </row>
    <row r="232" ht="12.75">
      <c r="D232" s="182"/>
    </row>
    <row r="233" ht="12.75">
      <c r="D233" s="182"/>
    </row>
    <row r="234" ht="12.75">
      <c r="D234" s="182"/>
    </row>
    <row r="235" ht="12.75">
      <c r="D235" s="182"/>
    </row>
    <row r="236" ht="12.75">
      <c r="D236" s="182"/>
    </row>
    <row r="237" ht="12.75">
      <c r="D237" s="182"/>
    </row>
    <row r="238" ht="12.75">
      <c r="D238" s="182"/>
    </row>
    <row r="239" ht="12.75">
      <c r="D239" s="182"/>
    </row>
    <row r="240" ht="12.75">
      <c r="D240" s="182"/>
    </row>
    <row r="241" ht="12.75">
      <c r="D241" s="182"/>
    </row>
    <row r="242" ht="12.75">
      <c r="D242" s="182"/>
    </row>
    <row r="243" ht="12.75">
      <c r="D243" s="182"/>
    </row>
    <row r="244" ht="12.75">
      <c r="D244" s="182"/>
    </row>
    <row r="245" ht="12.75">
      <c r="D245" s="182"/>
    </row>
    <row r="246" ht="12.75">
      <c r="D246" s="182"/>
    </row>
    <row r="247" ht="12.75">
      <c r="D247" s="182"/>
    </row>
    <row r="248" ht="12.75">
      <c r="D248" s="182"/>
    </row>
    <row r="249" ht="12.75">
      <c r="D249" s="182"/>
    </row>
    <row r="250" ht="12.75">
      <c r="D250" s="182"/>
    </row>
    <row r="251" ht="12.75">
      <c r="D251" s="182"/>
    </row>
    <row r="252" ht="12.75">
      <c r="D252" s="182"/>
    </row>
    <row r="253" ht="12.75">
      <c r="D253" s="182"/>
    </row>
    <row r="254" spans="1:4" ht="12.75" customHeight="1">
      <c r="A254" s="131" t="s">
        <v>85</v>
      </c>
      <c r="B254" s="132" t="s">
        <v>86</v>
      </c>
      <c r="C254" s="54" t="s">
        <v>87</v>
      </c>
      <c r="D254" s="48" t="s">
        <v>1171</v>
      </c>
    </row>
    <row r="255" spans="1:4" ht="12.75">
      <c r="A255" s="133" t="s">
        <v>89</v>
      </c>
      <c r="B255" s="55" t="s">
        <v>90</v>
      </c>
      <c r="C255" s="55" t="s">
        <v>91</v>
      </c>
      <c r="D255" s="183" t="s">
        <v>92</v>
      </c>
    </row>
    <row r="256" spans="1:4" ht="12.75" customHeight="1">
      <c r="A256" s="145" t="s">
        <v>93</v>
      </c>
      <c r="B256" s="143" t="s">
        <v>673</v>
      </c>
      <c r="C256" s="58" t="s">
        <v>452</v>
      </c>
      <c r="D256" s="174"/>
    </row>
    <row r="257" spans="1:4" ht="12.75" customHeight="1">
      <c r="A257" s="145" t="s">
        <v>96</v>
      </c>
      <c r="B257" s="62" t="s">
        <v>453</v>
      </c>
      <c r="C257" s="58" t="s">
        <v>454</v>
      </c>
      <c r="D257" s="174"/>
    </row>
    <row r="258" spans="1:4" ht="12.75" customHeight="1">
      <c r="A258" s="145" t="s">
        <v>99</v>
      </c>
      <c r="B258" s="143" t="s">
        <v>711</v>
      </c>
      <c r="C258" s="58" t="s">
        <v>455</v>
      </c>
      <c r="D258" s="174"/>
    </row>
    <row r="259" spans="1:4" ht="12.75" customHeight="1">
      <c r="A259" s="146" t="s">
        <v>102</v>
      </c>
      <c r="B259" s="64" t="s">
        <v>456</v>
      </c>
      <c r="C259" s="59" t="s">
        <v>457</v>
      </c>
      <c r="D259" s="177"/>
    </row>
    <row r="260" spans="1:4" ht="12.75" customHeight="1">
      <c r="A260" s="145" t="s">
        <v>105</v>
      </c>
      <c r="B260" s="62" t="s">
        <v>458</v>
      </c>
      <c r="C260" s="58" t="s">
        <v>459</v>
      </c>
      <c r="D260" s="174"/>
    </row>
    <row r="261" spans="1:4" ht="12.75" customHeight="1">
      <c r="A261" s="145" t="s">
        <v>108</v>
      </c>
      <c r="B261" s="143" t="s">
        <v>712</v>
      </c>
      <c r="C261" s="58" t="s">
        <v>460</v>
      </c>
      <c r="D261" s="174"/>
    </row>
    <row r="262" spans="1:4" ht="12.75" customHeight="1">
      <c r="A262" s="145" t="s">
        <v>111</v>
      </c>
      <c r="B262" s="62" t="s">
        <v>461</v>
      </c>
      <c r="C262" s="58" t="s">
        <v>462</v>
      </c>
      <c r="D262" s="174"/>
    </row>
    <row r="263" spans="1:4" ht="12.75" customHeight="1">
      <c r="A263" s="145" t="s">
        <v>114</v>
      </c>
      <c r="B263" s="143" t="s">
        <v>713</v>
      </c>
      <c r="C263" s="58" t="s">
        <v>463</v>
      </c>
      <c r="D263" s="174"/>
    </row>
    <row r="264" spans="1:4" ht="12.75" customHeight="1">
      <c r="A264" s="146" t="s">
        <v>117</v>
      </c>
      <c r="B264" s="156" t="s">
        <v>464</v>
      </c>
      <c r="C264" s="59" t="s">
        <v>465</v>
      </c>
      <c r="D264" s="174"/>
    </row>
    <row r="265" spans="1:4" ht="12.75" customHeight="1">
      <c r="A265" s="145" t="s">
        <v>120</v>
      </c>
      <c r="B265" s="157" t="s">
        <v>466</v>
      </c>
      <c r="C265" s="158" t="s">
        <v>467</v>
      </c>
      <c r="D265" s="174">
        <v>26124498</v>
      </c>
    </row>
    <row r="266" spans="1:4" ht="12.75" customHeight="1">
      <c r="A266" s="145" t="s">
        <v>123</v>
      </c>
      <c r="B266" s="157" t="s">
        <v>468</v>
      </c>
      <c r="C266" s="158" t="s">
        <v>469</v>
      </c>
      <c r="D266" s="174"/>
    </row>
    <row r="267" spans="1:4" ht="12.75" customHeight="1">
      <c r="A267" s="146" t="s">
        <v>126</v>
      </c>
      <c r="B267" s="159" t="s">
        <v>470</v>
      </c>
      <c r="C267" s="59" t="s">
        <v>471</v>
      </c>
      <c r="D267" s="177">
        <f>SUM(D265:D266)</f>
        <v>26124498</v>
      </c>
    </row>
    <row r="268" spans="1:4" ht="12.75" customHeight="1">
      <c r="A268" s="145" t="s">
        <v>129</v>
      </c>
      <c r="B268" s="143" t="s">
        <v>472</v>
      </c>
      <c r="C268" s="58" t="s">
        <v>473</v>
      </c>
      <c r="D268" s="174"/>
    </row>
    <row r="269" spans="1:4" ht="12.75" customHeight="1">
      <c r="A269" s="145" t="s">
        <v>132</v>
      </c>
      <c r="B269" s="143" t="s">
        <v>474</v>
      </c>
      <c r="C269" s="58" t="s">
        <v>475</v>
      </c>
      <c r="D269" s="174"/>
    </row>
    <row r="270" spans="1:4" ht="12.75" customHeight="1">
      <c r="A270" s="145" t="s">
        <v>135</v>
      </c>
      <c r="B270" s="143" t="s">
        <v>476</v>
      </c>
      <c r="C270" s="58" t="s">
        <v>477</v>
      </c>
      <c r="D270" s="174">
        <v>417650762</v>
      </c>
    </row>
    <row r="271" spans="1:4" ht="12.75" customHeight="1">
      <c r="A271" s="145" t="s">
        <v>138</v>
      </c>
      <c r="B271" s="143" t="s">
        <v>674</v>
      </c>
      <c r="C271" s="58" t="s">
        <v>478</v>
      </c>
      <c r="D271" s="174"/>
    </row>
    <row r="272" spans="1:4" ht="12.75" customHeight="1">
      <c r="A272" s="145" t="s">
        <v>141</v>
      </c>
      <c r="B272" s="62" t="s">
        <v>479</v>
      </c>
      <c r="C272" s="58" t="s">
        <v>480</v>
      </c>
      <c r="D272" s="174"/>
    </row>
    <row r="273" spans="1:4" ht="12.75" customHeight="1">
      <c r="A273" s="145" t="s">
        <v>144</v>
      </c>
      <c r="B273" s="62" t="s">
        <v>714</v>
      </c>
      <c r="C273" s="58" t="s">
        <v>662</v>
      </c>
      <c r="D273" s="174"/>
    </row>
    <row r="274" spans="1:4" ht="12.75" customHeight="1">
      <c r="A274" s="145" t="s">
        <v>147</v>
      </c>
      <c r="B274" s="62" t="s">
        <v>663</v>
      </c>
      <c r="C274" s="58" t="s">
        <v>664</v>
      </c>
      <c r="D274" s="174"/>
    </row>
    <row r="275" spans="1:4" ht="12.75" customHeight="1">
      <c r="A275" s="146" t="s">
        <v>149</v>
      </c>
      <c r="B275" s="64" t="s">
        <v>665</v>
      </c>
      <c r="C275" s="59" t="s">
        <v>666</v>
      </c>
      <c r="D275" s="174"/>
    </row>
    <row r="276" spans="1:4" ht="12.75" customHeight="1">
      <c r="A276" s="146" t="s">
        <v>151</v>
      </c>
      <c r="B276" s="64" t="s">
        <v>715</v>
      </c>
      <c r="C276" s="59" t="s">
        <v>481</v>
      </c>
      <c r="D276" s="177">
        <f>D259+D264+D267+D270+D275</f>
        <v>443775260</v>
      </c>
    </row>
    <row r="277" spans="1:4" ht="12.75" customHeight="1">
      <c r="A277" s="145" t="s">
        <v>154</v>
      </c>
      <c r="B277" s="62" t="s">
        <v>716</v>
      </c>
      <c r="C277" s="58" t="s">
        <v>482</v>
      </c>
      <c r="D277" s="174"/>
    </row>
    <row r="278" spans="1:4" ht="12.75" customHeight="1">
      <c r="A278" s="145" t="s">
        <v>157</v>
      </c>
      <c r="B278" s="62" t="s">
        <v>483</v>
      </c>
      <c r="C278" s="58" t="s">
        <v>484</v>
      </c>
      <c r="D278" s="174"/>
    </row>
    <row r="279" spans="1:4" ht="12.75" customHeight="1">
      <c r="A279" s="145" t="s">
        <v>160</v>
      </c>
      <c r="B279" s="143" t="s">
        <v>485</v>
      </c>
      <c r="C279" s="58" t="s">
        <v>486</v>
      </c>
      <c r="D279" s="174"/>
    </row>
    <row r="280" spans="1:4" ht="12.75" customHeight="1">
      <c r="A280" s="145" t="s">
        <v>163</v>
      </c>
      <c r="B280" s="143" t="s">
        <v>717</v>
      </c>
      <c r="C280" s="58" t="s">
        <v>487</v>
      </c>
      <c r="D280" s="174"/>
    </row>
    <row r="281" spans="1:4" ht="12.75" customHeight="1">
      <c r="A281" s="145" t="s">
        <v>166</v>
      </c>
      <c r="B281" s="143" t="s">
        <v>667</v>
      </c>
      <c r="C281" s="58" t="s">
        <v>668</v>
      </c>
      <c r="D281" s="174"/>
    </row>
    <row r="282" spans="1:4" ht="12.75" customHeight="1">
      <c r="A282" s="146" t="s">
        <v>169</v>
      </c>
      <c r="B282" s="147" t="s">
        <v>718</v>
      </c>
      <c r="C282" s="59" t="s">
        <v>488</v>
      </c>
      <c r="D282" s="174"/>
    </row>
    <row r="283" spans="1:4" ht="12.75" customHeight="1">
      <c r="A283" s="145" t="s">
        <v>172</v>
      </c>
      <c r="B283" s="62" t="s">
        <v>489</v>
      </c>
      <c r="C283" s="58" t="s">
        <v>490</v>
      </c>
      <c r="D283" s="174"/>
    </row>
    <row r="284" spans="1:4" ht="12.75" customHeight="1">
      <c r="A284" s="145" t="s">
        <v>175</v>
      </c>
      <c r="B284" s="62" t="s">
        <v>669</v>
      </c>
      <c r="C284" s="58" t="s">
        <v>670</v>
      </c>
      <c r="D284" s="174"/>
    </row>
    <row r="285" spans="1:4" ht="12.75" customHeight="1">
      <c r="A285" s="146" t="s">
        <v>178</v>
      </c>
      <c r="B285" s="147" t="s">
        <v>719</v>
      </c>
      <c r="C285" s="59" t="s">
        <v>491</v>
      </c>
      <c r="D285" s="177">
        <f>D276+D282+D283+D284</f>
        <v>443775260</v>
      </c>
    </row>
    <row r="286" ht="13.5" thickBot="1">
      <c r="D286" s="182"/>
    </row>
    <row r="287" spans="1:4" ht="13.5" thickBot="1">
      <c r="A287" s="148" t="s">
        <v>492</v>
      </c>
      <c r="B287" s="66"/>
      <c r="C287" s="66"/>
      <c r="D287" s="184">
        <f>D228+D285</f>
        <v>468075757</v>
      </c>
    </row>
    <row r="288" ht="12.75">
      <c r="D288" s="182"/>
    </row>
    <row r="289" ht="12.75">
      <c r="D289" s="182"/>
    </row>
    <row r="290" ht="12.75">
      <c r="D290" s="182"/>
    </row>
    <row r="291" ht="12.75">
      <c r="D291" s="182"/>
    </row>
    <row r="292" ht="12.75">
      <c r="D292" s="182"/>
    </row>
    <row r="293" ht="12.75">
      <c r="D293" s="182"/>
    </row>
    <row r="294" ht="12.75">
      <c r="D294" s="182"/>
    </row>
    <row r="295" ht="12.75">
      <c r="D295" s="182"/>
    </row>
    <row r="296" ht="12.75">
      <c r="D296" s="182"/>
    </row>
    <row r="297" ht="12.75">
      <c r="D297" s="182"/>
    </row>
    <row r="298" ht="12.75">
      <c r="D298" s="182"/>
    </row>
    <row r="299" ht="12.75">
      <c r="D299" s="182"/>
    </row>
    <row r="300" ht="12.75">
      <c r="D300" s="182"/>
    </row>
    <row r="301" ht="12.75">
      <c r="D301" s="182"/>
    </row>
    <row r="302" ht="12.75">
      <c r="D302" s="182"/>
    </row>
    <row r="303" ht="12.75">
      <c r="D303" s="182"/>
    </row>
    <row r="304" ht="12.75">
      <c r="D304" s="182"/>
    </row>
    <row r="305" ht="12.75">
      <c r="D305" s="182"/>
    </row>
    <row r="306" ht="12.75">
      <c r="D306" s="182"/>
    </row>
    <row r="307" ht="12.75">
      <c r="D307" s="182"/>
    </row>
    <row r="308" ht="12.75">
      <c r="D308" s="182"/>
    </row>
    <row r="309" ht="12.75">
      <c r="D309" s="182"/>
    </row>
    <row r="310" ht="12.75">
      <c r="D310" s="182"/>
    </row>
    <row r="311" ht="12.75">
      <c r="D311" s="182"/>
    </row>
    <row r="312" ht="12.75">
      <c r="D312" s="182"/>
    </row>
    <row r="313" ht="12.75">
      <c r="D313" s="182"/>
    </row>
    <row r="314" ht="12.75">
      <c r="D314" s="182"/>
    </row>
    <row r="315" ht="12.75">
      <c r="D315" s="182"/>
    </row>
    <row r="316" ht="12.75">
      <c r="D316" s="182"/>
    </row>
    <row r="317" ht="12.75">
      <c r="D317" s="182"/>
    </row>
    <row r="318" ht="12.75">
      <c r="D318" s="182"/>
    </row>
    <row r="319" ht="12.75">
      <c r="D319" s="182"/>
    </row>
    <row r="320" ht="12.75">
      <c r="D320" s="182"/>
    </row>
    <row r="321" ht="12.75">
      <c r="D321" s="182"/>
    </row>
    <row r="322" ht="12.75">
      <c r="D322" s="182"/>
    </row>
    <row r="323" ht="12.75">
      <c r="D323" s="182"/>
    </row>
    <row r="324" ht="12.75">
      <c r="D324" s="182"/>
    </row>
    <row r="325" ht="12.75">
      <c r="D325" s="182"/>
    </row>
    <row r="326" ht="12.75">
      <c r="D326" s="182"/>
    </row>
    <row r="327" ht="12.75">
      <c r="D327" s="182"/>
    </row>
    <row r="328" ht="12.75">
      <c r="D328" s="182"/>
    </row>
    <row r="329" ht="12.75">
      <c r="D329" s="182"/>
    </row>
    <row r="330" ht="12.75">
      <c r="D330" s="182"/>
    </row>
    <row r="331" ht="12.75">
      <c r="D331" s="182"/>
    </row>
    <row r="332" ht="12.75">
      <c r="D332" s="182"/>
    </row>
    <row r="333" ht="12.75">
      <c r="D333" s="182"/>
    </row>
    <row r="334" ht="12.75">
      <c r="D334" s="182"/>
    </row>
    <row r="335" ht="12.75">
      <c r="D335" s="182"/>
    </row>
    <row r="336" ht="12.75">
      <c r="D336" s="182"/>
    </row>
    <row r="337" ht="12.75">
      <c r="D337" s="182"/>
    </row>
    <row r="338" ht="12.75">
      <c r="D338" s="182"/>
    </row>
    <row r="339" ht="12.75">
      <c r="D339" s="182"/>
    </row>
    <row r="340" ht="12.75">
      <c r="D340" s="182"/>
    </row>
    <row r="341" ht="12.75">
      <c r="D341" s="182"/>
    </row>
    <row r="342" ht="12.75">
      <c r="D342" s="182"/>
    </row>
    <row r="343" ht="12.75">
      <c r="D343" s="182"/>
    </row>
    <row r="344" ht="12.75">
      <c r="D344" s="182"/>
    </row>
    <row r="345" ht="12.75">
      <c r="D345" s="182"/>
    </row>
    <row r="346" ht="12.75">
      <c r="D346" s="182"/>
    </row>
    <row r="347" ht="12.75">
      <c r="D347" s="182"/>
    </row>
    <row r="348" ht="12.75">
      <c r="D348" s="182"/>
    </row>
    <row r="349" ht="12.75">
      <c r="D349" s="182"/>
    </row>
    <row r="350" ht="12.75">
      <c r="D350" s="182"/>
    </row>
    <row r="351" ht="12.75">
      <c r="D351" s="182"/>
    </row>
    <row r="352" ht="12.75">
      <c r="D352" s="182"/>
    </row>
    <row r="353" ht="12.75">
      <c r="D353" s="182"/>
    </row>
    <row r="354" ht="12.75">
      <c r="D354" s="182"/>
    </row>
    <row r="355" ht="12.75">
      <c r="D355" s="182"/>
    </row>
    <row r="356" ht="12.75">
      <c r="D356" s="182"/>
    </row>
    <row r="357" ht="12.75">
      <c r="D357" s="182"/>
    </row>
    <row r="358" ht="12.75">
      <c r="D358" s="182"/>
    </row>
    <row r="359" ht="12.75">
      <c r="D359" s="182"/>
    </row>
    <row r="360" ht="12.75">
      <c r="D360" s="182"/>
    </row>
    <row r="361" ht="12.75">
      <c r="D361" s="182"/>
    </row>
    <row r="362" ht="12.75">
      <c r="D362" s="182"/>
    </row>
    <row r="363" ht="12.75">
      <c r="D363" s="182"/>
    </row>
    <row r="364" ht="12.75">
      <c r="D364" s="182"/>
    </row>
    <row r="365" ht="12.75">
      <c r="D365" s="182"/>
    </row>
    <row r="366" ht="12.75">
      <c r="D366" s="182"/>
    </row>
    <row r="367" ht="12.75">
      <c r="D367" s="182"/>
    </row>
    <row r="368" ht="12.75">
      <c r="D368" s="182"/>
    </row>
    <row r="369" ht="12.75">
      <c r="D369" s="182"/>
    </row>
    <row r="370" ht="12.75">
      <c r="D370" s="182"/>
    </row>
    <row r="371" ht="12.75">
      <c r="D371" s="182"/>
    </row>
    <row r="372" ht="12.75">
      <c r="D372" s="182"/>
    </row>
    <row r="373" ht="12.75">
      <c r="D373" s="182"/>
    </row>
    <row r="374" ht="12.75">
      <c r="D374" s="182"/>
    </row>
    <row r="375" ht="12.75">
      <c r="D375" s="182"/>
    </row>
    <row r="376" ht="12.75">
      <c r="D376" s="182"/>
    </row>
    <row r="377" ht="12.75">
      <c r="D377" s="182"/>
    </row>
    <row r="378" ht="12.75">
      <c r="D378" s="182"/>
    </row>
    <row r="379" ht="12.75">
      <c r="D379" s="182"/>
    </row>
    <row r="380" ht="12.75">
      <c r="D380" s="182"/>
    </row>
    <row r="381" ht="12.75">
      <c r="D381" s="182"/>
    </row>
    <row r="382" ht="12.75">
      <c r="D382" s="182"/>
    </row>
    <row r="383" ht="12.75">
      <c r="D383" s="182"/>
    </row>
    <row r="384" ht="12.75">
      <c r="D384" s="182"/>
    </row>
    <row r="385" ht="12.75">
      <c r="D385" s="182"/>
    </row>
    <row r="386" ht="12.75">
      <c r="D386" s="182"/>
    </row>
    <row r="387" ht="12.75">
      <c r="D387" s="182"/>
    </row>
    <row r="388" ht="12.75">
      <c r="D388" s="182"/>
    </row>
    <row r="389" ht="12.75">
      <c r="D389" s="182"/>
    </row>
    <row r="390" ht="12.75">
      <c r="D390" s="182"/>
    </row>
    <row r="391" ht="12.75">
      <c r="D391" s="182"/>
    </row>
    <row r="392" ht="12.75">
      <c r="D392" s="182"/>
    </row>
    <row r="393" ht="12.75">
      <c r="D393" s="182"/>
    </row>
    <row r="394" ht="12.75">
      <c r="D394" s="182"/>
    </row>
    <row r="395" ht="12.75">
      <c r="D395" s="182"/>
    </row>
    <row r="396" ht="12.75">
      <c r="D396" s="182"/>
    </row>
    <row r="397" ht="12.75">
      <c r="D397" s="182"/>
    </row>
    <row r="398" ht="12.75">
      <c r="D398" s="182"/>
    </row>
    <row r="399" ht="12.75">
      <c r="D399" s="182"/>
    </row>
    <row r="400" ht="12.75">
      <c r="D400" s="182"/>
    </row>
    <row r="401" ht="12.75">
      <c r="D401" s="182"/>
    </row>
    <row r="402" ht="12.75">
      <c r="D402" s="182"/>
    </row>
    <row r="403" ht="12.75">
      <c r="D403" s="182"/>
    </row>
    <row r="404" ht="12.75">
      <c r="D404" s="182"/>
    </row>
    <row r="405" ht="12.75">
      <c r="D405" s="182"/>
    </row>
    <row r="406" ht="12.75">
      <c r="D406" s="182"/>
    </row>
    <row r="407" ht="12.75">
      <c r="D407" s="182"/>
    </row>
    <row r="408" ht="12.75">
      <c r="D408" s="182"/>
    </row>
    <row r="409" ht="12.75">
      <c r="D409" s="182"/>
    </row>
    <row r="410" ht="12.75">
      <c r="D410" s="182"/>
    </row>
    <row r="411" ht="12.75">
      <c r="D411" s="182"/>
    </row>
    <row r="412" ht="12.75">
      <c r="D412" s="182"/>
    </row>
    <row r="413" ht="12.75">
      <c r="D413" s="182"/>
    </row>
    <row r="414" ht="12.75">
      <c r="D414" s="182"/>
    </row>
    <row r="415" ht="12.75">
      <c r="D415" s="182"/>
    </row>
    <row r="416" ht="12.75">
      <c r="D416" s="182"/>
    </row>
    <row r="417" ht="12.75">
      <c r="D417" s="182"/>
    </row>
    <row r="418" ht="12.75">
      <c r="D418" s="182"/>
    </row>
    <row r="419" ht="12.75">
      <c r="D419" s="182"/>
    </row>
    <row r="420" ht="12.75">
      <c r="D420" s="182"/>
    </row>
    <row r="421" ht="12.75">
      <c r="D421" s="182"/>
    </row>
    <row r="422" ht="12.75">
      <c r="D422" s="182"/>
    </row>
    <row r="423" ht="12.75">
      <c r="D423" s="182"/>
    </row>
    <row r="424" ht="12.75">
      <c r="D424" s="182"/>
    </row>
    <row r="425" ht="12.75">
      <c r="D425" s="182"/>
    </row>
    <row r="426" ht="12.75">
      <c r="D426" s="182"/>
    </row>
    <row r="427" ht="12.75">
      <c r="D427" s="182"/>
    </row>
    <row r="428" ht="12.75">
      <c r="D428" s="182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0"/>
  <sheetViews>
    <sheetView zoomScalePageLayoutView="0" workbookViewId="0" topLeftCell="A43">
      <selection activeCell="A56" sqref="A56"/>
    </sheetView>
  </sheetViews>
  <sheetFormatPr defaultColWidth="9.00390625" defaultRowHeight="12.75"/>
  <cols>
    <col min="1" max="1" width="60.875" style="0" customWidth="1"/>
    <col min="2" max="2" width="20.25390625" style="80" customWidth="1"/>
    <col min="3" max="3" width="18.00390625" style="80" customWidth="1"/>
    <col min="4" max="4" width="10.625" style="80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754</v>
      </c>
      <c r="F1" s="81" t="s">
        <v>1170</v>
      </c>
      <c r="G1" s="343"/>
    </row>
    <row r="3" spans="1:6" ht="12.75">
      <c r="A3" s="393" t="s">
        <v>605</v>
      </c>
      <c r="B3" s="393"/>
      <c r="C3" s="393"/>
      <c r="D3" s="393"/>
      <c r="E3" s="393"/>
      <c r="F3" s="393"/>
    </row>
    <row r="4" spans="1:6" ht="12.75">
      <c r="A4" s="393" t="s">
        <v>838</v>
      </c>
      <c r="B4" s="393"/>
      <c r="C4" s="393"/>
      <c r="D4" s="393"/>
      <c r="E4" s="393"/>
      <c r="F4" s="393"/>
    </row>
    <row r="5" spans="1:6" ht="68.25" customHeight="1">
      <c r="A5" s="344" t="s">
        <v>509</v>
      </c>
      <c r="B5" s="75" t="s">
        <v>1079</v>
      </c>
      <c r="C5" s="75" t="s">
        <v>510</v>
      </c>
      <c r="D5" s="75" t="s">
        <v>511</v>
      </c>
      <c r="E5" s="345" t="s">
        <v>1080</v>
      </c>
      <c r="F5" s="75" t="s">
        <v>1062</v>
      </c>
    </row>
    <row r="6" spans="1:13" ht="15" customHeight="1">
      <c r="A6" s="219" t="s">
        <v>513</v>
      </c>
      <c r="B6" s="76"/>
      <c r="C6" s="76"/>
      <c r="D6" s="76"/>
      <c r="E6" s="220"/>
      <c r="F6" s="220"/>
      <c r="H6" s="286"/>
      <c r="I6" s="286"/>
      <c r="J6" s="286"/>
      <c r="K6" s="286"/>
      <c r="L6" s="286"/>
      <c r="M6" s="286"/>
    </row>
    <row r="7" spans="1:13" ht="12.75">
      <c r="A7" s="221" t="s">
        <v>738</v>
      </c>
      <c r="B7" s="77"/>
      <c r="C7" s="77">
        <v>1517000</v>
      </c>
      <c r="D7" s="77">
        <v>30000000</v>
      </c>
      <c r="E7" s="77">
        <f>SUM(B7:D7)</f>
        <v>31517000</v>
      </c>
      <c r="F7" s="77">
        <v>10327665</v>
      </c>
      <c r="H7" s="119"/>
      <c r="I7" s="119"/>
      <c r="J7" s="119"/>
      <c r="K7" s="119"/>
      <c r="L7" s="119"/>
      <c r="M7" s="119"/>
    </row>
    <row r="8" spans="1:6" ht="12.75">
      <c r="A8" s="221" t="s">
        <v>739</v>
      </c>
      <c r="B8" s="77"/>
      <c r="C8" s="77"/>
      <c r="D8" s="77">
        <v>3000000</v>
      </c>
      <c r="E8" s="77">
        <f>SUM(B8:D8)</f>
        <v>3000000</v>
      </c>
      <c r="F8" s="77">
        <v>3000000</v>
      </c>
    </row>
    <row r="9" spans="1:6" ht="12.75">
      <c r="A9" s="222" t="s">
        <v>840</v>
      </c>
      <c r="B9" s="77">
        <v>600000</v>
      </c>
      <c r="C9" s="77"/>
      <c r="D9" s="77"/>
      <c r="E9" s="77">
        <f>SUM(B9:D9)</f>
        <v>600000</v>
      </c>
      <c r="F9" s="77">
        <v>600000</v>
      </c>
    </row>
    <row r="10" spans="1:6" ht="12.75">
      <c r="A10" s="222" t="s">
        <v>841</v>
      </c>
      <c r="B10" s="77">
        <v>313867631</v>
      </c>
      <c r="C10" s="77"/>
      <c r="D10" s="77"/>
      <c r="E10" s="77">
        <f>SUM(B10:D10)</f>
        <v>313867631</v>
      </c>
      <c r="F10" s="77">
        <v>313867631</v>
      </c>
    </row>
    <row r="11" spans="1:6" ht="12.75">
      <c r="A11" s="222" t="s">
        <v>746</v>
      </c>
      <c r="B11" s="77"/>
      <c r="C11" s="77"/>
      <c r="D11" s="77"/>
      <c r="E11" s="77"/>
      <c r="F11" s="77"/>
    </row>
    <row r="12" spans="1:6" ht="12.75">
      <c r="A12" s="222" t="s">
        <v>842</v>
      </c>
      <c r="B12" s="77"/>
      <c r="C12" s="77"/>
      <c r="D12" s="77">
        <v>1640000</v>
      </c>
      <c r="E12" s="77">
        <v>1640000</v>
      </c>
      <c r="F12" s="77">
        <v>1640000</v>
      </c>
    </row>
    <row r="13" spans="1:6" ht="12.75">
      <c r="A13" s="223" t="s">
        <v>747</v>
      </c>
      <c r="B13" s="77"/>
      <c r="C13" s="77"/>
      <c r="D13" s="77">
        <v>500000</v>
      </c>
      <c r="E13" s="77">
        <v>0</v>
      </c>
      <c r="F13" s="77">
        <v>0</v>
      </c>
    </row>
    <row r="14" spans="1:6" ht="12.75">
      <c r="A14" s="222" t="s">
        <v>843</v>
      </c>
      <c r="B14" s="77"/>
      <c r="C14" s="77"/>
      <c r="D14" s="77">
        <v>127000</v>
      </c>
      <c r="E14" s="77">
        <v>0</v>
      </c>
      <c r="F14" s="77">
        <v>0</v>
      </c>
    </row>
    <row r="15" spans="1:6" ht="12.75">
      <c r="A15" s="222" t="s">
        <v>844</v>
      </c>
      <c r="B15" s="77"/>
      <c r="C15" s="77"/>
      <c r="D15" s="77">
        <v>500000</v>
      </c>
      <c r="E15" s="77">
        <v>0</v>
      </c>
      <c r="F15" s="77">
        <v>0</v>
      </c>
    </row>
    <row r="16" spans="1:6" ht="12.75">
      <c r="A16" s="223" t="s">
        <v>748</v>
      </c>
      <c r="B16" s="77"/>
      <c r="C16" s="77"/>
      <c r="D16" s="77">
        <v>500000</v>
      </c>
      <c r="E16" s="77">
        <v>0</v>
      </c>
      <c r="F16" s="77">
        <v>0</v>
      </c>
    </row>
    <row r="17" spans="1:6" ht="12.75">
      <c r="A17" s="223" t="s">
        <v>749</v>
      </c>
      <c r="B17" s="77"/>
      <c r="C17" s="77">
        <v>3376000</v>
      </c>
      <c r="D17" s="77"/>
      <c r="E17" s="77">
        <f aca="true" t="shared" si="0" ref="E17:E64">SUM(B17:D17)</f>
        <v>3376000</v>
      </c>
      <c r="F17" s="77">
        <v>3376000</v>
      </c>
    </row>
    <row r="18" spans="1:6" ht="12.75">
      <c r="A18" s="223" t="s">
        <v>750</v>
      </c>
      <c r="B18" s="77"/>
      <c r="C18" s="77"/>
      <c r="D18" s="77">
        <v>1500000</v>
      </c>
      <c r="E18" s="77">
        <f t="shared" si="0"/>
        <v>1500000</v>
      </c>
      <c r="F18" s="77">
        <v>65103</v>
      </c>
    </row>
    <row r="19" spans="1:6" ht="22.5">
      <c r="A19" s="223" t="s">
        <v>1125</v>
      </c>
      <c r="B19" s="77"/>
      <c r="C19" s="77">
        <v>10000000</v>
      </c>
      <c r="D19" s="77"/>
      <c r="E19" s="77">
        <f t="shared" si="0"/>
        <v>10000000</v>
      </c>
      <c r="F19" s="77">
        <v>110806811</v>
      </c>
    </row>
    <row r="20" spans="1:6" ht="22.5">
      <c r="A20" s="223" t="s">
        <v>865</v>
      </c>
      <c r="B20" s="77">
        <v>9623200</v>
      </c>
      <c r="C20" s="77"/>
      <c r="D20" s="77"/>
      <c r="E20" s="77">
        <f t="shared" si="0"/>
        <v>9623200</v>
      </c>
      <c r="F20" s="77">
        <v>9623200</v>
      </c>
    </row>
    <row r="21" spans="1:6" ht="12.75">
      <c r="A21" s="223" t="s">
        <v>751</v>
      </c>
      <c r="B21" s="77">
        <v>337246542</v>
      </c>
      <c r="C21" s="77"/>
      <c r="D21" s="77"/>
      <c r="E21" s="77">
        <f t="shared" si="0"/>
        <v>337246542</v>
      </c>
      <c r="F21" s="77">
        <v>337246542</v>
      </c>
    </row>
    <row r="22" spans="1:6" ht="12.75">
      <c r="A22" s="223" t="s">
        <v>752</v>
      </c>
      <c r="B22" s="77"/>
      <c r="C22" s="77"/>
      <c r="D22" s="77">
        <v>3500000</v>
      </c>
      <c r="E22" s="77">
        <f t="shared" si="0"/>
        <v>3500000</v>
      </c>
      <c r="F22" s="77">
        <v>2318900</v>
      </c>
    </row>
    <row r="23" spans="1:6" ht="12.75">
      <c r="A23" s="223" t="s">
        <v>839</v>
      </c>
      <c r="B23" s="77"/>
      <c r="C23" s="77"/>
      <c r="D23" s="77">
        <v>1500000</v>
      </c>
      <c r="E23" s="77">
        <f t="shared" si="0"/>
        <v>1500000</v>
      </c>
      <c r="F23" s="77">
        <v>1500000</v>
      </c>
    </row>
    <row r="24" spans="1:6" ht="12.75">
      <c r="A24" s="221" t="s">
        <v>863</v>
      </c>
      <c r="B24" s="77">
        <v>107950</v>
      </c>
      <c r="C24" s="77"/>
      <c r="D24" s="77"/>
      <c r="E24" s="77">
        <f t="shared" si="0"/>
        <v>107950</v>
      </c>
      <c r="F24" s="77">
        <v>107950</v>
      </c>
    </row>
    <row r="25" spans="1:6" ht="12.75">
      <c r="A25" s="223" t="s">
        <v>845</v>
      </c>
      <c r="B25" s="77"/>
      <c r="C25" s="77">
        <v>15448500</v>
      </c>
      <c r="D25" s="77"/>
      <c r="E25" s="77">
        <f t="shared" si="0"/>
        <v>15448500</v>
      </c>
      <c r="F25" s="77">
        <v>0</v>
      </c>
    </row>
    <row r="26" spans="1:6" ht="12.75">
      <c r="A26" s="221" t="s">
        <v>846</v>
      </c>
      <c r="B26" s="77"/>
      <c r="C26" s="77">
        <v>13350000</v>
      </c>
      <c r="D26" s="77"/>
      <c r="E26" s="77">
        <f t="shared" si="0"/>
        <v>13350000</v>
      </c>
      <c r="F26" s="77">
        <v>518638</v>
      </c>
    </row>
    <row r="27" spans="1:6" ht="12.75">
      <c r="A27" s="221" t="s">
        <v>847</v>
      </c>
      <c r="B27" s="77"/>
      <c r="C27" s="77"/>
      <c r="D27" s="77">
        <v>2000000</v>
      </c>
      <c r="E27" s="77">
        <f t="shared" si="0"/>
        <v>2000000</v>
      </c>
      <c r="F27" s="77">
        <v>2181606</v>
      </c>
    </row>
    <row r="28" spans="1:6" ht="12.75">
      <c r="A28" s="221" t="s">
        <v>939</v>
      </c>
      <c r="B28" s="77">
        <v>852666</v>
      </c>
      <c r="C28" s="77"/>
      <c r="D28" s="77"/>
      <c r="E28" s="77">
        <f t="shared" si="0"/>
        <v>852666</v>
      </c>
      <c r="F28" s="77">
        <v>852666</v>
      </c>
    </row>
    <row r="29" spans="1:6" ht="12.75">
      <c r="A29" s="221" t="s">
        <v>858</v>
      </c>
      <c r="B29" s="77"/>
      <c r="C29" s="77">
        <v>7172912</v>
      </c>
      <c r="D29" s="77"/>
      <c r="E29" s="77">
        <f t="shared" si="0"/>
        <v>7172912</v>
      </c>
      <c r="F29" s="77">
        <v>8283176</v>
      </c>
    </row>
    <row r="30" spans="1:6" ht="12.75">
      <c r="A30" s="221" t="s">
        <v>1095</v>
      </c>
      <c r="B30" s="77"/>
      <c r="C30" s="77"/>
      <c r="D30" s="77"/>
      <c r="E30" s="77"/>
      <c r="F30" s="77">
        <v>27442713</v>
      </c>
    </row>
    <row r="31" spans="1:6" ht="22.5">
      <c r="A31" s="221" t="s">
        <v>848</v>
      </c>
      <c r="B31" s="77">
        <v>183095593</v>
      </c>
      <c r="C31" s="77"/>
      <c r="D31" s="77"/>
      <c r="E31" s="77">
        <f t="shared" si="0"/>
        <v>183095593</v>
      </c>
      <c r="F31" s="77">
        <v>227574327</v>
      </c>
    </row>
    <row r="32" spans="1:6" ht="22.5">
      <c r="A32" s="221" t="s">
        <v>855</v>
      </c>
      <c r="B32" s="77">
        <v>202066060</v>
      </c>
      <c r="C32" s="77"/>
      <c r="D32" s="77"/>
      <c r="E32" s="77">
        <f t="shared" si="0"/>
        <v>202066060</v>
      </c>
      <c r="F32" s="77">
        <v>388997060</v>
      </c>
    </row>
    <row r="33" spans="1:6" ht="22.5">
      <c r="A33" s="221" t="s">
        <v>849</v>
      </c>
      <c r="B33" s="77">
        <v>153643930</v>
      </c>
      <c r="C33" s="77"/>
      <c r="D33" s="77"/>
      <c r="E33" s="77">
        <f t="shared" si="0"/>
        <v>153643930</v>
      </c>
      <c r="F33" s="77">
        <v>154136497</v>
      </c>
    </row>
    <row r="34" spans="1:6" ht="12.75">
      <c r="A34" s="221" t="s">
        <v>850</v>
      </c>
      <c r="B34" s="77">
        <v>18643600</v>
      </c>
      <c r="C34" s="77"/>
      <c r="D34" s="77"/>
      <c r="E34" s="77">
        <f t="shared" si="0"/>
        <v>18643600</v>
      </c>
      <c r="F34" s="77">
        <v>18643600</v>
      </c>
    </row>
    <row r="35" spans="1:6" ht="12.75">
      <c r="A35" s="221" t="s">
        <v>851</v>
      </c>
      <c r="B35" s="77">
        <v>87123961</v>
      </c>
      <c r="C35" s="77"/>
      <c r="D35" s="77"/>
      <c r="E35" s="77">
        <f t="shared" si="0"/>
        <v>87123961</v>
      </c>
      <c r="F35" s="77">
        <v>98808735</v>
      </c>
    </row>
    <row r="36" spans="1:6" ht="12.75">
      <c r="A36" s="221" t="s">
        <v>853</v>
      </c>
      <c r="B36" s="77">
        <v>268414698</v>
      </c>
      <c r="C36" s="77"/>
      <c r="D36" s="77"/>
      <c r="E36" s="77">
        <f t="shared" si="0"/>
        <v>268414698</v>
      </c>
      <c r="F36" s="77">
        <v>263314348</v>
      </c>
    </row>
    <row r="37" spans="1:6" ht="12.75">
      <c r="A37" s="221" t="s">
        <v>864</v>
      </c>
      <c r="B37" s="77"/>
      <c r="C37" s="77">
        <v>57800000</v>
      </c>
      <c r="D37" s="77"/>
      <c r="E37" s="77">
        <f t="shared" si="0"/>
        <v>57800000</v>
      </c>
      <c r="F37" s="77">
        <v>340278560</v>
      </c>
    </row>
    <row r="38" spans="1:6" ht="12.75">
      <c r="A38" s="221" t="s">
        <v>852</v>
      </c>
      <c r="B38" s="77">
        <v>167006218</v>
      </c>
      <c r="C38" s="77"/>
      <c r="D38" s="77"/>
      <c r="E38" s="77">
        <f t="shared" si="0"/>
        <v>167006218</v>
      </c>
      <c r="F38" s="77">
        <v>167006218</v>
      </c>
    </row>
    <row r="39" spans="1:6" ht="12.75">
      <c r="A39" s="221" t="s">
        <v>764</v>
      </c>
      <c r="B39" s="77">
        <v>208622900</v>
      </c>
      <c r="C39" s="77"/>
      <c r="D39" s="77"/>
      <c r="E39" s="77">
        <f t="shared" si="0"/>
        <v>208622900</v>
      </c>
      <c r="F39" s="77">
        <v>218522127</v>
      </c>
    </row>
    <row r="40" spans="1:6" ht="12.75">
      <c r="A40" s="221" t="s">
        <v>857</v>
      </c>
      <c r="B40" s="77"/>
      <c r="C40" s="77">
        <v>60000000</v>
      </c>
      <c r="D40" s="77"/>
      <c r="E40" s="77">
        <f t="shared" si="0"/>
        <v>60000000</v>
      </c>
      <c r="F40" s="77">
        <v>366152299</v>
      </c>
    </row>
    <row r="41" spans="1:6" ht="22.5">
      <c r="A41" s="221" t="s">
        <v>854</v>
      </c>
      <c r="B41" s="77">
        <v>366012025</v>
      </c>
      <c r="C41" s="77"/>
      <c r="D41" s="77"/>
      <c r="E41" s="77">
        <f t="shared" si="0"/>
        <v>366012025</v>
      </c>
      <c r="F41" s="77">
        <v>378666539</v>
      </c>
    </row>
    <row r="42" spans="1:6" ht="12.75">
      <c r="A42" s="221" t="s">
        <v>856</v>
      </c>
      <c r="B42" s="77">
        <v>4709500</v>
      </c>
      <c r="C42" s="77"/>
      <c r="D42" s="77"/>
      <c r="E42" s="77">
        <f t="shared" si="0"/>
        <v>4709500</v>
      </c>
      <c r="F42" s="77">
        <v>4709500</v>
      </c>
    </row>
    <row r="43" spans="1:6" ht="22.5">
      <c r="A43" s="221" t="s">
        <v>1081</v>
      </c>
      <c r="B43" s="77"/>
      <c r="C43" s="77"/>
      <c r="D43" s="77"/>
      <c r="E43" s="77"/>
      <c r="F43" s="77">
        <v>29980192</v>
      </c>
    </row>
    <row r="44" spans="1:6" ht="12.75" customHeight="1">
      <c r="A44" s="221" t="s">
        <v>1102</v>
      </c>
      <c r="B44" s="77"/>
      <c r="C44" s="77"/>
      <c r="D44" s="77"/>
      <c r="E44" s="77"/>
      <c r="F44" s="77">
        <v>1181100</v>
      </c>
    </row>
    <row r="45" spans="1:6" ht="22.5">
      <c r="A45" s="361" t="s">
        <v>1126</v>
      </c>
      <c r="B45" s="77"/>
      <c r="C45" s="77"/>
      <c r="D45" s="77"/>
      <c r="E45" s="77"/>
      <c r="F45" s="77">
        <v>736217</v>
      </c>
    </row>
    <row r="46" spans="1:6" ht="12.75">
      <c r="A46" s="361" t="s">
        <v>1162</v>
      </c>
      <c r="B46" s="77"/>
      <c r="C46" s="77"/>
      <c r="D46" s="77"/>
      <c r="E46" s="77"/>
      <c r="F46" s="77">
        <v>100000000</v>
      </c>
    </row>
    <row r="47" spans="1:6" ht="12.75" customHeight="1">
      <c r="A47" s="221" t="s">
        <v>1103</v>
      </c>
      <c r="B47" s="77"/>
      <c r="C47" s="77"/>
      <c r="D47" s="77"/>
      <c r="E47" s="77"/>
      <c r="F47" s="77">
        <v>334279</v>
      </c>
    </row>
    <row r="48" spans="1:6" ht="12.75" customHeight="1">
      <c r="A48" s="221" t="s">
        <v>1127</v>
      </c>
      <c r="B48" s="77"/>
      <c r="C48" s="77"/>
      <c r="D48" s="77"/>
      <c r="E48" s="77"/>
      <c r="F48" s="77">
        <v>197515</v>
      </c>
    </row>
    <row r="49" spans="1:9" ht="12.75" customHeight="1">
      <c r="A49" s="221" t="s">
        <v>1104</v>
      </c>
      <c r="B49" s="77"/>
      <c r="C49" s="77"/>
      <c r="D49" s="77"/>
      <c r="E49" s="77"/>
      <c r="F49" s="77">
        <v>568770</v>
      </c>
      <c r="I49" s="362"/>
    </row>
    <row r="50" spans="1:6" ht="12.75" customHeight="1">
      <c r="A50" s="221" t="s">
        <v>1083</v>
      </c>
      <c r="B50" s="77"/>
      <c r="C50" s="77"/>
      <c r="D50" s="77"/>
      <c r="E50" s="77"/>
      <c r="F50" s="77">
        <v>10332918</v>
      </c>
    </row>
    <row r="51" spans="1:6" ht="12.75" customHeight="1">
      <c r="A51" s="221" t="s">
        <v>1128</v>
      </c>
      <c r="B51" s="77"/>
      <c r="C51" s="77"/>
      <c r="D51" s="77"/>
      <c r="E51" s="77"/>
      <c r="F51" s="77">
        <v>591820</v>
      </c>
    </row>
    <row r="52" spans="1:6" ht="12.75" customHeight="1">
      <c r="A52" s="221" t="s">
        <v>1163</v>
      </c>
      <c r="B52" s="77"/>
      <c r="C52" s="77"/>
      <c r="D52" s="77"/>
      <c r="E52" s="77"/>
      <c r="F52" s="77">
        <v>4995730</v>
      </c>
    </row>
    <row r="53" spans="1:6" ht="12.75" customHeight="1">
      <c r="A53" s="221" t="s">
        <v>1164</v>
      </c>
      <c r="B53" s="77"/>
      <c r="C53" s="77"/>
      <c r="D53" s="77"/>
      <c r="E53" s="77"/>
      <c r="F53" s="77">
        <v>381000</v>
      </c>
    </row>
    <row r="54" spans="1:6" ht="12.75" customHeight="1">
      <c r="A54" s="221" t="s">
        <v>514</v>
      </c>
      <c r="B54" s="77"/>
      <c r="C54" s="77"/>
      <c r="D54" s="77">
        <v>700000</v>
      </c>
      <c r="E54" s="77">
        <f t="shared" si="0"/>
        <v>700000</v>
      </c>
      <c r="F54" s="77">
        <v>700000</v>
      </c>
    </row>
    <row r="55" spans="1:6" ht="12.75">
      <c r="A55" s="221" t="s">
        <v>834</v>
      </c>
      <c r="B55" s="77"/>
      <c r="C55" s="77"/>
      <c r="D55" s="77">
        <v>1300000</v>
      </c>
      <c r="E55" s="77">
        <f t="shared" si="0"/>
        <v>1300000</v>
      </c>
      <c r="F55" s="77">
        <v>1159253</v>
      </c>
    </row>
    <row r="56" spans="1:6" ht="12.75">
      <c r="A56" s="221" t="s">
        <v>1165</v>
      </c>
      <c r="B56" s="77"/>
      <c r="C56" s="77"/>
      <c r="D56" s="77"/>
      <c r="E56" s="77"/>
      <c r="F56" s="77">
        <v>662033</v>
      </c>
    </row>
    <row r="57" spans="1:6" ht="12.75">
      <c r="A57" s="221" t="s">
        <v>755</v>
      </c>
      <c r="B57" s="77"/>
      <c r="C57" s="77"/>
      <c r="D57" s="77">
        <v>300000</v>
      </c>
      <c r="E57" s="77">
        <f t="shared" si="0"/>
        <v>300000</v>
      </c>
      <c r="F57" s="77">
        <v>300000</v>
      </c>
    </row>
    <row r="58" spans="1:6" ht="12.75">
      <c r="A58" s="221" t="s">
        <v>835</v>
      </c>
      <c r="B58" s="77"/>
      <c r="C58" s="77"/>
      <c r="D58" s="77">
        <v>1440000</v>
      </c>
      <c r="E58" s="77">
        <f t="shared" si="0"/>
        <v>1440000</v>
      </c>
      <c r="F58" s="77">
        <v>1440000</v>
      </c>
    </row>
    <row r="59" spans="1:6" ht="12.75">
      <c r="A59" s="221" t="s">
        <v>836</v>
      </c>
      <c r="B59" s="77"/>
      <c r="C59" s="77"/>
      <c r="D59" s="77">
        <v>680000</v>
      </c>
      <c r="E59" s="77">
        <f t="shared" si="0"/>
        <v>680000</v>
      </c>
      <c r="F59" s="77">
        <v>680000</v>
      </c>
    </row>
    <row r="60" spans="1:6" ht="12.75">
      <c r="A60" s="221" t="s">
        <v>740</v>
      </c>
      <c r="B60" s="77"/>
      <c r="C60" s="77"/>
      <c r="D60" s="77">
        <v>250000</v>
      </c>
      <c r="E60" s="77">
        <f t="shared" si="0"/>
        <v>250000</v>
      </c>
      <c r="F60" s="77">
        <v>0</v>
      </c>
    </row>
    <row r="61" spans="1:6" ht="12.75">
      <c r="A61" s="221" t="s">
        <v>742</v>
      </c>
      <c r="B61" s="77"/>
      <c r="C61" s="77"/>
      <c r="D61" s="77">
        <v>210000</v>
      </c>
      <c r="E61" s="77">
        <f t="shared" si="0"/>
        <v>210000</v>
      </c>
      <c r="F61" s="77">
        <v>38691</v>
      </c>
    </row>
    <row r="62" spans="1:6" ht="12.75">
      <c r="A62" s="221" t="s">
        <v>743</v>
      </c>
      <c r="B62" s="77"/>
      <c r="C62" s="77"/>
      <c r="D62" s="77">
        <v>55000</v>
      </c>
      <c r="E62" s="77">
        <f t="shared" si="0"/>
        <v>55000</v>
      </c>
      <c r="F62" s="77">
        <v>115025</v>
      </c>
    </row>
    <row r="63" spans="1:6" ht="12.75">
      <c r="A63" s="221" t="s">
        <v>741</v>
      </c>
      <c r="B63" s="77"/>
      <c r="C63" s="77"/>
      <c r="D63" s="77">
        <v>85000</v>
      </c>
      <c r="E63" s="77">
        <f t="shared" si="0"/>
        <v>85000</v>
      </c>
      <c r="F63" s="77">
        <v>88265</v>
      </c>
    </row>
    <row r="64" spans="1:6" ht="12.75">
      <c r="A64" s="221" t="s">
        <v>515</v>
      </c>
      <c r="B64" s="77"/>
      <c r="C64" s="77"/>
      <c r="D64" s="77"/>
      <c r="E64" s="77">
        <f t="shared" si="0"/>
        <v>0</v>
      </c>
      <c r="F64" s="77">
        <v>246380</v>
      </c>
    </row>
    <row r="65" spans="1:6" ht="12.75">
      <c r="A65" s="224" t="s">
        <v>84</v>
      </c>
      <c r="B65" s="25">
        <f>SUM(B7:B64)</f>
        <v>2321636474</v>
      </c>
      <c r="C65" s="25">
        <f>SUM(C7:C64)</f>
        <v>168664412</v>
      </c>
      <c r="D65" s="25">
        <f>SUM(D7:D64)</f>
        <v>49787000</v>
      </c>
      <c r="E65" s="25">
        <f>SUM(E7:E64)</f>
        <v>2538460886</v>
      </c>
      <c r="F65" s="25">
        <f>SUM(F7:F64)</f>
        <v>3615297599</v>
      </c>
    </row>
    <row r="66" spans="1:6" ht="12.75">
      <c r="A66" s="221" t="s">
        <v>516</v>
      </c>
      <c r="B66" s="77"/>
      <c r="C66" s="77"/>
      <c r="D66" s="77"/>
      <c r="E66" s="77"/>
      <c r="F66" s="77"/>
    </row>
    <row r="67" spans="1:8" ht="12.75">
      <c r="A67" s="221" t="s">
        <v>517</v>
      </c>
      <c r="B67" s="77"/>
      <c r="C67" s="77"/>
      <c r="D67" s="77">
        <v>2040000</v>
      </c>
      <c r="E67" s="77">
        <f aca="true" t="shared" si="1" ref="E67:E83">SUM(B67:D67)</f>
        <v>2040000</v>
      </c>
      <c r="F67" s="77">
        <v>794000</v>
      </c>
      <c r="H67" s="119"/>
    </row>
    <row r="68" spans="1:8" ht="12.75">
      <c r="A68" s="221" t="s">
        <v>518</v>
      </c>
      <c r="B68" s="77"/>
      <c r="C68" s="77"/>
      <c r="D68" s="77">
        <v>400000</v>
      </c>
      <c r="E68" s="77">
        <f t="shared" si="1"/>
        <v>400000</v>
      </c>
      <c r="F68" s="77">
        <v>0</v>
      </c>
      <c r="H68" s="119"/>
    </row>
    <row r="69" spans="1:8" ht="12.75">
      <c r="A69" s="221" t="s">
        <v>519</v>
      </c>
      <c r="B69" s="77"/>
      <c r="C69" s="77"/>
      <c r="D69" s="77">
        <v>1500000</v>
      </c>
      <c r="E69" s="77">
        <f t="shared" si="1"/>
        <v>1500000</v>
      </c>
      <c r="F69" s="77">
        <v>1433256</v>
      </c>
      <c r="H69" s="119"/>
    </row>
    <row r="70" spans="1:8" ht="12.75">
      <c r="A70" s="221" t="s">
        <v>520</v>
      </c>
      <c r="B70" s="77"/>
      <c r="C70" s="77"/>
      <c r="D70" s="77">
        <v>500000</v>
      </c>
      <c r="E70" s="77">
        <f t="shared" si="1"/>
        <v>500000</v>
      </c>
      <c r="F70" s="77">
        <v>928240</v>
      </c>
      <c r="H70" s="119"/>
    </row>
    <row r="71" spans="1:8" ht="12.75">
      <c r="A71" s="221" t="s">
        <v>521</v>
      </c>
      <c r="B71" s="77"/>
      <c r="C71" s="77"/>
      <c r="D71" s="77">
        <v>1828000</v>
      </c>
      <c r="E71" s="77">
        <f t="shared" si="1"/>
        <v>1828000</v>
      </c>
      <c r="F71" s="77">
        <v>0</v>
      </c>
      <c r="H71" s="119"/>
    </row>
    <row r="72" spans="1:8" ht="22.5">
      <c r="A72" s="221" t="s">
        <v>522</v>
      </c>
      <c r="B72" s="77"/>
      <c r="C72" s="77"/>
      <c r="D72" s="77">
        <v>3532000</v>
      </c>
      <c r="E72" s="77">
        <f t="shared" si="1"/>
        <v>3532000</v>
      </c>
      <c r="F72" s="77">
        <v>2578555</v>
      </c>
      <c r="H72" s="119"/>
    </row>
    <row r="73" spans="1:8" ht="12.75">
      <c r="A73" s="221" t="s">
        <v>685</v>
      </c>
      <c r="B73" s="77"/>
      <c r="C73" s="77"/>
      <c r="D73" s="77">
        <v>2750000</v>
      </c>
      <c r="E73" s="77">
        <f t="shared" si="1"/>
        <v>2750000</v>
      </c>
      <c r="F73" s="77">
        <v>2828402</v>
      </c>
      <c r="H73" s="119"/>
    </row>
    <row r="74" spans="1:8" ht="12.75">
      <c r="A74" s="226" t="s">
        <v>1129</v>
      </c>
      <c r="B74" s="77"/>
      <c r="C74" s="77"/>
      <c r="D74" s="77"/>
      <c r="E74" s="77"/>
      <c r="F74" s="77">
        <v>23433837</v>
      </c>
      <c r="H74" s="119"/>
    </row>
    <row r="75" spans="1:8" ht="12.75">
      <c r="A75" s="221" t="s">
        <v>682</v>
      </c>
      <c r="B75" s="77"/>
      <c r="C75" s="77"/>
      <c r="D75" s="77">
        <v>2000000</v>
      </c>
      <c r="E75" s="77">
        <f t="shared" si="1"/>
        <v>2000000</v>
      </c>
      <c r="F75" s="77">
        <v>2474540</v>
      </c>
      <c r="H75" s="119"/>
    </row>
    <row r="76" spans="1:8" ht="12.75">
      <c r="A76" s="221" t="s">
        <v>1130</v>
      </c>
      <c r="B76" s="77"/>
      <c r="C76" s="77"/>
      <c r="D76" s="77"/>
      <c r="E76" s="77"/>
      <c r="F76" s="77">
        <v>5289088</v>
      </c>
      <c r="H76" s="119"/>
    </row>
    <row r="77" spans="1:8" ht="12.75">
      <c r="A77" s="221" t="s">
        <v>681</v>
      </c>
      <c r="B77" s="77"/>
      <c r="C77" s="77"/>
      <c r="D77" s="77">
        <v>200000</v>
      </c>
      <c r="E77" s="77">
        <f t="shared" si="1"/>
        <v>200000</v>
      </c>
      <c r="F77" s="77">
        <v>200000</v>
      </c>
      <c r="H77" s="119"/>
    </row>
    <row r="78" spans="1:8" ht="12.75">
      <c r="A78" s="221" t="s">
        <v>756</v>
      </c>
      <c r="B78" s="77"/>
      <c r="C78" s="77"/>
      <c r="D78" s="77">
        <v>419000</v>
      </c>
      <c r="E78" s="77">
        <f t="shared" si="1"/>
        <v>419000</v>
      </c>
      <c r="F78" s="77">
        <v>471094</v>
      </c>
      <c r="H78" s="119"/>
    </row>
    <row r="79" spans="1:8" ht="12.75">
      <c r="A79" s="221" t="s">
        <v>837</v>
      </c>
      <c r="B79" s="77"/>
      <c r="C79" s="77"/>
      <c r="D79" s="77">
        <v>11707046</v>
      </c>
      <c r="E79" s="77">
        <f t="shared" si="1"/>
        <v>11707046</v>
      </c>
      <c r="F79" s="77">
        <v>11707046</v>
      </c>
      <c r="H79" s="119"/>
    </row>
    <row r="80" spans="1:8" ht="12.75">
      <c r="A80" s="221" t="s">
        <v>1166</v>
      </c>
      <c r="B80" s="77"/>
      <c r="C80" s="77"/>
      <c r="D80" s="77"/>
      <c r="E80" s="77"/>
      <c r="F80" s="77">
        <v>2000000</v>
      </c>
      <c r="H80" s="119"/>
    </row>
    <row r="81" spans="1:8" ht="12.75">
      <c r="A81" s="221" t="s">
        <v>680</v>
      </c>
      <c r="B81" s="77"/>
      <c r="C81" s="77"/>
      <c r="D81" s="77">
        <v>1500000</v>
      </c>
      <c r="E81" s="77">
        <f>SUM(B81:D81)</f>
        <v>1500000</v>
      </c>
      <c r="F81" s="77">
        <v>1547244</v>
      </c>
      <c r="H81" s="119"/>
    </row>
    <row r="82" spans="1:8" ht="12.75">
      <c r="A82" s="221" t="s">
        <v>1167</v>
      </c>
      <c r="B82" s="77"/>
      <c r="C82" s="77"/>
      <c r="D82" s="77"/>
      <c r="E82" s="77"/>
      <c r="F82" s="77">
        <v>3162811</v>
      </c>
      <c r="H82" s="119"/>
    </row>
    <row r="83" spans="1:8" ht="12.75">
      <c r="A83" s="221" t="s">
        <v>684</v>
      </c>
      <c r="B83" s="77"/>
      <c r="C83" s="77"/>
      <c r="D83" s="77">
        <v>3000000</v>
      </c>
      <c r="E83" s="77">
        <f t="shared" si="1"/>
        <v>3000000</v>
      </c>
      <c r="F83" s="77">
        <v>3000000</v>
      </c>
      <c r="H83" s="119"/>
    </row>
    <row r="84" spans="1:8" ht="12.75">
      <c r="A84" s="221" t="s">
        <v>1082</v>
      </c>
      <c r="B84" s="77"/>
      <c r="C84" s="77"/>
      <c r="D84" s="77"/>
      <c r="E84" s="77"/>
      <c r="F84" s="77">
        <v>7345175</v>
      </c>
      <c r="H84" s="119"/>
    </row>
    <row r="85" spans="1:8" ht="12.75">
      <c r="A85" s="221" t="s">
        <v>1131</v>
      </c>
      <c r="B85" s="77"/>
      <c r="C85" s="77"/>
      <c r="D85" s="77"/>
      <c r="E85" s="77"/>
      <c r="F85" s="77">
        <v>500000</v>
      </c>
      <c r="H85" s="119"/>
    </row>
    <row r="86" spans="1:8" ht="12.75">
      <c r="A86" s="224" t="s">
        <v>495</v>
      </c>
      <c r="B86" s="25">
        <f>SUM(B66:B83)</f>
        <v>0</v>
      </c>
      <c r="C86" s="25">
        <f>SUM(C66:C83)</f>
        <v>0</v>
      </c>
      <c r="D86" s="25">
        <f>SUM(D66:D83)</f>
        <v>31376046</v>
      </c>
      <c r="E86" s="25">
        <f>SUM(E66:E83)</f>
        <v>31376046</v>
      </c>
      <c r="F86" s="25">
        <f>SUM(F66:F85)</f>
        <v>69693288</v>
      </c>
      <c r="H86" s="119"/>
    </row>
    <row r="87" spans="1:8" ht="12.75">
      <c r="A87" s="225" t="s">
        <v>523</v>
      </c>
      <c r="B87" s="78">
        <f>B65+B86</f>
        <v>2321636474</v>
      </c>
      <c r="C87" s="78">
        <f>C65+C86</f>
        <v>168664412</v>
      </c>
      <c r="D87" s="78">
        <f>D65+D86</f>
        <v>81163046</v>
      </c>
      <c r="E87" s="78">
        <f>E65+E86</f>
        <v>2569836932</v>
      </c>
      <c r="F87" s="78">
        <f>F65+F86</f>
        <v>3684990887</v>
      </c>
      <c r="H87" s="119"/>
    </row>
    <row r="88" spans="1:8" ht="12.75">
      <c r="A88" s="219" t="s">
        <v>524</v>
      </c>
      <c r="B88" s="78"/>
      <c r="C88" s="78"/>
      <c r="D88" s="78"/>
      <c r="E88" s="78"/>
      <c r="F88" s="78"/>
      <c r="H88" s="119"/>
    </row>
    <row r="89" spans="1:8" s="172" customFormat="1" ht="12.75">
      <c r="A89" s="363" t="s">
        <v>1168</v>
      </c>
      <c r="B89" s="24"/>
      <c r="C89" s="24"/>
      <c r="D89" s="24"/>
      <c r="E89" s="24"/>
      <c r="F89" s="24">
        <v>5025519</v>
      </c>
      <c r="H89" s="364"/>
    </row>
    <row r="90" spans="1:8" ht="12.75">
      <c r="A90" s="224" t="s">
        <v>84</v>
      </c>
      <c r="B90" s="25"/>
      <c r="C90" s="25"/>
      <c r="D90" s="25">
        <f aca="true" t="shared" si="2" ref="D90:F91">SUM(D89)</f>
        <v>0</v>
      </c>
      <c r="E90" s="25">
        <f t="shared" si="2"/>
        <v>0</v>
      </c>
      <c r="F90" s="25">
        <f t="shared" si="2"/>
        <v>5025519</v>
      </c>
      <c r="H90" s="119"/>
    </row>
    <row r="91" spans="1:8" ht="12.75">
      <c r="A91" s="227" t="s">
        <v>1169</v>
      </c>
      <c r="B91" s="78"/>
      <c r="C91" s="78"/>
      <c r="D91" s="78">
        <f t="shared" si="2"/>
        <v>0</v>
      </c>
      <c r="E91" s="78">
        <f t="shared" si="2"/>
        <v>0</v>
      </c>
      <c r="F91" s="78">
        <f t="shared" si="2"/>
        <v>5025519</v>
      </c>
      <c r="H91" s="119"/>
    </row>
    <row r="92" spans="1:8" ht="12.75">
      <c r="A92" s="226" t="s">
        <v>525</v>
      </c>
      <c r="B92" s="77"/>
      <c r="C92" s="77"/>
      <c r="D92" s="77">
        <v>500000</v>
      </c>
      <c r="E92" s="77">
        <f>SUM(B92:D92)</f>
        <v>500000</v>
      </c>
      <c r="F92" s="77">
        <v>500000</v>
      </c>
      <c r="H92" s="119"/>
    </row>
    <row r="93" spans="1:8" ht="12.75">
      <c r="A93" s="226" t="s">
        <v>526</v>
      </c>
      <c r="B93" s="77"/>
      <c r="C93" s="77"/>
      <c r="D93" s="77">
        <v>10000000</v>
      </c>
      <c r="E93" s="77">
        <f>SUM(B93:D93)</f>
        <v>10000000</v>
      </c>
      <c r="F93" s="77">
        <v>10000000</v>
      </c>
      <c r="H93" s="119"/>
    </row>
    <row r="94" spans="1:8" ht="12.75">
      <c r="A94" s="33" t="s">
        <v>527</v>
      </c>
      <c r="B94" s="77"/>
      <c r="C94" s="77"/>
      <c r="D94" s="77">
        <v>1000000</v>
      </c>
      <c r="E94" s="77">
        <f>SUM(B94:D94)</f>
        <v>1000000</v>
      </c>
      <c r="F94" s="77">
        <v>1000000</v>
      </c>
      <c r="H94" s="119"/>
    </row>
    <row r="95" spans="1:8" ht="12.75">
      <c r="A95" s="226" t="s">
        <v>753</v>
      </c>
      <c r="B95" s="77"/>
      <c r="C95" s="77"/>
      <c r="D95" s="77">
        <v>14000000</v>
      </c>
      <c r="E95" s="77">
        <f>SUM(B95:D95)</f>
        <v>14000000</v>
      </c>
      <c r="F95" s="77">
        <v>14000000</v>
      </c>
      <c r="H95" s="119"/>
    </row>
    <row r="96" spans="1:8" ht="12.75">
      <c r="A96" s="221" t="s">
        <v>1105</v>
      </c>
      <c r="B96" s="77"/>
      <c r="C96" s="77"/>
      <c r="D96" s="77"/>
      <c r="E96" s="77"/>
      <c r="F96" s="77">
        <v>11709723</v>
      </c>
      <c r="H96" s="119"/>
    </row>
    <row r="97" spans="1:8" ht="12.75">
      <c r="A97" s="224" t="s">
        <v>84</v>
      </c>
      <c r="B97" s="77">
        <f>SUM(B92:B95)</f>
        <v>0</v>
      </c>
      <c r="C97" s="77">
        <f>SUM(C92:C95)</f>
        <v>0</v>
      </c>
      <c r="D97" s="77">
        <f>SUM(D92:D95)</f>
        <v>25500000</v>
      </c>
      <c r="E97" s="77">
        <f>SUM(E92:E95)</f>
        <v>25500000</v>
      </c>
      <c r="F97" s="77">
        <f>SUM(F92:F96)</f>
        <v>37209723</v>
      </c>
      <c r="H97" s="119"/>
    </row>
    <row r="98" spans="1:8" ht="12.75">
      <c r="A98" s="226" t="s">
        <v>528</v>
      </c>
      <c r="B98" s="77"/>
      <c r="C98" s="77"/>
      <c r="D98" s="77">
        <v>3017680</v>
      </c>
      <c r="E98" s="77">
        <f>SUM(B98:D98)</f>
        <v>3017680</v>
      </c>
      <c r="F98" s="77">
        <v>3017680</v>
      </c>
      <c r="H98" s="119"/>
    </row>
    <row r="99" spans="1:6" s="346" customFormat="1" ht="12.75">
      <c r="A99" s="224" t="s">
        <v>495</v>
      </c>
      <c r="B99" s="77">
        <f>SUM(B98)</f>
        <v>0</v>
      </c>
      <c r="C99" s="77">
        <f>SUM(C98)</f>
        <v>0</v>
      </c>
      <c r="D99" s="77">
        <f>SUM(D98)</f>
        <v>3017680</v>
      </c>
      <c r="E99" s="77">
        <f>SUM(E98)</f>
        <v>3017680</v>
      </c>
      <c r="F99" s="77">
        <f>SUM(F98)</f>
        <v>3017680</v>
      </c>
    </row>
    <row r="100" spans="1:6" ht="12.75">
      <c r="A100" s="227" t="s">
        <v>529</v>
      </c>
      <c r="B100" s="46">
        <f>B97+B99</f>
        <v>0</v>
      </c>
      <c r="C100" s="46">
        <f>C97+C99</f>
        <v>0</v>
      </c>
      <c r="D100" s="46">
        <f>D97+D99</f>
        <v>28517680</v>
      </c>
      <c r="E100" s="46">
        <f>E97+E99</f>
        <v>28517680</v>
      </c>
      <c r="F100" s="46">
        <f>F97+F99</f>
        <v>40227403</v>
      </c>
    </row>
    <row r="101" spans="1:6" ht="12.75">
      <c r="A101" s="228" t="s">
        <v>530</v>
      </c>
      <c r="B101" s="78"/>
      <c r="C101" s="78"/>
      <c r="D101" s="78"/>
      <c r="E101" s="78"/>
      <c r="F101" s="78"/>
    </row>
    <row r="102" spans="1:6" ht="12.75">
      <c r="A102" s="226" t="s">
        <v>531</v>
      </c>
      <c r="B102" s="24"/>
      <c r="C102" s="24"/>
      <c r="D102" s="24">
        <v>4000000</v>
      </c>
      <c r="E102" s="77">
        <f aca="true" t="shared" si="3" ref="E102:E123">SUM(B102:D102)</f>
        <v>4000000</v>
      </c>
      <c r="F102" s="77">
        <v>4000000</v>
      </c>
    </row>
    <row r="103" spans="1:6" ht="12.75">
      <c r="A103" s="226" t="s">
        <v>532</v>
      </c>
      <c r="B103" s="77"/>
      <c r="C103" s="77"/>
      <c r="D103" s="77">
        <v>3000000</v>
      </c>
      <c r="E103" s="77">
        <f t="shared" si="3"/>
        <v>3000000</v>
      </c>
      <c r="F103" s="77">
        <v>423932</v>
      </c>
    </row>
    <row r="104" spans="1:6" ht="12.75">
      <c r="A104" s="221" t="s">
        <v>536</v>
      </c>
      <c r="B104" s="77"/>
      <c r="C104" s="77"/>
      <c r="D104" s="77">
        <v>2000000</v>
      </c>
      <c r="E104" s="77">
        <f t="shared" si="3"/>
        <v>2000000</v>
      </c>
      <c r="F104" s="77">
        <v>95880</v>
      </c>
    </row>
    <row r="105" spans="1:6" ht="12.75">
      <c r="A105" s="221" t="s">
        <v>534</v>
      </c>
      <c r="B105" s="77"/>
      <c r="C105" s="77"/>
      <c r="D105" s="77">
        <v>10000000</v>
      </c>
      <c r="E105" s="77">
        <f t="shared" si="3"/>
        <v>10000000</v>
      </c>
      <c r="F105" s="77">
        <v>7944995</v>
      </c>
    </row>
    <row r="106" spans="1:6" ht="12.75">
      <c r="A106" s="221" t="s">
        <v>866</v>
      </c>
      <c r="B106" s="77">
        <v>2562460</v>
      </c>
      <c r="C106" s="77">
        <v>21162790</v>
      </c>
      <c r="D106" s="77"/>
      <c r="E106" s="77">
        <f t="shared" si="3"/>
        <v>23725250</v>
      </c>
      <c r="F106" s="77">
        <v>23725250</v>
      </c>
    </row>
    <row r="107" spans="1:6" ht="12.75">
      <c r="A107" s="221" t="s">
        <v>535</v>
      </c>
      <c r="B107" s="77"/>
      <c r="C107" s="77"/>
      <c r="D107" s="77">
        <v>0</v>
      </c>
      <c r="E107" s="77">
        <f t="shared" si="3"/>
        <v>0</v>
      </c>
      <c r="F107" s="77">
        <v>61490860</v>
      </c>
    </row>
    <row r="108" spans="1:6" ht="12.75">
      <c r="A108" s="221" t="s">
        <v>859</v>
      </c>
      <c r="B108" s="77"/>
      <c r="C108" s="77"/>
      <c r="D108" s="77"/>
      <c r="E108" s="77">
        <f t="shared" si="3"/>
        <v>0</v>
      </c>
      <c r="F108" s="77">
        <v>0</v>
      </c>
    </row>
    <row r="109" spans="1:6" ht="12.75">
      <c r="A109" s="221" t="s">
        <v>860</v>
      </c>
      <c r="B109" s="77"/>
      <c r="C109" s="77">
        <v>35560000</v>
      </c>
      <c r="D109" s="77"/>
      <c r="E109" s="77">
        <f t="shared" si="3"/>
        <v>35560000</v>
      </c>
      <c r="F109" s="77">
        <v>35560000</v>
      </c>
    </row>
    <row r="110" spans="1:6" ht="12.75">
      <c r="A110" s="221" t="s">
        <v>861</v>
      </c>
      <c r="B110" s="77"/>
      <c r="C110" s="77">
        <v>29900000</v>
      </c>
      <c r="D110" s="77"/>
      <c r="E110" s="77">
        <f t="shared" si="3"/>
        <v>29900000</v>
      </c>
      <c r="F110" s="77">
        <v>29900000</v>
      </c>
    </row>
    <row r="111" spans="1:6" ht="12.75">
      <c r="A111" s="221" t="s">
        <v>862</v>
      </c>
      <c r="B111" s="77">
        <v>3205701</v>
      </c>
      <c r="C111" s="77"/>
      <c r="D111" s="77"/>
      <c r="E111" s="77">
        <f t="shared" si="3"/>
        <v>3205701</v>
      </c>
      <c r="F111" s="77">
        <v>3205701</v>
      </c>
    </row>
    <row r="112" spans="1:6" ht="12.75">
      <c r="A112" s="221" t="s">
        <v>1083</v>
      </c>
      <c r="B112" s="77"/>
      <c r="C112" s="77"/>
      <c r="D112" s="77"/>
      <c r="E112" s="77"/>
      <c r="F112" s="77">
        <v>11667082</v>
      </c>
    </row>
    <row r="113" spans="1:6" ht="12.75">
      <c r="A113" s="221" t="s">
        <v>1084</v>
      </c>
      <c r="B113" s="77"/>
      <c r="C113" s="77"/>
      <c r="D113" s="77"/>
      <c r="E113" s="77"/>
      <c r="F113" s="77">
        <v>9852228</v>
      </c>
    </row>
    <row r="114" spans="1:6" ht="12.75">
      <c r="A114" s="221" t="s">
        <v>1098</v>
      </c>
      <c r="B114" s="77"/>
      <c r="C114" s="77"/>
      <c r="D114" s="77"/>
      <c r="E114" s="77"/>
      <c r="F114" s="77">
        <v>30000000</v>
      </c>
    </row>
    <row r="115" spans="1:6" ht="12.75">
      <c r="A115" s="221" t="s">
        <v>1146</v>
      </c>
      <c r="B115" s="77"/>
      <c r="C115" s="77"/>
      <c r="D115" s="77"/>
      <c r="E115" s="77"/>
      <c r="F115" s="77">
        <v>9000000</v>
      </c>
    </row>
    <row r="116" spans="1:6" ht="12.75">
      <c r="A116" s="229" t="s">
        <v>84</v>
      </c>
      <c r="B116" s="25">
        <f>SUM(B102:B111)</f>
        <v>5768161</v>
      </c>
      <c r="C116" s="25">
        <f>SUM(C102:C111)</f>
        <v>86622790</v>
      </c>
      <c r="D116" s="25">
        <f>SUM(D102:D111)</f>
        <v>19000000</v>
      </c>
      <c r="E116" s="25">
        <f>SUM(E102:E111)</f>
        <v>111390951</v>
      </c>
      <c r="F116" s="25">
        <f>SUM(F102:F115)</f>
        <v>226865928</v>
      </c>
    </row>
    <row r="117" spans="1:6" ht="12.75">
      <c r="A117" s="226" t="s">
        <v>533</v>
      </c>
      <c r="B117" s="77"/>
      <c r="C117" s="77"/>
      <c r="D117" s="77">
        <v>3000000</v>
      </c>
      <c r="E117" s="77">
        <f>SUM(B117:D117)</f>
        <v>3000000</v>
      </c>
      <c r="F117" s="77">
        <v>3000000</v>
      </c>
    </row>
    <row r="118" spans="1:6" ht="12.75">
      <c r="A118" s="226" t="s">
        <v>1129</v>
      </c>
      <c r="B118" s="77"/>
      <c r="C118" s="77"/>
      <c r="D118" s="77"/>
      <c r="E118" s="77"/>
      <c r="F118" s="77">
        <v>12208037</v>
      </c>
    </row>
    <row r="119" spans="1:6" ht="12.75">
      <c r="A119" s="221" t="s">
        <v>1130</v>
      </c>
      <c r="B119" s="77"/>
      <c r="C119" s="77"/>
      <c r="D119" s="77"/>
      <c r="E119" s="77"/>
      <c r="F119" s="77">
        <v>5217309</v>
      </c>
    </row>
    <row r="120" spans="1:6" ht="12.75">
      <c r="A120" s="221" t="s">
        <v>756</v>
      </c>
      <c r="B120" s="77"/>
      <c r="C120" s="77"/>
      <c r="D120" s="77">
        <v>400000</v>
      </c>
      <c r="E120" s="77">
        <f>SUM(B120:D120)</f>
        <v>400000</v>
      </c>
      <c r="F120" s="77">
        <v>400000</v>
      </c>
    </row>
    <row r="121" spans="1:6" ht="12.75">
      <c r="A121" s="221" t="s">
        <v>837</v>
      </c>
      <c r="B121" s="77"/>
      <c r="C121" s="77"/>
      <c r="D121" s="77">
        <v>16119893</v>
      </c>
      <c r="E121" s="77">
        <f>SUM(B121:D121)</f>
        <v>16119893</v>
      </c>
      <c r="F121" s="77">
        <v>16119893</v>
      </c>
    </row>
    <row r="122" spans="1:6" ht="12.75">
      <c r="A122" s="221" t="s">
        <v>1167</v>
      </c>
      <c r="B122" s="77"/>
      <c r="C122" s="77"/>
      <c r="D122" s="77"/>
      <c r="E122" s="77"/>
      <c r="F122" s="77">
        <v>10327935</v>
      </c>
    </row>
    <row r="123" spans="1:6" ht="12.75">
      <c r="A123" s="226" t="s">
        <v>686</v>
      </c>
      <c r="B123" s="77"/>
      <c r="C123" s="77"/>
      <c r="D123" s="77">
        <v>3000000</v>
      </c>
      <c r="E123" s="77">
        <f t="shared" si="3"/>
        <v>3000000</v>
      </c>
      <c r="F123" s="77">
        <v>2500000</v>
      </c>
    </row>
    <row r="124" spans="1:6" ht="12.75">
      <c r="A124" s="221" t="s">
        <v>1082</v>
      </c>
      <c r="B124" s="77"/>
      <c r="C124" s="77"/>
      <c r="D124" s="77"/>
      <c r="E124" s="77"/>
      <c r="F124" s="77">
        <v>21335746</v>
      </c>
    </row>
    <row r="125" spans="1:6" ht="12.75">
      <c r="A125" s="226" t="s">
        <v>1106</v>
      </c>
      <c r="B125" s="77"/>
      <c r="C125" s="77"/>
      <c r="D125" s="77"/>
      <c r="E125" s="77"/>
      <c r="F125" s="77">
        <v>962409</v>
      </c>
    </row>
    <row r="126" spans="1:6" s="346" customFormat="1" ht="12.75">
      <c r="A126" s="229" t="s">
        <v>495</v>
      </c>
      <c r="B126" s="25">
        <f>SUM(B117:B123)</f>
        <v>0</v>
      </c>
      <c r="C126" s="25">
        <f>SUM(C117:C123)</f>
        <v>0</v>
      </c>
      <c r="D126" s="25">
        <f>SUM(D117:D123)</f>
        <v>22519893</v>
      </c>
      <c r="E126" s="25">
        <f>SUM(E117:E123)</f>
        <v>22519893</v>
      </c>
      <c r="F126" s="25">
        <f>SUM(F117:F125)</f>
        <v>72071329</v>
      </c>
    </row>
    <row r="127" spans="1:6" ht="12.75">
      <c r="A127" s="225" t="s">
        <v>537</v>
      </c>
      <c r="B127" s="46">
        <f>B116+B126</f>
        <v>5768161</v>
      </c>
      <c r="C127" s="46">
        <f>C116+C126</f>
        <v>86622790</v>
      </c>
      <c r="D127" s="46">
        <f>D116+D126</f>
        <v>41519893</v>
      </c>
      <c r="E127" s="46">
        <f>E116+E126</f>
        <v>133910844</v>
      </c>
      <c r="F127" s="46">
        <f>F116+F126</f>
        <v>298937257</v>
      </c>
    </row>
    <row r="128" spans="1:7" s="281" customFormat="1" ht="14.25" customHeight="1">
      <c r="A128" s="225" t="s">
        <v>546</v>
      </c>
      <c r="B128" s="46">
        <f>B65+B97+B116</f>
        <v>2327404635</v>
      </c>
      <c r="C128" s="46">
        <f>C65+C97+C116</f>
        <v>255287202</v>
      </c>
      <c r="D128" s="46">
        <f>D65+D97+D116</f>
        <v>94287000</v>
      </c>
      <c r="E128" s="46">
        <f>E65+E97+E116</f>
        <v>2675351837</v>
      </c>
      <c r="F128" s="46">
        <f>F65+F90+F97+F116</f>
        <v>3884398769</v>
      </c>
      <c r="G128" s="347"/>
    </row>
    <row r="129" spans="1:6" ht="15" customHeight="1">
      <c r="A129" s="225" t="s">
        <v>547</v>
      </c>
      <c r="B129" s="46">
        <f>B86+B126</f>
        <v>0</v>
      </c>
      <c r="C129" s="46">
        <f>C86+C126</f>
        <v>0</v>
      </c>
      <c r="D129" s="46">
        <f>D86+D126</f>
        <v>53895939</v>
      </c>
      <c r="E129" s="46">
        <f>E86+E99+E126</f>
        <v>56913619</v>
      </c>
      <c r="F129" s="46">
        <f>F86+F99+F126</f>
        <v>144782297</v>
      </c>
    </row>
    <row r="130" spans="1:6" s="348" customFormat="1" ht="13.5" customHeight="1">
      <c r="A130" s="225" t="s">
        <v>538</v>
      </c>
      <c r="B130" s="46">
        <f>B87+B100+B127</f>
        <v>2327404635</v>
      </c>
      <c r="C130" s="46">
        <f>C87+C100+C127</f>
        <v>255287202</v>
      </c>
      <c r="D130" s="46">
        <f>D87+D100+D127</f>
        <v>151200619</v>
      </c>
      <c r="E130" s="46">
        <f>E87+E100+E127</f>
        <v>2732265456</v>
      </c>
      <c r="F130" s="46">
        <f>F87+F91+F100+F127</f>
        <v>4029181066</v>
      </c>
    </row>
    <row r="131" spans="1:6" ht="12.75">
      <c r="A131" s="221" t="s">
        <v>539</v>
      </c>
      <c r="B131" s="78"/>
      <c r="C131" s="78"/>
      <c r="D131" s="24">
        <v>15000000</v>
      </c>
      <c r="E131" s="24">
        <f>SUM(B131:D131)</f>
        <v>15000000</v>
      </c>
      <c r="F131" s="24">
        <v>0</v>
      </c>
    </row>
    <row r="132" spans="1:6" ht="12.75">
      <c r="A132" s="34" t="s">
        <v>540</v>
      </c>
      <c r="B132" s="46">
        <f>B131</f>
        <v>0</v>
      </c>
      <c r="C132" s="46">
        <f>C131</f>
        <v>0</v>
      </c>
      <c r="D132" s="46">
        <f>D131</f>
        <v>15000000</v>
      </c>
      <c r="E132" s="46">
        <f>SUM(B132:D132)</f>
        <v>15000000</v>
      </c>
      <c r="F132" s="46">
        <v>0</v>
      </c>
    </row>
    <row r="133" spans="1:5" ht="12.75">
      <c r="A133" s="282"/>
      <c r="B133" s="79"/>
      <c r="C133" s="79"/>
      <c r="D133" s="79"/>
      <c r="E133" s="282"/>
    </row>
    <row r="134" spans="1:5" ht="12.75">
      <c r="A134" s="286"/>
      <c r="B134" s="14"/>
      <c r="C134" s="14"/>
      <c r="D134" s="14"/>
      <c r="E134" s="286"/>
    </row>
    <row r="135" spans="1:5" ht="12.75">
      <c r="A135" s="282"/>
      <c r="B135" s="14"/>
      <c r="C135" s="14"/>
      <c r="D135" s="14"/>
      <c r="E135" s="286"/>
    </row>
    <row r="136" spans="1:5" ht="12.75">
      <c r="A136" s="282"/>
      <c r="B136" s="79"/>
      <c r="C136" s="79"/>
      <c r="D136" s="79"/>
      <c r="E136" s="282"/>
    </row>
    <row r="137" spans="1:5" ht="12.75">
      <c r="A137" s="286"/>
      <c r="B137" s="79"/>
      <c r="C137" s="79"/>
      <c r="D137" s="79"/>
      <c r="E137" s="282"/>
    </row>
    <row r="138" spans="1:5" ht="12.75">
      <c r="A138" s="286"/>
      <c r="B138" s="14"/>
      <c r="C138" s="14"/>
      <c r="D138" s="14"/>
      <c r="E138" s="286"/>
    </row>
    <row r="139" spans="1:5" ht="12.75">
      <c r="A139" s="286"/>
      <c r="B139" s="14"/>
      <c r="C139" s="14"/>
      <c r="D139" s="14"/>
      <c r="E139" s="286"/>
    </row>
    <row r="140" spans="2:5" ht="12.75">
      <c r="B140" s="14"/>
      <c r="C140" s="14"/>
      <c r="D140" s="14"/>
      <c r="E140" s="286"/>
    </row>
  </sheetData>
  <sheetProtection/>
  <mergeCells count="2">
    <mergeCell ref="A3:F3"/>
    <mergeCell ref="A4:F4"/>
  </mergeCells>
  <printOptions horizontalCentered="1" verticalCentered="1"/>
  <pageMargins left="0.5905511811023623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5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3.00390625" style="52" bestFit="1" customWidth="1"/>
    <col min="2" max="2" width="58.875" style="70" customWidth="1"/>
    <col min="3" max="3" width="6.375" style="47" customWidth="1"/>
    <col min="4" max="4" width="11.125" style="47" bestFit="1" customWidth="1"/>
    <col min="5" max="5" width="12.75390625" style="351" bestFit="1" customWidth="1"/>
    <col min="6" max="153" width="9.125" style="47" customWidth="1"/>
    <col min="154" max="16384" width="2.75390625" style="47" customWidth="1"/>
  </cols>
  <sheetData>
    <row r="1" spans="1:5" ht="12.75">
      <c r="A1" s="52" t="s">
        <v>754</v>
      </c>
      <c r="E1" s="350" t="s">
        <v>606</v>
      </c>
    </row>
    <row r="3" spans="1:5" ht="12.75">
      <c r="A3" s="391" t="s">
        <v>553</v>
      </c>
      <c r="B3" s="391"/>
      <c r="C3" s="391"/>
      <c r="D3" s="391"/>
      <c r="E3" s="391"/>
    </row>
    <row r="4" spans="1:5" ht="12.75">
      <c r="A4" s="47"/>
      <c r="B4" s="252"/>
      <c r="C4" s="390"/>
      <c r="D4" s="390"/>
      <c r="E4" s="390"/>
    </row>
    <row r="5" spans="1:5" s="49" customFormat="1" ht="12.75" customHeight="1">
      <c r="A5" s="253" t="s">
        <v>85</v>
      </c>
      <c r="B5" s="253" t="s">
        <v>86</v>
      </c>
      <c r="C5" s="253" t="s">
        <v>87</v>
      </c>
      <c r="D5" s="253"/>
      <c r="E5" s="254" t="s">
        <v>88</v>
      </c>
    </row>
    <row r="6" spans="1:5" ht="12.75">
      <c r="A6" s="255" t="s">
        <v>89</v>
      </c>
      <c r="B6" s="157" t="s">
        <v>90</v>
      </c>
      <c r="C6" s="164" t="s">
        <v>91</v>
      </c>
      <c r="D6" s="352"/>
      <c r="E6" s="352" t="s">
        <v>92</v>
      </c>
    </row>
    <row r="7" spans="1:5" ht="12.75" customHeight="1">
      <c r="A7" s="165">
        <v>72</v>
      </c>
      <c r="B7" s="167" t="s">
        <v>274</v>
      </c>
      <c r="C7" s="178" t="s">
        <v>275</v>
      </c>
      <c r="D7" s="349"/>
      <c r="E7" s="353">
        <f>SUM(D8:D16)</f>
        <v>14581069</v>
      </c>
    </row>
    <row r="8" spans="1:5" ht="12.75" customHeight="1">
      <c r="A8" s="165"/>
      <c r="B8" s="124" t="s">
        <v>544</v>
      </c>
      <c r="C8" s="178"/>
      <c r="D8" s="349">
        <v>551000</v>
      </c>
      <c r="E8" s="353"/>
    </row>
    <row r="9" spans="1:5" ht="12.75" customHeight="1">
      <c r="A9" s="165"/>
      <c r="B9" s="124" t="s">
        <v>927</v>
      </c>
      <c r="C9" s="178"/>
      <c r="D9" s="349">
        <v>535000</v>
      </c>
      <c r="E9" s="353"/>
    </row>
    <row r="10" spans="1:5" ht="12.75" customHeight="1">
      <c r="A10" s="165"/>
      <c r="B10" s="124" t="s">
        <v>733</v>
      </c>
      <c r="C10" s="178"/>
      <c r="D10" s="349">
        <v>10327665</v>
      </c>
      <c r="E10" s="353"/>
    </row>
    <row r="11" spans="1:5" ht="12.75" customHeight="1">
      <c r="A11" s="165"/>
      <c r="B11" s="124" t="s">
        <v>732</v>
      </c>
      <c r="C11" s="178"/>
      <c r="D11" s="349">
        <v>2362205</v>
      </c>
      <c r="E11" s="353"/>
    </row>
    <row r="12" spans="1:5" ht="12.75" customHeight="1">
      <c r="A12" s="165"/>
      <c r="B12" s="124" t="s">
        <v>941</v>
      </c>
      <c r="C12" s="178"/>
      <c r="D12" s="349">
        <v>500000</v>
      </c>
      <c r="E12" s="353"/>
    </row>
    <row r="13" spans="1:5" ht="12.75" customHeight="1">
      <c r="A13" s="165"/>
      <c r="B13" s="124" t="s">
        <v>858</v>
      </c>
      <c r="C13" s="178"/>
      <c r="D13" s="349">
        <v>181000</v>
      </c>
      <c r="E13" s="353"/>
    </row>
    <row r="14" spans="1:5" ht="12.75" customHeight="1">
      <c r="A14" s="165"/>
      <c r="B14" s="124" t="s">
        <v>1115</v>
      </c>
      <c r="C14" s="178"/>
      <c r="D14" s="349">
        <v>54699</v>
      </c>
      <c r="E14" s="353"/>
    </row>
    <row r="15" spans="1:5" ht="12.75" customHeight="1">
      <c r="A15" s="165"/>
      <c r="B15" s="124" t="s">
        <v>1175</v>
      </c>
      <c r="C15" s="178"/>
      <c r="D15" s="349">
        <v>0</v>
      </c>
      <c r="E15" s="353"/>
    </row>
    <row r="16" spans="1:5" ht="12.75" customHeight="1">
      <c r="A16" s="165"/>
      <c r="B16" s="124" t="s">
        <v>1176</v>
      </c>
      <c r="C16" s="178"/>
      <c r="D16" s="349">
        <v>69500</v>
      </c>
      <c r="E16" s="353"/>
    </row>
    <row r="17" spans="1:5" ht="12.75" customHeight="1">
      <c r="A17" s="165">
        <v>73</v>
      </c>
      <c r="B17" s="167" t="s">
        <v>276</v>
      </c>
      <c r="C17" s="178" t="s">
        <v>277</v>
      </c>
      <c r="D17" s="349"/>
      <c r="E17" s="353">
        <f>SUM(D18:D51)</f>
        <v>2796799691</v>
      </c>
    </row>
    <row r="18" spans="1:5" ht="12.75" customHeight="1">
      <c r="A18" s="165"/>
      <c r="B18" s="124" t="s">
        <v>929</v>
      </c>
      <c r="C18" s="178"/>
      <c r="D18" s="349">
        <v>1181102</v>
      </c>
      <c r="E18" s="353"/>
    </row>
    <row r="19" spans="1:5" ht="12.75" customHeight="1">
      <c r="A19" s="165"/>
      <c r="B19" s="124" t="s">
        <v>784</v>
      </c>
      <c r="C19" s="178"/>
      <c r="D19" s="349">
        <v>1825906</v>
      </c>
      <c r="E19" s="353"/>
    </row>
    <row r="20" spans="1:5" ht="12.75" customHeight="1">
      <c r="A20" s="165"/>
      <c r="B20" s="124" t="s">
        <v>783</v>
      </c>
      <c r="C20" s="178"/>
      <c r="D20" s="349">
        <v>263037442</v>
      </c>
      <c r="E20" s="353"/>
    </row>
    <row r="21" spans="1:5" ht="12.75" customHeight="1">
      <c r="A21" s="165"/>
      <c r="B21" s="358" t="s">
        <v>1083</v>
      </c>
      <c r="C21" s="178"/>
      <c r="D21" s="349">
        <v>8136156</v>
      </c>
      <c r="E21" s="353"/>
    </row>
    <row r="22" spans="1:5" ht="12.75" customHeight="1">
      <c r="A22" s="165"/>
      <c r="B22" s="124" t="s">
        <v>764</v>
      </c>
      <c r="C22" s="178"/>
      <c r="D22" s="349">
        <v>172085927</v>
      </c>
      <c r="E22" s="353"/>
    </row>
    <row r="23" spans="1:5" ht="12.75" customHeight="1">
      <c r="A23" s="165"/>
      <c r="B23" s="124" t="s">
        <v>850</v>
      </c>
      <c r="C23" s="178"/>
      <c r="D23" s="349">
        <v>14680000</v>
      </c>
      <c r="E23" s="353"/>
    </row>
    <row r="24" spans="1:5" ht="12.75" customHeight="1">
      <c r="A24" s="165"/>
      <c r="B24" s="124" t="s">
        <v>1162</v>
      </c>
      <c r="C24" s="178"/>
      <c r="D24" s="349">
        <v>78740157</v>
      </c>
      <c r="E24" s="353"/>
    </row>
    <row r="25" spans="1:5" ht="12.75" customHeight="1">
      <c r="A25" s="165"/>
      <c r="B25" s="124" t="s">
        <v>863</v>
      </c>
      <c r="C25" s="178"/>
      <c r="D25" s="349">
        <v>85000</v>
      </c>
      <c r="E25" s="353"/>
    </row>
    <row r="26" spans="1:5" ht="12.75" customHeight="1">
      <c r="A26" s="165"/>
      <c r="B26" s="124" t="s">
        <v>777</v>
      </c>
      <c r="C26" s="178"/>
      <c r="D26" s="349">
        <v>230786605</v>
      </c>
      <c r="E26" s="353"/>
    </row>
    <row r="27" spans="1:5" ht="12.75" customHeight="1">
      <c r="A27" s="165"/>
      <c r="B27" s="124" t="s">
        <v>942</v>
      </c>
      <c r="C27" s="178"/>
      <c r="D27" s="349">
        <v>9623200</v>
      </c>
      <c r="E27" s="353"/>
    </row>
    <row r="28" spans="1:5" ht="12.75" customHeight="1">
      <c r="A28" s="165"/>
      <c r="B28" s="124" t="s">
        <v>944</v>
      </c>
      <c r="C28" s="178"/>
      <c r="D28" s="349">
        <v>216217620</v>
      </c>
      <c r="E28" s="353"/>
    </row>
    <row r="29" spans="1:5" ht="12.75" customHeight="1">
      <c r="A29" s="165"/>
      <c r="B29" s="124" t="s">
        <v>945</v>
      </c>
      <c r="C29" s="178"/>
      <c r="D29" s="349">
        <v>306170914</v>
      </c>
      <c r="E29" s="353"/>
    </row>
    <row r="30" spans="1:5" ht="12.75" customHeight="1">
      <c r="A30" s="165"/>
      <c r="B30" s="124" t="s">
        <v>946</v>
      </c>
      <c r="C30" s="178"/>
      <c r="D30" s="349">
        <v>120979472</v>
      </c>
      <c r="E30" s="353"/>
    </row>
    <row r="31" spans="1:5" ht="12.75" customHeight="1">
      <c r="A31" s="165"/>
      <c r="B31" s="124" t="s">
        <v>947</v>
      </c>
      <c r="C31" s="178"/>
      <c r="D31" s="349">
        <v>59805048</v>
      </c>
      <c r="E31" s="353"/>
    </row>
    <row r="32" spans="1:5" ht="12.75" customHeight="1">
      <c r="A32" s="165"/>
      <c r="B32" s="124" t="s">
        <v>948</v>
      </c>
      <c r="C32" s="178"/>
      <c r="D32" s="349">
        <v>207227833</v>
      </c>
      <c r="E32" s="353"/>
    </row>
    <row r="33" spans="1:5" ht="12.75" customHeight="1">
      <c r="A33" s="165"/>
      <c r="B33" s="124" t="s">
        <v>949</v>
      </c>
      <c r="C33" s="178"/>
      <c r="D33" s="349">
        <v>267935874</v>
      </c>
      <c r="E33" s="353"/>
    </row>
    <row r="34" spans="1:5" ht="12.75" customHeight="1">
      <c r="A34" s="165"/>
      <c r="B34" s="124" t="s">
        <v>950</v>
      </c>
      <c r="C34" s="178"/>
      <c r="D34" s="349">
        <v>125006471</v>
      </c>
      <c r="E34" s="353"/>
    </row>
    <row r="35" spans="1:5" ht="12.75" customHeight="1">
      <c r="A35" s="165"/>
      <c r="B35" s="124" t="s">
        <v>951</v>
      </c>
      <c r="C35" s="178"/>
      <c r="D35" s="349">
        <v>288308896</v>
      </c>
      <c r="E35" s="353"/>
    </row>
    <row r="36" spans="1:5" ht="12.75" customHeight="1">
      <c r="A36" s="165"/>
      <c r="B36" s="124" t="s">
        <v>856</v>
      </c>
      <c r="C36" s="178"/>
      <c r="D36" s="349">
        <v>3708267</v>
      </c>
      <c r="E36" s="353"/>
    </row>
    <row r="37" spans="1:5" ht="12.75" customHeight="1">
      <c r="A37" s="165"/>
      <c r="B37" s="124" t="s">
        <v>858</v>
      </c>
      <c r="C37" s="178"/>
      <c r="D37" s="349">
        <v>5803486</v>
      </c>
      <c r="E37" s="353"/>
    </row>
    <row r="38" spans="1:5" ht="12.75" customHeight="1">
      <c r="A38" s="165"/>
      <c r="B38" s="124" t="s">
        <v>1115</v>
      </c>
      <c r="C38" s="178"/>
      <c r="D38" s="349">
        <v>21336625</v>
      </c>
      <c r="E38" s="353"/>
    </row>
    <row r="39" spans="1:5" ht="12.75" customHeight="1">
      <c r="A39" s="165"/>
      <c r="B39" s="358" t="s">
        <v>1093</v>
      </c>
      <c r="C39" s="178"/>
      <c r="D39" s="349">
        <v>0</v>
      </c>
      <c r="E39" s="353"/>
    </row>
    <row r="40" spans="1:5" ht="12.75" customHeight="1">
      <c r="A40" s="165"/>
      <c r="B40" s="358" t="s">
        <v>1140</v>
      </c>
      <c r="C40" s="178"/>
      <c r="D40" s="349">
        <v>579698</v>
      </c>
      <c r="E40" s="353"/>
    </row>
    <row r="41" spans="1:5" ht="12.75" customHeight="1">
      <c r="A41" s="165"/>
      <c r="B41" s="358" t="s">
        <v>1142</v>
      </c>
      <c r="C41" s="178"/>
      <c r="D41" s="349">
        <v>930000</v>
      </c>
      <c r="E41" s="353"/>
    </row>
    <row r="42" spans="1:5" ht="12.75" customHeight="1">
      <c r="A42" s="165"/>
      <c r="B42" s="358" t="s">
        <v>1141</v>
      </c>
      <c r="C42" s="178"/>
      <c r="D42" s="349">
        <v>155524</v>
      </c>
      <c r="E42" s="353"/>
    </row>
    <row r="43" spans="1:5" ht="12.75" customHeight="1">
      <c r="A43" s="165"/>
      <c r="B43" s="124" t="s">
        <v>953</v>
      </c>
      <c r="C43" s="178"/>
      <c r="D43" s="349">
        <v>0</v>
      </c>
      <c r="E43" s="353"/>
    </row>
    <row r="44" spans="1:5" ht="12.75" customHeight="1">
      <c r="A44" s="165"/>
      <c r="B44" s="124" t="s">
        <v>1103</v>
      </c>
      <c r="C44" s="178"/>
      <c r="D44" s="349">
        <v>263212</v>
      </c>
      <c r="E44" s="353"/>
    </row>
    <row r="45" spans="1:5" ht="12.75" customHeight="1">
      <c r="A45" s="165"/>
      <c r="B45" s="124" t="s">
        <v>1165</v>
      </c>
      <c r="C45" s="178"/>
      <c r="D45" s="349">
        <v>521286</v>
      </c>
      <c r="E45" s="353"/>
    </row>
    <row r="46" spans="1:5" ht="12.75" customHeight="1">
      <c r="A46" s="165"/>
      <c r="B46" s="124" t="s">
        <v>1117</v>
      </c>
      <c r="C46" s="178"/>
      <c r="D46" s="349">
        <v>300000</v>
      </c>
      <c r="E46" s="353"/>
    </row>
    <row r="47" spans="1:5" ht="12.75" customHeight="1">
      <c r="A47" s="165"/>
      <c r="B47" s="124" t="s">
        <v>1163</v>
      </c>
      <c r="C47" s="178"/>
      <c r="D47" s="349">
        <v>3933646</v>
      </c>
      <c r="E47" s="353"/>
    </row>
    <row r="48" spans="1:5" ht="12.75" customHeight="1">
      <c r="A48" s="165"/>
      <c r="B48" s="124" t="s">
        <v>957</v>
      </c>
      <c r="C48" s="178"/>
      <c r="D48" s="349">
        <v>408377</v>
      </c>
      <c r="E48" s="353"/>
    </row>
    <row r="49" spans="1:5" ht="12.75" customHeight="1">
      <c r="A49" s="165"/>
      <c r="B49" s="124" t="s">
        <v>786</v>
      </c>
      <c r="C49" s="178"/>
      <c r="D49" s="349">
        <v>51262</v>
      </c>
      <c r="E49" s="353"/>
    </row>
    <row r="50" spans="1:5" ht="12.75" customHeight="1">
      <c r="A50" s="165"/>
      <c r="B50" s="124" t="s">
        <v>960</v>
      </c>
      <c r="C50" s="178"/>
      <c r="D50" s="349">
        <v>78016142</v>
      </c>
      <c r="E50" s="353"/>
    </row>
    <row r="51" spans="1:5" ht="12.75" customHeight="1">
      <c r="A51" s="165"/>
      <c r="B51" s="124" t="s">
        <v>788</v>
      </c>
      <c r="C51" s="178"/>
      <c r="D51" s="349">
        <v>308958543</v>
      </c>
      <c r="E51" s="353"/>
    </row>
    <row r="52" spans="1:5" ht="12.75" customHeight="1">
      <c r="A52" s="165">
        <v>74</v>
      </c>
      <c r="B52" s="167" t="s">
        <v>278</v>
      </c>
      <c r="C52" s="178" t="s">
        <v>279</v>
      </c>
      <c r="D52" s="349"/>
      <c r="E52" s="353">
        <f>SUM(D53:D61)</f>
        <v>3765270</v>
      </c>
    </row>
    <row r="53" spans="1:5" ht="12.75" customHeight="1">
      <c r="A53" s="165"/>
      <c r="B53" s="124" t="s">
        <v>544</v>
      </c>
      <c r="C53" s="178"/>
      <c r="D53" s="349">
        <v>1024000</v>
      </c>
      <c r="E53" s="353"/>
    </row>
    <row r="54" spans="1:5" ht="12.75" customHeight="1">
      <c r="A54" s="165"/>
      <c r="B54" s="124" t="s">
        <v>945</v>
      </c>
      <c r="C54" s="178"/>
      <c r="D54" s="349">
        <v>125984</v>
      </c>
      <c r="E54" s="353"/>
    </row>
    <row r="55" spans="1:5" ht="12.75" customHeight="1">
      <c r="A55" s="165"/>
      <c r="B55" s="124" t="s">
        <v>946</v>
      </c>
      <c r="C55" s="178"/>
      <c r="D55" s="349">
        <v>293802</v>
      </c>
      <c r="E55" s="353"/>
    </row>
    <row r="56" spans="1:5" ht="12.75" customHeight="1">
      <c r="A56" s="165"/>
      <c r="B56" s="124" t="s">
        <v>947</v>
      </c>
      <c r="C56" s="178"/>
      <c r="D56" s="349">
        <v>293948</v>
      </c>
      <c r="E56" s="353"/>
    </row>
    <row r="57" spans="1:5" ht="12.75" customHeight="1">
      <c r="A57" s="165"/>
      <c r="B57" s="124" t="s">
        <v>858</v>
      </c>
      <c r="C57" s="178"/>
      <c r="D57" s="349">
        <v>537700</v>
      </c>
      <c r="E57" s="353"/>
    </row>
    <row r="58" spans="1:5" ht="12.75" customHeight="1">
      <c r="A58" s="165"/>
      <c r="B58" s="124" t="s">
        <v>1115</v>
      </c>
      <c r="C58" s="178"/>
      <c r="D58" s="349">
        <v>161836</v>
      </c>
      <c r="E58" s="353"/>
    </row>
    <row r="59" spans="1:5" ht="12.75" customHeight="1">
      <c r="A59" s="165"/>
      <c r="B59" s="124" t="s">
        <v>928</v>
      </c>
      <c r="C59" s="178"/>
      <c r="D59" s="349">
        <v>1134000</v>
      </c>
      <c r="E59" s="353"/>
    </row>
    <row r="60" spans="1:5" ht="12.75" customHeight="1">
      <c r="A60" s="165"/>
      <c r="B60" s="167" t="s">
        <v>955</v>
      </c>
      <c r="C60" s="178"/>
      <c r="D60" s="349">
        <v>0</v>
      </c>
      <c r="E60" s="353"/>
    </row>
    <row r="61" spans="1:5" ht="12.75" customHeight="1">
      <c r="A61" s="165"/>
      <c r="B61" s="124" t="s">
        <v>1116</v>
      </c>
      <c r="C61" s="178"/>
      <c r="D61" s="349">
        <v>194000</v>
      </c>
      <c r="E61" s="353"/>
    </row>
    <row r="62" spans="1:5" s="51" customFormat="1" ht="12.75" customHeight="1">
      <c r="A62" s="165">
        <v>75</v>
      </c>
      <c r="B62" s="167" t="s">
        <v>280</v>
      </c>
      <c r="C62" s="178" t="s">
        <v>281</v>
      </c>
      <c r="D62" s="349"/>
      <c r="E62" s="353">
        <f>SUM(D63:D73)</f>
        <v>31504235</v>
      </c>
    </row>
    <row r="63" spans="1:5" s="51" customFormat="1" ht="12.75" customHeight="1">
      <c r="A63" s="165"/>
      <c r="B63" s="124" t="s">
        <v>782</v>
      </c>
      <c r="C63" s="178"/>
      <c r="D63" s="349">
        <v>236000</v>
      </c>
      <c r="E63" s="353"/>
    </row>
    <row r="64" spans="1:5" s="51" customFormat="1" ht="12.75" customHeight="1">
      <c r="A64" s="165"/>
      <c r="B64" s="124" t="s">
        <v>730</v>
      </c>
      <c r="C64" s="178"/>
      <c r="D64" s="349">
        <v>1291339</v>
      </c>
      <c r="E64" s="353"/>
    </row>
    <row r="65" spans="1:5" s="51" customFormat="1" ht="12.75" customHeight="1">
      <c r="A65" s="165"/>
      <c r="B65" s="124" t="s">
        <v>943</v>
      </c>
      <c r="C65" s="178"/>
      <c r="D65" s="349">
        <v>1717800</v>
      </c>
      <c r="E65" s="353"/>
    </row>
    <row r="66" spans="1:5" s="51" customFormat="1" ht="12.75" customHeight="1">
      <c r="A66" s="165"/>
      <c r="B66" s="124" t="s">
        <v>946</v>
      </c>
      <c r="C66" s="178"/>
      <c r="D66" s="349">
        <v>94046</v>
      </c>
      <c r="E66" s="353"/>
    </row>
    <row r="67" spans="1:5" s="51" customFormat="1" ht="12.75" customHeight="1">
      <c r="A67" s="165"/>
      <c r="B67" s="124" t="s">
        <v>947</v>
      </c>
      <c r="C67" s="178"/>
      <c r="D67" s="349">
        <v>17977408</v>
      </c>
      <c r="E67" s="353"/>
    </row>
    <row r="68" spans="1:5" s="51" customFormat="1" ht="12.75" customHeight="1">
      <c r="A68" s="165"/>
      <c r="B68" s="124" t="s">
        <v>950</v>
      </c>
      <c r="C68" s="178"/>
      <c r="D68" s="349">
        <v>6494488</v>
      </c>
      <c r="E68" s="353"/>
    </row>
    <row r="69" spans="1:5" s="51" customFormat="1" ht="12.75" customHeight="1">
      <c r="A69" s="165"/>
      <c r="B69" s="124" t="s">
        <v>1128</v>
      </c>
      <c r="C69" s="178"/>
      <c r="D69" s="349">
        <v>466000</v>
      </c>
      <c r="E69" s="353"/>
    </row>
    <row r="70" spans="1:5" s="51" customFormat="1" ht="12.75" customHeight="1">
      <c r="A70" s="165"/>
      <c r="B70" s="124" t="s">
        <v>785</v>
      </c>
      <c r="C70" s="178"/>
      <c r="D70" s="349">
        <v>2658268</v>
      </c>
      <c r="E70" s="353"/>
    </row>
    <row r="71" spans="1:5" s="51" customFormat="1" ht="12.75" customHeight="1">
      <c r="A71" s="165"/>
      <c r="B71" s="124" t="s">
        <v>728</v>
      </c>
      <c r="C71" s="178"/>
      <c r="D71" s="349">
        <v>447850</v>
      </c>
      <c r="E71" s="353"/>
    </row>
    <row r="72" spans="1:5" s="51" customFormat="1" ht="12.75" customHeight="1">
      <c r="A72" s="165"/>
      <c r="B72" s="124" t="s">
        <v>956</v>
      </c>
      <c r="C72" s="178"/>
      <c r="D72" s="349">
        <v>30465</v>
      </c>
      <c r="E72" s="353"/>
    </row>
    <row r="73" spans="1:5" s="51" customFormat="1" ht="12.75" customHeight="1">
      <c r="A73" s="165"/>
      <c r="B73" s="124" t="s">
        <v>734</v>
      </c>
      <c r="C73" s="178"/>
      <c r="D73" s="349">
        <v>90571</v>
      </c>
      <c r="E73" s="353"/>
    </row>
    <row r="74" spans="1:5" ht="12.75">
      <c r="A74" s="165">
        <v>76</v>
      </c>
      <c r="B74" s="164" t="s">
        <v>282</v>
      </c>
      <c r="C74" s="178" t="s">
        <v>283</v>
      </c>
      <c r="D74" s="349"/>
      <c r="E74" s="353"/>
    </row>
    <row r="75" spans="1:5" ht="12.75">
      <c r="A75" s="165">
        <v>77</v>
      </c>
      <c r="B75" s="164" t="s">
        <v>284</v>
      </c>
      <c r="C75" s="178" t="s">
        <v>285</v>
      </c>
      <c r="D75" s="349"/>
      <c r="E75" s="353"/>
    </row>
    <row r="76" spans="1:5" ht="12.75">
      <c r="A76" s="165">
        <v>78</v>
      </c>
      <c r="B76" s="164" t="s">
        <v>286</v>
      </c>
      <c r="C76" s="178" t="s">
        <v>287</v>
      </c>
      <c r="D76" s="349"/>
      <c r="E76" s="353">
        <f>SUM(D77:D126)</f>
        <v>768647334</v>
      </c>
    </row>
    <row r="77" spans="1:5" ht="12.75">
      <c r="A77" s="165"/>
      <c r="B77" s="124" t="s">
        <v>544</v>
      </c>
      <c r="C77" s="178"/>
      <c r="D77" s="349">
        <v>284253</v>
      </c>
      <c r="E77" s="353"/>
    </row>
    <row r="78" spans="1:5" ht="12.75">
      <c r="A78" s="165"/>
      <c r="B78" s="124" t="s">
        <v>927</v>
      </c>
      <c r="C78" s="178"/>
      <c r="D78" s="349">
        <v>145000</v>
      </c>
      <c r="E78" s="353"/>
    </row>
    <row r="79" spans="1:5" ht="12.75">
      <c r="A79" s="165"/>
      <c r="B79" s="124" t="s">
        <v>928</v>
      </c>
      <c r="C79" s="178"/>
      <c r="D79" s="349">
        <v>306000</v>
      </c>
      <c r="E79" s="353"/>
    </row>
    <row r="80" spans="1:5" ht="12.75">
      <c r="A80" s="165"/>
      <c r="B80" s="124" t="s">
        <v>782</v>
      </c>
      <c r="C80" s="178"/>
      <c r="D80" s="349">
        <v>64000</v>
      </c>
      <c r="E80" s="353"/>
    </row>
    <row r="81" spans="1:5" ht="12.75">
      <c r="A81" s="165"/>
      <c r="B81" s="124" t="s">
        <v>929</v>
      </c>
      <c r="C81" s="178"/>
      <c r="D81" s="349">
        <v>318898</v>
      </c>
      <c r="E81" s="353"/>
    </row>
    <row r="82" spans="1:5" ht="12.75">
      <c r="A82" s="165"/>
      <c r="B82" s="124" t="s">
        <v>784</v>
      </c>
      <c r="C82" s="178"/>
      <c r="D82" s="349">
        <v>492994</v>
      </c>
      <c r="E82" s="353"/>
    </row>
    <row r="83" spans="1:5" ht="12.75">
      <c r="A83" s="165"/>
      <c r="B83" s="124" t="s">
        <v>783</v>
      </c>
      <c r="C83" s="178"/>
      <c r="D83" s="349">
        <v>74209100</v>
      </c>
      <c r="E83" s="353"/>
    </row>
    <row r="84" spans="1:5" ht="12.75">
      <c r="A84" s="165"/>
      <c r="B84" s="358" t="s">
        <v>1083</v>
      </c>
      <c r="C84" s="178"/>
      <c r="D84" s="349">
        <v>2196762</v>
      </c>
      <c r="E84" s="353"/>
    </row>
    <row r="85" spans="1:5" ht="12.75">
      <c r="A85" s="165"/>
      <c r="B85" s="124" t="s">
        <v>764</v>
      </c>
      <c r="C85" s="178"/>
      <c r="D85" s="349">
        <v>46436200</v>
      </c>
      <c r="E85" s="353"/>
    </row>
    <row r="86" spans="1:5" ht="12.75">
      <c r="A86" s="165"/>
      <c r="B86" s="124" t="s">
        <v>850</v>
      </c>
      <c r="C86" s="178"/>
      <c r="D86" s="349">
        <v>3963600</v>
      </c>
      <c r="E86" s="353"/>
    </row>
    <row r="87" spans="1:5" ht="12.75">
      <c r="A87" s="165"/>
      <c r="B87" s="124" t="s">
        <v>1162</v>
      </c>
      <c r="C87" s="178"/>
      <c r="D87" s="349">
        <v>21259843</v>
      </c>
      <c r="E87" s="353"/>
    </row>
    <row r="88" spans="1:5" ht="12.75">
      <c r="A88" s="165"/>
      <c r="B88" s="124" t="s">
        <v>863</v>
      </c>
      <c r="C88" s="178"/>
      <c r="D88" s="349">
        <v>22950</v>
      </c>
      <c r="E88" s="353"/>
    </row>
    <row r="89" spans="1:5" ht="12.75">
      <c r="A89" s="165"/>
      <c r="B89" s="124" t="s">
        <v>777</v>
      </c>
      <c r="C89" s="178"/>
      <c r="D89" s="349">
        <v>83081026</v>
      </c>
      <c r="E89" s="353"/>
    </row>
    <row r="90" spans="1:5" ht="12.75">
      <c r="A90" s="165"/>
      <c r="B90" s="124" t="s">
        <v>939</v>
      </c>
      <c r="C90" s="178"/>
      <c r="D90" s="349">
        <v>852666</v>
      </c>
      <c r="E90" s="353"/>
    </row>
    <row r="91" spans="1:5" ht="12.75">
      <c r="A91" s="165"/>
      <c r="B91" s="124" t="s">
        <v>730</v>
      </c>
      <c r="C91" s="178"/>
      <c r="D91" s="349">
        <v>348661</v>
      </c>
      <c r="E91" s="353"/>
    </row>
    <row r="92" spans="1:5" ht="12.75">
      <c r="A92" s="165"/>
      <c r="B92" s="124" t="s">
        <v>732</v>
      </c>
      <c r="C92" s="178"/>
      <c r="D92" s="349">
        <v>637795</v>
      </c>
      <c r="E92" s="353"/>
    </row>
    <row r="93" spans="1:5" ht="12.75">
      <c r="A93" s="165"/>
      <c r="B93" s="124" t="s">
        <v>941</v>
      </c>
      <c r="C93" s="178"/>
      <c r="D93" s="349">
        <v>100000</v>
      </c>
      <c r="E93" s="353"/>
    </row>
    <row r="94" spans="1:5" ht="12.75">
      <c r="A94" s="165"/>
      <c r="B94" s="124" t="s">
        <v>943</v>
      </c>
      <c r="C94" s="178"/>
      <c r="D94" s="349">
        <v>463806</v>
      </c>
      <c r="E94" s="353"/>
    </row>
    <row r="95" spans="1:5" ht="12.75">
      <c r="A95" s="165"/>
      <c r="B95" s="124" t="s">
        <v>944</v>
      </c>
      <c r="C95" s="178"/>
      <c r="D95" s="349">
        <v>41336899</v>
      </c>
      <c r="E95" s="353"/>
    </row>
    <row r="96" spans="1:5" ht="12.75">
      <c r="A96" s="165"/>
      <c r="B96" s="124" t="s">
        <v>945</v>
      </c>
      <c r="C96" s="178"/>
      <c r="D96" s="349">
        <v>82700162</v>
      </c>
      <c r="E96" s="353"/>
    </row>
    <row r="97" spans="1:5" ht="12.75">
      <c r="A97" s="165"/>
      <c r="B97" s="124" t="s">
        <v>946</v>
      </c>
      <c r="C97" s="178"/>
      <c r="D97" s="349">
        <v>32769177</v>
      </c>
      <c r="E97" s="353"/>
    </row>
    <row r="98" spans="1:5" ht="12.75">
      <c r="A98" s="165"/>
      <c r="B98" s="124" t="s">
        <v>947</v>
      </c>
      <c r="C98" s="178"/>
      <c r="D98" s="349">
        <v>20732331</v>
      </c>
      <c r="E98" s="353"/>
    </row>
    <row r="99" spans="1:5" ht="12.75">
      <c r="A99" s="165"/>
      <c r="B99" s="124" t="s">
        <v>948</v>
      </c>
      <c r="C99" s="178"/>
      <c r="D99" s="349">
        <v>56086515</v>
      </c>
      <c r="E99" s="353"/>
    </row>
    <row r="100" spans="1:5" ht="12.75">
      <c r="A100" s="165"/>
      <c r="B100" s="124" t="s">
        <v>949</v>
      </c>
      <c r="C100" s="178"/>
      <c r="D100" s="349">
        <v>72342686</v>
      </c>
      <c r="E100" s="353"/>
    </row>
    <row r="101" spans="1:5" ht="12.75">
      <c r="A101" s="165"/>
      <c r="B101" s="124" t="s">
        <v>950</v>
      </c>
      <c r="C101" s="178"/>
      <c r="D101" s="349">
        <v>35505259</v>
      </c>
      <c r="E101" s="353"/>
    </row>
    <row r="102" spans="1:5" ht="12.75">
      <c r="A102" s="165"/>
      <c r="B102" s="124" t="s">
        <v>951</v>
      </c>
      <c r="C102" s="178"/>
      <c r="D102" s="349">
        <v>77843403</v>
      </c>
      <c r="E102" s="353"/>
    </row>
    <row r="103" spans="1:5" ht="12.75">
      <c r="A103" s="165"/>
      <c r="B103" s="124" t="s">
        <v>856</v>
      </c>
      <c r="C103" s="178"/>
      <c r="D103" s="349">
        <v>1001233</v>
      </c>
      <c r="E103" s="353"/>
    </row>
    <row r="104" spans="1:5" ht="12.75">
      <c r="A104" s="165"/>
      <c r="B104" s="124" t="s">
        <v>858</v>
      </c>
      <c r="C104" s="178"/>
      <c r="D104" s="349">
        <v>1760990</v>
      </c>
      <c r="E104" s="353"/>
    </row>
    <row r="105" spans="1:5" ht="12.75">
      <c r="A105" s="165"/>
      <c r="B105" s="124" t="s">
        <v>1115</v>
      </c>
      <c r="C105" s="178"/>
      <c r="D105" s="349">
        <v>5889553</v>
      </c>
      <c r="E105" s="353"/>
    </row>
    <row r="106" spans="1:5" ht="12.75">
      <c r="A106" s="165"/>
      <c r="B106" s="358" t="s">
        <v>1093</v>
      </c>
      <c r="C106" s="178"/>
      <c r="D106" s="349">
        <v>0</v>
      </c>
      <c r="E106" s="353"/>
    </row>
    <row r="107" spans="1:5" ht="12.75">
      <c r="A107" s="165"/>
      <c r="B107" s="358" t="s">
        <v>1140</v>
      </c>
      <c r="C107" s="178"/>
      <c r="D107" s="349">
        <v>156519</v>
      </c>
      <c r="E107" s="353"/>
    </row>
    <row r="108" spans="1:5" ht="12.75">
      <c r="A108" s="165"/>
      <c r="B108" s="358" t="s">
        <v>1142</v>
      </c>
      <c r="C108" s="178"/>
      <c r="D108" s="349">
        <v>251100</v>
      </c>
      <c r="E108" s="353"/>
    </row>
    <row r="109" spans="1:5" ht="12.75">
      <c r="A109" s="165"/>
      <c r="B109" s="358" t="s">
        <v>1128</v>
      </c>
      <c r="C109" s="178"/>
      <c r="D109" s="349">
        <v>125820</v>
      </c>
      <c r="E109" s="353"/>
    </row>
    <row r="110" spans="1:5" ht="12.75">
      <c r="A110" s="165"/>
      <c r="B110" s="358" t="s">
        <v>1141</v>
      </c>
      <c r="C110" s="178"/>
      <c r="D110" s="349">
        <v>41991</v>
      </c>
      <c r="E110" s="353"/>
    </row>
    <row r="111" spans="1:5" ht="12.75">
      <c r="A111" s="165"/>
      <c r="B111" s="124" t="s">
        <v>785</v>
      </c>
      <c r="C111" s="178"/>
      <c r="D111" s="349">
        <v>717732</v>
      </c>
      <c r="E111" s="353"/>
    </row>
    <row r="112" spans="1:5" ht="12.75">
      <c r="A112" s="165"/>
      <c r="B112" s="124" t="s">
        <v>953</v>
      </c>
      <c r="C112" s="354"/>
      <c r="D112" s="349">
        <v>0</v>
      </c>
      <c r="E112" s="353"/>
    </row>
    <row r="113" spans="1:5" ht="12.75">
      <c r="A113" s="165"/>
      <c r="B113" s="124" t="s">
        <v>1103</v>
      </c>
      <c r="C113" s="354"/>
      <c r="D113" s="349">
        <v>71067</v>
      </c>
      <c r="E113" s="353"/>
    </row>
    <row r="114" spans="1:5" ht="12.75">
      <c r="A114" s="165"/>
      <c r="B114" s="124" t="s">
        <v>1165</v>
      </c>
      <c r="C114" s="354"/>
      <c r="D114" s="349">
        <v>140747</v>
      </c>
      <c r="E114" s="353"/>
    </row>
    <row r="115" spans="1:5" ht="12.75">
      <c r="A115" s="165"/>
      <c r="B115" s="124" t="s">
        <v>1117</v>
      </c>
      <c r="C115" s="354"/>
      <c r="D115" s="349">
        <v>81000</v>
      </c>
      <c r="E115" s="353"/>
    </row>
    <row r="116" spans="1:5" ht="12.75">
      <c r="A116" s="165"/>
      <c r="B116" s="124" t="s">
        <v>1163</v>
      </c>
      <c r="C116" s="354"/>
      <c r="D116" s="349">
        <v>1062084</v>
      </c>
      <c r="E116" s="353"/>
    </row>
    <row r="117" spans="1:5" ht="12.75">
      <c r="A117" s="165"/>
      <c r="B117" s="124" t="s">
        <v>728</v>
      </c>
      <c r="C117" s="354"/>
      <c r="D117" s="349">
        <v>120920</v>
      </c>
      <c r="E117" s="353"/>
    </row>
    <row r="118" spans="1:5" ht="12.75">
      <c r="A118" s="165"/>
      <c r="B118" s="124" t="s">
        <v>954</v>
      </c>
      <c r="C118" s="354"/>
      <c r="D118" s="349">
        <v>0</v>
      </c>
      <c r="E118" s="353"/>
    </row>
    <row r="119" spans="1:5" ht="12.75">
      <c r="A119" s="165"/>
      <c r="B119" s="167" t="s">
        <v>955</v>
      </c>
      <c r="C119" s="354"/>
      <c r="D119" s="349">
        <v>0</v>
      </c>
      <c r="E119" s="353"/>
    </row>
    <row r="120" spans="1:5" ht="12.75">
      <c r="A120" s="165"/>
      <c r="B120" s="124" t="s">
        <v>956</v>
      </c>
      <c r="C120" s="354"/>
      <c r="D120" s="349">
        <v>8226</v>
      </c>
      <c r="E120" s="353"/>
    </row>
    <row r="121" spans="1:5" ht="12.75">
      <c r="A121" s="165"/>
      <c r="B121" s="124" t="s">
        <v>1116</v>
      </c>
      <c r="C121" s="354"/>
      <c r="D121" s="349">
        <v>59452</v>
      </c>
      <c r="E121" s="353"/>
    </row>
    <row r="122" spans="1:5" ht="12.75">
      <c r="A122" s="165"/>
      <c r="B122" s="124" t="s">
        <v>734</v>
      </c>
      <c r="C122" s="178"/>
      <c r="D122" s="349">
        <v>36147</v>
      </c>
      <c r="E122" s="353"/>
    </row>
    <row r="123" spans="1:7" ht="12.75">
      <c r="A123" s="165"/>
      <c r="B123" s="124" t="s">
        <v>957</v>
      </c>
      <c r="C123" s="178"/>
      <c r="D123" s="349">
        <v>110261</v>
      </c>
      <c r="E123" s="353"/>
      <c r="G123" s="251"/>
    </row>
    <row r="124" spans="1:5" ht="12.75">
      <c r="A124" s="165"/>
      <c r="B124" s="124" t="s">
        <v>786</v>
      </c>
      <c r="C124" s="178"/>
      <c r="D124" s="349">
        <v>13841</v>
      </c>
      <c r="E124" s="353"/>
    </row>
    <row r="125" spans="1:5" ht="12.75">
      <c r="A125" s="165"/>
      <c r="B125" s="124" t="s">
        <v>960</v>
      </c>
      <c r="C125" s="178"/>
      <c r="D125" s="349">
        <v>21064357</v>
      </c>
      <c r="E125" s="353"/>
    </row>
    <row r="126" spans="1:5" ht="12.75">
      <c r="A126" s="165"/>
      <c r="B126" s="124" t="s">
        <v>788</v>
      </c>
      <c r="C126" s="178"/>
      <c r="D126" s="349">
        <v>81434308</v>
      </c>
      <c r="E126" s="353"/>
    </row>
    <row r="127" spans="1:5" ht="12.75">
      <c r="A127" s="165">
        <v>79</v>
      </c>
      <c r="B127" s="153" t="s">
        <v>630</v>
      </c>
      <c r="C127" s="256" t="s">
        <v>71</v>
      </c>
      <c r="D127" s="355"/>
      <c r="E127" s="356">
        <f>SUM(E7:E76)</f>
        <v>3615297599</v>
      </c>
    </row>
    <row r="128" spans="1:5" ht="12.75">
      <c r="A128" s="165">
        <v>80</v>
      </c>
      <c r="B128" s="166" t="s">
        <v>288</v>
      </c>
      <c r="C128" s="178" t="s">
        <v>289</v>
      </c>
      <c r="D128" s="349"/>
      <c r="E128" s="353">
        <f>SUM(D129:D140)</f>
        <v>160534991</v>
      </c>
    </row>
    <row r="129" spans="1:5" ht="12.75">
      <c r="A129" s="165"/>
      <c r="B129" s="124" t="s">
        <v>937</v>
      </c>
      <c r="C129" s="178"/>
      <c r="D129" s="349">
        <v>28000000</v>
      </c>
      <c r="E129" s="353"/>
    </row>
    <row r="130" spans="1:5" ht="12.75">
      <c r="A130" s="165"/>
      <c r="B130" s="124" t="s">
        <v>861</v>
      </c>
      <c r="C130" s="178"/>
      <c r="D130" s="349">
        <v>23543307</v>
      </c>
      <c r="E130" s="353"/>
    </row>
    <row r="131" spans="1:5" ht="12.75">
      <c r="A131" s="165"/>
      <c r="B131" s="358" t="s">
        <v>1083</v>
      </c>
      <c r="C131" s="178"/>
      <c r="D131" s="349">
        <v>9186679</v>
      </c>
      <c r="E131" s="353"/>
    </row>
    <row r="132" spans="1:5" ht="12.75">
      <c r="A132" s="165"/>
      <c r="B132" s="358" t="s">
        <v>1084</v>
      </c>
      <c r="C132" s="178"/>
      <c r="D132" s="349">
        <v>7757660</v>
      </c>
      <c r="E132" s="353"/>
    </row>
    <row r="133" spans="1:5" ht="12.75">
      <c r="A133" s="165"/>
      <c r="B133" s="358" t="s">
        <v>1098</v>
      </c>
      <c r="C133" s="178"/>
      <c r="D133" s="349">
        <v>23622000</v>
      </c>
      <c r="E133" s="353"/>
    </row>
    <row r="134" spans="1:5" ht="12.75">
      <c r="A134" s="165"/>
      <c r="B134" s="124" t="s">
        <v>728</v>
      </c>
      <c r="C134" s="178"/>
      <c r="D134" s="349">
        <v>75496</v>
      </c>
      <c r="E134" s="353"/>
    </row>
    <row r="135" spans="1:5" ht="12.75">
      <c r="A135" s="165"/>
      <c r="B135" s="124" t="s">
        <v>729</v>
      </c>
      <c r="C135" s="178"/>
      <c r="D135" s="349">
        <v>333805</v>
      </c>
      <c r="E135" s="353"/>
    </row>
    <row r="136" spans="1:5" ht="12.75">
      <c r="A136" s="165"/>
      <c r="B136" s="124" t="s">
        <v>938</v>
      </c>
      <c r="C136" s="178"/>
      <c r="D136" s="349">
        <v>18681299</v>
      </c>
      <c r="E136" s="353"/>
    </row>
    <row r="137" spans="1:5" ht="12.75">
      <c r="A137" s="165"/>
      <c r="B137" s="124" t="s">
        <v>535</v>
      </c>
      <c r="C137" s="178"/>
      <c r="D137" s="349">
        <v>36574351</v>
      </c>
      <c r="E137" s="353"/>
    </row>
    <row r="138" spans="1:5" ht="12.75">
      <c r="A138" s="165"/>
      <c r="B138" s="124" t="s">
        <v>531</v>
      </c>
      <c r="C138" s="178"/>
      <c r="D138" s="349">
        <v>3149606</v>
      </c>
      <c r="E138" s="353"/>
    </row>
    <row r="139" spans="1:5" ht="12.75">
      <c r="A139" s="165"/>
      <c r="B139" s="124" t="s">
        <v>959</v>
      </c>
      <c r="C139" s="178"/>
      <c r="D139" s="349">
        <v>2524174</v>
      </c>
      <c r="E139" s="353"/>
    </row>
    <row r="140" spans="1:5" ht="12.75">
      <c r="A140" s="165"/>
      <c r="B140" s="124" t="s">
        <v>1146</v>
      </c>
      <c r="C140" s="178"/>
      <c r="D140" s="349">
        <v>7086614</v>
      </c>
      <c r="E140" s="353"/>
    </row>
    <row r="141" spans="1:5" ht="12.75">
      <c r="A141" s="165">
        <v>81</v>
      </c>
      <c r="B141" s="166" t="s">
        <v>290</v>
      </c>
      <c r="C141" s="178" t="s">
        <v>291</v>
      </c>
      <c r="D141" s="349"/>
      <c r="E141" s="353"/>
    </row>
    <row r="142" spans="1:5" ht="12.75">
      <c r="A142" s="165">
        <v>82</v>
      </c>
      <c r="B142" s="166" t="s">
        <v>292</v>
      </c>
      <c r="C142" s="178" t="s">
        <v>293</v>
      </c>
      <c r="D142" s="349"/>
      <c r="E142" s="353">
        <f>SUM(D143:D144)</f>
        <v>19788645</v>
      </c>
    </row>
    <row r="143" spans="1:5" ht="12.75">
      <c r="A143" s="165"/>
      <c r="B143" s="166" t="s">
        <v>534</v>
      </c>
      <c r="C143" s="178"/>
      <c r="D143" s="349">
        <v>7944995</v>
      </c>
      <c r="E143" s="353"/>
    </row>
    <row r="144" spans="1:5" ht="12.75">
      <c r="A144" s="165"/>
      <c r="B144" s="124" t="s">
        <v>535</v>
      </c>
      <c r="C144" s="178"/>
      <c r="D144" s="349">
        <v>11843650</v>
      </c>
      <c r="E144" s="353"/>
    </row>
    <row r="145" spans="1:5" ht="12.75">
      <c r="A145" s="165">
        <v>83</v>
      </c>
      <c r="B145" s="166" t="s">
        <v>294</v>
      </c>
      <c r="C145" s="178" t="s">
        <v>295</v>
      </c>
      <c r="D145" s="349"/>
      <c r="E145" s="353">
        <f>SUM(D146:D157)</f>
        <v>46542292</v>
      </c>
    </row>
    <row r="146" spans="1:5" ht="12.75">
      <c r="A146" s="165"/>
      <c r="B146" s="124" t="s">
        <v>937</v>
      </c>
      <c r="C146" s="178"/>
      <c r="D146" s="349">
        <v>7560000</v>
      </c>
      <c r="E146" s="353"/>
    </row>
    <row r="147" spans="1:5" ht="12.75">
      <c r="A147" s="165"/>
      <c r="B147" s="124" t="s">
        <v>861</v>
      </c>
      <c r="C147" s="178"/>
      <c r="D147" s="349">
        <v>6356693</v>
      </c>
      <c r="E147" s="353"/>
    </row>
    <row r="148" spans="1:5" ht="12.75">
      <c r="A148" s="165"/>
      <c r="B148" s="358" t="s">
        <v>1083</v>
      </c>
      <c r="C148" s="178"/>
      <c r="D148" s="349">
        <v>2480403</v>
      </c>
      <c r="E148" s="353"/>
    </row>
    <row r="149" spans="1:5" ht="12.75">
      <c r="A149" s="165"/>
      <c r="B149" s="358" t="s">
        <v>1084</v>
      </c>
      <c r="C149" s="178"/>
      <c r="D149" s="349">
        <v>2094568</v>
      </c>
      <c r="E149" s="353"/>
    </row>
    <row r="150" spans="1:5" ht="12.75">
      <c r="A150" s="165"/>
      <c r="B150" s="358" t="s">
        <v>1098</v>
      </c>
      <c r="C150" s="178"/>
      <c r="D150" s="349">
        <v>6378000</v>
      </c>
      <c r="E150" s="353"/>
    </row>
    <row r="151" spans="1:5" ht="12.75">
      <c r="A151" s="165"/>
      <c r="B151" s="124" t="s">
        <v>728</v>
      </c>
      <c r="C151" s="178"/>
      <c r="D151" s="349">
        <v>20384</v>
      </c>
      <c r="E151" s="353"/>
    </row>
    <row r="152" spans="1:5" ht="12.75">
      <c r="A152" s="165"/>
      <c r="B152" s="124" t="s">
        <v>729</v>
      </c>
      <c r="C152" s="178"/>
      <c r="D152" s="349">
        <v>90127</v>
      </c>
      <c r="E152" s="353"/>
    </row>
    <row r="153" spans="1:5" ht="12.75">
      <c r="A153" s="165"/>
      <c r="B153" s="124" t="s">
        <v>938</v>
      </c>
      <c r="C153" s="178"/>
      <c r="D153" s="349">
        <v>5043951</v>
      </c>
      <c r="E153" s="353"/>
    </row>
    <row r="154" spans="1:5" ht="12.75">
      <c r="A154" s="165"/>
      <c r="B154" s="124" t="s">
        <v>535</v>
      </c>
      <c r="C154" s="178"/>
      <c r="D154" s="349">
        <v>13072859</v>
      </c>
      <c r="E154" s="353"/>
    </row>
    <row r="155" spans="1:5" ht="12.75">
      <c r="A155" s="165"/>
      <c r="B155" s="124" t="s">
        <v>531</v>
      </c>
      <c r="C155" s="178"/>
      <c r="D155" s="349">
        <v>850394</v>
      </c>
      <c r="E155" s="353"/>
    </row>
    <row r="156" spans="1:5" ht="12.75">
      <c r="A156" s="165"/>
      <c r="B156" s="124" t="s">
        <v>959</v>
      </c>
      <c r="C156" s="178"/>
      <c r="D156" s="349">
        <v>681527</v>
      </c>
      <c r="E156" s="353"/>
    </row>
    <row r="157" spans="1:5" ht="12.75">
      <c r="A157" s="165"/>
      <c r="B157" s="124" t="s">
        <v>1146</v>
      </c>
      <c r="C157" s="178"/>
      <c r="D157" s="349">
        <v>1913386</v>
      </c>
      <c r="E157" s="353"/>
    </row>
    <row r="158" spans="1:5" ht="12.75">
      <c r="A158" s="257">
        <v>84</v>
      </c>
      <c r="B158" s="258" t="s">
        <v>296</v>
      </c>
      <c r="C158" s="256" t="s">
        <v>72</v>
      </c>
      <c r="D158" s="355"/>
      <c r="E158" s="356">
        <f>SUM(E128:E146)</f>
        <v>226865928</v>
      </c>
    </row>
    <row r="159" spans="1:5" ht="25.5">
      <c r="A159" s="165">
        <v>85</v>
      </c>
      <c r="B159" s="166" t="s">
        <v>297</v>
      </c>
      <c r="C159" s="178" t="s">
        <v>298</v>
      </c>
      <c r="D159" s="349"/>
      <c r="E159" s="353"/>
    </row>
    <row r="160" spans="1:5" ht="25.5">
      <c r="A160" s="165">
        <v>86</v>
      </c>
      <c r="B160" s="166" t="s">
        <v>299</v>
      </c>
      <c r="C160" s="178" t="s">
        <v>300</v>
      </c>
      <c r="D160" s="349"/>
      <c r="E160" s="353"/>
    </row>
    <row r="161" spans="1:5" ht="25.5">
      <c r="A161" s="165">
        <v>87</v>
      </c>
      <c r="B161" s="166" t="s">
        <v>301</v>
      </c>
      <c r="C161" s="178" t="s">
        <v>302</v>
      </c>
      <c r="D161" s="349"/>
      <c r="E161" s="353"/>
    </row>
    <row r="162" spans="1:5" ht="12.75">
      <c r="A162" s="165">
        <v>88</v>
      </c>
      <c r="B162" s="166" t="s">
        <v>303</v>
      </c>
      <c r="C162" s="178" t="s">
        <v>304</v>
      </c>
      <c r="D162" s="349"/>
      <c r="E162" s="353">
        <f>SUM(D163)</f>
        <v>5025519</v>
      </c>
    </row>
    <row r="163" spans="1:5" ht="12.75">
      <c r="A163" s="165"/>
      <c r="B163" s="166" t="s">
        <v>1177</v>
      </c>
      <c r="C163" s="178"/>
      <c r="D163" s="349">
        <v>5025519</v>
      </c>
      <c r="E163" s="353"/>
    </row>
    <row r="164" spans="1:5" ht="25.5">
      <c r="A164" s="165">
        <v>89</v>
      </c>
      <c r="B164" s="166" t="s">
        <v>305</v>
      </c>
      <c r="C164" s="178" t="s">
        <v>306</v>
      </c>
      <c r="D164" s="349"/>
      <c r="E164" s="353"/>
    </row>
    <row r="165" spans="1:5" ht="25.5">
      <c r="A165" s="165">
        <v>90</v>
      </c>
      <c r="B165" s="166" t="s">
        <v>307</v>
      </c>
      <c r="C165" s="178" t="s">
        <v>308</v>
      </c>
      <c r="D165" s="349"/>
      <c r="E165" s="353">
        <v>7000000</v>
      </c>
    </row>
    <row r="166" spans="1:5" ht="12.75">
      <c r="A166" s="165">
        <v>91</v>
      </c>
      <c r="B166" s="166" t="s">
        <v>309</v>
      </c>
      <c r="C166" s="178" t="s">
        <v>310</v>
      </c>
      <c r="D166" s="349"/>
      <c r="E166" s="353">
        <v>7000000</v>
      </c>
    </row>
    <row r="167" spans="1:5" ht="12.75">
      <c r="A167" s="165">
        <v>92</v>
      </c>
      <c r="B167" s="166" t="s">
        <v>698</v>
      </c>
      <c r="C167" s="178" t="s">
        <v>312</v>
      </c>
      <c r="D167" s="349"/>
      <c r="E167" s="353"/>
    </row>
    <row r="168" spans="1:5" ht="12.75">
      <c r="A168" s="165">
        <v>93</v>
      </c>
      <c r="B168" s="166" t="s">
        <v>311</v>
      </c>
      <c r="C168" s="178" t="s">
        <v>631</v>
      </c>
      <c r="D168" s="349"/>
      <c r="E168" s="353">
        <f>SUM(D169:D172)</f>
        <v>23209723</v>
      </c>
    </row>
    <row r="169" spans="1:5" ht="12.75">
      <c r="A169" s="165"/>
      <c r="B169" s="166" t="s">
        <v>526</v>
      </c>
      <c r="C169" s="178"/>
      <c r="D169" s="349">
        <v>10000000</v>
      </c>
      <c r="E169" s="353"/>
    </row>
    <row r="170" spans="1:5" ht="12.75">
      <c r="A170" s="165"/>
      <c r="B170" s="166" t="s">
        <v>527</v>
      </c>
      <c r="C170" s="178"/>
      <c r="D170" s="349">
        <v>1000000</v>
      </c>
      <c r="E170" s="353"/>
    </row>
    <row r="171" spans="1:5" ht="12.75">
      <c r="A171" s="165"/>
      <c r="B171" s="166" t="s">
        <v>545</v>
      </c>
      <c r="C171" s="178"/>
      <c r="D171" s="349">
        <v>500000</v>
      </c>
      <c r="E171" s="353"/>
    </row>
    <row r="172" spans="1:5" ht="12.75">
      <c r="A172" s="165"/>
      <c r="B172" s="124" t="s">
        <v>957</v>
      </c>
      <c r="C172" s="178"/>
      <c r="D172" s="349">
        <v>11709723</v>
      </c>
      <c r="E172" s="353"/>
    </row>
    <row r="173" spans="1:5" ht="12.75">
      <c r="A173" s="257">
        <v>94</v>
      </c>
      <c r="B173" s="258" t="s">
        <v>699</v>
      </c>
      <c r="C173" s="256" t="s">
        <v>73</v>
      </c>
      <c r="D173" s="355"/>
      <c r="E173" s="356">
        <f>SUM(E159:E168)</f>
        <v>42235242</v>
      </c>
    </row>
    <row r="174" spans="1:5" s="51" customFormat="1" ht="12.75">
      <c r="A174" s="259"/>
      <c r="B174" s="152" t="s">
        <v>543</v>
      </c>
      <c r="C174" s="256"/>
      <c r="D174" s="355"/>
      <c r="E174" s="355">
        <f>E127+E158+E173</f>
        <v>3884398769</v>
      </c>
    </row>
    <row r="175" spans="2:5" ht="12.75">
      <c r="B175" s="71"/>
      <c r="C175" s="53"/>
      <c r="D175" s="53"/>
      <c r="E175" s="357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4.875" style="244" bestFit="1" customWidth="1"/>
    <col min="2" max="2" width="41.00390625" style="240" customWidth="1"/>
    <col min="3" max="3" width="16.75390625" style="240" bestFit="1" customWidth="1"/>
    <col min="4" max="4" width="15.00390625" style="241" bestFit="1" customWidth="1"/>
    <col min="5" max="5" width="15.00390625" style="241" customWidth="1"/>
    <col min="6" max="6" width="14.125" style="241" customWidth="1"/>
    <col min="7" max="7" width="12.75390625" style="241" bestFit="1" customWidth="1"/>
    <col min="8" max="8" width="11.125" style="249" bestFit="1" customWidth="1"/>
    <col min="9" max="9" width="11.125" style="69" bestFit="1" customWidth="1"/>
    <col min="10" max="10" width="12.75390625" style="69" bestFit="1" customWidth="1"/>
    <col min="11" max="11" width="11.125" style="69" bestFit="1" customWidth="1"/>
    <col min="12" max="12" width="12.75390625" style="69" bestFit="1" customWidth="1"/>
    <col min="13" max="13" width="17.125" style="69" customWidth="1"/>
    <col min="14" max="14" width="27.75390625" style="242" customWidth="1"/>
    <col min="15" max="16384" width="9.125" style="69" customWidth="1"/>
  </cols>
  <sheetData>
    <row r="1" spans="1:14" ht="12.75">
      <c r="A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3" t="s">
        <v>868</v>
      </c>
    </row>
    <row r="2" spans="1:14" ht="12.75">
      <c r="A2" s="406" t="s">
        <v>869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4" spans="1:14" ht="27.75" customHeight="1">
      <c r="A4" s="394" t="s">
        <v>870</v>
      </c>
      <c r="B4" s="394" t="s">
        <v>541</v>
      </c>
      <c r="C4" s="180" t="s">
        <v>871</v>
      </c>
      <c r="D4" s="404" t="s">
        <v>872</v>
      </c>
      <c r="E4" s="404" t="s">
        <v>873</v>
      </c>
      <c r="F4" s="404" t="s">
        <v>874</v>
      </c>
      <c r="G4" s="394" t="s">
        <v>875</v>
      </c>
      <c r="H4" s="394"/>
      <c r="I4" s="395" t="s">
        <v>918</v>
      </c>
      <c r="J4" s="395"/>
      <c r="K4" s="395" t="s">
        <v>876</v>
      </c>
      <c r="L4" s="395"/>
      <c r="M4" s="395" t="s">
        <v>542</v>
      </c>
      <c r="N4" s="395" t="s">
        <v>761</v>
      </c>
    </row>
    <row r="5" spans="1:14" ht="40.5" customHeight="1">
      <c r="A5" s="394"/>
      <c r="B5" s="394"/>
      <c r="C5" s="180" t="s">
        <v>877</v>
      </c>
      <c r="D5" s="407"/>
      <c r="E5" s="404"/>
      <c r="F5" s="404"/>
      <c r="G5" s="245" t="s">
        <v>762</v>
      </c>
      <c r="H5" s="180" t="s">
        <v>763</v>
      </c>
      <c r="I5" s="245" t="s">
        <v>762</v>
      </c>
      <c r="J5" s="180" t="s">
        <v>763</v>
      </c>
      <c r="K5" s="245" t="s">
        <v>762</v>
      </c>
      <c r="L5" s="180" t="s">
        <v>763</v>
      </c>
      <c r="M5" s="395"/>
      <c r="N5" s="395"/>
    </row>
    <row r="6" spans="1:14" ht="15.75" customHeight="1">
      <c r="A6" s="394" t="s">
        <v>89</v>
      </c>
      <c r="B6" s="402" t="s">
        <v>764</v>
      </c>
      <c r="C6" s="246">
        <v>208622900</v>
      </c>
      <c r="D6" s="405">
        <v>235038900</v>
      </c>
      <c r="E6" s="405">
        <v>11715750</v>
      </c>
      <c r="F6" s="405">
        <v>5854700</v>
      </c>
      <c r="G6" s="246">
        <v>217468450</v>
      </c>
      <c r="H6" s="246"/>
      <c r="I6" s="246"/>
      <c r="J6" s="246">
        <v>208622900</v>
      </c>
      <c r="K6" s="246"/>
      <c r="L6" s="246"/>
      <c r="M6" s="394" t="s">
        <v>765</v>
      </c>
      <c r="N6" s="395" t="s">
        <v>878</v>
      </c>
    </row>
    <row r="7" spans="1:14" ht="15.75" customHeight="1">
      <c r="A7" s="394"/>
      <c r="B7" s="402"/>
      <c r="C7" s="230">
        <v>8845550</v>
      </c>
      <c r="D7" s="405"/>
      <c r="E7" s="405"/>
      <c r="F7" s="405"/>
      <c r="G7" s="246"/>
      <c r="H7" s="246"/>
      <c r="I7" s="246"/>
      <c r="J7" s="246">
        <v>8845550</v>
      </c>
      <c r="K7" s="246"/>
      <c r="L7" s="246"/>
      <c r="M7" s="394"/>
      <c r="N7" s="395"/>
    </row>
    <row r="8" spans="1:14" ht="21.75" customHeight="1">
      <c r="A8" s="394" t="s">
        <v>90</v>
      </c>
      <c r="B8" s="402" t="s">
        <v>767</v>
      </c>
      <c r="C8" s="231">
        <v>258287200</v>
      </c>
      <c r="D8" s="403">
        <v>282589000</v>
      </c>
      <c r="E8" s="403">
        <v>13500000</v>
      </c>
      <c r="F8" s="403">
        <v>0</v>
      </c>
      <c r="G8" s="246">
        <v>269089000</v>
      </c>
      <c r="H8" s="246">
        <v>12544400</v>
      </c>
      <c r="I8" s="246"/>
      <c r="J8" s="246">
        <v>183095593</v>
      </c>
      <c r="K8" s="246"/>
      <c r="L8" s="246">
        <v>62647207</v>
      </c>
      <c r="M8" s="394" t="s">
        <v>768</v>
      </c>
      <c r="N8" s="395" t="s">
        <v>878</v>
      </c>
    </row>
    <row r="9" spans="1:14" ht="19.5" customHeight="1">
      <c r="A9" s="394"/>
      <c r="B9" s="402"/>
      <c r="C9" s="231">
        <v>10801800</v>
      </c>
      <c r="D9" s="403"/>
      <c r="E9" s="403"/>
      <c r="F9" s="403"/>
      <c r="G9" s="246"/>
      <c r="H9" s="246">
        <v>737800</v>
      </c>
      <c r="I9" s="246"/>
      <c r="J9" s="246">
        <v>7954057</v>
      </c>
      <c r="K9" s="246"/>
      <c r="L9" s="246">
        <v>2109943</v>
      </c>
      <c r="M9" s="394"/>
      <c r="N9" s="395"/>
    </row>
    <row r="10" spans="1:14" ht="21.75" customHeight="1">
      <c r="A10" s="394" t="s">
        <v>91</v>
      </c>
      <c r="B10" s="399" t="s">
        <v>879</v>
      </c>
      <c r="C10" s="231">
        <v>467450000</v>
      </c>
      <c r="D10" s="403">
        <v>514500000</v>
      </c>
      <c r="E10" s="403">
        <v>24200000</v>
      </c>
      <c r="F10" s="403">
        <v>10900000</v>
      </c>
      <c r="G10" s="246">
        <v>463557610</v>
      </c>
      <c r="H10" s="246">
        <v>9499999</v>
      </c>
      <c r="I10" s="246"/>
      <c r="J10" s="246">
        <v>153643930</v>
      </c>
      <c r="K10" s="246">
        <v>14500000</v>
      </c>
      <c r="L10" s="246">
        <v>304306071</v>
      </c>
      <c r="M10" s="394" t="s">
        <v>769</v>
      </c>
      <c r="N10" s="395" t="s">
        <v>878</v>
      </c>
    </row>
    <row r="11" spans="1:14" ht="18" customHeight="1">
      <c r="A11" s="394"/>
      <c r="B11" s="399"/>
      <c r="C11" s="231">
        <v>11950000</v>
      </c>
      <c r="D11" s="403"/>
      <c r="E11" s="403"/>
      <c r="F11" s="403"/>
      <c r="G11" s="246">
        <v>1342390</v>
      </c>
      <c r="H11" s="246">
        <v>2104390</v>
      </c>
      <c r="I11" s="246"/>
      <c r="J11" s="246">
        <v>9845610</v>
      </c>
      <c r="K11" s="246"/>
      <c r="L11" s="246"/>
      <c r="M11" s="394"/>
      <c r="N11" s="395"/>
    </row>
    <row r="12" spans="1:14" ht="15.75" customHeight="1">
      <c r="A12" s="394" t="s">
        <v>92</v>
      </c>
      <c r="B12" s="399" t="s">
        <v>880</v>
      </c>
      <c r="C12" s="231">
        <v>18643600</v>
      </c>
      <c r="D12" s="403">
        <v>592680438</v>
      </c>
      <c r="E12" s="403">
        <v>9313333</v>
      </c>
      <c r="F12" s="403">
        <v>564723505</v>
      </c>
      <c r="G12" s="246">
        <v>18643600</v>
      </c>
      <c r="H12" s="246"/>
      <c r="I12" s="246"/>
      <c r="J12" s="246">
        <v>18643600</v>
      </c>
      <c r="K12" s="246"/>
      <c r="L12" s="246"/>
      <c r="M12" s="394"/>
      <c r="N12" s="395" t="s">
        <v>878</v>
      </c>
    </row>
    <row r="13" spans="1:14" ht="15.75" customHeight="1">
      <c r="A13" s="394"/>
      <c r="B13" s="399"/>
      <c r="C13" s="231">
        <v>0</v>
      </c>
      <c r="D13" s="403"/>
      <c r="E13" s="403"/>
      <c r="F13" s="403"/>
      <c r="G13" s="246"/>
      <c r="H13" s="246"/>
      <c r="I13" s="246"/>
      <c r="J13" s="246"/>
      <c r="K13" s="246"/>
      <c r="L13" s="246"/>
      <c r="M13" s="394"/>
      <c r="N13" s="395"/>
    </row>
    <row r="14" spans="1:14" ht="15.75" customHeight="1">
      <c r="A14" s="394" t="s">
        <v>881</v>
      </c>
      <c r="B14" s="399" t="s">
        <v>851</v>
      </c>
      <c r="C14" s="231">
        <v>108477270</v>
      </c>
      <c r="D14" s="403">
        <v>121327000</v>
      </c>
      <c r="E14" s="403">
        <v>6066350</v>
      </c>
      <c r="F14" s="403">
        <v>0</v>
      </c>
      <c r="G14" s="246">
        <v>115260650</v>
      </c>
      <c r="H14" s="246">
        <v>21353309</v>
      </c>
      <c r="I14" s="246"/>
      <c r="J14" s="246">
        <v>87123961</v>
      </c>
      <c r="K14" s="246"/>
      <c r="L14" s="246"/>
      <c r="M14" s="394" t="s">
        <v>771</v>
      </c>
      <c r="N14" s="395" t="s">
        <v>878</v>
      </c>
    </row>
    <row r="15" spans="1:14" ht="15.75" customHeight="1">
      <c r="A15" s="394"/>
      <c r="B15" s="399"/>
      <c r="C15" s="231">
        <v>6783380</v>
      </c>
      <c r="D15" s="403"/>
      <c r="E15" s="403"/>
      <c r="F15" s="403"/>
      <c r="G15" s="246"/>
      <c r="H15" s="246"/>
      <c r="I15" s="246"/>
      <c r="J15" s="246">
        <v>6783380</v>
      </c>
      <c r="K15" s="246"/>
      <c r="L15" s="246"/>
      <c r="M15" s="394"/>
      <c r="N15" s="395"/>
    </row>
    <row r="16" spans="1:14" ht="15.75" customHeight="1">
      <c r="A16" s="394" t="s">
        <v>882</v>
      </c>
      <c r="B16" s="402" t="s">
        <v>852</v>
      </c>
      <c r="C16" s="231">
        <v>519610000</v>
      </c>
      <c r="D16" s="403">
        <v>579470000</v>
      </c>
      <c r="E16" s="403">
        <v>27000000</v>
      </c>
      <c r="F16" s="403">
        <v>0</v>
      </c>
      <c r="G16" s="246">
        <v>551308585</v>
      </c>
      <c r="H16" s="246">
        <v>10488985</v>
      </c>
      <c r="I16" s="246"/>
      <c r="J16" s="246">
        <v>167006218</v>
      </c>
      <c r="K16" s="246"/>
      <c r="L16" s="246">
        <v>342114797</v>
      </c>
      <c r="M16" s="395" t="s">
        <v>772</v>
      </c>
      <c r="N16" s="395" t="s">
        <v>878</v>
      </c>
    </row>
    <row r="17" spans="1:14" ht="15.75" customHeight="1">
      <c r="A17" s="394"/>
      <c r="B17" s="402"/>
      <c r="C17" s="231">
        <v>32860000</v>
      </c>
      <c r="D17" s="403"/>
      <c r="E17" s="403"/>
      <c r="F17" s="403"/>
      <c r="G17" s="246">
        <v>1161415</v>
      </c>
      <c r="H17" s="246">
        <v>2304415</v>
      </c>
      <c r="I17" s="246"/>
      <c r="J17" s="246">
        <v>22638922</v>
      </c>
      <c r="K17" s="246"/>
      <c r="L17" s="246">
        <v>7916663</v>
      </c>
      <c r="M17" s="395"/>
      <c r="N17" s="395"/>
    </row>
    <row r="18" spans="1:14" ht="15.75" customHeight="1">
      <c r="A18" s="394" t="s">
        <v>883</v>
      </c>
      <c r="B18" s="402" t="s">
        <v>773</v>
      </c>
      <c r="C18" s="231">
        <v>565913550</v>
      </c>
      <c r="D18" s="403">
        <v>599813550</v>
      </c>
      <c r="E18" s="403">
        <v>10000000</v>
      </c>
      <c r="F18" s="403">
        <v>0</v>
      </c>
      <c r="G18" s="246">
        <v>589813550</v>
      </c>
      <c r="H18" s="246"/>
      <c r="I18" s="246"/>
      <c r="J18" s="246">
        <v>268414698</v>
      </c>
      <c r="K18" s="246"/>
      <c r="L18" s="246">
        <v>297498852</v>
      </c>
      <c r="M18" s="394" t="s">
        <v>774</v>
      </c>
      <c r="N18" s="395" t="s">
        <v>878</v>
      </c>
    </row>
    <row r="19" spans="1:14" ht="15.75" customHeight="1">
      <c r="A19" s="394"/>
      <c r="B19" s="402"/>
      <c r="C19" s="231">
        <v>23900000</v>
      </c>
      <c r="D19" s="403"/>
      <c r="E19" s="403"/>
      <c r="F19" s="403"/>
      <c r="G19" s="246"/>
      <c r="H19" s="246">
        <v>996950</v>
      </c>
      <c r="I19" s="246"/>
      <c r="J19" s="246">
        <v>17685652</v>
      </c>
      <c r="K19" s="246"/>
      <c r="L19" s="246">
        <v>5217398</v>
      </c>
      <c r="M19" s="394"/>
      <c r="N19" s="395"/>
    </row>
    <row r="20" spans="1:14" ht="15.75" customHeight="1">
      <c r="A20" s="394" t="s">
        <v>884</v>
      </c>
      <c r="B20" s="402" t="s">
        <v>775</v>
      </c>
      <c r="C20" s="231">
        <v>380418905</v>
      </c>
      <c r="D20" s="403">
        <v>396723800</v>
      </c>
      <c r="E20" s="403">
        <v>0</v>
      </c>
      <c r="F20" s="403">
        <v>0</v>
      </c>
      <c r="G20" s="246">
        <v>396723800</v>
      </c>
      <c r="H20" s="246">
        <v>14406880</v>
      </c>
      <c r="I20" s="246"/>
      <c r="J20" s="246">
        <v>366012025</v>
      </c>
      <c r="K20" s="246"/>
      <c r="L20" s="246"/>
      <c r="M20" s="394" t="s">
        <v>776</v>
      </c>
      <c r="N20" s="395" t="s">
        <v>878</v>
      </c>
    </row>
    <row r="21" spans="1:14" ht="15.75" customHeight="1">
      <c r="A21" s="394"/>
      <c r="B21" s="402"/>
      <c r="C21" s="231">
        <v>16304895</v>
      </c>
      <c r="D21" s="403"/>
      <c r="E21" s="403"/>
      <c r="F21" s="403"/>
      <c r="G21" s="246"/>
      <c r="H21" s="246"/>
      <c r="I21" s="246"/>
      <c r="J21" s="246">
        <v>15479395</v>
      </c>
      <c r="K21" s="246"/>
      <c r="L21" s="246">
        <v>825500</v>
      </c>
      <c r="M21" s="394"/>
      <c r="N21" s="395"/>
    </row>
    <row r="22" spans="1:14" ht="15.75" customHeight="1">
      <c r="A22" s="394" t="s">
        <v>885</v>
      </c>
      <c r="B22" s="402" t="s">
        <v>777</v>
      </c>
      <c r="C22" s="231">
        <v>1095566708</v>
      </c>
      <c r="D22" s="403">
        <v>1095566708</v>
      </c>
      <c r="E22" s="403">
        <v>0</v>
      </c>
      <c r="F22" s="403">
        <v>113210278</v>
      </c>
      <c r="G22" s="246">
        <v>739979058</v>
      </c>
      <c r="H22" s="246">
        <v>565368615</v>
      </c>
      <c r="I22" s="246">
        <v>144718188</v>
      </c>
      <c r="J22" s="246">
        <v>319328631</v>
      </c>
      <c r="K22" s="246">
        <v>97689543</v>
      </c>
      <c r="L22" s="246">
        <v>97689543</v>
      </c>
      <c r="M22" s="394" t="s">
        <v>778</v>
      </c>
      <c r="N22" s="395" t="s">
        <v>878</v>
      </c>
    </row>
    <row r="23" spans="1:14" ht="15.75" customHeight="1">
      <c r="A23" s="394"/>
      <c r="B23" s="402"/>
      <c r="C23" s="231">
        <v>0</v>
      </c>
      <c r="D23" s="403"/>
      <c r="E23" s="403"/>
      <c r="F23" s="403"/>
      <c r="G23" s="246"/>
      <c r="H23" s="246"/>
      <c r="I23" s="246"/>
      <c r="J23" s="246"/>
      <c r="K23" s="246"/>
      <c r="L23" s="246"/>
      <c r="M23" s="394"/>
      <c r="N23" s="395"/>
    </row>
    <row r="24" spans="1:14" ht="15.75" customHeight="1">
      <c r="A24" s="394" t="s">
        <v>886</v>
      </c>
      <c r="B24" s="402" t="s">
        <v>779</v>
      </c>
      <c r="C24" s="211" t="s">
        <v>887</v>
      </c>
      <c r="D24" s="400">
        <v>5000000</v>
      </c>
      <c r="E24" s="400">
        <v>0</v>
      </c>
      <c r="F24" s="400">
        <v>0</v>
      </c>
      <c r="G24" s="181"/>
      <c r="H24" s="211"/>
      <c r="I24" s="181"/>
      <c r="J24" s="181"/>
      <c r="K24" s="181"/>
      <c r="L24" s="181"/>
      <c r="M24" s="394" t="s">
        <v>780</v>
      </c>
      <c r="N24" s="232" t="s">
        <v>888</v>
      </c>
    </row>
    <row r="25" spans="1:14" ht="38.25">
      <c r="A25" s="394"/>
      <c r="B25" s="402"/>
      <c r="C25" s="211">
        <v>5000000</v>
      </c>
      <c r="D25" s="400"/>
      <c r="E25" s="400"/>
      <c r="F25" s="400"/>
      <c r="G25" s="181"/>
      <c r="H25" s="211"/>
      <c r="I25" s="181">
        <v>191500</v>
      </c>
      <c r="J25" s="211">
        <v>191500</v>
      </c>
      <c r="K25" s="181"/>
      <c r="L25" s="211"/>
      <c r="M25" s="394"/>
      <c r="N25" s="232" t="s">
        <v>889</v>
      </c>
    </row>
    <row r="26" spans="1:14" ht="15.75" customHeight="1">
      <c r="A26" s="394" t="s">
        <v>890</v>
      </c>
      <c r="B26" s="402" t="s">
        <v>891</v>
      </c>
      <c r="C26" s="231"/>
      <c r="D26" s="400">
        <v>410000000</v>
      </c>
      <c r="E26" s="400">
        <v>4100000</v>
      </c>
      <c r="F26" s="400">
        <v>0</v>
      </c>
      <c r="G26" s="181"/>
      <c r="H26" s="211"/>
      <c r="I26" s="211">
        <v>202066060</v>
      </c>
      <c r="J26" s="211">
        <v>202066060</v>
      </c>
      <c r="K26" s="211">
        <v>202729040</v>
      </c>
      <c r="L26" s="211">
        <v>202729040</v>
      </c>
      <c r="M26" s="394" t="s">
        <v>770</v>
      </c>
      <c r="N26" s="395" t="s">
        <v>892</v>
      </c>
    </row>
    <row r="27" spans="1:14" ht="23.25" customHeight="1">
      <c r="A27" s="394"/>
      <c r="B27" s="402"/>
      <c r="C27" s="231"/>
      <c r="D27" s="400"/>
      <c r="E27" s="400"/>
      <c r="F27" s="400"/>
      <c r="G27" s="181"/>
      <c r="H27" s="211">
        <v>441960</v>
      </c>
      <c r="I27" s="211">
        <v>662940</v>
      </c>
      <c r="J27" s="211">
        <v>662940</v>
      </c>
      <c r="K27" s="211">
        <v>441960</v>
      </c>
      <c r="L27" s="211"/>
      <c r="M27" s="394"/>
      <c r="N27" s="395"/>
    </row>
    <row r="28" spans="1:14" ht="23.25" customHeight="1">
      <c r="A28" s="394" t="s">
        <v>893</v>
      </c>
      <c r="B28" s="402" t="s">
        <v>894</v>
      </c>
      <c r="C28" s="231"/>
      <c r="D28" s="400">
        <v>380000000</v>
      </c>
      <c r="E28" s="400">
        <v>3000000</v>
      </c>
      <c r="F28" s="181"/>
      <c r="G28" s="181"/>
      <c r="H28" s="211"/>
      <c r="I28" s="211">
        <v>60000000</v>
      </c>
      <c r="J28" s="211">
        <v>60000000</v>
      </c>
      <c r="K28" s="211">
        <v>317000000</v>
      </c>
      <c r="L28" s="211">
        <v>317000000</v>
      </c>
      <c r="M28" s="394" t="s">
        <v>895</v>
      </c>
      <c r="N28" s="395" t="s">
        <v>896</v>
      </c>
    </row>
    <row r="29" spans="1:14" ht="21" customHeight="1">
      <c r="A29" s="394"/>
      <c r="B29" s="402"/>
      <c r="C29" s="231"/>
      <c r="D29" s="400"/>
      <c r="E29" s="400"/>
      <c r="F29" s="181"/>
      <c r="G29" s="181"/>
      <c r="H29" s="211"/>
      <c r="I29" s="211"/>
      <c r="J29" s="211"/>
      <c r="K29" s="211"/>
      <c r="L29" s="211"/>
      <c r="M29" s="394"/>
      <c r="N29" s="395"/>
    </row>
    <row r="30" spans="1:14" ht="15.75" customHeight="1">
      <c r="A30" s="394" t="s">
        <v>897</v>
      </c>
      <c r="B30" s="399" t="s">
        <v>898</v>
      </c>
      <c r="C30" s="401"/>
      <c r="D30" s="400">
        <v>308446600</v>
      </c>
      <c r="E30" s="400">
        <v>0</v>
      </c>
      <c r="F30" s="400">
        <v>0</v>
      </c>
      <c r="G30" s="181"/>
      <c r="H30" s="211"/>
      <c r="I30" s="211">
        <v>6000000</v>
      </c>
      <c r="J30" s="211">
        <v>57800000</v>
      </c>
      <c r="K30" s="211"/>
      <c r="L30" s="211"/>
      <c r="M30" s="180" t="s">
        <v>899</v>
      </c>
      <c r="N30" s="232" t="s">
        <v>766</v>
      </c>
    </row>
    <row r="31" spans="1:14" ht="38.25">
      <c r="A31" s="394"/>
      <c r="B31" s="399"/>
      <c r="C31" s="401"/>
      <c r="D31" s="400"/>
      <c r="E31" s="400"/>
      <c r="F31" s="400"/>
      <c r="G31" s="181"/>
      <c r="H31" s="211">
        <v>1168400</v>
      </c>
      <c r="I31" s="247">
        <v>7721600</v>
      </c>
      <c r="J31" s="247">
        <v>7721600</v>
      </c>
      <c r="K31" s="247"/>
      <c r="L31" s="247"/>
      <c r="M31" s="180" t="s">
        <v>900</v>
      </c>
      <c r="N31" s="232" t="s">
        <v>889</v>
      </c>
    </row>
    <row r="32" spans="1:14" ht="18.75" customHeight="1">
      <c r="A32" s="394" t="s">
        <v>901</v>
      </c>
      <c r="B32" s="399" t="s">
        <v>902</v>
      </c>
      <c r="C32" s="401"/>
      <c r="D32" s="400">
        <v>155448234</v>
      </c>
      <c r="E32" s="400">
        <v>0</v>
      </c>
      <c r="F32" s="400">
        <v>0</v>
      </c>
      <c r="G32" s="181"/>
      <c r="H32" s="211"/>
      <c r="I32" s="211">
        <v>4709500</v>
      </c>
      <c r="J32" s="211">
        <v>4709500</v>
      </c>
      <c r="K32" s="247"/>
      <c r="L32" s="247"/>
      <c r="M32" s="394" t="s">
        <v>895</v>
      </c>
      <c r="N32" s="232" t="s">
        <v>766</v>
      </c>
    </row>
    <row r="33" spans="1:14" ht="24" customHeight="1">
      <c r="A33" s="394"/>
      <c r="B33" s="399"/>
      <c r="C33" s="401"/>
      <c r="D33" s="400"/>
      <c r="E33" s="400"/>
      <c r="F33" s="400"/>
      <c r="G33" s="181"/>
      <c r="H33" s="211"/>
      <c r="I33" s="211"/>
      <c r="J33" s="211"/>
      <c r="K33" s="211"/>
      <c r="L33" s="211"/>
      <c r="M33" s="394"/>
      <c r="N33" s="232" t="s">
        <v>889</v>
      </c>
    </row>
    <row r="34" spans="1:14" ht="15.75" customHeight="1">
      <c r="A34" s="394" t="s">
        <v>903</v>
      </c>
      <c r="B34" s="399" t="s">
        <v>904</v>
      </c>
      <c r="C34" s="231"/>
      <c r="D34" s="400">
        <v>29890813</v>
      </c>
      <c r="E34" s="400">
        <v>0</v>
      </c>
      <c r="F34" s="400">
        <v>0</v>
      </c>
      <c r="G34" s="181"/>
      <c r="H34" s="211"/>
      <c r="I34" s="211"/>
      <c r="J34" s="211"/>
      <c r="K34" s="211"/>
      <c r="L34" s="211"/>
      <c r="M34" s="394" t="s">
        <v>905</v>
      </c>
      <c r="N34" s="399" t="s">
        <v>766</v>
      </c>
    </row>
    <row r="35" spans="1:14" ht="15.75" customHeight="1">
      <c r="A35" s="394"/>
      <c r="B35" s="399"/>
      <c r="C35" s="231"/>
      <c r="D35" s="400"/>
      <c r="E35" s="400"/>
      <c r="F35" s="400"/>
      <c r="G35" s="181"/>
      <c r="H35" s="211">
        <v>63500</v>
      </c>
      <c r="I35" s="211"/>
      <c r="J35" s="211"/>
      <c r="K35" s="211"/>
      <c r="L35" s="211"/>
      <c r="M35" s="394"/>
      <c r="N35" s="399"/>
    </row>
    <row r="36" spans="1:14" ht="33.75" customHeight="1">
      <c r="A36" s="394" t="s">
        <v>906</v>
      </c>
      <c r="B36" s="399" t="s">
        <v>858</v>
      </c>
      <c r="C36" s="181">
        <v>7172912</v>
      </c>
      <c r="D36" s="400">
        <v>499485999</v>
      </c>
      <c r="E36" s="400">
        <v>0</v>
      </c>
      <c r="F36" s="400">
        <v>358252147</v>
      </c>
      <c r="G36" s="181"/>
      <c r="H36" s="246"/>
      <c r="I36" s="246"/>
      <c r="J36" s="246">
        <v>7172912</v>
      </c>
      <c r="K36" s="246">
        <v>0</v>
      </c>
      <c r="L36" s="246">
        <v>0</v>
      </c>
      <c r="M36" s="394" t="s">
        <v>907</v>
      </c>
      <c r="N36" s="399" t="s">
        <v>908</v>
      </c>
    </row>
    <row r="37" spans="1:14" ht="42.75" customHeight="1">
      <c r="A37" s="394"/>
      <c r="B37" s="399"/>
      <c r="C37" s="181">
        <v>492313087</v>
      </c>
      <c r="D37" s="400"/>
      <c r="E37" s="400"/>
      <c r="F37" s="400"/>
      <c r="G37" s="181"/>
      <c r="H37" s="246"/>
      <c r="I37" s="246">
        <v>75090000</v>
      </c>
      <c r="J37" s="246">
        <v>67917088</v>
      </c>
      <c r="K37" s="246">
        <v>66143852</v>
      </c>
      <c r="L37" s="246">
        <v>66143852</v>
      </c>
      <c r="M37" s="394"/>
      <c r="N37" s="399"/>
    </row>
    <row r="38" spans="1:14" ht="18" customHeight="1">
      <c r="A38" s="394" t="s">
        <v>909</v>
      </c>
      <c r="B38" s="399" t="s">
        <v>910</v>
      </c>
      <c r="C38" s="181">
        <v>2744437</v>
      </c>
      <c r="D38" s="401">
        <v>54000000</v>
      </c>
      <c r="E38" s="400">
        <v>0</v>
      </c>
      <c r="F38" s="400">
        <v>38976223</v>
      </c>
      <c r="G38" s="181"/>
      <c r="H38" s="211"/>
      <c r="I38" s="211"/>
      <c r="J38" s="211"/>
      <c r="K38" s="211"/>
      <c r="L38" s="211"/>
      <c r="M38" s="394" t="s">
        <v>911</v>
      </c>
      <c r="N38" s="232" t="s">
        <v>766</v>
      </c>
    </row>
    <row r="39" spans="1:14" ht="21" customHeight="1">
      <c r="A39" s="394"/>
      <c r="B39" s="399"/>
      <c r="C39" s="181">
        <v>52155563</v>
      </c>
      <c r="D39" s="401"/>
      <c r="E39" s="400"/>
      <c r="F39" s="400"/>
      <c r="G39" s="181"/>
      <c r="H39" s="211">
        <v>508000</v>
      </c>
      <c r="I39" s="211">
        <v>762000</v>
      </c>
      <c r="J39" s="211">
        <v>762000</v>
      </c>
      <c r="K39" s="211"/>
      <c r="L39" s="211"/>
      <c r="M39" s="394"/>
      <c r="N39" s="232" t="s">
        <v>889</v>
      </c>
    </row>
    <row r="40" spans="1:14" ht="15.75" customHeight="1">
      <c r="A40" s="394" t="s">
        <v>912</v>
      </c>
      <c r="B40" s="399" t="s">
        <v>913</v>
      </c>
      <c r="C40" s="181">
        <v>15913500</v>
      </c>
      <c r="D40" s="400">
        <v>71598394</v>
      </c>
      <c r="E40" s="400">
        <v>0</v>
      </c>
      <c r="F40" s="400">
        <v>0</v>
      </c>
      <c r="G40" s="181"/>
      <c r="H40" s="246">
        <v>465000</v>
      </c>
      <c r="I40" s="246">
        <v>15448500</v>
      </c>
      <c r="J40" s="246">
        <v>15448500</v>
      </c>
      <c r="K40" s="246"/>
      <c r="L40" s="246"/>
      <c r="M40" s="394" t="s">
        <v>914</v>
      </c>
      <c r="N40" s="395"/>
    </row>
    <row r="41" spans="1:14" ht="15.75" customHeight="1">
      <c r="A41" s="394"/>
      <c r="B41" s="399"/>
      <c r="C41" s="181">
        <v>55684890</v>
      </c>
      <c r="D41" s="400"/>
      <c r="E41" s="400"/>
      <c r="F41" s="400"/>
      <c r="G41" s="181"/>
      <c r="H41" s="246">
        <v>1123821</v>
      </c>
      <c r="I41" s="246">
        <v>15464073</v>
      </c>
      <c r="J41" s="246">
        <v>15464073</v>
      </c>
      <c r="K41" s="246">
        <v>40685821</v>
      </c>
      <c r="L41" s="246">
        <v>39097000</v>
      </c>
      <c r="M41" s="394"/>
      <c r="N41" s="395"/>
    </row>
    <row r="42" spans="1:14" ht="21" customHeight="1">
      <c r="A42" s="394" t="s">
        <v>915</v>
      </c>
      <c r="B42" s="399" t="s">
        <v>916</v>
      </c>
      <c r="C42" s="181">
        <v>6835401</v>
      </c>
      <c r="D42" s="400">
        <v>8849903</v>
      </c>
      <c r="E42" s="400">
        <v>0</v>
      </c>
      <c r="F42" s="400">
        <v>0</v>
      </c>
      <c r="G42" s="181">
        <v>6835401</v>
      </c>
      <c r="H42" s="246"/>
      <c r="I42" s="246"/>
      <c r="J42" s="246"/>
      <c r="K42" s="246"/>
      <c r="L42" s="246"/>
      <c r="M42" s="394" t="s">
        <v>917</v>
      </c>
      <c r="N42" s="233"/>
    </row>
    <row r="43" spans="1:18" ht="21.75" customHeight="1">
      <c r="A43" s="394"/>
      <c r="B43" s="399"/>
      <c r="C43" s="231">
        <v>2014502</v>
      </c>
      <c r="D43" s="400"/>
      <c r="E43" s="400"/>
      <c r="F43" s="400"/>
      <c r="G43" s="181">
        <v>2014502</v>
      </c>
      <c r="H43" s="211">
        <v>2014502</v>
      </c>
      <c r="I43" s="211"/>
      <c r="J43" s="211">
        <v>6835401</v>
      </c>
      <c r="K43" s="211"/>
      <c r="L43" s="211"/>
      <c r="M43" s="394"/>
      <c r="N43" s="232"/>
      <c r="O43" s="234"/>
      <c r="P43" s="235"/>
      <c r="Q43" s="248"/>
      <c r="R43" s="238"/>
    </row>
    <row r="44" spans="1:18" ht="21.75" customHeight="1">
      <c r="A44" s="394"/>
      <c r="B44" s="395" t="s">
        <v>618</v>
      </c>
      <c r="C44" s="396"/>
      <c r="D44" s="398">
        <f>SUM(D6:D42)</f>
        <v>6340429339</v>
      </c>
      <c r="E44" s="398">
        <f>SUM(E6:E42)</f>
        <v>108895433</v>
      </c>
      <c r="F44" s="398">
        <f>SUM(F6:F42)</f>
        <v>1091916853</v>
      </c>
      <c r="G44" s="231">
        <f aca="true" t="shared" si="0" ref="G44:L45">G6+G8+G10+G12+G14+G16+G18+G20+G22+G24+G26+G28+G34+G36+G38+G40+G42</f>
        <v>3368679704</v>
      </c>
      <c r="H44" s="231">
        <f t="shared" si="0"/>
        <v>634127188</v>
      </c>
      <c r="I44" s="231">
        <f t="shared" si="0"/>
        <v>422232748</v>
      </c>
      <c r="J44" s="231">
        <f t="shared" si="0"/>
        <v>2056579028</v>
      </c>
      <c r="K44" s="231">
        <f t="shared" si="0"/>
        <v>631918583</v>
      </c>
      <c r="L44" s="231">
        <f t="shared" si="0"/>
        <v>1623985510</v>
      </c>
      <c r="M44" s="394"/>
      <c r="N44" s="395"/>
      <c r="O44" s="234"/>
      <c r="P44" s="235"/>
      <c r="Q44" s="248"/>
      <c r="R44" s="238"/>
    </row>
    <row r="45" spans="1:18" ht="21.75" customHeight="1">
      <c r="A45" s="394"/>
      <c r="B45" s="395"/>
      <c r="C45" s="397"/>
      <c r="D45" s="398"/>
      <c r="E45" s="398"/>
      <c r="F45" s="398"/>
      <c r="G45" s="231">
        <f t="shared" si="0"/>
        <v>4518307</v>
      </c>
      <c r="H45" s="231">
        <f t="shared" si="0"/>
        <v>10295338</v>
      </c>
      <c r="I45" s="231">
        <f t="shared" si="0"/>
        <v>92170513</v>
      </c>
      <c r="J45" s="231">
        <f t="shared" si="0"/>
        <v>181065568</v>
      </c>
      <c r="K45" s="231">
        <f t="shared" si="0"/>
        <v>107271633</v>
      </c>
      <c r="L45" s="231">
        <f t="shared" si="0"/>
        <v>121310356</v>
      </c>
      <c r="M45" s="394"/>
      <c r="N45" s="395"/>
      <c r="O45" s="234"/>
      <c r="P45" s="235"/>
      <c r="Q45" s="248"/>
      <c r="R45" s="238"/>
    </row>
    <row r="46" spans="2:18" ht="19.5" customHeight="1">
      <c r="B46" s="236"/>
      <c r="C46" s="236"/>
      <c r="D46" s="237"/>
      <c r="E46" s="237"/>
      <c r="F46" s="237"/>
      <c r="G46" s="237"/>
      <c r="H46" s="69"/>
      <c r="I46" s="238"/>
      <c r="J46" s="238"/>
      <c r="K46" s="238"/>
      <c r="L46" s="238"/>
      <c r="M46" s="238"/>
      <c r="N46" s="239"/>
      <c r="O46" s="234"/>
      <c r="P46" s="235"/>
      <c r="Q46" s="248"/>
      <c r="R46" s="238"/>
    </row>
    <row r="47" spans="2:18" ht="19.5" customHeight="1">
      <c r="B47" s="236"/>
      <c r="C47" s="236"/>
      <c r="D47" s="237"/>
      <c r="E47" s="237"/>
      <c r="F47" s="237"/>
      <c r="G47" s="237"/>
      <c r="H47" s="69"/>
      <c r="I47" s="238"/>
      <c r="J47" s="238"/>
      <c r="K47" s="238"/>
      <c r="L47" s="238"/>
      <c r="M47" s="238"/>
      <c r="N47" s="239"/>
      <c r="O47" s="238"/>
      <c r="P47" s="238"/>
      <c r="Q47" s="238"/>
      <c r="R47" s="238"/>
    </row>
    <row r="48" ht="19.5" customHeight="1">
      <c r="H48" s="69"/>
    </row>
    <row r="49" ht="19.5" customHeight="1">
      <c r="H49" s="69"/>
    </row>
    <row r="50" ht="19.5" customHeight="1">
      <c r="H50" s="69"/>
    </row>
    <row r="51" ht="19.5" customHeight="1">
      <c r="H51" s="69"/>
    </row>
    <row r="52" ht="19.5" customHeight="1">
      <c r="H52" s="69"/>
    </row>
    <row r="53" ht="19.5" customHeight="1">
      <c r="H53" s="69"/>
    </row>
    <row r="54" ht="19.5" customHeight="1">
      <c r="H54" s="69"/>
    </row>
    <row r="55" ht="19.5" customHeight="1">
      <c r="H55" s="69"/>
    </row>
    <row r="56" ht="19.5" customHeight="1">
      <c r="H56" s="69"/>
    </row>
    <row r="57" ht="19.5" customHeight="1">
      <c r="H57" s="69"/>
    </row>
    <row r="58" ht="19.5" customHeight="1">
      <c r="H58" s="69"/>
    </row>
    <row r="59" ht="19.5" customHeight="1">
      <c r="H59" s="69"/>
    </row>
    <row r="60" ht="19.5" customHeight="1">
      <c r="H60" s="69"/>
    </row>
    <row r="61" ht="19.5" customHeight="1">
      <c r="H61" s="69"/>
    </row>
    <row r="62" ht="19.5" customHeight="1">
      <c r="H62" s="69"/>
    </row>
    <row r="63" ht="19.5" customHeight="1">
      <c r="H63" s="69"/>
    </row>
    <row r="64" ht="19.5" customHeight="1">
      <c r="H64" s="69"/>
    </row>
    <row r="65" ht="19.5" customHeight="1">
      <c r="H65" s="69"/>
    </row>
    <row r="66" ht="19.5" customHeight="1">
      <c r="H66" s="69"/>
    </row>
    <row r="67" ht="19.5" customHeight="1">
      <c r="H67" s="69"/>
    </row>
    <row r="68" ht="19.5" customHeight="1">
      <c r="H68" s="69"/>
    </row>
    <row r="69" ht="19.5" customHeight="1">
      <c r="H69" s="69"/>
    </row>
    <row r="70" ht="19.5" customHeight="1">
      <c r="H70" s="69"/>
    </row>
    <row r="71" ht="19.5" customHeight="1">
      <c r="H71" s="69"/>
    </row>
    <row r="72" ht="19.5" customHeight="1">
      <c r="H72" s="69"/>
    </row>
    <row r="73" ht="19.5" customHeight="1">
      <c r="H73" s="69"/>
    </row>
    <row r="74" ht="19.5" customHeight="1">
      <c r="H74" s="69"/>
    </row>
    <row r="75" ht="19.5" customHeight="1">
      <c r="H75" s="69"/>
    </row>
    <row r="76" ht="19.5" customHeight="1">
      <c r="H76" s="69"/>
    </row>
    <row r="77" ht="19.5" customHeight="1">
      <c r="H77" s="69"/>
    </row>
    <row r="78" ht="19.5" customHeight="1">
      <c r="H78" s="69"/>
    </row>
    <row r="79" ht="19.5" customHeight="1">
      <c r="H79" s="69"/>
    </row>
    <row r="80" ht="19.5" customHeight="1">
      <c r="H80" s="69"/>
    </row>
    <row r="81" ht="19.5" customHeight="1">
      <c r="H81" s="69"/>
    </row>
    <row r="82" ht="19.5" customHeight="1">
      <c r="H82" s="69"/>
    </row>
    <row r="83" ht="19.5" customHeight="1">
      <c r="H83" s="69"/>
    </row>
    <row r="84" ht="19.5" customHeight="1">
      <c r="H84" s="69"/>
    </row>
    <row r="85" ht="19.5" customHeight="1">
      <c r="H85" s="69"/>
    </row>
    <row r="86" ht="19.5" customHeight="1">
      <c r="H86" s="69"/>
    </row>
    <row r="87" ht="19.5" customHeight="1">
      <c r="H87" s="69"/>
    </row>
    <row r="88" ht="19.5" customHeight="1">
      <c r="H88" s="69"/>
    </row>
    <row r="89" ht="19.5" customHeight="1">
      <c r="H89" s="69"/>
    </row>
    <row r="90" ht="19.5" customHeight="1">
      <c r="H90" s="69"/>
    </row>
    <row r="91" ht="19.5" customHeight="1">
      <c r="H91" s="69"/>
    </row>
    <row r="92" ht="19.5" customHeight="1">
      <c r="H92" s="69"/>
    </row>
    <row r="93" ht="19.5" customHeight="1">
      <c r="H93" s="69"/>
    </row>
    <row r="94" ht="19.5" customHeight="1">
      <c r="H94" s="69"/>
    </row>
    <row r="95" ht="19.5" customHeight="1">
      <c r="H95" s="69"/>
    </row>
    <row r="96" ht="19.5" customHeight="1">
      <c r="H96" s="69"/>
    </row>
    <row r="97" ht="19.5" customHeight="1">
      <c r="H97" s="69"/>
    </row>
    <row r="98" ht="19.5" customHeight="1">
      <c r="H98" s="69"/>
    </row>
    <row r="99" ht="19.5" customHeight="1">
      <c r="H99" s="69"/>
    </row>
    <row r="100" ht="19.5" customHeight="1">
      <c r="H100" s="69"/>
    </row>
    <row r="101" ht="19.5" customHeight="1">
      <c r="H101" s="69"/>
    </row>
    <row r="102" ht="19.5" customHeight="1">
      <c r="H102" s="69"/>
    </row>
    <row r="103" ht="19.5" customHeight="1">
      <c r="H103" s="69"/>
    </row>
    <row r="104" ht="19.5" customHeight="1">
      <c r="H104" s="69"/>
    </row>
    <row r="105" ht="19.5" customHeight="1">
      <c r="H105" s="69"/>
    </row>
    <row r="106" ht="19.5" customHeight="1">
      <c r="H106" s="69"/>
    </row>
    <row r="107" ht="19.5" customHeight="1">
      <c r="H107" s="69"/>
    </row>
    <row r="108" ht="19.5" customHeight="1">
      <c r="H108" s="69"/>
    </row>
    <row r="109" ht="19.5" customHeight="1">
      <c r="H109" s="69"/>
    </row>
    <row r="110" ht="19.5" customHeight="1">
      <c r="H110" s="69"/>
    </row>
    <row r="111" ht="19.5" customHeight="1">
      <c r="H111" s="69"/>
    </row>
    <row r="112" ht="19.5" customHeight="1">
      <c r="H112" s="69"/>
    </row>
    <row r="113" ht="19.5" customHeight="1">
      <c r="H113" s="69"/>
    </row>
    <row r="114" ht="19.5" customHeight="1">
      <c r="H114" s="69"/>
    </row>
    <row r="115" ht="19.5" customHeight="1">
      <c r="H115" s="69"/>
    </row>
    <row r="116" ht="19.5" customHeight="1">
      <c r="H116" s="69"/>
    </row>
    <row r="117" ht="19.5" customHeight="1">
      <c r="H117" s="69"/>
    </row>
    <row r="118" ht="19.5" customHeight="1">
      <c r="H118" s="69"/>
    </row>
    <row r="119" ht="19.5" customHeight="1">
      <c r="H119" s="69"/>
    </row>
    <row r="120" ht="19.5" customHeight="1">
      <c r="H120" s="69"/>
    </row>
    <row r="121" ht="19.5" customHeight="1">
      <c r="H121" s="69"/>
    </row>
    <row r="122" ht="19.5" customHeight="1">
      <c r="H122" s="69"/>
    </row>
    <row r="123" ht="19.5" customHeight="1">
      <c r="H123" s="69"/>
    </row>
    <row r="124" ht="19.5" customHeight="1">
      <c r="H124" s="69"/>
    </row>
    <row r="125" ht="19.5" customHeight="1">
      <c r="H125" s="69"/>
    </row>
    <row r="126" ht="19.5" customHeight="1">
      <c r="H126" s="69"/>
    </row>
    <row r="127" ht="19.5" customHeight="1">
      <c r="H127" s="69"/>
    </row>
    <row r="128" ht="19.5" customHeight="1">
      <c r="H128" s="69"/>
    </row>
    <row r="129" ht="19.5" customHeight="1">
      <c r="H129" s="69"/>
    </row>
    <row r="130" ht="19.5" customHeight="1">
      <c r="H130" s="69"/>
    </row>
    <row r="131" ht="19.5" customHeight="1">
      <c r="H131" s="69"/>
    </row>
    <row r="132" ht="19.5" customHeight="1">
      <c r="H132" s="69"/>
    </row>
    <row r="133" ht="19.5" customHeight="1">
      <c r="H133" s="69"/>
    </row>
    <row r="134" ht="19.5" customHeight="1">
      <c r="H134" s="69"/>
    </row>
    <row r="135" ht="19.5" customHeight="1">
      <c r="H135" s="69"/>
    </row>
    <row r="136" ht="19.5" customHeight="1">
      <c r="H136" s="69"/>
    </row>
    <row r="137" ht="19.5" customHeight="1">
      <c r="H137" s="69"/>
    </row>
    <row r="138" ht="19.5" customHeight="1">
      <c r="H138" s="69"/>
    </row>
    <row r="139" ht="19.5" customHeight="1">
      <c r="H139" s="69"/>
    </row>
    <row r="140" ht="19.5" customHeight="1">
      <c r="H140" s="69"/>
    </row>
    <row r="141" ht="19.5" customHeight="1">
      <c r="H141" s="69"/>
    </row>
    <row r="142" ht="19.5" customHeight="1">
      <c r="H142" s="69"/>
    </row>
    <row r="143" ht="19.5" customHeight="1">
      <c r="H143" s="69"/>
    </row>
    <row r="144" ht="19.5" customHeight="1">
      <c r="H144" s="69"/>
    </row>
    <row r="145" ht="19.5" customHeight="1">
      <c r="H145" s="69"/>
    </row>
    <row r="146" ht="19.5" customHeight="1">
      <c r="H146" s="69"/>
    </row>
    <row r="147" ht="19.5" customHeight="1">
      <c r="H147" s="69"/>
    </row>
    <row r="148" ht="19.5" customHeight="1">
      <c r="H148" s="69"/>
    </row>
    <row r="149" ht="19.5" customHeight="1">
      <c r="H149" s="69"/>
    </row>
    <row r="150" ht="19.5" customHeight="1">
      <c r="H150" s="69"/>
    </row>
    <row r="151" ht="19.5" customHeight="1">
      <c r="H151" s="69"/>
    </row>
    <row r="152" ht="19.5" customHeight="1">
      <c r="H152" s="69"/>
    </row>
    <row r="153" ht="19.5" customHeight="1">
      <c r="H153" s="69"/>
    </row>
    <row r="154" ht="19.5" customHeight="1">
      <c r="H154" s="69"/>
    </row>
  </sheetData>
  <sheetProtection/>
  <mergeCells count="147"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M24:M25"/>
    <mergeCell ref="A26:A27"/>
    <mergeCell ref="B26:B27"/>
    <mergeCell ref="D26:D27"/>
    <mergeCell ref="E26:E27"/>
    <mergeCell ref="F26:F27"/>
    <mergeCell ref="M26:M27"/>
    <mergeCell ref="N26:N27"/>
    <mergeCell ref="A28:A29"/>
    <mergeCell ref="B28:B29"/>
    <mergeCell ref="D28:D29"/>
    <mergeCell ref="E28:E29"/>
    <mergeCell ref="M28:M29"/>
    <mergeCell ref="N28:N29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M32:M33"/>
    <mergeCell ref="A34:A35"/>
    <mergeCell ref="B34:B35"/>
    <mergeCell ref="D34:D35"/>
    <mergeCell ref="E34:E35"/>
    <mergeCell ref="F34:F35"/>
    <mergeCell ref="M34:M35"/>
    <mergeCell ref="A32:A33"/>
    <mergeCell ref="B32:B33"/>
    <mergeCell ref="C32:C33"/>
    <mergeCell ref="N34:N35"/>
    <mergeCell ref="A36:A37"/>
    <mergeCell ref="B36:B37"/>
    <mergeCell ref="D36:D37"/>
    <mergeCell ref="E36:E37"/>
    <mergeCell ref="F36:F37"/>
    <mergeCell ref="M36:M37"/>
    <mergeCell ref="N36:N37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M44:M45"/>
    <mergeCell ref="N44:N45"/>
    <mergeCell ref="A44:A45"/>
    <mergeCell ref="B44:B45"/>
    <mergeCell ref="C44:C45"/>
    <mergeCell ref="D44:D45"/>
    <mergeCell ref="E44:E45"/>
    <mergeCell ref="F44:F4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55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754</v>
      </c>
      <c r="E1" s="408" t="s">
        <v>968</v>
      </c>
      <c r="F1" s="408"/>
    </row>
    <row r="3" spans="1:6" ht="12.75">
      <c r="A3" s="393" t="s">
        <v>969</v>
      </c>
      <c r="B3" s="393"/>
      <c r="C3" s="393"/>
      <c r="D3" s="393"/>
      <c r="E3" s="393"/>
      <c r="F3" s="393"/>
    </row>
    <row r="7" spans="1:6" ht="24" customHeight="1">
      <c r="A7" s="262" t="s">
        <v>970</v>
      </c>
      <c r="B7" s="262" t="s">
        <v>971</v>
      </c>
      <c r="C7" s="262" t="s">
        <v>972</v>
      </c>
      <c r="D7" s="262" t="s">
        <v>973</v>
      </c>
      <c r="E7" s="262" t="s">
        <v>974</v>
      </c>
      <c r="F7" s="262" t="s">
        <v>618</v>
      </c>
    </row>
    <row r="8" spans="1:6" ht="20.25" customHeight="1">
      <c r="A8" s="263"/>
      <c r="B8" s="264"/>
      <c r="C8" s="265"/>
      <c r="D8" s="266">
        <v>0</v>
      </c>
      <c r="E8" s="267"/>
      <c r="F8" s="267">
        <f>D8+E8</f>
        <v>0</v>
      </c>
    </row>
    <row r="9" spans="1:6" ht="26.25" customHeight="1">
      <c r="A9" s="268" t="s">
        <v>975</v>
      </c>
      <c r="B9" s="268"/>
      <c r="C9" s="268"/>
      <c r="D9" s="268">
        <f>SUM(D8:D8)</f>
        <v>0</v>
      </c>
      <c r="E9" s="269">
        <f>SUM(E8:E8)</f>
        <v>0</v>
      </c>
      <c r="F9" s="269">
        <f>SUM(F8:F8)</f>
        <v>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2"/>
  <sheetViews>
    <sheetView zoomScalePageLayoutView="0" workbookViewId="0" topLeftCell="A28">
      <selection activeCell="A6" sqref="A6"/>
    </sheetView>
  </sheetViews>
  <sheetFormatPr defaultColWidth="9.00390625" defaultRowHeight="12.75"/>
  <cols>
    <col min="1" max="1" width="7.125" style="113" bestFit="1" customWidth="1"/>
    <col min="2" max="2" width="10.75390625" style="112" bestFit="1" customWidth="1"/>
    <col min="3" max="3" width="65.00390625" style="11" bestFit="1" customWidth="1"/>
    <col min="4" max="4" width="11.625" style="44" customWidth="1"/>
    <col min="5" max="16384" width="9.125" style="1" customWidth="1"/>
  </cols>
  <sheetData>
    <row r="1" spans="1:4" ht="11.25">
      <c r="A1" s="105" t="s">
        <v>754</v>
      </c>
      <c r="B1" s="111"/>
      <c r="C1" s="110"/>
      <c r="D1" s="205" t="s">
        <v>608</v>
      </c>
    </row>
    <row r="2" spans="1:4" ht="11.25">
      <c r="A2" s="409" t="s">
        <v>607</v>
      </c>
      <c r="B2" s="409"/>
      <c r="C2" s="409"/>
      <c r="D2" s="409"/>
    </row>
    <row r="3" spans="1:4" ht="11.25">
      <c r="A3" s="409" t="s">
        <v>919</v>
      </c>
      <c r="B3" s="409"/>
      <c r="C3" s="409"/>
      <c r="D3" s="409"/>
    </row>
    <row r="4" spans="1:4" ht="11.25">
      <c r="A4" s="409" t="s">
        <v>609</v>
      </c>
      <c r="B4" s="409"/>
      <c r="C4" s="409"/>
      <c r="D4" s="409"/>
    </row>
    <row r="5" spans="1:4" ht="11.25">
      <c r="A5" s="409"/>
      <c r="B5" s="409"/>
      <c r="C5" s="409"/>
      <c r="D5" s="409"/>
    </row>
    <row r="6" spans="1:4" ht="11.25">
      <c r="A6" s="116"/>
      <c r="B6" s="117"/>
      <c r="C6" s="118"/>
      <c r="D6" s="168"/>
    </row>
    <row r="7" spans="1:4" ht="58.5" customHeight="1">
      <c r="A7" s="86" t="s">
        <v>554</v>
      </c>
      <c r="B7" s="87" t="s">
        <v>555</v>
      </c>
      <c r="C7" s="88" t="s">
        <v>556</v>
      </c>
      <c r="D7" s="169" t="s">
        <v>796</v>
      </c>
    </row>
    <row r="8" spans="1:4" ht="25.5" customHeight="1">
      <c r="A8" s="89">
        <v>1</v>
      </c>
      <c r="B8" s="90" t="s">
        <v>557</v>
      </c>
      <c r="C8" s="91" t="s">
        <v>558</v>
      </c>
      <c r="D8" s="97">
        <v>249152000</v>
      </c>
    </row>
    <row r="9" spans="1:4" ht="25.5" customHeight="1">
      <c r="A9" s="120"/>
      <c r="B9" s="90" t="s">
        <v>559</v>
      </c>
      <c r="C9" s="91" t="s">
        <v>675</v>
      </c>
      <c r="D9" s="97">
        <v>102891814</v>
      </c>
    </row>
    <row r="10" spans="1:4" ht="25.5" customHeight="1">
      <c r="A10" s="92"/>
      <c r="B10" s="90" t="s">
        <v>560</v>
      </c>
      <c r="C10" s="91" t="s">
        <v>561</v>
      </c>
      <c r="D10" s="97">
        <v>53743182</v>
      </c>
    </row>
    <row r="11" spans="1:4" ht="25.5" customHeight="1">
      <c r="A11" s="92"/>
      <c r="B11" s="90" t="s">
        <v>562</v>
      </c>
      <c r="C11" s="91" t="s">
        <v>563</v>
      </c>
      <c r="D11" s="97">
        <v>1522350</v>
      </c>
    </row>
    <row r="12" spans="1:4" ht="25.5" customHeight="1">
      <c r="A12" s="92"/>
      <c r="B12" s="90" t="s">
        <v>564</v>
      </c>
      <c r="C12" s="91" t="s">
        <v>565</v>
      </c>
      <c r="D12" s="97">
        <v>10411455</v>
      </c>
    </row>
    <row r="13" spans="1:4" ht="25.5" customHeight="1">
      <c r="A13" s="92"/>
      <c r="B13" s="90" t="s">
        <v>1085</v>
      </c>
      <c r="C13" s="91" t="s">
        <v>1086</v>
      </c>
      <c r="D13" s="97">
        <v>1132194</v>
      </c>
    </row>
    <row r="14" spans="1:4" ht="25.5" customHeight="1">
      <c r="A14" s="92"/>
      <c r="B14" s="90" t="s">
        <v>676</v>
      </c>
      <c r="C14" s="91" t="s">
        <v>933</v>
      </c>
      <c r="D14" s="97">
        <v>2048700</v>
      </c>
    </row>
    <row r="15" spans="1:4" ht="25.5" customHeight="1">
      <c r="A15" s="92"/>
      <c r="B15" s="94" t="s">
        <v>566</v>
      </c>
      <c r="C15" s="125" t="s">
        <v>567</v>
      </c>
      <c r="D15" s="95">
        <f>D8+D9+D10+D11+D12+D13+D14</f>
        <v>420901695</v>
      </c>
    </row>
    <row r="16" spans="1:4" ht="27" customHeight="1">
      <c r="A16" s="89">
        <v>2</v>
      </c>
      <c r="B16" s="90" t="s">
        <v>568</v>
      </c>
      <c r="C16" s="91" t="s">
        <v>569</v>
      </c>
      <c r="D16" s="97">
        <f>D17+D18</f>
        <v>256766700</v>
      </c>
    </row>
    <row r="17" spans="1:4" ht="18" customHeight="1">
      <c r="A17" s="92"/>
      <c r="B17" s="96"/>
      <c r="C17" s="91" t="s">
        <v>570</v>
      </c>
      <c r="D17" s="97">
        <v>195761700</v>
      </c>
    </row>
    <row r="18" spans="1:4" ht="14.25" customHeight="1">
      <c r="A18" s="92"/>
      <c r="B18" s="98"/>
      <c r="C18" s="91" t="s">
        <v>571</v>
      </c>
      <c r="D18" s="97">
        <v>61005000</v>
      </c>
    </row>
    <row r="19" spans="1:4" ht="18" customHeight="1">
      <c r="A19" s="92"/>
      <c r="B19" s="90" t="s">
        <v>572</v>
      </c>
      <c r="C19" s="91" t="s">
        <v>573</v>
      </c>
      <c r="D19" s="97">
        <v>40033000</v>
      </c>
    </row>
    <row r="20" spans="1:4" ht="18" customHeight="1">
      <c r="A20" s="92"/>
      <c r="B20" s="90" t="s">
        <v>677</v>
      </c>
      <c r="C20" s="91" t="s">
        <v>574</v>
      </c>
      <c r="D20" s="97">
        <v>11746384</v>
      </c>
    </row>
    <row r="21" spans="1:4" ht="18" customHeight="1">
      <c r="A21" s="92"/>
      <c r="B21" s="90"/>
      <c r="C21" s="91" t="s">
        <v>1107</v>
      </c>
      <c r="D21" s="97">
        <v>1056000</v>
      </c>
    </row>
    <row r="22" spans="1:4" ht="26.25" customHeight="1">
      <c r="A22" s="92"/>
      <c r="B22" s="94" t="s">
        <v>575</v>
      </c>
      <c r="C22" s="99" t="s">
        <v>576</v>
      </c>
      <c r="D22" s="95">
        <f>D16+D19+D20+D21</f>
        <v>309602084</v>
      </c>
    </row>
    <row r="23" spans="1:4" ht="26.25" customHeight="1">
      <c r="A23" s="89">
        <v>3</v>
      </c>
      <c r="B23" s="90" t="s">
        <v>1087</v>
      </c>
      <c r="C23" s="91" t="s">
        <v>1088</v>
      </c>
      <c r="D23" s="97">
        <v>42801801</v>
      </c>
    </row>
    <row r="24" spans="1:4" ht="26.25" customHeight="1">
      <c r="A24" s="92"/>
      <c r="B24" s="90" t="s">
        <v>577</v>
      </c>
      <c r="C24" s="91" t="s">
        <v>578</v>
      </c>
      <c r="D24" s="97">
        <v>232198000</v>
      </c>
    </row>
    <row r="25" spans="1:4" ht="26.25" customHeight="1">
      <c r="A25" s="92"/>
      <c r="B25" s="90" t="s">
        <v>579</v>
      </c>
      <c r="C25" s="91" t="s">
        <v>580</v>
      </c>
      <c r="D25" s="97">
        <v>187256349</v>
      </c>
    </row>
    <row r="26" spans="1:4" ht="26.25" customHeight="1">
      <c r="A26" s="92"/>
      <c r="B26" s="90" t="s">
        <v>581</v>
      </c>
      <c r="C26" s="91" t="s">
        <v>582</v>
      </c>
      <c r="D26" s="97">
        <f>D27+D28</f>
        <v>233732054</v>
      </c>
    </row>
    <row r="27" spans="1:4" ht="26.25" customHeight="1">
      <c r="A27" s="92"/>
      <c r="B27" s="90" t="s">
        <v>583</v>
      </c>
      <c r="C27" s="91" t="s">
        <v>584</v>
      </c>
      <c r="D27" s="97">
        <v>60781000</v>
      </c>
    </row>
    <row r="28" spans="1:4" ht="26.25" customHeight="1">
      <c r="A28" s="92"/>
      <c r="B28" s="90" t="s">
        <v>585</v>
      </c>
      <c r="C28" s="91" t="s">
        <v>586</v>
      </c>
      <c r="D28" s="97">
        <v>172951054</v>
      </c>
    </row>
    <row r="29" spans="1:4" ht="26.25" customHeight="1">
      <c r="A29" s="92"/>
      <c r="B29" s="90" t="s">
        <v>745</v>
      </c>
      <c r="C29" s="91" t="s">
        <v>935</v>
      </c>
      <c r="D29" s="97">
        <v>3943830</v>
      </c>
    </row>
    <row r="30" spans="1:4" ht="26.25" customHeight="1">
      <c r="A30" s="92"/>
      <c r="B30" s="90" t="s">
        <v>695</v>
      </c>
      <c r="C30" s="91" t="s">
        <v>934</v>
      </c>
      <c r="D30" s="97">
        <v>41499400</v>
      </c>
    </row>
    <row r="31" spans="1:4" ht="26.25" customHeight="1">
      <c r="A31" s="92"/>
      <c r="B31" s="90"/>
      <c r="C31" s="91" t="s">
        <v>1132</v>
      </c>
      <c r="D31" s="97">
        <v>219890</v>
      </c>
    </row>
    <row r="32" spans="1:4" ht="23.25" customHeight="1">
      <c r="A32" s="93"/>
      <c r="B32" s="94" t="s">
        <v>587</v>
      </c>
      <c r="C32" s="99" t="s">
        <v>588</v>
      </c>
      <c r="D32" s="95">
        <f>D23+D24+D25+D26+D29+D30+D31</f>
        <v>741651324</v>
      </c>
    </row>
    <row r="33" spans="1:4" ht="14.25" customHeight="1">
      <c r="A33" s="89">
        <v>4</v>
      </c>
      <c r="B33" s="90" t="s">
        <v>589</v>
      </c>
      <c r="C33" s="100" t="s">
        <v>590</v>
      </c>
      <c r="D33" s="97">
        <v>30458120</v>
      </c>
    </row>
    <row r="34" spans="1:4" ht="14.25" customHeight="1">
      <c r="A34" s="92"/>
      <c r="B34" s="90" t="s">
        <v>1108</v>
      </c>
      <c r="C34" s="100" t="s">
        <v>1109</v>
      </c>
      <c r="D34" s="97">
        <v>1257902</v>
      </c>
    </row>
    <row r="35" spans="1:4" ht="14.25" customHeight="1">
      <c r="A35" s="92"/>
      <c r="B35" s="90" t="s">
        <v>1089</v>
      </c>
      <c r="C35" s="100" t="s">
        <v>1067</v>
      </c>
      <c r="D35" s="97">
        <v>6154821</v>
      </c>
    </row>
    <row r="36" spans="1:4" ht="24.75" customHeight="1">
      <c r="A36" s="93"/>
      <c r="B36" s="94" t="s">
        <v>591</v>
      </c>
      <c r="C36" s="99" t="s">
        <v>592</v>
      </c>
      <c r="D36" s="95">
        <f>D33+D34+D35</f>
        <v>37870843</v>
      </c>
    </row>
    <row r="37" spans="2:4" ht="25.5" customHeight="1">
      <c r="B37" s="94"/>
      <c r="C37" s="99" t="s">
        <v>593</v>
      </c>
      <c r="D37" s="95">
        <f>D15+D22+D32+D36</f>
        <v>1510025946</v>
      </c>
    </row>
    <row r="38" spans="1:4" ht="17.25" customHeight="1">
      <c r="A38" s="101"/>
      <c r="B38" s="102"/>
      <c r="C38" s="103"/>
      <c r="D38" s="104"/>
    </row>
    <row r="39" spans="1:4" ht="18.75" customHeight="1">
      <c r="A39" s="109"/>
      <c r="B39" s="106"/>
      <c r="C39" s="107"/>
      <c r="D39" s="104"/>
    </row>
    <row r="40" spans="1:4" ht="18" customHeight="1">
      <c r="A40" s="105"/>
      <c r="B40" s="106"/>
      <c r="C40" s="108"/>
      <c r="D40" s="170"/>
    </row>
    <row r="41" spans="1:4" ht="24" customHeight="1">
      <c r="A41" s="105"/>
      <c r="B41" s="106"/>
      <c r="C41" s="108"/>
      <c r="D41" s="170"/>
    </row>
    <row r="42" spans="1:4" ht="18.75" customHeight="1">
      <c r="A42" s="105"/>
      <c r="B42" s="106"/>
      <c r="C42" s="108"/>
      <c r="D42" s="170"/>
    </row>
    <row r="43" spans="1:4" ht="24" customHeight="1">
      <c r="A43" s="105"/>
      <c r="B43" s="106"/>
      <c r="C43" s="107"/>
      <c r="D43" s="170"/>
    </row>
    <row r="44" ht="11.25">
      <c r="A44" s="105"/>
    </row>
    <row r="45" ht="11.25">
      <c r="A45" s="105"/>
    </row>
    <row r="46" ht="11.25">
      <c r="A46" s="105"/>
    </row>
    <row r="47" ht="11.25">
      <c r="A47" s="105"/>
    </row>
    <row r="48" ht="11.25">
      <c r="A48" s="105"/>
    </row>
    <row r="49" ht="11.25">
      <c r="A49" s="105"/>
    </row>
    <row r="50" ht="11.25">
      <c r="A50" s="105"/>
    </row>
    <row r="51" ht="11.25">
      <c r="A51" s="105"/>
    </row>
    <row r="52" ht="11.25">
      <c r="A52" s="105"/>
    </row>
    <row r="53" ht="11.25">
      <c r="A53" s="105"/>
    </row>
    <row r="54" ht="11.25">
      <c r="A54" s="105"/>
    </row>
    <row r="55" ht="11.25">
      <c r="A55" s="105"/>
    </row>
    <row r="56" ht="11.25">
      <c r="A56" s="105"/>
    </row>
    <row r="57" ht="11.25">
      <c r="A57" s="105"/>
    </row>
    <row r="58" ht="11.25">
      <c r="A58" s="105"/>
    </row>
    <row r="59" ht="11.25">
      <c r="A59" s="105"/>
    </row>
    <row r="60" ht="11.25">
      <c r="A60" s="105"/>
    </row>
    <row r="61" ht="11.25">
      <c r="A61" s="105"/>
    </row>
    <row r="62" ht="11.25">
      <c r="A62" s="105"/>
    </row>
    <row r="63" ht="11.25">
      <c r="A63" s="105"/>
    </row>
    <row r="64" ht="11.25">
      <c r="A64" s="105"/>
    </row>
    <row r="65" ht="11.25">
      <c r="A65" s="105"/>
    </row>
    <row r="66" ht="11.25">
      <c r="A66" s="105"/>
    </row>
    <row r="67" ht="11.25">
      <c r="A67" s="105"/>
    </row>
    <row r="68" ht="11.25">
      <c r="A68" s="105"/>
    </row>
    <row r="69" ht="11.25">
      <c r="A69" s="105"/>
    </row>
    <row r="70" ht="11.25">
      <c r="A70" s="105"/>
    </row>
    <row r="71" ht="11.25">
      <c r="A71" s="105"/>
    </row>
    <row r="72" ht="11.25">
      <c r="A72" s="105"/>
    </row>
    <row r="73" ht="11.25">
      <c r="A73" s="105"/>
    </row>
    <row r="74" ht="11.25">
      <c r="A74" s="105"/>
    </row>
    <row r="75" ht="11.25">
      <c r="A75" s="105"/>
    </row>
    <row r="76" ht="11.25">
      <c r="A76" s="105"/>
    </row>
    <row r="77" ht="11.25">
      <c r="A77" s="105"/>
    </row>
    <row r="78" ht="11.25">
      <c r="A78" s="105"/>
    </row>
    <row r="79" ht="11.25">
      <c r="A79" s="105"/>
    </row>
    <row r="80" ht="11.25">
      <c r="A80" s="105"/>
    </row>
    <row r="81" ht="11.25">
      <c r="A81" s="105"/>
    </row>
    <row r="82" ht="11.25">
      <c r="A82" s="105"/>
    </row>
    <row r="83" ht="11.25">
      <c r="A83" s="105"/>
    </row>
    <row r="84" ht="11.25">
      <c r="A84" s="105"/>
    </row>
    <row r="85" ht="11.25">
      <c r="A85" s="105"/>
    </row>
    <row r="86" ht="11.25">
      <c r="A86" s="105"/>
    </row>
    <row r="87" ht="11.25">
      <c r="A87" s="105"/>
    </row>
    <row r="88" ht="11.25">
      <c r="A88" s="105"/>
    </row>
    <row r="89" ht="11.25">
      <c r="A89" s="105"/>
    </row>
    <row r="90" ht="11.25">
      <c r="A90" s="105"/>
    </row>
    <row r="91" ht="11.25">
      <c r="A91" s="105"/>
    </row>
    <row r="92" ht="11.25">
      <c r="A92" s="105"/>
    </row>
    <row r="93" ht="11.25">
      <c r="A93" s="105"/>
    </row>
    <row r="94" ht="11.25">
      <c r="A94" s="105"/>
    </row>
    <row r="95" ht="11.25">
      <c r="A95" s="105"/>
    </row>
    <row r="96" ht="11.25">
      <c r="A96" s="105"/>
    </row>
    <row r="97" ht="11.25">
      <c r="A97" s="105"/>
    </row>
    <row r="98" ht="11.25">
      <c r="A98" s="105"/>
    </row>
    <row r="99" ht="11.25">
      <c r="A99" s="105"/>
    </row>
    <row r="100" ht="11.25">
      <c r="A100" s="105"/>
    </row>
    <row r="101" ht="11.25">
      <c r="A101" s="105"/>
    </row>
    <row r="102" ht="11.25">
      <c r="A102" s="105"/>
    </row>
    <row r="103" ht="11.25">
      <c r="A103" s="105"/>
    </row>
    <row r="104" ht="11.25">
      <c r="A104" s="105"/>
    </row>
    <row r="105" ht="11.25">
      <c r="A105" s="105"/>
    </row>
    <row r="106" ht="11.25">
      <c r="A106" s="105"/>
    </row>
    <row r="107" ht="11.25">
      <c r="A107" s="105"/>
    </row>
    <row r="108" ht="11.25">
      <c r="A108" s="105"/>
    </row>
    <row r="109" ht="11.25">
      <c r="A109" s="105"/>
    </row>
    <row r="110" ht="11.25">
      <c r="A110" s="105"/>
    </row>
    <row r="111" ht="11.25">
      <c r="A111" s="105"/>
    </row>
    <row r="112" ht="11.25">
      <c r="A112" s="105"/>
    </row>
    <row r="113" ht="11.25">
      <c r="A113" s="105"/>
    </row>
    <row r="114" ht="11.25">
      <c r="A114" s="105"/>
    </row>
    <row r="115" ht="11.25">
      <c r="A115" s="105"/>
    </row>
    <row r="116" ht="11.25">
      <c r="A116" s="105"/>
    </row>
    <row r="117" ht="11.25">
      <c r="A117" s="105"/>
    </row>
    <row r="118" ht="11.25">
      <c r="A118" s="105"/>
    </row>
    <row r="119" ht="11.25">
      <c r="A119" s="105"/>
    </row>
    <row r="120" ht="11.25">
      <c r="A120" s="105"/>
    </row>
    <row r="121" ht="11.25">
      <c r="A121" s="105"/>
    </row>
    <row r="122" ht="11.25">
      <c r="A122" s="105"/>
    </row>
    <row r="123" ht="11.25">
      <c r="A123" s="105"/>
    </row>
    <row r="124" ht="11.25">
      <c r="A124" s="105"/>
    </row>
    <row r="125" ht="11.25">
      <c r="A125" s="105"/>
    </row>
    <row r="126" ht="11.25">
      <c r="A126" s="105"/>
    </row>
    <row r="127" ht="11.25">
      <c r="A127" s="105"/>
    </row>
    <row r="128" ht="11.25">
      <c r="A128" s="105"/>
    </row>
    <row r="129" ht="11.25">
      <c r="A129" s="105"/>
    </row>
    <row r="130" ht="11.25">
      <c r="A130" s="105"/>
    </row>
    <row r="131" ht="11.25">
      <c r="A131" s="105"/>
    </row>
    <row r="132" ht="11.25">
      <c r="A132" s="105"/>
    </row>
    <row r="133" ht="11.25">
      <c r="A133" s="105"/>
    </row>
    <row r="134" ht="11.25">
      <c r="A134" s="105"/>
    </row>
    <row r="135" ht="11.25">
      <c r="A135" s="105"/>
    </row>
    <row r="136" ht="11.25">
      <c r="A136" s="105"/>
    </row>
    <row r="137" ht="11.25">
      <c r="A137" s="105"/>
    </row>
    <row r="138" ht="11.25">
      <c r="A138" s="105"/>
    </row>
    <row r="139" ht="11.25">
      <c r="A139" s="105"/>
    </row>
    <row r="140" ht="11.25">
      <c r="A140" s="105"/>
    </row>
    <row r="141" ht="11.25">
      <c r="A141" s="105"/>
    </row>
    <row r="142" ht="11.25">
      <c r="A142" s="105"/>
    </row>
    <row r="143" ht="11.25">
      <c r="A143" s="105"/>
    </row>
    <row r="144" ht="11.25">
      <c r="A144" s="105"/>
    </row>
    <row r="145" spans="1:2" ht="11.25">
      <c r="A145" s="105"/>
      <c r="B145" s="111"/>
    </row>
    <row r="146" ht="11.25">
      <c r="A146" s="105"/>
    </row>
    <row r="147" ht="11.25">
      <c r="A147" s="105"/>
    </row>
    <row r="148" ht="11.25">
      <c r="A148" s="105"/>
    </row>
    <row r="149" ht="11.25">
      <c r="A149" s="105"/>
    </row>
    <row r="150" ht="11.25">
      <c r="A150" s="105"/>
    </row>
    <row r="151" ht="11.25">
      <c r="A151" s="105"/>
    </row>
    <row r="152" ht="11.25">
      <c r="A152" s="105"/>
    </row>
    <row r="153" ht="11.25">
      <c r="A153" s="105"/>
    </row>
    <row r="154" ht="11.25">
      <c r="A154" s="105"/>
    </row>
    <row r="155" ht="11.25">
      <c r="A155" s="105"/>
    </row>
    <row r="156" ht="11.25">
      <c r="A156" s="105"/>
    </row>
    <row r="157" ht="11.25">
      <c r="A157" s="105"/>
    </row>
    <row r="158" ht="11.25">
      <c r="A158" s="105"/>
    </row>
    <row r="159" ht="11.25">
      <c r="A159" s="105"/>
    </row>
    <row r="160" ht="11.25">
      <c r="A160" s="105"/>
    </row>
    <row r="161" ht="11.25">
      <c r="A161" s="105"/>
    </row>
    <row r="162" ht="11.25">
      <c r="A162" s="105"/>
    </row>
    <row r="163" ht="11.25">
      <c r="A163" s="105"/>
    </row>
    <row r="164" ht="11.25">
      <c r="A164" s="105"/>
    </row>
    <row r="165" ht="11.25">
      <c r="A165" s="105"/>
    </row>
    <row r="166" ht="11.25">
      <c r="A166" s="105"/>
    </row>
    <row r="167" ht="11.25">
      <c r="A167" s="105"/>
    </row>
    <row r="168" ht="11.25">
      <c r="A168" s="105"/>
    </row>
    <row r="169" ht="11.25">
      <c r="A169" s="105"/>
    </row>
    <row r="170" ht="11.25">
      <c r="A170" s="105"/>
    </row>
    <row r="171" ht="11.25">
      <c r="A171" s="105"/>
    </row>
    <row r="172" ht="11.25">
      <c r="A172" s="105"/>
    </row>
    <row r="173" ht="11.25">
      <c r="A173" s="105"/>
    </row>
    <row r="174" ht="11.25">
      <c r="A174" s="105"/>
    </row>
    <row r="175" ht="11.25">
      <c r="A175" s="105"/>
    </row>
    <row r="176" ht="11.25">
      <c r="A176" s="105"/>
    </row>
    <row r="177" ht="11.25">
      <c r="A177" s="105"/>
    </row>
    <row r="178" ht="11.25">
      <c r="A178" s="105"/>
    </row>
    <row r="179" ht="11.25">
      <c r="A179" s="105"/>
    </row>
    <row r="180" ht="11.25">
      <c r="A180" s="105"/>
    </row>
    <row r="181" ht="11.25">
      <c r="A181" s="105"/>
    </row>
    <row r="182" ht="11.25">
      <c r="A182" s="105"/>
    </row>
    <row r="183" ht="11.25">
      <c r="A183" s="105"/>
    </row>
    <row r="184" ht="11.25">
      <c r="A184" s="105"/>
    </row>
    <row r="185" ht="11.25">
      <c r="A185" s="105"/>
    </row>
    <row r="186" ht="11.25">
      <c r="A186" s="105"/>
    </row>
    <row r="187" ht="11.25">
      <c r="A187" s="105"/>
    </row>
    <row r="188" ht="11.25">
      <c r="A188" s="105"/>
    </row>
    <row r="189" ht="11.25">
      <c r="A189" s="105"/>
    </row>
    <row r="190" ht="11.25">
      <c r="A190" s="105"/>
    </row>
    <row r="191" ht="11.25">
      <c r="A191" s="105"/>
    </row>
    <row r="192" ht="11.25">
      <c r="A192" s="105"/>
    </row>
    <row r="193" ht="11.25">
      <c r="A193" s="105"/>
    </row>
    <row r="194" ht="11.25">
      <c r="A194" s="105"/>
    </row>
    <row r="195" ht="11.25">
      <c r="A195" s="105"/>
    </row>
    <row r="196" ht="11.25">
      <c r="A196" s="105"/>
    </row>
    <row r="197" ht="11.25">
      <c r="A197" s="105"/>
    </row>
    <row r="198" ht="11.25">
      <c r="A198" s="105"/>
    </row>
    <row r="199" ht="11.25">
      <c r="A199" s="105"/>
    </row>
    <row r="200" ht="11.25">
      <c r="A200" s="105"/>
    </row>
    <row r="201" ht="11.25">
      <c r="A201" s="105"/>
    </row>
    <row r="202" ht="11.25">
      <c r="A202" s="105"/>
    </row>
    <row r="203" ht="11.25">
      <c r="A203" s="105"/>
    </row>
    <row r="204" ht="11.25">
      <c r="A204" s="105"/>
    </row>
    <row r="205" ht="11.25">
      <c r="A205" s="105"/>
    </row>
    <row r="206" ht="11.25">
      <c r="A206" s="105"/>
    </row>
    <row r="207" ht="11.25">
      <c r="A207" s="105"/>
    </row>
    <row r="208" ht="11.25">
      <c r="A208" s="105"/>
    </row>
    <row r="209" ht="11.25">
      <c r="A209" s="105"/>
    </row>
    <row r="210" ht="11.25">
      <c r="A210" s="105"/>
    </row>
    <row r="211" ht="11.25">
      <c r="A211" s="105"/>
    </row>
    <row r="212" ht="11.25">
      <c r="A212" s="105"/>
    </row>
    <row r="213" ht="11.25">
      <c r="A213" s="105"/>
    </row>
    <row r="214" ht="11.25">
      <c r="A214" s="105"/>
    </row>
    <row r="215" ht="11.25">
      <c r="A215" s="105"/>
    </row>
    <row r="216" ht="11.25">
      <c r="A216" s="105"/>
    </row>
    <row r="217" ht="11.25">
      <c r="A217" s="105"/>
    </row>
    <row r="218" ht="11.25">
      <c r="A218" s="105"/>
    </row>
    <row r="219" ht="11.25">
      <c r="A219" s="105"/>
    </row>
    <row r="220" ht="11.25">
      <c r="A220" s="105"/>
    </row>
    <row r="221" ht="11.25">
      <c r="A221" s="105"/>
    </row>
    <row r="222" ht="11.25">
      <c r="A222" s="105"/>
    </row>
    <row r="223" ht="11.25">
      <c r="A223" s="105"/>
    </row>
    <row r="224" ht="11.25">
      <c r="A224" s="105"/>
    </row>
    <row r="225" ht="11.25">
      <c r="A225" s="105"/>
    </row>
    <row r="226" ht="11.25">
      <c r="A226" s="105"/>
    </row>
    <row r="227" ht="11.25">
      <c r="A227" s="105"/>
    </row>
    <row r="228" ht="11.25">
      <c r="A228" s="105"/>
    </row>
    <row r="229" ht="11.25">
      <c r="A229" s="105"/>
    </row>
    <row r="230" ht="11.25">
      <c r="A230" s="105"/>
    </row>
    <row r="231" ht="11.25">
      <c r="A231" s="105"/>
    </row>
    <row r="232" ht="11.25">
      <c r="A232" s="105"/>
    </row>
    <row r="233" ht="11.25">
      <c r="A233" s="105"/>
    </row>
    <row r="234" ht="11.25">
      <c r="A234" s="105"/>
    </row>
    <row r="235" ht="11.25">
      <c r="A235" s="105"/>
    </row>
    <row r="236" ht="11.25">
      <c r="A236" s="105"/>
    </row>
    <row r="237" ht="11.25">
      <c r="A237" s="105"/>
    </row>
    <row r="238" ht="11.25">
      <c r="A238" s="105"/>
    </row>
    <row r="239" ht="11.25">
      <c r="A239" s="105"/>
    </row>
    <row r="240" ht="11.25">
      <c r="A240" s="105"/>
    </row>
    <row r="241" ht="11.25">
      <c r="A241" s="105"/>
    </row>
    <row r="242" ht="11.25">
      <c r="A242" s="105"/>
    </row>
    <row r="243" ht="11.25">
      <c r="A243" s="105"/>
    </row>
    <row r="244" ht="11.25">
      <c r="A244" s="105"/>
    </row>
    <row r="245" ht="11.25">
      <c r="A245" s="105"/>
    </row>
    <row r="246" ht="11.25">
      <c r="A246" s="105"/>
    </row>
    <row r="247" ht="11.25">
      <c r="A247" s="105"/>
    </row>
    <row r="248" ht="11.25">
      <c r="A248" s="105"/>
    </row>
    <row r="249" ht="11.25">
      <c r="A249" s="105"/>
    </row>
    <row r="250" ht="11.25">
      <c r="A250" s="105"/>
    </row>
    <row r="251" ht="11.25">
      <c r="A251" s="105"/>
    </row>
    <row r="252" ht="11.25">
      <c r="A252" s="105"/>
    </row>
    <row r="253" ht="11.25">
      <c r="A253" s="105"/>
    </row>
    <row r="254" ht="11.25">
      <c r="A254" s="105"/>
    </row>
    <row r="255" ht="11.25">
      <c r="A255" s="105"/>
    </row>
    <row r="256" ht="11.25">
      <c r="A256" s="105"/>
    </row>
    <row r="257" ht="11.25">
      <c r="A257" s="105"/>
    </row>
    <row r="258" ht="11.25">
      <c r="A258" s="105"/>
    </row>
    <row r="259" ht="11.25">
      <c r="A259" s="105"/>
    </row>
    <row r="260" ht="11.25">
      <c r="A260" s="105"/>
    </row>
    <row r="261" ht="11.25">
      <c r="A261" s="105"/>
    </row>
    <row r="262" ht="11.25">
      <c r="A262" s="105"/>
    </row>
    <row r="263" ht="11.25">
      <c r="A263" s="105"/>
    </row>
    <row r="264" ht="11.25">
      <c r="A264" s="105"/>
    </row>
    <row r="265" ht="11.25">
      <c r="A265" s="105"/>
    </row>
    <row r="266" ht="11.25">
      <c r="A266" s="105"/>
    </row>
    <row r="267" ht="11.25">
      <c r="A267" s="105"/>
    </row>
    <row r="268" ht="11.25">
      <c r="A268" s="105"/>
    </row>
    <row r="269" ht="11.25">
      <c r="A269" s="105"/>
    </row>
    <row r="270" ht="11.25">
      <c r="A270" s="105"/>
    </row>
    <row r="271" ht="11.25">
      <c r="A271" s="105"/>
    </row>
    <row r="272" ht="11.25">
      <c r="A272" s="105"/>
    </row>
    <row r="273" ht="11.25">
      <c r="A273" s="105"/>
    </row>
    <row r="274" ht="11.25">
      <c r="A274" s="105"/>
    </row>
    <row r="275" ht="11.25">
      <c r="A275" s="105"/>
    </row>
    <row r="276" ht="11.25">
      <c r="A276" s="105"/>
    </row>
    <row r="277" ht="11.25">
      <c r="A277" s="105"/>
    </row>
    <row r="278" ht="11.25">
      <c r="A278" s="105"/>
    </row>
    <row r="279" ht="11.25">
      <c r="A279" s="105"/>
    </row>
    <row r="280" ht="11.25">
      <c r="A280" s="105"/>
    </row>
    <row r="281" ht="11.25">
      <c r="A281" s="105"/>
    </row>
    <row r="282" ht="11.25">
      <c r="A282" s="105"/>
    </row>
    <row r="283" ht="11.25">
      <c r="A283" s="105"/>
    </row>
    <row r="284" ht="11.25">
      <c r="A284" s="105"/>
    </row>
    <row r="285" ht="11.25">
      <c r="A285" s="105"/>
    </row>
    <row r="286" ht="11.25">
      <c r="A286" s="105"/>
    </row>
    <row r="287" ht="11.25">
      <c r="A287" s="105"/>
    </row>
    <row r="288" ht="11.25">
      <c r="A288" s="105"/>
    </row>
    <row r="289" ht="11.25">
      <c r="A289" s="105"/>
    </row>
    <row r="290" ht="11.25">
      <c r="A290" s="105"/>
    </row>
    <row r="291" ht="11.25">
      <c r="A291" s="105"/>
    </row>
    <row r="292" ht="11.25">
      <c r="A292" s="105"/>
    </row>
    <row r="293" ht="11.25">
      <c r="A293" s="105"/>
    </row>
    <row r="294" ht="11.25">
      <c r="A294" s="105"/>
    </row>
    <row r="295" ht="11.25">
      <c r="A295" s="105"/>
    </row>
    <row r="296" ht="11.25">
      <c r="A296" s="105"/>
    </row>
    <row r="297" ht="11.25">
      <c r="A297" s="105"/>
    </row>
    <row r="298" ht="11.25">
      <c r="A298" s="105"/>
    </row>
    <row r="299" ht="11.25">
      <c r="A299" s="105"/>
    </row>
    <row r="300" ht="11.25">
      <c r="A300" s="105"/>
    </row>
    <row r="301" ht="11.25">
      <c r="A301" s="105"/>
    </row>
    <row r="302" ht="11.25">
      <c r="A302" s="105"/>
    </row>
    <row r="303" ht="11.25">
      <c r="A303" s="105"/>
    </row>
    <row r="304" ht="11.25">
      <c r="A304" s="105"/>
    </row>
    <row r="305" ht="11.25">
      <c r="A305" s="105"/>
    </row>
    <row r="306" ht="11.25">
      <c r="A306" s="105"/>
    </row>
    <row r="307" ht="11.25">
      <c r="A307" s="105"/>
    </row>
    <row r="308" ht="11.25">
      <c r="A308" s="105"/>
    </row>
    <row r="309" ht="11.25">
      <c r="A309" s="105"/>
    </row>
    <row r="310" ht="11.25">
      <c r="A310" s="105"/>
    </row>
    <row r="311" ht="11.25">
      <c r="A311" s="105"/>
    </row>
    <row r="312" ht="11.25">
      <c r="A312" s="105"/>
    </row>
    <row r="313" ht="11.25">
      <c r="A313" s="105"/>
    </row>
    <row r="314" ht="11.25">
      <c r="A314" s="105"/>
    </row>
    <row r="315" ht="11.25">
      <c r="A315" s="105"/>
    </row>
    <row r="316" ht="11.25">
      <c r="A316" s="105"/>
    </row>
    <row r="317" ht="11.25">
      <c r="A317" s="105"/>
    </row>
    <row r="318" ht="11.25">
      <c r="A318" s="105"/>
    </row>
    <row r="319" ht="11.25">
      <c r="A319" s="105"/>
    </row>
    <row r="320" ht="11.25">
      <c r="A320" s="105"/>
    </row>
    <row r="321" ht="11.25">
      <c r="A321" s="105"/>
    </row>
    <row r="322" ht="11.25">
      <c r="A322" s="105"/>
    </row>
    <row r="323" ht="11.25">
      <c r="A323" s="105"/>
    </row>
    <row r="324" ht="11.25">
      <c r="A324" s="105"/>
    </row>
    <row r="325" ht="11.25">
      <c r="A325" s="105"/>
    </row>
    <row r="326" ht="11.25">
      <c r="A326" s="105"/>
    </row>
    <row r="327" ht="11.25">
      <c r="A327" s="105"/>
    </row>
    <row r="328" ht="11.25">
      <c r="A328" s="105"/>
    </row>
    <row r="329" ht="11.25">
      <c r="A329" s="105"/>
    </row>
    <row r="330" ht="11.25">
      <c r="A330" s="105"/>
    </row>
    <row r="331" ht="11.25">
      <c r="A331" s="105"/>
    </row>
    <row r="332" ht="11.25">
      <c r="A332" s="105"/>
    </row>
    <row r="333" ht="11.25">
      <c r="A333" s="105"/>
    </row>
    <row r="334" ht="11.25">
      <c r="A334" s="105"/>
    </row>
    <row r="335" ht="11.25">
      <c r="A335" s="105"/>
    </row>
    <row r="336" ht="11.25">
      <c r="A336" s="105"/>
    </row>
    <row r="337" ht="11.25">
      <c r="A337" s="105"/>
    </row>
    <row r="338" ht="11.25">
      <c r="A338" s="105"/>
    </row>
    <row r="339" ht="11.25">
      <c r="A339" s="105"/>
    </row>
    <row r="340" ht="11.25">
      <c r="A340" s="105"/>
    </row>
    <row r="341" ht="11.25">
      <c r="A341" s="105"/>
    </row>
    <row r="342" ht="11.25">
      <c r="A342" s="105"/>
    </row>
    <row r="343" ht="11.25">
      <c r="A343" s="105"/>
    </row>
    <row r="344" ht="11.25">
      <c r="A344" s="105"/>
    </row>
    <row r="345" ht="11.25">
      <c r="A345" s="105"/>
    </row>
    <row r="346" ht="11.25">
      <c r="A346" s="105"/>
    </row>
    <row r="347" ht="11.25">
      <c r="A347" s="105"/>
    </row>
    <row r="348" ht="11.25">
      <c r="A348" s="105"/>
    </row>
    <row r="349" ht="11.25">
      <c r="A349" s="105"/>
    </row>
    <row r="350" ht="11.25">
      <c r="A350" s="105"/>
    </row>
    <row r="351" ht="11.25">
      <c r="A351" s="105"/>
    </row>
    <row r="352" ht="11.25">
      <c r="A352" s="105"/>
    </row>
    <row r="353" ht="11.25">
      <c r="A353" s="105"/>
    </row>
    <row r="354" ht="11.25">
      <c r="A354" s="105"/>
    </row>
    <row r="355" ht="11.25">
      <c r="A355" s="105"/>
    </row>
    <row r="356" ht="11.25">
      <c r="A356" s="105"/>
    </row>
    <row r="357" ht="11.25">
      <c r="A357" s="105"/>
    </row>
    <row r="358" ht="11.25">
      <c r="A358" s="105"/>
    </row>
    <row r="359" ht="11.25">
      <c r="A359" s="105"/>
    </row>
    <row r="360" ht="11.25">
      <c r="A360" s="105"/>
    </row>
    <row r="361" ht="11.25">
      <c r="A361" s="105"/>
    </row>
    <row r="362" ht="11.25">
      <c r="A362" s="105"/>
    </row>
    <row r="363" ht="11.25">
      <c r="A363" s="105"/>
    </row>
    <row r="364" ht="11.25">
      <c r="A364" s="105"/>
    </row>
    <row r="365" ht="11.25">
      <c r="A365" s="105"/>
    </row>
    <row r="366" ht="11.25">
      <c r="A366" s="105"/>
    </row>
    <row r="367" ht="11.25">
      <c r="A367" s="105"/>
    </row>
    <row r="368" ht="11.25">
      <c r="A368" s="105"/>
    </row>
    <row r="369" ht="11.25">
      <c r="A369" s="105"/>
    </row>
    <row r="370" ht="11.25">
      <c r="A370" s="105"/>
    </row>
    <row r="371" ht="11.25">
      <c r="A371" s="105"/>
    </row>
    <row r="372" ht="11.25">
      <c r="A372" s="105"/>
    </row>
    <row r="373" ht="11.25">
      <c r="A373" s="105"/>
    </row>
    <row r="374" ht="11.25">
      <c r="A374" s="105"/>
    </row>
    <row r="375" ht="11.25">
      <c r="A375" s="105"/>
    </row>
    <row r="376" ht="11.25">
      <c r="A376" s="105"/>
    </row>
    <row r="377" ht="11.25">
      <c r="A377" s="105"/>
    </row>
    <row r="378" ht="11.25">
      <c r="A378" s="105"/>
    </row>
    <row r="379" ht="11.25">
      <c r="A379" s="105"/>
    </row>
    <row r="380" ht="11.25">
      <c r="A380" s="105"/>
    </row>
    <row r="381" ht="11.25">
      <c r="A381" s="105"/>
    </row>
    <row r="382" ht="11.25">
      <c r="A382" s="105"/>
    </row>
    <row r="383" ht="11.25">
      <c r="A383" s="105"/>
    </row>
    <row r="384" ht="11.25">
      <c r="A384" s="105"/>
    </row>
    <row r="385" ht="11.25">
      <c r="A385" s="105"/>
    </row>
    <row r="386" ht="11.25">
      <c r="A386" s="105"/>
    </row>
    <row r="387" ht="11.25">
      <c r="A387" s="105"/>
    </row>
    <row r="388" ht="11.25">
      <c r="A388" s="105"/>
    </row>
    <row r="389" ht="11.25">
      <c r="A389" s="105"/>
    </row>
    <row r="390" ht="11.25">
      <c r="A390" s="105"/>
    </row>
    <row r="391" ht="11.25">
      <c r="A391" s="105"/>
    </row>
    <row r="392" ht="11.25">
      <c r="A392" s="105"/>
    </row>
    <row r="393" ht="11.25">
      <c r="A393" s="105"/>
    </row>
    <row r="394" ht="11.25">
      <c r="A394" s="105"/>
    </row>
    <row r="395" ht="11.25">
      <c r="A395" s="105"/>
    </row>
    <row r="396" ht="11.25">
      <c r="A396" s="105"/>
    </row>
    <row r="397" ht="11.25">
      <c r="A397" s="105"/>
    </row>
    <row r="398" ht="11.25">
      <c r="A398" s="105"/>
    </row>
    <row r="399" ht="11.25">
      <c r="A399" s="105"/>
    </row>
    <row r="400" ht="11.25">
      <c r="A400" s="105"/>
    </row>
    <row r="401" ht="11.25">
      <c r="A401" s="105"/>
    </row>
    <row r="402" ht="11.25">
      <c r="A402" s="105"/>
    </row>
    <row r="403" ht="11.25">
      <c r="A403" s="105"/>
    </row>
    <row r="404" ht="11.25">
      <c r="A404" s="105"/>
    </row>
    <row r="405" ht="11.25">
      <c r="A405" s="105"/>
    </row>
    <row r="406" ht="11.25">
      <c r="A406" s="105"/>
    </row>
    <row r="407" ht="11.25">
      <c r="A407" s="105"/>
    </row>
    <row r="408" ht="11.25">
      <c r="A408" s="105"/>
    </row>
    <row r="409" ht="11.25">
      <c r="A409" s="105"/>
    </row>
    <row r="410" ht="11.25">
      <c r="A410" s="105"/>
    </row>
    <row r="411" ht="11.25">
      <c r="A411" s="105"/>
    </row>
    <row r="412" ht="11.25">
      <c r="A412" s="105"/>
    </row>
    <row r="413" ht="11.25">
      <c r="A413" s="105"/>
    </row>
    <row r="414" ht="11.25">
      <c r="A414" s="105"/>
    </row>
    <row r="415" ht="11.25">
      <c r="A415" s="105"/>
    </row>
    <row r="416" ht="11.25">
      <c r="A416" s="105"/>
    </row>
    <row r="417" ht="11.25">
      <c r="A417" s="105"/>
    </row>
    <row r="418" ht="11.25">
      <c r="A418" s="105"/>
    </row>
    <row r="419" ht="11.25">
      <c r="A419" s="105"/>
    </row>
    <row r="420" ht="11.25">
      <c r="A420" s="105"/>
    </row>
    <row r="421" ht="11.25">
      <c r="A421" s="105"/>
    </row>
    <row r="422" ht="11.25">
      <c r="A422" s="105"/>
    </row>
    <row r="423" ht="11.25">
      <c r="A423" s="105"/>
    </row>
    <row r="424" ht="11.25">
      <c r="A424" s="105"/>
    </row>
    <row r="425" ht="11.25">
      <c r="A425" s="105"/>
    </row>
    <row r="426" ht="11.25">
      <c r="A426" s="105"/>
    </row>
    <row r="427" ht="11.25">
      <c r="A427" s="105"/>
    </row>
    <row r="428" ht="11.25">
      <c r="A428" s="105"/>
    </row>
    <row r="429" ht="11.25">
      <c r="A429" s="105"/>
    </row>
    <row r="430" ht="11.25">
      <c r="A430" s="105"/>
    </row>
    <row r="431" ht="11.25">
      <c r="A431" s="105"/>
    </row>
    <row r="432" ht="11.25">
      <c r="A432" s="105"/>
    </row>
    <row r="433" ht="11.25">
      <c r="A433" s="105"/>
    </row>
    <row r="434" ht="11.25">
      <c r="A434" s="105"/>
    </row>
    <row r="435" ht="11.25">
      <c r="A435" s="105"/>
    </row>
    <row r="436" ht="11.25">
      <c r="A436" s="105"/>
    </row>
    <row r="437" ht="11.25">
      <c r="A437" s="105"/>
    </row>
    <row r="438" ht="11.25">
      <c r="A438" s="105"/>
    </row>
    <row r="439" ht="11.25">
      <c r="A439" s="105"/>
    </row>
    <row r="440" ht="11.25">
      <c r="A440" s="105"/>
    </row>
    <row r="441" ht="11.25">
      <c r="A441" s="105"/>
    </row>
    <row r="442" ht="11.25">
      <c r="A442" s="105"/>
    </row>
    <row r="443" ht="11.25">
      <c r="A443" s="105"/>
    </row>
    <row r="444" ht="11.25">
      <c r="A444" s="105"/>
    </row>
    <row r="445" ht="11.25">
      <c r="A445" s="105"/>
    </row>
    <row r="446" ht="11.25">
      <c r="A446" s="105"/>
    </row>
    <row r="447" ht="11.25">
      <c r="A447" s="105"/>
    </row>
    <row r="448" ht="11.25">
      <c r="A448" s="105"/>
    </row>
    <row r="449" ht="11.25">
      <c r="A449" s="105"/>
    </row>
    <row r="450" ht="11.25">
      <c r="A450" s="105"/>
    </row>
    <row r="451" ht="11.25">
      <c r="A451" s="105"/>
    </row>
    <row r="452" ht="11.25">
      <c r="A452" s="105"/>
    </row>
    <row r="453" ht="11.25">
      <c r="A453" s="105"/>
    </row>
    <row r="454" ht="11.25">
      <c r="A454" s="105"/>
    </row>
    <row r="455" ht="11.25">
      <c r="A455" s="105"/>
    </row>
    <row r="456" ht="11.25">
      <c r="A456" s="105"/>
    </row>
    <row r="457" ht="11.25">
      <c r="A457" s="105"/>
    </row>
    <row r="458" ht="11.25">
      <c r="A458" s="105"/>
    </row>
    <row r="459" ht="11.25">
      <c r="A459" s="105"/>
    </row>
    <row r="460" ht="11.25">
      <c r="A460" s="105"/>
    </row>
    <row r="461" ht="11.25">
      <c r="A461" s="105"/>
    </row>
    <row r="462" ht="11.25">
      <c r="A462" s="105"/>
    </row>
    <row r="463" ht="11.25">
      <c r="A463" s="105"/>
    </row>
    <row r="464" ht="11.25">
      <c r="A464" s="105"/>
    </row>
    <row r="465" ht="11.25">
      <c r="A465" s="105"/>
    </row>
    <row r="466" ht="11.25">
      <c r="A466" s="105"/>
    </row>
    <row r="467" ht="11.25">
      <c r="A467" s="105"/>
    </row>
    <row r="468" ht="11.25">
      <c r="A468" s="105"/>
    </row>
    <row r="469" ht="11.25">
      <c r="A469" s="105"/>
    </row>
    <row r="470" ht="11.25">
      <c r="A470" s="105"/>
    </row>
    <row r="471" ht="11.25">
      <c r="A471" s="105"/>
    </row>
    <row r="472" ht="11.25">
      <c r="A472" s="105"/>
    </row>
    <row r="473" ht="11.25">
      <c r="A473" s="105"/>
    </row>
    <row r="474" ht="11.25">
      <c r="A474" s="105"/>
    </row>
    <row r="475" ht="11.25">
      <c r="A475" s="105"/>
    </row>
    <row r="476" ht="11.25">
      <c r="A476" s="105"/>
    </row>
    <row r="477" ht="11.25">
      <c r="A477" s="105"/>
    </row>
    <row r="478" ht="11.25">
      <c r="A478" s="105"/>
    </row>
    <row r="479" ht="11.25">
      <c r="A479" s="105"/>
    </row>
    <row r="480" ht="11.25">
      <c r="A480" s="105"/>
    </row>
    <row r="481" ht="11.25">
      <c r="A481" s="105"/>
    </row>
    <row r="482" ht="11.25">
      <c r="A482" s="105"/>
    </row>
    <row r="483" ht="11.25">
      <c r="A483" s="105"/>
    </row>
    <row r="484" ht="11.25">
      <c r="A484" s="105"/>
    </row>
    <row r="485" ht="11.25">
      <c r="A485" s="105"/>
    </row>
    <row r="486" ht="11.25">
      <c r="A486" s="105"/>
    </row>
    <row r="487" ht="11.25">
      <c r="A487" s="105"/>
    </row>
    <row r="488" ht="11.25">
      <c r="A488" s="105"/>
    </row>
    <row r="489" ht="11.25">
      <c r="A489" s="105"/>
    </row>
    <row r="490" ht="11.25">
      <c r="A490" s="105"/>
    </row>
    <row r="491" ht="11.25">
      <c r="A491" s="105"/>
    </row>
    <row r="492" ht="11.25">
      <c r="A492" s="105"/>
    </row>
    <row r="493" ht="11.25">
      <c r="A493" s="105"/>
    </row>
    <row r="494" ht="11.25">
      <c r="A494" s="105"/>
    </row>
    <row r="495" ht="11.25">
      <c r="A495" s="105"/>
    </row>
    <row r="496" ht="11.25">
      <c r="A496" s="105"/>
    </row>
    <row r="497" ht="11.25">
      <c r="A497" s="105"/>
    </row>
    <row r="498" ht="11.25">
      <c r="A498" s="105"/>
    </row>
    <row r="499" ht="11.25">
      <c r="A499" s="105"/>
    </row>
    <row r="500" ht="11.25">
      <c r="A500" s="105"/>
    </row>
    <row r="501" ht="11.25">
      <c r="A501" s="105"/>
    </row>
    <row r="502" ht="11.25">
      <c r="A502" s="105"/>
    </row>
    <row r="503" ht="11.25">
      <c r="A503" s="105"/>
    </row>
    <row r="504" ht="11.25">
      <c r="A504" s="105"/>
    </row>
    <row r="505" ht="11.25">
      <c r="A505" s="105"/>
    </row>
    <row r="506" ht="11.25">
      <c r="A506" s="105"/>
    </row>
    <row r="507" ht="11.25">
      <c r="A507" s="105"/>
    </row>
    <row r="508" ht="11.25">
      <c r="A508" s="105"/>
    </row>
    <row r="509" ht="11.25">
      <c r="A509" s="105"/>
    </row>
    <row r="510" ht="11.25">
      <c r="A510" s="105"/>
    </row>
    <row r="511" ht="11.25">
      <c r="A511" s="105"/>
    </row>
    <row r="512" ht="11.25">
      <c r="A512" s="105"/>
    </row>
    <row r="513" ht="11.25">
      <c r="A513" s="105"/>
    </row>
    <row r="514" ht="11.25">
      <c r="A514" s="105"/>
    </row>
    <row r="515" ht="11.25">
      <c r="A515" s="105"/>
    </row>
    <row r="516" ht="11.25">
      <c r="A516" s="105"/>
    </row>
    <row r="517" ht="11.25">
      <c r="A517" s="105"/>
    </row>
    <row r="518" ht="11.25">
      <c r="A518" s="105"/>
    </row>
    <row r="519" ht="11.25">
      <c r="A519" s="105"/>
    </row>
    <row r="520" ht="11.25">
      <c r="A520" s="105"/>
    </row>
    <row r="521" ht="11.25">
      <c r="A521" s="105"/>
    </row>
    <row r="522" ht="11.25">
      <c r="A522" s="105"/>
    </row>
    <row r="523" ht="11.25">
      <c r="A523" s="105"/>
    </row>
    <row r="524" ht="11.25">
      <c r="A524" s="105"/>
    </row>
    <row r="525" ht="11.25">
      <c r="A525" s="105"/>
    </row>
    <row r="526" ht="11.25">
      <c r="A526" s="105"/>
    </row>
    <row r="527" ht="11.25">
      <c r="A527" s="105"/>
    </row>
    <row r="528" ht="11.25">
      <c r="A528" s="105"/>
    </row>
    <row r="529" ht="11.25">
      <c r="A529" s="105"/>
    </row>
    <row r="530" ht="11.25">
      <c r="A530" s="105"/>
    </row>
    <row r="531" ht="11.25">
      <c r="A531" s="105"/>
    </row>
    <row r="532" ht="11.25">
      <c r="A532" s="105"/>
    </row>
    <row r="533" ht="11.25">
      <c r="A533" s="105"/>
    </row>
    <row r="534" ht="11.25">
      <c r="A534" s="105"/>
    </row>
    <row r="535" ht="11.25">
      <c r="A535" s="105"/>
    </row>
    <row r="536" ht="11.25">
      <c r="A536" s="105"/>
    </row>
    <row r="537" ht="11.25">
      <c r="A537" s="105"/>
    </row>
    <row r="538" ht="11.25">
      <c r="A538" s="105"/>
    </row>
    <row r="539" ht="11.25">
      <c r="A539" s="105"/>
    </row>
    <row r="540" ht="11.25">
      <c r="A540" s="105"/>
    </row>
    <row r="541" ht="11.25">
      <c r="A541" s="105"/>
    </row>
    <row r="542" ht="11.25">
      <c r="A542" s="105"/>
    </row>
    <row r="543" ht="11.25">
      <c r="A543" s="105"/>
    </row>
    <row r="544" ht="11.25">
      <c r="A544" s="105"/>
    </row>
    <row r="545" ht="11.25">
      <c r="A545" s="105"/>
    </row>
    <row r="546" ht="11.25">
      <c r="A546" s="105"/>
    </row>
    <row r="547" ht="11.25">
      <c r="A547" s="105"/>
    </row>
    <row r="548" ht="11.25">
      <c r="A548" s="105"/>
    </row>
    <row r="549" ht="11.25">
      <c r="A549" s="105"/>
    </row>
    <row r="550" ht="11.25">
      <c r="A550" s="105"/>
    </row>
    <row r="551" ht="11.25">
      <c r="A551" s="105"/>
    </row>
    <row r="552" ht="11.25">
      <c r="A552" s="105"/>
    </row>
    <row r="553" ht="11.25">
      <c r="A553" s="105"/>
    </row>
    <row r="554" ht="11.25">
      <c r="A554" s="105"/>
    </row>
    <row r="555" ht="11.25">
      <c r="A555" s="105"/>
    </row>
    <row r="556" ht="11.25">
      <c r="A556" s="105"/>
    </row>
    <row r="557" ht="11.25">
      <c r="A557" s="105"/>
    </row>
    <row r="558" ht="11.25">
      <c r="A558" s="105"/>
    </row>
    <row r="559" ht="11.25">
      <c r="A559" s="105"/>
    </row>
    <row r="560" ht="11.25">
      <c r="A560" s="105"/>
    </row>
    <row r="561" ht="11.25">
      <c r="A561" s="105"/>
    </row>
    <row r="562" ht="11.25">
      <c r="A562" s="105"/>
    </row>
    <row r="563" ht="11.25">
      <c r="A563" s="105"/>
    </row>
    <row r="564" ht="11.25">
      <c r="A564" s="105"/>
    </row>
    <row r="565" ht="11.25">
      <c r="A565" s="105"/>
    </row>
    <row r="566" ht="11.25">
      <c r="A566" s="105"/>
    </row>
    <row r="567" ht="11.25">
      <c r="A567" s="105"/>
    </row>
    <row r="568" ht="11.25">
      <c r="A568" s="105"/>
    </row>
    <row r="569" ht="11.25">
      <c r="A569" s="105"/>
    </row>
    <row r="570" ht="11.25">
      <c r="A570" s="105"/>
    </row>
    <row r="571" ht="11.25">
      <c r="A571" s="105"/>
    </row>
    <row r="572" ht="11.25">
      <c r="A572" s="105"/>
    </row>
    <row r="573" ht="11.25">
      <c r="A573" s="105"/>
    </row>
    <row r="574" ht="11.25">
      <c r="A574" s="105"/>
    </row>
    <row r="575" ht="11.25">
      <c r="A575" s="105"/>
    </row>
    <row r="576" ht="11.25">
      <c r="A576" s="105"/>
    </row>
    <row r="577" ht="11.25">
      <c r="A577" s="105"/>
    </row>
    <row r="578" ht="11.25">
      <c r="A578" s="105"/>
    </row>
    <row r="579" ht="11.25">
      <c r="A579" s="105"/>
    </row>
    <row r="580" ht="11.25">
      <c r="A580" s="105"/>
    </row>
    <row r="581" ht="11.25">
      <c r="A581" s="105"/>
    </row>
    <row r="582" ht="11.25">
      <c r="A582" s="105"/>
    </row>
    <row r="583" ht="11.25">
      <c r="A583" s="105"/>
    </row>
    <row r="584" ht="11.25">
      <c r="A584" s="105"/>
    </row>
    <row r="585" ht="11.25">
      <c r="A585" s="105"/>
    </row>
    <row r="586" ht="11.25">
      <c r="A586" s="105"/>
    </row>
    <row r="587" ht="11.25">
      <c r="A587" s="105"/>
    </row>
    <row r="588" ht="11.25">
      <c r="A588" s="105"/>
    </row>
    <row r="589" ht="11.25">
      <c r="A589" s="105"/>
    </row>
    <row r="590" ht="11.25">
      <c r="A590" s="105"/>
    </row>
    <row r="591" ht="11.25">
      <c r="A591" s="105"/>
    </row>
    <row r="592" ht="11.25">
      <c r="A592" s="105"/>
    </row>
    <row r="593" ht="11.25">
      <c r="A593" s="105"/>
    </row>
    <row r="594" ht="11.25">
      <c r="A594" s="105"/>
    </row>
    <row r="595" ht="11.25">
      <c r="A595" s="105"/>
    </row>
    <row r="596" ht="11.25">
      <c r="A596" s="105"/>
    </row>
    <row r="597" ht="11.25">
      <c r="A597" s="105"/>
    </row>
    <row r="598" ht="11.25">
      <c r="A598" s="105"/>
    </row>
    <row r="599" ht="11.25">
      <c r="A599" s="105"/>
    </row>
    <row r="600" ht="11.25">
      <c r="A600" s="105"/>
    </row>
    <row r="601" ht="11.25">
      <c r="A601" s="105"/>
    </row>
    <row r="602" ht="11.25">
      <c r="A602" s="105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754</v>
      </c>
      <c r="I1" s="81" t="s">
        <v>976</v>
      </c>
    </row>
    <row r="2" spans="1:9" ht="12.75">
      <c r="A2" s="393" t="s">
        <v>607</v>
      </c>
      <c r="B2" s="393"/>
      <c r="C2" s="393"/>
      <c r="D2" s="393"/>
      <c r="E2" s="393"/>
      <c r="F2" s="393"/>
      <c r="G2" s="393"/>
      <c r="H2" s="393"/>
      <c r="I2" s="393"/>
    </row>
    <row r="3" spans="1:9" ht="12.75">
      <c r="A3" s="393" t="s">
        <v>1042</v>
      </c>
      <c r="B3" s="393"/>
      <c r="C3" s="393"/>
      <c r="D3" s="393"/>
      <c r="E3" s="393"/>
      <c r="F3" s="393"/>
      <c r="G3" s="393"/>
      <c r="H3" s="393"/>
      <c r="I3" s="393"/>
    </row>
    <row r="4" spans="1:9" ht="12.75">
      <c r="A4" s="410" t="s">
        <v>977</v>
      </c>
      <c r="B4" s="410"/>
      <c r="C4" s="410"/>
      <c r="D4" s="410"/>
      <c r="E4" s="410"/>
      <c r="F4" s="410"/>
      <c r="G4" s="410"/>
      <c r="H4" s="410"/>
      <c r="I4" s="410"/>
    </row>
    <row r="8" spans="1:9" ht="63" customHeight="1">
      <c r="A8" s="411" t="s">
        <v>594</v>
      </c>
      <c r="B8" s="270" t="s">
        <v>978</v>
      </c>
      <c r="C8" s="270" t="s">
        <v>979</v>
      </c>
      <c r="D8" s="270" t="s">
        <v>980</v>
      </c>
      <c r="E8" s="270" t="s">
        <v>981</v>
      </c>
      <c r="F8" s="270" t="s">
        <v>982</v>
      </c>
      <c r="G8" s="270" t="s">
        <v>983</v>
      </c>
      <c r="H8" s="270" t="s">
        <v>984</v>
      </c>
      <c r="I8" s="270" t="s">
        <v>985</v>
      </c>
    </row>
    <row r="9" spans="1:9" ht="18.75" customHeight="1">
      <c r="A9" s="411"/>
      <c r="B9" s="271">
        <v>1</v>
      </c>
      <c r="C9" s="271">
        <v>2</v>
      </c>
      <c r="D9" s="271">
        <v>3</v>
      </c>
      <c r="E9" s="271">
        <v>4</v>
      </c>
      <c r="F9" s="271">
        <v>5</v>
      </c>
      <c r="G9" s="271">
        <v>6</v>
      </c>
      <c r="H9" s="271">
        <v>7</v>
      </c>
      <c r="I9" s="271">
        <v>8</v>
      </c>
    </row>
    <row r="10" spans="1:9" s="80" customFormat="1" ht="17.25" customHeight="1">
      <c r="A10" s="272" t="s">
        <v>17</v>
      </c>
      <c r="B10" s="273">
        <v>538602817</v>
      </c>
      <c r="C10" s="273">
        <v>156969671</v>
      </c>
      <c r="D10" s="273">
        <v>125172313</v>
      </c>
      <c r="E10" s="273">
        <v>7242865</v>
      </c>
      <c r="F10" s="273">
        <v>107577632</v>
      </c>
      <c r="G10" s="273">
        <f aca="true" t="shared" si="0" ref="G10:G15">B10-C10-D10-E10-F10</f>
        <v>141640336</v>
      </c>
      <c r="H10" s="274">
        <f>G10/B10</f>
        <v>0.2629773397564685</v>
      </c>
      <c r="I10" s="275">
        <f>B10-C10-E10-F10</f>
        <v>266812649</v>
      </c>
    </row>
    <row r="11" spans="1:9" s="80" customFormat="1" ht="17.25" customHeight="1">
      <c r="A11" s="272" t="s">
        <v>986</v>
      </c>
      <c r="B11" s="273">
        <v>459957281</v>
      </c>
      <c r="C11" s="273">
        <v>12776154</v>
      </c>
      <c r="D11" s="273">
        <v>363165358</v>
      </c>
      <c r="E11" s="273">
        <v>255000</v>
      </c>
      <c r="F11" s="273">
        <v>12489158</v>
      </c>
      <c r="G11" s="273">
        <f t="shared" si="0"/>
        <v>71271611</v>
      </c>
      <c r="H11" s="274">
        <f aca="true" t="shared" si="1" ref="H11:H18">G11/B11</f>
        <v>0.15495267483329608</v>
      </c>
      <c r="I11" s="275">
        <f>B11-C11-E11-F11</f>
        <v>434436969</v>
      </c>
    </row>
    <row r="12" spans="1:9" s="80" customFormat="1" ht="17.25" customHeight="1">
      <c r="A12" s="276" t="s">
        <v>987</v>
      </c>
      <c r="B12" s="277">
        <v>49364886</v>
      </c>
      <c r="C12" s="277">
        <v>7279836</v>
      </c>
      <c r="D12" s="277">
        <v>16486962</v>
      </c>
      <c r="E12" s="277">
        <v>4783879</v>
      </c>
      <c r="F12" s="277">
        <v>1699639</v>
      </c>
      <c r="G12" s="273">
        <f t="shared" si="0"/>
        <v>19114570</v>
      </c>
      <c r="H12" s="274">
        <f t="shared" si="1"/>
        <v>0.38720984790687046</v>
      </c>
      <c r="I12" s="275">
        <v>35653626</v>
      </c>
    </row>
    <row r="13" spans="1:9" s="80" customFormat="1" ht="25.5">
      <c r="A13" s="278" t="s">
        <v>988</v>
      </c>
      <c r="B13" s="273">
        <v>125274156</v>
      </c>
      <c r="C13" s="273">
        <v>16000962</v>
      </c>
      <c r="D13" s="277">
        <v>15229060</v>
      </c>
      <c r="E13" s="273">
        <v>9950719</v>
      </c>
      <c r="F13" s="273">
        <v>1679825</v>
      </c>
      <c r="G13" s="273">
        <f t="shared" si="0"/>
        <v>82413590</v>
      </c>
      <c r="H13" s="274">
        <f t="shared" si="1"/>
        <v>0.657865857024812</v>
      </c>
      <c r="I13" s="275">
        <f aca="true" t="shared" si="2" ref="I13:I18">B13-C13-E13-F13</f>
        <v>97642650</v>
      </c>
    </row>
    <row r="14" spans="1:9" ht="17.25" customHeight="1">
      <c r="A14" s="264" t="s">
        <v>18</v>
      </c>
      <c r="B14" s="273">
        <v>1011928056</v>
      </c>
      <c r="C14" s="273">
        <v>92386916</v>
      </c>
      <c r="D14" s="273">
        <v>168568801</v>
      </c>
      <c r="E14" s="273">
        <v>554752810</v>
      </c>
      <c r="F14" s="267">
        <v>80570487</v>
      </c>
      <c r="G14" s="267">
        <f t="shared" si="0"/>
        <v>115649042</v>
      </c>
      <c r="H14" s="279">
        <f t="shared" si="1"/>
        <v>0.11428583417001337</v>
      </c>
      <c r="I14" s="269">
        <f t="shared" si="2"/>
        <v>284217843</v>
      </c>
    </row>
    <row r="15" spans="1:11" s="281" customFormat="1" ht="17.25" customHeight="1">
      <c r="A15" s="179" t="s">
        <v>989</v>
      </c>
      <c r="B15" s="277">
        <v>458361617</v>
      </c>
      <c r="C15" s="277">
        <v>13918686</v>
      </c>
      <c r="D15" s="277">
        <v>249152000</v>
      </c>
      <c r="E15" s="277">
        <v>10130790</v>
      </c>
      <c r="F15" s="280">
        <v>23106818</v>
      </c>
      <c r="G15" s="267">
        <f t="shared" si="0"/>
        <v>162053323</v>
      </c>
      <c r="H15" s="279">
        <f t="shared" si="1"/>
        <v>0.3535490690966822</v>
      </c>
      <c r="I15" s="269">
        <v>410954302</v>
      </c>
      <c r="J15"/>
      <c r="K15"/>
    </row>
    <row r="16" spans="1:9" s="74" customFormat="1" ht="17.25" customHeight="1">
      <c r="A16" s="268" t="s">
        <v>495</v>
      </c>
      <c r="B16" s="275">
        <f aca="true" t="shared" si="3" ref="B16:G16">SUM(B10:B15)</f>
        <v>2643488813</v>
      </c>
      <c r="C16" s="275">
        <f t="shared" si="3"/>
        <v>299332225</v>
      </c>
      <c r="D16" s="275">
        <f>SUM(D10:D15)</f>
        <v>937774494</v>
      </c>
      <c r="E16" s="275">
        <f t="shared" si="3"/>
        <v>587116063</v>
      </c>
      <c r="F16" s="269">
        <f t="shared" si="3"/>
        <v>227123559</v>
      </c>
      <c r="G16" s="269">
        <f t="shared" si="3"/>
        <v>592142472</v>
      </c>
      <c r="H16" s="279">
        <f t="shared" si="1"/>
        <v>0.2240003699232602</v>
      </c>
      <c r="I16" s="269">
        <f>SUM(I10:I15)</f>
        <v>1529718039</v>
      </c>
    </row>
    <row r="17" spans="1:9" ht="17.25" customHeight="1">
      <c r="A17" s="264" t="s">
        <v>20</v>
      </c>
      <c r="B17" s="273">
        <v>2517129249</v>
      </c>
      <c r="C17" s="273">
        <v>1005256357</v>
      </c>
      <c r="D17" s="273">
        <v>572251452</v>
      </c>
      <c r="E17" s="273">
        <v>54139700</v>
      </c>
      <c r="F17" s="267"/>
      <c r="G17" s="267">
        <f>B17-C17-D17-E17-F17</f>
        <v>885481740</v>
      </c>
      <c r="H17" s="279">
        <f t="shared" si="1"/>
        <v>0.35178238874773016</v>
      </c>
      <c r="I17" s="269">
        <f t="shared" si="2"/>
        <v>1457733192</v>
      </c>
    </row>
    <row r="18" spans="1:9" s="74" customFormat="1" ht="17.25" customHeight="1">
      <c r="A18" s="268" t="s">
        <v>990</v>
      </c>
      <c r="B18" s="275">
        <f>SUM(B16:B17)</f>
        <v>5160618062</v>
      </c>
      <c r="C18" s="275">
        <f>C16+C17</f>
        <v>1304588582</v>
      </c>
      <c r="D18" s="275">
        <f>D16+D17</f>
        <v>1510025946</v>
      </c>
      <c r="E18" s="275">
        <f>E16+E17</f>
        <v>641255763</v>
      </c>
      <c r="F18" s="269">
        <f>F16+F17</f>
        <v>227123559</v>
      </c>
      <c r="G18" s="269">
        <f>G16+G17</f>
        <v>1477624212</v>
      </c>
      <c r="H18" s="279">
        <f t="shared" si="1"/>
        <v>0.2863269853044203</v>
      </c>
      <c r="I18" s="269">
        <f t="shared" si="2"/>
        <v>2987650158</v>
      </c>
    </row>
    <row r="19" spans="1:9" ht="12.75">
      <c r="A19" s="282"/>
      <c r="B19" s="283"/>
      <c r="C19" s="283"/>
      <c r="D19" s="283"/>
      <c r="E19" s="283"/>
      <c r="F19" s="283"/>
      <c r="G19" s="283"/>
      <c r="H19" s="284"/>
      <c r="I19" s="285"/>
    </row>
    <row r="20" spans="1:4" ht="12.75">
      <c r="A20" s="79"/>
      <c r="B20" s="286"/>
      <c r="C20" s="286"/>
      <c r="D20" s="287"/>
    </row>
    <row r="21" spans="1:4" ht="12.75">
      <c r="A21" s="286"/>
      <c r="B21" s="286"/>
      <c r="C21" s="286"/>
      <c r="D21" s="287"/>
    </row>
    <row r="22" spans="1:4" ht="12.75">
      <c r="A22" s="286"/>
      <c r="B22" s="286"/>
      <c r="C22" s="286"/>
      <c r="D22" s="286"/>
    </row>
    <row r="23" spans="1:4" ht="12.75">
      <c r="A23" s="286"/>
      <c r="B23" s="286"/>
      <c r="C23" s="286"/>
      <c r="D23" s="287"/>
    </row>
    <row r="24" spans="1:11" s="281" customFormat="1" ht="12.75">
      <c r="A24"/>
      <c r="B24" s="73"/>
      <c r="C24"/>
      <c r="D24"/>
      <c r="E24"/>
      <c r="F24"/>
      <c r="G24"/>
      <c r="H24"/>
      <c r="I24"/>
      <c r="J24"/>
      <c r="K24"/>
    </row>
    <row r="25" spans="1:11" s="281" customFormat="1" ht="12.75">
      <c r="A25"/>
      <c r="B25"/>
      <c r="C25"/>
      <c r="D25"/>
      <c r="E25"/>
      <c r="F25"/>
      <c r="G25"/>
      <c r="H25"/>
      <c r="I25"/>
      <c r="J25"/>
      <c r="K25"/>
    </row>
    <row r="49" ht="24" customHeight="1"/>
    <row r="50" ht="26.25" customHeight="1"/>
    <row r="69" spans="1:11" s="281" customFormat="1" ht="12.75">
      <c r="A69"/>
      <c r="B69"/>
      <c r="C69"/>
      <c r="D69"/>
      <c r="E69"/>
      <c r="F69"/>
      <c r="G69"/>
      <c r="H69"/>
      <c r="I69"/>
      <c r="J69"/>
      <c r="K69"/>
    </row>
    <row r="84" ht="24.75" customHeight="1"/>
    <row r="100" spans="5:8" ht="12.75">
      <c r="E100" s="73"/>
      <c r="F100" s="73"/>
      <c r="G100" s="73"/>
      <c r="H100" s="73"/>
    </row>
    <row r="101" spans="5:8" ht="12.75">
      <c r="E101" s="73"/>
      <c r="F101" s="73"/>
      <c r="G101" s="73"/>
      <c r="H101" s="73"/>
    </row>
    <row r="102" spans="5:8" ht="12.75">
      <c r="E102" s="73"/>
      <c r="F102" s="73"/>
      <c r="G102" s="73"/>
      <c r="H102" s="73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754</v>
      </c>
      <c r="C1" s="81" t="s">
        <v>621</v>
      </c>
    </row>
    <row r="3" spans="1:3" ht="12.75">
      <c r="A3" s="393" t="s">
        <v>622</v>
      </c>
      <c r="B3" s="393"/>
      <c r="C3" s="393"/>
    </row>
    <row r="4" spans="1:3" ht="12.75">
      <c r="A4" s="393" t="s">
        <v>838</v>
      </c>
      <c r="B4" s="393"/>
      <c r="C4" s="393"/>
    </row>
    <row r="5" spans="1:3" ht="12.75">
      <c r="A5" s="82"/>
      <c r="B5" s="82"/>
      <c r="C5" s="82"/>
    </row>
    <row r="7" spans="1:3" ht="37.5" customHeight="1">
      <c r="A7" s="412" t="s">
        <v>619</v>
      </c>
      <c r="B7" s="413"/>
      <c r="C7" s="121" t="s">
        <v>512</v>
      </c>
    </row>
    <row r="8" spans="1:3" ht="18" customHeight="1">
      <c r="A8" s="414" t="s">
        <v>620</v>
      </c>
      <c r="B8" s="415"/>
      <c r="C8" s="126">
        <v>134795000</v>
      </c>
    </row>
    <row r="9" spans="1:3" ht="17.25" customHeight="1">
      <c r="A9" s="416" t="s">
        <v>618</v>
      </c>
      <c r="B9" s="417"/>
      <c r="C9" s="127">
        <f>C8</f>
        <v>134795000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288" customWidth="1"/>
    <col min="2" max="2" width="22.25390625" style="288" customWidth="1"/>
    <col min="3" max="3" width="25.00390625" style="288" customWidth="1"/>
    <col min="4" max="4" width="21.625" style="288" bestFit="1" customWidth="1"/>
    <col min="5" max="16384" width="9.125" style="288" customWidth="1"/>
  </cols>
  <sheetData>
    <row r="1" spans="1:4" ht="12.75">
      <c r="A1" s="288" t="s">
        <v>754</v>
      </c>
      <c r="D1" s="289" t="s">
        <v>991</v>
      </c>
    </row>
    <row r="4" spans="1:4" ht="12.75">
      <c r="A4" s="418" t="s">
        <v>992</v>
      </c>
      <c r="B4" s="418"/>
      <c r="C4" s="418"/>
      <c r="D4" s="418"/>
    </row>
    <row r="5" spans="1:4" ht="12.75">
      <c r="A5" s="418" t="s">
        <v>838</v>
      </c>
      <c r="B5" s="418"/>
      <c r="C5" s="418"/>
      <c r="D5" s="418"/>
    </row>
    <row r="8" spans="1:4" ht="30.75" customHeight="1">
      <c r="A8" s="290" t="s">
        <v>554</v>
      </c>
      <c r="B8" s="290" t="s">
        <v>993</v>
      </c>
      <c r="C8" s="290" t="s">
        <v>994</v>
      </c>
      <c r="D8" s="290" t="s">
        <v>995</v>
      </c>
    </row>
    <row r="9" spans="1:4" ht="29.25" customHeight="1">
      <c r="A9" s="291" t="s">
        <v>996</v>
      </c>
      <c r="B9" s="292" t="s">
        <v>997</v>
      </c>
      <c r="C9" s="267">
        <v>30303504</v>
      </c>
      <c r="D9" s="267">
        <v>0</v>
      </c>
    </row>
    <row r="10" spans="1:4" ht="38.25">
      <c r="A10" s="291" t="s">
        <v>998</v>
      </c>
      <c r="B10" s="292" t="s">
        <v>999</v>
      </c>
      <c r="C10" s="338">
        <v>7000000</v>
      </c>
      <c r="D10" s="267">
        <v>0</v>
      </c>
    </row>
    <row r="11" spans="1:4" ht="22.5" customHeight="1">
      <c r="A11" s="293" t="s">
        <v>1000</v>
      </c>
      <c r="B11" s="294" t="s">
        <v>1001</v>
      </c>
      <c r="C11" s="338">
        <v>485000000</v>
      </c>
      <c r="D11" s="267">
        <v>18000000</v>
      </c>
    </row>
    <row r="12" spans="1:4" ht="25.5">
      <c r="A12" s="295"/>
      <c r="B12" s="292" t="s">
        <v>612</v>
      </c>
      <c r="C12" s="338">
        <v>120000000</v>
      </c>
      <c r="D12" s="267">
        <v>2000000</v>
      </c>
    </row>
    <row r="13" spans="1:4" ht="19.5" customHeight="1">
      <c r="A13" s="295"/>
      <c r="B13" s="292" t="s">
        <v>1002</v>
      </c>
      <c r="C13" s="338">
        <v>165000000</v>
      </c>
      <c r="D13" s="267">
        <v>9500000</v>
      </c>
    </row>
    <row r="14" spans="1:4" ht="21" customHeight="1">
      <c r="A14" s="295"/>
      <c r="B14" s="292" t="s">
        <v>613</v>
      </c>
      <c r="C14" s="338">
        <v>22000000</v>
      </c>
      <c r="D14" s="267">
        <v>0</v>
      </c>
    </row>
    <row r="15" spans="1:4" ht="21.75" customHeight="1">
      <c r="A15" s="295"/>
      <c r="B15" s="292" t="s">
        <v>614</v>
      </c>
      <c r="C15" s="338">
        <v>11500000</v>
      </c>
      <c r="D15" s="267">
        <v>0</v>
      </c>
    </row>
    <row r="16" spans="1:4" ht="22.5" customHeight="1">
      <c r="A16" s="295"/>
      <c r="B16" s="292" t="s">
        <v>1003</v>
      </c>
      <c r="C16" s="338">
        <v>42500000</v>
      </c>
      <c r="D16" s="267">
        <v>4200000</v>
      </c>
    </row>
    <row r="17" spans="1:4" s="299" customFormat="1" ht="22.5" customHeight="1">
      <c r="A17" s="296"/>
      <c r="B17" s="297" t="s">
        <v>618</v>
      </c>
      <c r="C17" s="339">
        <v>846000000</v>
      </c>
      <c r="D17" s="298">
        <f>D11+D12+D13+D14+D15+D16</f>
        <v>33700000</v>
      </c>
    </row>
    <row r="18" spans="1:4" ht="25.5">
      <c r="A18" s="291" t="s">
        <v>1004</v>
      </c>
      <c r="B18" s="292" t="s">
        <v>1005</v>
      </c>
      <c r="C18" s="338"/>
      <c r="D18" s="267">
        <v>0</v>
      </c>
    </row>
    <row r="19" spans="1:4" ht="21" customHeight="1">
      <c r="A19" s="291" t="s">
        <v>1006</v>
      </c>
      <c r="B19" s="292" t="s">
        <v>1007</v>
      </c>
      <c r="C19" s="338">
        <v>10500000</v>
      </c>
      <c r="D19" s="267">
        <v>0</v>
      </c>
    </row>
    <row r="20" spans="1:4" ht="22.5" customHeight="1">
      <c r="A20" s="300" t="s">
        <v>990</v>
      </c>
      <c r="B20" s="301"/>
      <c r="C20" s="269">
        <f>C9+C10+C17+C18+C19</f>
        <v>893803504</v>
      </c>
      <c r="D20" s="269">
        <f>D9+D10+D17+D18+D19</f>
        <v>33700000</v>
      </c>
    </row>
    <row r="22" spans="1:2" ht="12.75">
      <c r="A22" s="288" t="s">
        <v>1008</v>
      </c>
      <c r="B22" s="288" t="s">
        <v>1009</v>
      </c>
    </row>
    <row r="23" spans="1:2" ht="12.75">
      <c r="A23" s="288" t="s">
        <v>1010</v>
      </c>
      <c r="B23" s="288" t="s">
        <v>1011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754</v>
      </c>
      <c r="F1" s="81" t="s">
        <v>812</v>
      </c>
    </row>
    <row r="2" spans="1:6" ht="15">
      <c r="A2" s="365" t="s">
        <v>813</v>
      </c>
      <c r="B2" s="365"/>
      <c r="C2" s="365"/>
      <c r="D2" s="365"/>
      <c r="E2" s="365"/>
      <c r="F2" s="365"/>
    </row>
    <row r="3" spans="1:6" ht="15">
      <c r="A3" s="365" t="s">
        <v>918</v>
      </c>
      <c r="B3" s="365"/>
      <c r="C3" s="365"/>
      <c r="D3" s="365"/>
      <c r="E3" s="365"/>
      <c r="F3" s="365"/>
    </row>
    <row r="4" spans="1:6" ht="15">
      <c r="A4" s="206"/>
      <c r="B4" s="206"/>
      <c r="C4" s="206"/>
      <c r="D4" s="206"/>
      <c r="E4" s="206"/>
      <c r="F4" s="206"/>
    </row>
    <row r="6" spans="1:6" ht="31.5" customHeight="1">
      <c r="A6" s="366" t="s">
        <v>548</v>
      </c>
      <c r="B6" s="367"/>
      <c r="C6" s="85" t="s">
        <v>549</v>
      </c>
      <c r="D6" s="366" t="s">
        <v>550</v>
      </c>
      <c r="E6" s="367"/>
      <c r="F6" s="85" t="s">
        <v>549</v>
      </c>
    </row>
    <row r="7" spans="1:6" s="172" customFormat="1" ht="19.5" customHeight="1">
      <c r="A7" s="207">
        <v>1</v>
      </c>
      <c r="B7" s="208" t="s">
        <v>814</v>
      </c>
      <c r="C7" s="209">
        <v>1748144687</v>
      </c>
      <c r="D7" s="207">
        <v>1</v>
      </c>
      <c r="E7" s="208" t="s">
        <v>23</v>
      </c>
      <c r="F7" s="209">
        <f>'5.sz.mell.'!C19</f>
        <v>1574846615</v>
      </c>
    </row>
    <row r="8" spans="1:6" s="172" customFormat="1" ht="19.5" customHeight="1">
      <c r="A8" s="207">
        <v>2</v>
      </c>
      <c r="B8" s="208" t="s">
        <v>56</v>
      </c>
      <c r="C8" s="209">
        <v>213087</v>
      </c>
      <c r="D8" s="207">
        <v>2</v>
      </c>
      <c r="E8" s="208" t="s">
        <v>792</v>
      </c>
      <c r="F8" s="209">
        <f>'5.sz.mell.'!E19</f>
        <v>280142784</v>
      </c>
    </row>
    <row r="9" spans="1:6" s="172" customFormat="1" ht="19.5" customHeight="1">
      <c r="A9" s="207">
        <v>3</v>
      </c>
      <c r="B9" s="208" t="s">
        <v>815</v>
      </c>
      <c r="C9" s="209">
        <v>782931456</v>
      </c>
      <c r="D9" s="207">
        <v>3</v>
      </c>
      <c r="E9" s="208" t="s">
        <v>816</v>
      </c>
      <c r="F9" s="209">
        <f>'5.sz.mell.'!G19-'3.sz.mell.'!F17</f>
        <v>1277278488</v>
      </c>
    </row>
    <row r="10" spans="1:6" s="172" customFormat="1" ht="19.5" customHeight="1">
      <c r="A10" s="207">
        <v>4</v>
      </c>
      <c r="B10" s="208" t="s">
        <v>16</v>
      </c>
      <c r="C10" s="209">
        <v>861852253</v>
      </c>
      <c r="D10" s="207">
        <v>4</v>
      </c>
      <c r="E10" s="208" t="s">
        <v>41</v>
      </c>
      <c r="F10" s="209">
        <f>'5.sz.mell.'!I19</f>
        <v>115762500</v>
      </c>
    </row>
    <row r="11" spans="1:6" s="172" customFormat="1" ht="19.5" customHeight="1">
      <c r="A11" s="207">
        <v>5</v>
      </c>
      <c r="B11" s="208" t="s">
        <v>8</v>
      </c>
      <c r="C11" s="209">
        <v>442736329</v>
      </c>
      <c r="D11" s="207">
        <v>5</v>
      </c>
      <c r="E11" s="208" t="s">
        <v>56</v>
      </c>
      <c r="F11" s="209">
        <f>'5.sz.mell.'!K19</f>
        <v>5156735</v>
      </c>
    </row>
    <row r="12" spans="1:6" s="172" customFormat="1" ht="19.5" customHeight="1">
      <c r="A12" s="207">
        <v>6</v>
      </c>
      <c r="B12" s="208" t="s">
        <v>817</v>
      </c>
      <c r="C12" s="209">
        <v>10965000</v>
      </c>
      <c r="D12" s="207">
        <v>6</v>
      </c>
      <c r="E12" s="208" t="s">
        <v>818</v>
      </c>
      <c r="F12" s="209">
        <f>'5.sz.mell.'!M19</f>
        <v>418926746</v>
      </c>
    </row>
    <row r="13" spans="1:6" s="172" customFormat="1" ht="19.5" customHeight="1">
      <c r="A13" s="207">
        <v>7</v>
      </c>
      <c r="B13" s="208" t="s">
        <v>819</v>
      </c>
      <c r="C13" s="209">
        <v>9010912</v>
      </c>
      <c r="D13" s="207">
        <v>7</v>
      </c>
      <c r="E13" s="208" t="s">
        <v>820</v>
      </c>
      <c r="F13" s="209">
        <f>'5.sz.mell.'!O19</f>
        <v>11500000</v>
      </c>
    </row>
    <row r="14" spans="1:6" s="172" customFormat="1" ht="19.5" customHeight="1">
      <c r="A14" s="207">
        <v>8</v>
      </c>
      <c r="B14" s="208" t="s">
        <v>821</v>
      </c>
      <c r="C14" s="209">
        <v>1708281415</v>
      </c>
      <c r="D14" s="207">
        <v>8</v>
      </c>
      <c r="E14" s="208" t="s">
        <v>822</v>
      </c>
      <c r="F14" s="209">
        <f>'5.sz.mell.'!Q19</f>
        <v>465753913</v>
      </c>
    </row>
    <row r="15" spans="1:6" s="172" customFormat="1" ht="19.5" customHeight="1">
      <c r="A15" s="207">
        <v>9</v>
      </c>
      <c r="B15" s="208" t="s">
        <v>823</v>
      </c>
      <c r="C15" s="209">
        <v>0</v>
      </c>
      <c r="D15" s="207">
        <v>9</v>
      </c>
      <c r="E15" s="208" t="s">
        <v>43</v>
      </c>
      <c r="F15" s="209">
        <f>'5.sz.mell.'!S19</f>
        <v>959705009</v>
      </c>
    </row>
    <row r="16" spans="1:6" s="172" customFormat="1" ht="19.5" customHeight="1">
      <c r="A16" s="207">
        <v>10</v>
      </c>
      <c r="B16" s="208" t="s">
        <v>824</v>
      </c>
      <c r="C16" s="209">
        <v>0</v>
      </c>
      <c r="D16" s="207">
        <v>10</v>
      </c>
      <c r="E16" s="208" t="s">
        <v>825</v>
      </c>
      <c r="F16" s="209">
        <v>0</v>
      </c>
    </row>
    <row r="17" spans="1:6" s="172" customFormat="1" ht="19.5" customHeight="1">
      <c r="A17" s="207">
        <v>11</v>
      </c>
      <c r="B17" s="208" t="s">
        <v>826</v>
      </c>
      <c r="C17" s="209">
        <v>0</v>
      </c>
      <c r="D17" s="207">
        <v>11</v>
      </c>
      <c r="E17" s="208" t="s">
        <v>791</v>
      </c>
      <c r="F17" s="209">
        <f>'5.sz.mell.'!AI19</f>
        <v>51545272</v>
      </c>
    </row>
    <row r="18" spans="1:6" ht="30.75" customHeight="1">
      <c r="A18" s="83"/>
      <c r="B18" s="84" t="s">
        <v>551</v>
      </c>
      <c r="C18" s="210">
        <f>SUM(C7:C17)</f>
        <v>5564135139</v>
      </c>
      <c r="D18" s="83"/>
      <c r="E18" s="84" t="s">
        <v>552</v>
      </c>
      <c r="F18" s="210">
        <f>SUM(F7:F17)</f>
        <v>5160618062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2.875" style="172" customWidth="1"/>
    <col min="2" max="2" width="22.375" style="172" customWidth="1"/>
    <col min="3" max="3" width="9.375" style="302" customWidth="1"/>
    <col min="4" max="4" width="8.75390625" style="302" customWidth="1"/>
    <col min="5" max="5" width="8.625" style="302" customWidth="1"/>
    <col min="6" max="6" width="9.625" style="302" customWidth="1"/>
    <col min="7" max="7" width="8.75390625" style="302" customWidth="1"/>
    <col min="8" max="8" width="9.25390625" style="302" customWidth="1"/>
    <col min="9" max="9" width="9.125" style="302" customWidth="1"/>
    <col min="10" max="10" width="8.875" style="302" customWidth="1"/>
    <col min="11" max="11" width="9.625" style="302" customWidth="1"/>
    <col min="12" max="12" width="9.375" style="302" customWidth="1"/>
    <col min="13" max="13" width="9.25390625" style="302" customWidth="1"/>
    <col min="14" max="14" width="9.625" style="302" customWidth="1"/>
    <col min="15" max="15" width="10.625" style="302" customWidth="1"/>
    <col min="16" max="16384" width="9.125" style="172" customWidth="1"/>
  </cols>
  <sheetData>
    <row r="1" spans="1:15" ht="12.75">
      <c r="A1" s="172" t="s">
        <v>754</v>
      </c>
      <c r="O1" s="303" t="s">
        <v>1012</v>
      </c>
    </row>
    <row r="2" spans="1:15" ht="12.75">
      <c r="A2" s="419" t="s">
        <v>1013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2.75">
      <c r="A3" s="419" t="s">
        <v>1041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5" spans="1:15" ht="12.75">
      <c r="A5" s="179"/>
      <c r="B5" s="304" t="s">
        <v>1014</v>
      </c>
      <c r="C5" s="305" t="s">
        <v>1015</v>
      </c>
      <c r="D5" s="305" t="s">
        <v>1016</v>
      </c>
      <c r="E5" s="305" t="s">
        <v>1017</v>
      </c>
      <c r="F5" s="305" t="s">
        <v>1018</v>
      </c>
      <c r="G5" s="305" t="s">
        <v>1019</v>
      </c>
      <c r="H5" s="305" t="s">
        <v>1020</v>
      </c>
      <c r="I5" s="305" t="s">
        <v>1021</v>
      </c>
      <c r="J5" s="305" t="s">
        <v>1022</v>
      </c>
      <c r="K5" s="305" t="s">
        <v>1023</v>
      </c>
      <c r="L5" s="306" t="s">
        <v>1024</v>
      </c>
      <c r="M5" s="306" t="s">
        <v>1025</v>
      </c>
      <c r="N5" s="305" t="s">
        <v>1026</v>
      </c>
      <c r="O5" s="305" t="s">
        <v>618</v>
      </c>
    </row>
    <row r="6" spans="1:15" ht="25.5">
      <c r="A6" s="179">
        <v>1</v>
      </c>
      <c r="B6" s="307" t="s">
        <v>1027</v>
      </c>
      <c r="C6" s="308">
        <v>116462000</v>
      </c>
      <c r="D6" s="308">
        <v>116462000</v>
      </c>
      <c r="E6" s="308">
        <v>116462000</v>
      </c>
      <c r="F6" s="308">
        <v>116462000</v>
      </c>
      <c r="G6" s="308">
        <v>116462000</v>
      </c>
      <c r="H6" s="308">
        <v>116462000</v>
      </c>
      <c r="I6" s="308">
        <v>116462000</v>
      </c>
      <c r="J6" s="308">
        <v>116462000</v>
      </c>
      <c r="K6" s="308">
        <v>116462000</v>
      </c>
      <c r="L6" s="308">
        <v>116462000</v>
      </c>
      <c r="M6" s="308">
        <v>116462000</v>
      </c>
      <c r="N6" s="308">
        <v>377564089</v>
      </c>
      <c r="O6" s="309">
        <f>SUM(C6:N6)</f>
        <v>1658646089</v>
      </c>
    </row>
    <row r="7" spans="1:15" ht="25.5">
      <c r="A7" s="179">
        <v>2</v>
      </c>
      <c r="B7" s="307" t="s">
        <v>1051</v>
      </c>
      <c r="C7" s="308">
        <v>15250000</v>
      </c>
      <c r="D7" s="308">
        <v>15250000</v>
      </c>
      <c r="E7" s="308">
        <v>15250000</v>
      </c>
      <c r="F7" s="308">
        <v>15250000</v>
      </c>
      <c r="G7" s="308">
        <v>15250000</v>
      </c>
      <c r="H7" s="308">
        <v>15250000</v>
      </c>
      <c r="I7" s="308">
        <v>15250000</v>
      </c>
      <c r="J7" s="308">
        <v>15250000</v>
      </c>
      <c r="K7" s="308">
        <v>15250000</v>
      </c>
      <c r="L7" s="308">
        <v>15250000</v>
      </c>
      <c r="M7" s="308">
        <v>15250000</v>
      </c>
      <c r="N7" s="308">
        <v>15291738</v>
      </c>
      <c r="O7" s="309">
        <f>SUM(C7:N7)</f>
        <v>183041738</v>
      </c>
    </row>
    <row r="8" spans="1:15" ht="25.5">
      <c r="A8" s="179">
        <v>3</v>
      </c>
      <c r="B8" s="307" t="s">
        <v>1028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>
        <f aca="true" t="shared" si="0" ref="O8:O16">SUM(C8:N8)</f>
        <v>0</v>
      </c>
    </row>
    <row r="9" spans="1:15" ht="25.5">
      <c r="A9" s="179">
        <v>4</v>
      </c>
      <c r="B9" s="307" t="s">
        <v>1054</v>
      </c>
      <c r="C9" s="308">
        <v>38995000</v>
      </c>
      <c r="D9" s="308">
        <v>38995000</v>
      </c>
      <c r="E9" s="308">
        <v>38995000</v>
      </c>
      <c r="F9" s="308">
        <v>38995000</v>
      </c>
      <c r="G9" s="308">
        <v>38995000</v>
      </c>
      <c r="H9" s="308">
        <v>38995000</v>
      </c>
      <c r="I9" s="308">
        <v>38995000</v>
      </c>
      <c r="J9" s="308">
        <v>38995000</v>
      </c>
      <c r="K9" s="308">
        <v>38995000</v>
      </c>
      <c r="L9" s="308">
        <v>38995000</v>
      </c>
      <c r="M9" s="308">
        <v>38995000</v>
      </c>
      <c r="N9" s="308">
        <v>38997099</v>
      </c>
      <c r="O9" s="309">
        <f>SUM(C9:N9)</f>
        <v>467942099</v>
      </c>
    </row>
    <row r="10" spans="1:15" ht="12.75">
      <c r="A10" s="179">
        <v>5</v>
      </c>
      <c r="B10" s="307" t="s">
        <v>16</v>
      </c>
      <c r="C10" s="308"/>
      <c r="D10" s="308"/>
      <c r="E10" s="308">
        <v>250000000</v>
      </c>
      <c r="F10" s="308"/>
      <c r="G10" s="308">
        <v>160000000</v>
      </c>
      <c r="H10" s="308"/>
      <c r="I10" s="308"/>
      <c r="J10" s="308"/>
      <c r="K10" s="308">
        <v>320300000</v>
      </c>
      <c r="L10" s="308"/>
      <c r="M10" s="308"/>
      <c r="N10" s="308">
        <v>120000000</v>
      </c>
      <c r="O10" s="309">
        <f t="shared" si="0"/>
        <v>850300000</v>
      </c>
    </row>
    <row r="11" spans="1:15" ht="12.75">
      <c r="A11" s="179">
        <v>6</v>
      </c>
      <c r="B11" s="307" t="s">
        <v>8</v>
      </c>
      <c r="C11" s="308">
        <v>26150000</v>
      </c>
      <c r="D11" s="308">
        <v>26150000</v>
      </c>
      <c r="E11" s="308">
        <v>26150000</v>
      </c>
      <c r="F11" s="308">
        <v>26150000</v>
      </c>
      <c r="G11" s="308">
        <v>26150000</v>
      </c>
      <c r="H11" s="308">
        <v>26150000</v>
      </c>
      <c r="I11" s="308">
        <v>26150000</v>
      </c>
      <c r="J11" s="308">
        <v>26150000</v>
      </c>
      <c r="K11" s="308">
        <v>26150000</v>
      </c>
      <c r="L11" s="308">
        <v>26150000</v>
      </c>
      <c r="M11" s="308">
        <v>26150000</v>
      </c>
      <c r="N11" s="308">
        <v>26192274</v>
      </c>
      <c r="O11" s="309">
        <f t="shared" si="0"/>
        <v>313842274</v>
      </c>
    </row>
    <row r="12" spans="1:15" ht="12.75">
      <c r="A12" s="179">
        <v>7</v>
      </c>
      <c r="B12" s="307" t="s">
        <v>801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9">
        <f>SUM(C12:N12)</f>
        <v>0</v>
      </c>
    </row>
    <row r="13" spans="1:15" s="74" customFormat="1" ht="25.5">
      <c r="A13" s="179">
        <v>8</v>
      </c>
      <c r="B13" s="307" t="s">
        <v>1029</v>
      </c>
      <c r="C13" s="310"/>
      <c r="D13" s="310"/>
      <c r="E13" s="310"/>
      <c r="F13" s="310"/>
      <c r="G13" s="310"/>
      <c r="H13" s="310"/>
      <c r="I13" s="310"/>
      <c r="J13" s="308"/>
      <c r="K13" s="310"/>
      <c r="L13" s="310"/>
      <c r="M13" s="310"/>
      <c r="N13" s="311">
        <v>10500000</v>
      </c>
      <c r="O13" s="312">
        <f>SUM(C13:N13)</f>
        <v>10500000</v>
      </c>
    </row>
    <row r="14" spans="1:15" ht="25.5">
      <c r="A14" s="179">
        <v>9</v>
      </c>
      <c r="B14" s="307" t="s">
        <v>1052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9">
        <f t="shared" si="0"/>
        <v>0</v>
      </c>
    </row>
    <row r="15" spans="1:15" s="74" customFormat="1" ht="25.5">
      <c r="A15" s="179">
        <v>10</v>
      </c>
      <c r="B15" s="307" t="s">
        <v>1030</v>
      </c>
      <c r="C15" s="310"/>
      <c r="D15" s="310"/>
      <c r="E15" s="310"/>
      <c r="F15" s="310"/>
      <c r="G15" s="310"/>
      <c r="H15" s="310"/>
      <c r="I15" s="310"/>
      <c r="J15" s="308"/>
      <c r="K15" s="310"/>
      <c r="L15" s="310"/>
      <c r="M15" s="310"/>
      <c r="N15" s="310"/>
      <c r="O15" s="312">
        <f>SUM(C15:N15)</f>
        <v>0</v>
      </c>
    </row>
    <row r="16" spans="1:15" ht="25.5">
      <c r="A16" s="179">
        <v>11</v>
      </c>
      <c r="B16" s="307" t="s">
        <v>1053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>
        <f t="shared" si="0"/>
        <v>0</v>
      </c>
    </row>
    <row r="17" spans="1:15" s="74" customFormat="1" ht="25.5">
      <c r="A17" s="313">
        <v>12</v>
      </c>
      <c r="B17" s="314" t="s">
        <v>1059</v>
      </c>
      <c r="C17" s="310">
        <f aca="true" t="shared" si="1" ref="C17:N17">SUM(C6:C16)</f>
        <v>196857000</v>
      </c>
      <c r="D17" s="310">
        <f t="shared" si="1"/>
        <v>196857000</v>
      </c>
      <c r="E17" s="310">
        <f t="shared" si="1"/>
        <v>446857000</v>
      </c>
      <c r="F17" s="310">
        <f t="shared" si="1"/>
        <v>196857000</v>
      </c>
      <c r="G17" s="310">
        <f t="shared" si="1"/>
        <v>356857000</v>
      </c>
      <c r="H17" s="310">
        <f t="shared" si="1"/>
        <v>196857000</v>
      </c>
      <c r="I17" s="310">
        <f t="shared" si="1"/>
        <v>196857000</v>
      </c>
      <c r="J17" s="310">
        <f t="shared" si="1"/>
        <v>196857000</v>
      </c>
      <c r="K17" s="310">
        <f t="shared" si="1"/>
        <v>517157000</v>
      </c>
      <c r="L17" s="310">
        <f t="shared" si="1"/>
        <v>196857000</v>
      </c>
      <c r="M17" s="310">
        <f t="shared" si="1"/>
        <v>196857000</v>
      </c>
      <c r="N17" s="310">
        <f t="shared" si="1"/>
        <v>588545200</v>
      </c>
      <c r="O17" s="315">
        <f>SUM(C17:N17)</f>
        <v>3484272200</v>
      </c>
    </row>
    <row r="18" spans="1:15" ht="25.5">
      <c r="A18" s="313">
        <v>13</v>
      </c>
      <c r="B18" s="307" t="s">
        <v>1031</v>
      </c>
      <c r="C18" s="308"/>
      <c r="D18" s="308"/>
      <c r="E18" s="308"/>
      <c r="F18" s="316"/>
      <c r="G18" s="308"/>
      <c r="H18" s="308">
        <v>100000000</v>
      </c>
      <c r="I18" s="308"/>
      <c r="J18" s="317">
        <v>144683063</v>
      </c>
      <c r="K18" s="308"/>
      <c r="L18" s="308"/>
      <c r="M18" s="308"/>
      <c r="N18" s="308"/>
      <c r="O18" s="312">
        <f>SUM(C18:N18)</f>
        <v>244683063</v>
      </c>
    </row>
    <row r="19" spans="1:15" ht="12.75">
      <c r="A19" s="313">
        <v>14</v>
      </c>
      <c r="B19" s="307" t="s">
        <v>830</v>
      </c>
      <c r="C19" s="308">
        <v>3742921709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12">
        <f>SUM(C19:N19)</f>
        <v>3742921709</v>
      </c>
    </row>
    <row r="20" spans="1:15" s="74" customFormat="1" ht="25.5" customHeight="1">
      <c r="A20" s="313">
        <v>15</v>
      </c>
      <c r="B20" s="314" t="s">
        <v>1060</v>
      </c>
      <c r="C20" s="310">
        <f>SUM(C18:C19)</f>
        <v>3742921709</v>
      </c>
      <c r="D20" s="310">
        <f aca="true" t="shared" si="2" ref="D20:N20">SUM(D18:D19)</f>
        <v>0</v>
      </c>
      <c r="E20" s="310">
        <f t="shared" si="2"/>
        <v>0</v>
      </c>
      <c r="F20" s="310">
        <f t="shared" si="2"/>
        <v>0</v>
      </c>
      <c r="G20" s="310">
        <f t="shared" si="2"/>
        <v>0</v>
      </c>
      <c r="H20" s="310">
        <f t="shared" si="2"/>
        <v>100000000</v>
      </c>
      <c r="I20" s="310">
        <f t="shared" si="2"/>
        <v>0</v>
      </c>
      <c r="J20" s="310">
        <f t="shared" si="2"/>
        <v>144683063</v>
      </c>
      <c r="K20" s="310">
        <f t="shared" si="2"/>
        <v>0</v>
      </c>
      <c r="L20" s="310">
        <f t="shared" si="2"/>
        <v>0</v>
      </c>
      <c r="M20" s="310">
        <f t="shared" si="2"/>
        <v>0</v>
      </c>
      <c r="N20" s="310">
        <f t="shared" si="2"/>
        <v>0</v>
      </c>
      <c r="O20" s="315">
        <f>SUM(C20:N20)</f>
        <v>3987604772</v>
      </c>
    </row>
    <row r="21" spans="1:15" s="74" customFormat="1" ht="38.25">
      <c r="A21" s="313">
        <v>16</v>
      </c>
      <c r="B21" s="314" t="s">
        <v>1061</v>
      </c>
      <c r="C21" s="310">
        <f aca="true" t="shared" si="3" ref="C21:N21">C17+C20</f>
        <v>3939778709</v>
      </c>
      <c r="D21" s="310">
        <f t="shared" si="3"/>
        <v>196857000</v>
      </c>
      <c r="E21" s="310">
        <f t="shared" si="3"/>
        <v>446857000</v>
      </c>
      <c r="F21" s="310">
        <f t="shared" si="3"/>
        <v>196857000</v>
      </c>
      <c r="G21" s="310">
        <f t="shared" si="3"/>
        <v>356857000</v>
      </c>
      <c r="H21" s="310">
        <f t="shared" si="3"/>
        <v>296857000</v>
      </c>
      <c r="I21" s="310">
        <f t="shared" si="3"/>
        <v>196857000</v>
      </c>
      <c r="J21" s="310">
        <f t="shared" si="3"/>
        <v>341540063</v>
      </c>
      <c r="K21" s="310">
        <f t="shared" si="3"/>
        <v>517157000</v>
      </c>
      <c r="L21" s="310">
        <f t="shared" si="3"/>
        <v>196857000</v>
      </c>
      <c r="M21" s="310">
        <f t="shared" si="3"/>
        <v>196857000</v>
      </c>
      <c r="N21" s="310">
        <f t="shared" si="3"/>
        <v>588545200</v>
      </c>
      <c r="O21" s="315">
        <f>SUM(C21:N21)</f>
        <v>7471876972</v>
      </c>
    </row>
    <row r="22" spans="1:15" s="74" customFormat="1" ht="12.75">
      <c r="A22" s="318"/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1"/>
    </row>
    <row r="23" spans="1:15" s="74" customFormat="1" ht="12.75">
      <c r="A23" s="318"/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1"/>
    </row>
    <row r="24" spans="1:15" s="74" customFormat="1" ht="12.75">
      <c r="A24" s="318"/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1"/>
    </row>
    <row r="25" spans="1:15" s="74" customFormat="1" ht="12.75">
      <c r="A25" s="318"/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1"/>
    </row>
    <row r="26" spans="1:15" s="74" customFormat="1" ht="12.75">
      <c r="A26" s="318"/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1"/>
    </row>
    <row r="27" spans="1:15" ht="12.75">
      <c r="A27" s="172" t="s">
        <v>754</v>
      </c>
      <c r="N27" s="172"/>
      <c r="O27" s="303" t="s">
        <v>1012</v>
      </c>
    </row>
    <row r="28" spans="1:15" ht="12.75">
      <c r="A28" s="419" t="s">
        <v>1013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</row>
    <row r="29" spans="1:15" ht="12.75">
      <c r="A29" s="419" t="s">
        <v>1041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</row>
    <row r="30" spans="1:15" ht="12.75">
      <c r="A30" s="213"/>
      <c r="B30" s="213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</row>
    <row r="31" spans="1:15" ht="12.75">
      <c r="A31" s="264"/>
      <c r="B31" s="323" t="s">
        <v>1032</v>
      </c>
      <c r="C31" s="324" t="s">
        <v>1015</v>
      </c>
      <c r="D31" s="324" t="s">
        <v>1016</v>
      </c>
      <c r="E31" s="324" t="s">
        <v>1017</v>
      </c>
      <c r="F31" s="324" t="s">
        <v>1018</v>
      </c>
      <c r="G31" s="324" t="s">
        <v>1019</v>
      </c>
      <c r="H31" s="324" t="s">
        <v>1020</v>
      </c>
      <c r="I31" s="324" t="s">
        <v>1021</v>
      </c>
      <c r="J31" s="324" t="s">
        <v>1022</v>
      </c>
      <c r="K31" s="324" t="s">
        <v>1023</v>
      </c>
      <c r="L31" s="324" t="s">
        <v>1024</v>
      </c>
      <c r="M31" s="324" t="s">
        <v>1025</v>
      </c>
      <c r="N31" s="324" t="s">
        <v>1026</v>
      </c>
      <c r="O31" s="324" t="s">
        <v>21</v>
      </c>
    </row>
    <row r="32" spans="1:15" ht="12.75">
      <c r="A32" s="264">
        <v>1</v>
      </c>
      <c r="B32" s="325" t="s">
        <v>23</v>
      </c>
      <c r="C32" s="326">
        <v>87374674</v>
      </c>
      <c r="D32" s="326">
        <v>87374674</v>
      </c>
      <c r="E32" s="326">
        <v>87374674</v>
      </c>
      <c r="F32" s="326">
        <v>87374674</v>
      </c>
      <c r="G32" s="326">
        <v>87374674</v>
      </c>
      <c r="H32" s="326">
        <v>87374674</v>
      </c>
      <c r="I32" s="326">
        <v>87374674</v>
      </c>
      <c r="J32" s="326">
        <v>87374674</v>
      </c>
      <c r="K32" s="326">
        <v>87374674</v>
      </c>
      <c r="L32" s="326">
        <v>87374674</v>
      </c>
      <c r="M32" s="326">
        <v>87374674</v>
      </c>
      <c r="N32" s="326">
        <v>87374671</v>
      </c>
      <c r="O32" s="327">
        <f>SUM(C32:N32)</f>
        <v>1048496085</v>
      </c>
    </row>
    <row r="33" spans="1:15" ht="38.25">
      <c r="A33" s="179">
        <v>2</v>
      </c>
      <c r="B33" s="328" t="s">
        <v>1033</v>
      </c>
      <c r="C33" s="329">
        <v>18400619</v>
      </c>
      <c r="D33" s="329">
        <v>18400619</v>
      </c>
      <c r="E33" s="329">
        <v>18400619</v>
      </c>
      <c r="F33" s="329">
        <v>18400619</v>
      </c>
      <c r="G33" s="329">
        <v>18400619</v>
      </c>
      <c r="H33" s="329">
        <v>18400619</v>
      </c>
      <c r="I33" s="329">
        <v>18400619</v>
      </c>
      <c r="J33" s="329">
        <v>18400619</v>
      </c>
      <c r="K33" s="329">
        <v>18400619</v>
      </c>
      <c r="L33" s="329">
        <v>18400619</v>
      </c>
      <c r="M33" s="329">
        <v>18400619</v>
      </c>
      <c r="N33" s="329">
        <v>18400615</v>
      </c>
      <c r="O33" s="327">
        <f aca="true" t="shared" si="4" ref="O33:O45">SUM(C33:N33)</f>
        <v>220807424</v>
      </c>
    </row>
    <row r="34" spans="1:15" ht="12.75">
      <c r="A34" s="179">
        <v>3</v>
      </c>
      <c r="B34" s="330" t="s">
        <v>24</v>
      </c>
      <c r="C34" s="329">
        <v>94579145</v>
      </c>
      <c r="D34" s="329">
        <v>94579145</v>
      </c>
      <c r="E34" s="329">
        <v>94579145</v>
      </c>
      <c r="F34" s="329">
        <v>94579145</v>
      </c>
      <c r="G34" s="329">
        <v>94579145</v>
      </c>
      <c r="H34" s="329">
        <v>94579145</v>
      </c>
      <c r="I34" s="329">
        <v>94579145</v>
      </c>
      <c r="J34" s="329">
        <v>94579145</v>
      </c>
      <c r="K34" s="329">
        <v>94579145</v>
      </c>
      <c r="L34" s="329">
        <v>94579145</v>
      </c>
      <c r="M34" s="329">
        <v>94579145</v>
      </c>
      <c r="N34" s="329">
        <v>94579140</v>
      </c>
      <c r="O34" s="327">
        <f t="shared" si="4"/>
        <v>1134949735</v>
      </c>
    </row>
    <row r="35" spans="1:15" ht="12.75">
      <c r="A35" s="179">
        <v>4</v>
      </c>
      <c r="B35" s="330" t="s">
        <v>41</v>
      </c>
      <c r="C35" s="329">
        <v>8986917</v>
      </c>
      <c r="D35" s="329">
        <v>8986917</v>
      </c>
      <c r="E35" s="329">
        <v>8986917</v>
      </c>
      <c r="F35" s="329">
        <v>8986917</v>
      </c>
      <c r="G35" s="329">
        <v>8986917</v>
      </c>
      <c r="H35" s="329">
        <v>8986917</v>
      </c>
      <c r="I35" s="329">
        <v>8986917</v>
      </c>
      <c r="J35" s="329">
        <v>8986917</v>
      </c>
      <c r="K35" s="329">
        <v>8986917</v>
      </c>
      <c r="L35" s="329">
        <v>8986917</v>
      </c>
      <c r="M35" s="329">
        <v>8986917</v>
      </c>
      <c r="N35" s="329">
        <v>8986913</v>
      </c>
      <c r="O35" s="327">
        <f t="shared" si="4"/>
        <v>107843000</v>
      </c>
    </row>
    <row r="36" spans="1:15" ht="12.75">
      <c r="A36" s="179">
        <v>5</v>
      </c>
      <c r="B36" s="330" t="s">
        <v>56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7">
        <f t="shared" si="4"/>
        <v>0</v>
      </c>
    </row>
    <row r="37" spans="1:15" ht="24">
      <c r="A37" s="179">
        <v>6</v>
      </c>
      <c r="B37" s="331" t="s">
        <v>1055</v>
      </c>
      <c r="C37" s="329">
        <v>29593846</v>
      </c>
      <c r="D37" s="329">
        <v>29593846</v>
      </c>
      <c r="E37" s="329">
        <v>29593846</v>
      </c>
      <c r="F37" s="329">
        <v>29593846</v>
      </c>
      <c r="G37" s="329">
        <v>29593846</v>
      </c>
      <c r="H37" s="329">
        <v>29593846</v>
      </c>
      <c r="I37" s="329">
        <v>29593846</v>
      </c>
      <c r="J37" s="329">
        <v>29593846</v>
      </c>
      <c r="K37" s="329">
        <v>29593846</v>
      </c>
      <c r="L37" s="329">
        <v>29593846</v>
      </c>
      <c r="M37" s="329">
        <v>29593846</v>
      </c>
      <c r="N37" s="329">
        <v>29593847</v>
      </c>
      <c r="O37" s="327">
        <f t="shared" si="4"/>
        <v>355126153</v>
      </c>
    </row>
    <row r="38" spans="1:15" ht="25.5">
      <c r="A38" s="179">
        <v>7</v>
      </c>
      <c r="B38" s="328" t="s">
        <v>42</v>
      </c>
      <c r="C38" s="329">
        <v>10500000</v>
      </c>
      <c r="D38" s="329"/>
      <c r="E38" s="329"/>
      <c r="F38" s="329"/>
      <c r="G38" s="329">
        <v>1000000</v>
      </c>
      <c r="H38" s="329"/>
      <c r="I38" s="329"/>
      <c r="J38" s="329"/>
      <c r="K38" s="329"/>
      <c r="L38" s="329"/>
      <c r="M38" s="329"/>
      <c r="N38" s="329"/>
      <c r="O38" s="327">
        <f t="shared" si="4"/>
        <v>11500000</v>
      </c>
    </row>
    <row r="39" spans="1:15" ht="24">
      <c r="A39" s="179">
        <v>8</v>
      </c>
      <c r="B39" s="331" t="s">
        <v>1056</v>
      </c>
      <c r="C39" s="329">
        <v>20651987</v>
      </c>
      <c r="D39" s="329">
        <v>20651987</v>
      </c>
      <c r="E39" s="329">
        <v>20651987</v>
      </c>
      <c r="F39" s="329">
        <v>20651987</v>
      </c>
      <c r="G39" s="329">
        <v>20651987</v>
      </c>
      <c r="H39" s="329">
        <v>20651987</v>
      </c>
      <c r="I39" s="329">
        <v>20651987</v>
      </c>
      <c r="J39" s="329">
        <v>20651987</v>
      </c>
      <c r="K39" s="329">
        <v>20651987</v>
      </c>
      <c r="L39" s="329">
        <v>20651987</v>
      </c>
      <c r="M39" s="329">
        <v>20651987</v>
      </c>
      <c r="N39" s="329">
        <v>20651983</v>
      </c>
      <c r="O39" s="327">
        <f t="shared" si="4"/>
        <v>247823840</v>
      </c>
    </row>
    <row r="40" spans="1:15" ht="12.75">
      <c r="A40" s="179">
        <v>9</v>
      </c>
      <c r="B40" s="328" t="s">
        <v>43</v>
      </c>
      <c r="C40" s="329">
        <v>22321000</v>
      </c>
      <c r="D40" s="329">
        <v>22321000</v>
      </c>
      <c r="E40" s="329">
        <v>22321000</v>
      </c>
      <c r="F40" s="329">
        <v>22321000</v>
      </c>
      <c r="G40" s="329">
        <v>138169037</v>
      </c>
      <c r="H40" s="329">
        <v>22321000</v>
      </c>
      <c r="I40" s="329">
        <v>22321000</v>
      </c>
      <c r="J40" s="329">
        <v>22321000</v>
      </c>
      <c r="K40" s="329">
        <v>22321000</v>
      </c>
      <c r="L40" s="329">
        <v>22321000</v>
      </c>
      <c r="M40" s="329">
        <v>22321000</v>
      </c>
      <c r="N40" s="329">
        <v>1200140970</v>
      </c>
      <c r="O40" s="327">
        <f t="shared" si="4"/>
        <v>1561520007</v>
      </c>
    </row>
    <row r="41" spans="1:15" ht="12.75">
      <c r="A41" s="313">
        <v>10</v>
      </c>
      <c r="B41" s="332" t="s">
        <v>55</v>
      </c>
      <c r="C41" s="329"/>
      <c r="D41" s="329"/>
      <c r="E41" s="329">
        <v>30000000</v>
      </c>
      <c r="F41" s="329">
        <v>200000000</v>
      </c>
      <c r="G41" s="329">
        <v>200000000</v>
      </c>
      <c r="H41" s="329">
        <v>200000000</v>
      </c>
      <c r="I41" s="329">
        <v>390000000</v>
      </c>
      <c r="J41" s="329">
        <v>200000000</v>
      </c>
      <c r="K41" s="329">
        <v>400000000</v>
      </c>
      <c r="L41" s="329">
        <v>200000000</v>
      </c>
      <c r="M41" s="329">
        <v>200000000</v>
      </c>
      <c r="N41" s="329">
        <v>549836932</v>
      </c>
      <c r="O41" s="327">
        <f t="shared" si="4"/>
        <v>2569836932</v>
      </c>
    </row>
    <row r="42" spans="1:15" ht="15" customHeight="1">
      <c r="A42" s="313">
        <v>11</v>
      </c>
      <c r="B42" s="333" t="s">
        <v>1034</v>
      </c>
      <c r="C42" s="329"/>
      <c r="D42" s="329"/>
      <c r="E42" s="329"/>
      <c r="F42" s="329"/>
      <c r="G42" s="329">
        <v>19333000</v>
      </c>
      <c r="H42" s="329">
        <v>16368000</v>
      </c>
      <c r="I42" s="329">
        <v>16368000</v>
      </c>
      <c r="J42" s="329">
        <v>16368000</v>
      </c>
      <c r="K42" s="329">
        <v>16368000</v>
      </c>
      <c r="L42" s="329">
        <v>16368000</v>
      </c>
      <c r="M42" s="329">
        <v>16368000</v>
      </c>
      <c r="N42" s="329">
        <v>16369844</v>
      </c>
      <c r="O42" s="327">
        <f t="shared" si="4"/>
        <v>133910844</v>
      </c>
    </row>
    <row r="43" spans="1:15" ht="25.5">
      <c r="A43" s="313">
        <v>12</v>
      </c>
      <c r="B43" s="333" t="s">
        <v>1057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7">
        <f t="shared" si="4"/>
        <v>0</v>
      </c>
    </row>
    <row r="44" spans="1:15" s="74" customFormat="1" ht="25.5">
      <c r="A44" s="313">
        <v>13</v>
      </c>
      <c r="B44" s="333" t="s">
        <v>1035</v>
      </c>
      <c r="C44" s="329"/>
      <c r="D44" s="329"/>
      <c r="E44" s="329">
        <v>690000</v>
      </c>
      <c r="F44" s="329">
        <v>690000</v>
      </c>
      <c r="G44" s="329">
        <v>690000</v>
      </c>
      <c r="H44" s="329">
        <v>690000</v>
      </c>
      <c r="I44" s="329">
        <v>690000</v>
      </c>
      <c r="J44" s="329">
        <v>3800000</v>
      </c>
      <c r="K44" s="329">
        <v>690000</v>
      </c>
      <c r="L44" s="329">
        <v>690000</v>
      </c>
      <c r="M44" s="329">
        <v>690000</v>
      </c>
      <c r="N44" s="329">
        <v>697680</v>
      </c>
      <c r="O44" s="327">
        <f t="shared" si="4"/>
        <v>10017680</v>
      </c>
    </row>
    <row r="45" spans="1:15" ht="25.5">
      <c r="A45" s="313">
        <v>14</v>
      </c>
      <c r="B45" s="333" t="s">
        <v>1058</v>
      </c>
      <c r="C45" s="329"/>
      <c r="D45" s="329"/>
      <c r="E45" s="329">
        <v>1850000</v>
      </c>
      <c r="F45" s="329">
        <v>1850000</v>
      </c>
      <c r="G45" s="329">
        <v>1850000</v>
      </c>
      <c r="H45" s="329">
        <v>1850000</v>
      </c>
      <c r="I45" s="329">
        <v>1850000</v>
      </c>
      <c r="J45" s="329">
        <v>1850000</v>
      </c>
      <c r="K45" s="329">
        <v>1850000</v>
      </c>
      <c r="L45" s="329">
        <v>1850000</v>
      </c>
      <c r="M45" s="329">
        <v>1850000</v>
      </c>
      <c r="N45" s="329">
        <v>1850000</v>
      </c>
      <c r="O45" s="327">
        <f t="shared" si="4"/>
        <v>18500000</v>
      </c>
    </row>
    <row r="46" spans="1:15" s="74" customFormat="1" ht="25.5">
      <c r="A46" s="313">
        <v>15</v>
      </c>
      <c r="B46" s="334" t="s">
        <v>1036</v>
      </c>
      <c r="C46" s="335">
        <f>SUM(C32:C45)</f>
        <v>292408188</v>
      </c>
      <c r="D46" s="335">
        <f aca="true" t="shared" si="5" ref="D46:N46">SUM(D32:D45)</f>
        <v>281908188</v>
      </c>
      <c r="E46" s="335">
        <f t="shared" si="5"/>
        <v>314448188</v>
      </c>
      <c r="F46" s="335">
        <f t="shared" si="5"/>
        <v>484448188</v>
      </c>
      <c r="G46" s="335">
        <f t="shared" si="5"/>
        <v>620629225</v>
      </c>
      <c r="H46" s="335">
        <f t="shared" si="5"/>
        <v>500816188</v>
      </c>
      <c r="I46" s="335">
        <f t="shared" si="5"/>
        <v>690816188</v>
      </c>
      <c r="J46" s="335">
        <f t="shared" si="5"/>
        <v>503926188</v>
      </c>
      <c r="K46" s="335">
        <f t="shared" si="5"/>
        <v>700816188</v>
      </c>
      <c r="L46" s="335">
        <f t="shared" si="5"/>
        <v>500816188</v>
      </c>
      <c r="M46" s="335">
        <f t="shared" si="5"/>
        <v>500816188</v>
      </c>
      <c r="N46" s="335">
        <f t="shared" si="5"/>
        <v>2028482595</v>
      </c>
      <c r="O46" s="335">
        <f>SUM(O32:O45)</f>
        <v>7420331700</v>
      </c>
    </row>
    <row r="47" spans="1:15" s="74" customFormat="1" ht="45">
      <c r="A47" s="313">
        <v>16</v>
      </c>
      <c r="B47" s="336" t="s">
        <v>1037</v>
      </c>
      <c r="C47" s="329">
        <v>51545272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7">
        <f>SUM(C47:N47)</f>
        <v>51545272</v>
      </c>
    </row>
    <row r="48" spans="1:15" ht="25.5">
      <c r="A48" s="313">
        <v>17</v>
      </c>
      <c r="B48" s="334" t="s">
        <v>1038</v>
      </c>
      <c r="C48" s="335">
        <f>SUM(C47)</f>
        <v>51545272</v>
      </c>
      <c r="D48" s="335">
        <f aca="true" t="shared" si="6" ref="D48:O48">SUM(D47)</f>
        <v>0</v>
      </c>
      <c r="E48" s="335">
        <f t="shared" si="6"/>
        <v>0</v>
      </c>
      <c r="F48" s="335">
        <f t="shared" si="6"/>
        <v>0</v>
      </c>
      <c r="G48" s="335">
        <f t="shared" si="6"/>
        <v>0</v>
      </c>
      <c r="H48" s="335">
        <f t="shared" si="6"/>
        <v>0</v>
      </c>
      <c r="I48" s="335">
        <f t="shared" si="6"/>
        <v>0</v>
      </c>
      <c r="J48" s="335">
        <f t="shared" si="6"/>
        <v>0</v>
      </c>
      <c r="K48" s="335">
        <f t="shared" si="6"/>
        <v>0</v>
      </c>
      <c r="L48" s="335">
        <f t="shared" si="6"/>
        <v>0</v>
      </c>
      <c r="M48" s="335">
        <f t="shared" si="6"/>
        <v>0</v>
      </c>
      <c r="N48" s="335">
        <f t="shared" si="6"/>
        <v>0</v>
      </c>
      <c r="O48" s="335">
        <f t="shared" si="6"/>
        <v>51545272</v>
      </c>
    </row>
    <row r="49" spans="1:15" ht="29.25" customHeight="1">
      <c r="A49" s="313">
        <v>18</v>
      </c>
      <c r="B49" s="334" t="s">
        <v>1039</v>
      </c>
      <c r="C49" s="335">
        <f>C46+C48</f>
        <v>343953460</v>
      </c>
      <c r="D49" s="335">
        <f aca="true" t="shared" si="7" ref="D49:O49">D46+D48</f>
        <v>281908188</v>
      </c>
      <c r="E49" s="335">
        <f t="shared" si="7"/>
        <v>314448188</v>
      </c>
      <c r="F49" s="335">
        <f t="shared" si="7"/>
        <v>484448188</v>
      </c>
      <c r="G49" s="335">
        <f t="shared" si="7"/>
        <v>620629225</v>
      </c>
      <c r="H49" s="335">
        <f t="shared" si="7"/>
        <v>500816188</v>
      </c>
      <c r="I49" s="335">
        <f t="shared" si="7"/>
        <v>690816188</v>
      </c>
      <c r="J49" s="335">
        <f t="shared" si="7"/>
        <v>503926188</v>
      </c>
      <c r="K49" s="335">
        <f t="shared" si="7"/>
        <v>700816188</v>
      </c>
      <c r="L49" s="335">
        <f t="shared" si="7"/>
        <v>500816188</v>
      </c>
      <c r="M49" s="335">
        <f t="shared" si="7"/>
        <v>500816188</v>
      </c>
      <c r="N49" s="335">
        <f t="shared" si="7"/>
        <v>2028482595</v>
      </c>
      <c r="O49" s="335">
        <f t="shared" si="7"/>
        <v>7471876972</v>
      </c>
    </row>
    <row r="51" spans="1:15" ht="12.75">
      <c r="A51" s="420" t="s">
        <v>1040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337"/>
      <c r="M51" s="337"/>
      <c r="N51" s="337"/>
      <c r="O51" s="337"/>
    </row>
  </sheetData>
  <sheetProtection/>
  <mergeCells count="5">
    <mergeCell ref="A2:O2"/>
    <mergeCell ref="A3:O3"/>
    <mergeCell ref="A28:O28"/>
    <mergeCell ref="A29:O29"/>
    <mergeCell ref="A51:K5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172" customWidth="1"/>
    <col min="2" max="2" width="42.75390625" style="172" customWidth="1"/>
    <col min="3" max="3" width="14.75390625" style="172" customWidth="1"/>
    <col min="4" max="4" width="4.75390625" style="172" customWidth="1"/>
    <col min="5" max="5" width="42.75390625" style="172" customWidth="1"/>
    <col min="6" max="6" width="14.75390625" style="214" customWidth="1"/>
    <col min="7" max="16384" width="9.125" style="172" customWidth="1"/>
  </cols>
  <sheetData>
    <row r="1" spans="1:6" ht="12.75">
      <c r="A1" s="172" t="s">
        <v>754</v>
      </c>
      <c r="F1" s="212" t="s">
        <v>797</v>
      </c>
    </row>
    <row r="2" ht="12.75">
      <c r="F2" s="212"/>
    </row>
    <row r="3" ht="12.75">
      <c r="F3" s="212"/>
    </row>
    <row r="4" spans="1:6" ht="15">
      <c r="A4" s="365" t="s">
        <v>798</v>
      </c>
      <c r="B4" s="365"/>
      <c r="C4" s="365"/>
      <c r="D4" s="365"/>
      <c r="E4" s="365"/>
      <c r="F4" s="365"/>
    </row>
    <row r="5" spans="1:6" ht="15">
      <c r="A5" s="365" t="s">
        <v>918</v>
      </c>
      <c r="B5" s="365"/>
      <c r="C5" s="365"/>
      <c r="D5" s="365"/>
      <c r="E5" s="365"/>
      <c r="F5" s="365"/>
    </row>
    <row r="6" spans="1:6" ht="15">
      <c r="A6" s="206"/>
      <c r="B6" s="206"/>
      <c r="C6" s="206"/>
      <c r="D6" s="206"/>
      <c r="E6" s="206"/>
      <c r="F6" s="206"/>
    </row>
    <row r="7" spans="1:6" ht="15">
      <c r="A7" s="206"/>
      <c r="B7" s="206"/>
      <c r="C7" s="206"/>
      <c r="D7" s="206"/>
      <c r="E7" s="206"/>
      <c r="F7" s="206"/>
    </row>
    <row r="8" spans="1:6" ht="12.75">
      <c r="A8" s="213"/>
      <c r="B8" s="213"/>
      <c r="C8" s="213"/>
      <c r="D8" s="213"/>
      <c r="E8" s="213"/>
      <c r="F8" s="213"/>
    </row>
    <row r="10" spans="1:6" ht="31.5" customHeight="1">
      <c r="A10" s="368" t="s">
        <v>548</v>
      </c>
      <c r="B10" s="369"/>
      <c r="C10" s="215" t="s">
        <v>549</v>
      </c>
      <c r="D10" s="368" t="s">
        <v>550</v>
      </c>
      <c r="E10" s="369"/>
      <c r="F10" s="215" t="s">
        <v>549</v>
      </c>
    </row>
    <row r="11" spans="1:6" ht="19.5" customHeight="1">
      <c r="A11" s="207">
        <v>1</v>
      </c>
      <c r="B11" s="208" t="s">
        <v>799</v>
      </c>
      <c r="C11" s="209">
        <v>32000000</v>
      </c>
      <c r="D11" s="207">
        <v>1</v>
      </c>
      <c r="E11" s="208" t="s">
        <v>55</v>
      </c>
      <c r="F11" s="209">
        <f>'5.sz.mell.'!U19</f>
        <v>3684990887</v>
      </c>
    </row>
    <row r="12" spans="1:6" ht="19.5" customHeight="1">
      <c r="A12" s="207">
        <v>2</v>
      </c>
      <c r="B12" s="208" t="s">
        <v>800</v>
      </c>
      <c r="C12" s="209">
        <v>1445029182</v>
      </c>
      <c r="D12" s="207">
        <v>2</v>
      </c>
      <c r="E12" s="208" t="s">
        <v>44</v>
      </c>
      <c r="F12" s="209">
        <f>'5.sz.mell.'!W19</f>
        <v>298937257</v>
      </c>
    </row>
    <row r="13" spans="1:6" ht="19.5" customHeight="1">
      <c r="A13" s="207">
        <v>3</v>
      </c>
      <c r="B13" s="208" t="s">
        <v>801</v>
      </c>
      <c r="C13" s="209">
        <v>19827999</v>
      </c>
      <c r="D13" s="207">
        <v>3</v>
      </c>
      <c r="E13" s="208" t="s">
        <v>802</v>
      </c>
      <c r="F13" s="209">
        <f>'5.sz.mell.'!Y19</f>
        <v>5025519</v>
      </c>
    </row>
    <row r="14" spans="1:6" ht="19.5" customHeight="1">
      <c r="A14" s="207">
        <v>4</v>
      </c>
      <c r="B14" s="208" t="s">
        <v>803</v>
      </c>
      <c r="C14" s="209">
        <v>3341974</v>
      </c>
      <c r="D14" s="207">
        <v>4</v>
      </c>
      <c r="E14" s="208" t="s">
        <v>804</v>
      </c>
      <c r="F14" s="209">
        <f>'5.sz.mell.'!AA19</f>
        <v>10017680</v>
      </c>
    </row>
    <row r="15" spans="1:6" ht="19.5" customHeight="1">
      <c r="A15" s="207">
        <v>5</v>
      </c>
      <c r="B15" s="208" t="s">
        <v>805</v>
      </c>
      <c r="C15" s="209">
        <v>90824540</v>
      </c>
      <c r="D15" s="207">
        <v>5</v>
      </c>
      <c r="E15" s="208" t="s">
        <v>806</v>
      </c>
      <c r="F15" s="209">
        <f>'5.sz.mell.'!AC19</f>
        <v>30209723</v>
      </c>
    </row>
    <row r="16" spans="1:6" ht="19.5" customHeight="1">
      <c r="A16" s="207">
        <v>6</v>
      </c>
      <c r="B16" s="208" t="s">
        <v>807</v>
      </c>
      <c r="C16" s="209">
        <v>2034640294</v>
      </c>
      <c r="D16" s="207">
        <v>6</v>
      </c>
      <c r="E16" s="208" t="s">
        <v>808</v>
      </c>
      <c r="F16" s="209">
        <v>0</v>
      </c>
    </row>
    <row r="17" spans="1:6" ht="19.5" customHeight="1">
      <c r="A17" s="207">
        <v>7</v>
      </c>
      <c r="B17" s="208" t="s">
        <v>809</v>
      </c>
      <c r="C17" s="209">
        <v>0</v>
      </c>
      <c r="D17" s="207">
        <v>7</v>
      </c>
      <c r="E17" s="208" t="s">
        <v>810</v>
      </c>
      <c r="F17" s="209">
        <v>0</v>
      </c>
    </row>
    <row r="18" spans="1:6" ht="19.5" customHeight="1">
      <c r="A18" s="207">
        <v>8</v>
      </c>
      <c r="B18" s="208" t="s">
        <v>811</v>
      </c>
      <c r="C18" s="209">
        <v>0</v>
      </c>
      <c r="D18" s="207"/>
      <c r="E18" s="208"/>
      <c r="F18" s="209"/>
    </row>
    <row r="19" spans="1:6" ht="30.75" customHeight="1">
      <c r="A19" s="216"/>
      <c r="B19" s="217" t="s">
        <v>551</v>
      </c>
      <c r="C19" s="218">
        <f>SUM(C11:C18)</f>
        <v>3625663989</v>
      </c>
      <c r="D19" s="216"/>
      <c r="E19" s="217" t="s">
        <v>552</v>
      </c>
      <c r="F19" s="218">
        <f>SUM(F11:F17)</f>
        <v>4029181066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4"/>
  <sheetViews>
    <sheetView zoomScalePageLayoutView="0" workbookViewId="0" topLeftCell="A58">
      <selection activeCell="E78" sqref="E78"/>
    </sheetView>
  </sheetViews>
  <sheetFormatPr defaultColWidth="9.00390625" defaultRowHeight="12.75" customHeight="1"/>
  <cols>
    <col min="1" max="1" width="3.00390625" style="1" customWidth="1"/>
    <col min="2" max="2" width="53.00390625" style="7" customWidth="1"/>
    <col min="3" max="3" width="10.875" style="44" bestFit="1" customWidth="1"/>
    <col min="4" max="4" width="11.00390625" style="44" bestFit="1" customWidth="1"/>
    <col min="5" max="5" width="11.375" style="1" bestFit="1" customWidth="1"/>
    <col min="6" max="6" width="10.875" style="360" bestFit="1" customWidth="1"/>
    <col min="7" max="7" width="9.125" style="1" customWidth="1"/>
    <col min="8" max="8" width="9.625" style="44" bestFit="1" customWidth="1"/>
    <col min="9" max="9" width="10.125" style="44" bestFit="1" customWidth="1"/>
    <col min="10" max="14" width="9.125" style="44" customWidth="1"/>
    <col min="15" max="16384" width="9.125" style="1" customWidth="1"/>
  </cols>
  <sheetData>
    <row r="1" spans="1:6" ht="12.75" customHeight="1">
      <c r="A1" s="1" t="s">
        <v>754</v>
      </c>
      <c r="F1" s="359" t="s">
        <v>595</v>
      </c>
    </row>
    <row r="2" spans="1:6" ht="12.75" customHeight="1">
      <c r="A2" s="370" t="s">
        <v>61</v>
      </c>
      <c r="B2" s="370"/>
      <c r="C2" s="370"/>
      <c r="D2" s="370"/>
      <c r="E2" s="370"/>
      <c r="F2" s="370"/>
    </row>
    <row r="3" spans="1:6" ht="12.75" customHeight="1">
      <c r="A3" s="370" t="s">
        <v>920</v>
      </c>
      <c r="B3" s="370"/>
      <c r="C3" s="370"/>
      <c r="D3" s="370"/>
      <c r="E3" s="370"/>
      <c r="F3" s="370"/>
    </row>
    <row r="4" spans="1:4" ht="12.75" customHeight="1">
      <c r="A4" s="340"/>
      <c r="B4" s="340"/>
      <c r="C4" s="340"/>
      <c r="D4" s="340"/>
    </row>
    <row r="5" spans="1:4" ht="12.75" customHeight="1">
      <c r="A5" s="340"/>
      <c r="B5" s="340"/>
      <c r="C5" s="340"/>
      <c r="D5" s="340"/>
    </row>
    <row r="6" spans="1:6" ht="12.75" customHeight="1">
      <c r="A6" s="2"/>
      <c r="B6" s="39" t="s">
        <v>509</v>
      </c>
      <c r="C6" s="371" t="s">
        <v>38</v>
      </c>
      <c r="D6" s="372"/>
      <c r="E6" s="373" t="s">
        <v>1062</v>
      </c>
      <c r="F6" s="374"/>
    </row>
    <row r="7" spans="1:6" ht="12.75" customHeight="1">
      <c r="A7" s="2">
        <v>1</v>
      </c>
      <c r="B7" s="8" t="s">
        <v>36</v>
      </c>
      <c r="C7" s="19"/>
      <c r="D7" s="46">
        <v>244799215</v>
      </c>
      <c r="E7" s="19"/>
      <c r="F7" s="46">
        <v>285413539</v>
      </c>
    </row>
    <row r="8" spans="1:6" ht="12.75" customHeight="1">
      <c r="A8" s="4">
        <v>2</v>
      </c>
      <c r="B8" s="8" t="s">
        <v>37</v>
      </c>
      <c r="C8" s="19"/>
      <c r="D8" s="46">
        <v>8572000</v>
      </c>
      <c r="E8" s="19"/>
      <c r="F8" s="46">
        <v>13798686</v>
      </c>
    </row>
    <row r="9" spans="1:6" ht="12.75" customHeight="1">
      <c r="A9" s="4"/>
      <c r="B9" s="8" t="s">
        <v>0</v>
      </c>
      <c r="C9" s="19"/>
      <c r="D9" s="46">
        <f>D7+D8</f>
        <v>253371215</v>
      </c>
      <c r="E9" s="19"/>
      <c r="F9" s="46">
        <f>F7+F8</f>
        <v>299212225</v>
      </c>
    </row>
    <row r="10" spans="1:6" ht="12.75" customHeight="1">
      <c r="A10" s="4">
        <v>3</v>
      </c>
      <c r="B10" s="8" t="s">
        <v>14</v>
      </c>
      <c r="C10" s="19"/>
      <c r="D10" s="46">
        <f>C11</f>
        <v>60471059</v>
      </c>
      <c r="E10" s="19"/>
      <c r="F10" s="46">
        <f>E11</f>
        <v>143524104</v>
      </c>
    </row>
    <row r="11" spans="1:14" s="7" customFormat="1" ht="12.75" customHeight="1">
      <c r="A11" s="26"/>
      <c r="B11" s="6" t="s">
        <v>8</v>
      </c>
      <c r="C11" s="24">
        <f>SUM(C12:C14)</f>
        <v>60471059</v>
      </c>
      <c r="D11" s="24"/>
      <c r="E11" s="24">
        <f>SUM(E12:E14)</f>
        <v>143524104</v>
      </c>
      <c r="F11" s="24"/>
      <c r="H11" s="44"/>
      <c r="I11" s="44"/>
      <c r="J11" s="44"/>
      <c r="K11" s="44"/>
      <c r="L11" s="44"/>
      <c r="M11" s="44"/>
      <c r="N11" s="44"/>
    </row>
    <row r="12" spans="1:6" ht="12.75" customHeight="1">
      <c r="A12" s="4"/>
      <c r="B12" s="5" t="s">
        <v>493</v>
      </c>
      <c r="C12" s="24">
        <v>14000000</v>
      </c>
      <c r="D12" s="46"/>
      <c r="E12" s="24">
        <v>17780000</v>
      </c>
      <c r="F12" s="46"/>
    </row>
    <row r="13" spans="1:6" ht="12.75" customHeight="1">
      <c r="A13" s="4"/>
      <c r="B13" s="6" t="s">
        <v>494</v>
      </c>
      <c r="C13" s="24">
        <v>22303459</v>
      </c>
      <c r="D13" s="46"/>
      <c r="E13" s="24">
        <v>70721459</v>
      </c>
      <c r="F13" s="46"/>
    </row>
    <row r="14" spans="1:6" ht="12.75" customHeight="1">
      <c r="A14" s="4"/>
      <c r="B14" s="6" t="s">
        <v>678</v>
      </c>
      <c r="C14" s="24">
        <v>24167600</v>
      </c>
      <c r="D14" s="46"/>
      <c r="E14" s="24">
        <v>55022645</v>
      </c>
      <c r="F14" s="46"/>
    </row>
    <row r="15" spans="1:6" ht="12.75" customHeight="1">
      <c r="A15" s="4"/>
      <c r="B15" s="8" t="s">
        <v>22</v>
      </c>
      <c r="C15" s="19"/>
      <c r="D15" s="46">
        <f>D9+D10</f>
        <v>313842274</v>
      </c>
      <c r="E15" s="19"/>
      <c r="F15" s="46">
        <f>F9+F10</f>
        <v>442736329</v>
      </c>
    </row>
    <row r="16" spans="1:6" ht="12.75" customHeight="1">
      <c r="A16" s="4">
        <v>4</v>
      </c>
      <c r="B16" s="8" t="s">
        <v>16</v>
      </c>
      <c r="C16" s="19"/>
      <c r="D16" s="46">
        <f>SUM(C27:C28)</f>
        <v>850300000</v>
      </c>
      <c r="E16" s="19"/>
      <c r="F16" s="46">
        <f>SUM(E27:E28)</f>
        <v>861852253</v>
      </c>
    </row>
    <row r="17" spans="1:6" ht="12.75" customHeight="1">
      <c r="A17" s="13"/>
      <c r="B17" s="6" t="s">
        <v>610</v>
      </c>
      <c r="C17" s="24">
        <v>485000000</v>
      </c>
      <c r="D17" s="10"/>
      <c r="E17" s="24">
        <v>486501589</v>
      </c>
      <c r="F17" s="24"/>
    </row>
    <row r="18" spans="1:6" ht="12.75" customHeight="1">
      <c r="A18" s="13"/>
      <c r="B18" s="6" t="s">
        <v>611</v>
      </c>
      <c r="C18" s="24">
        <v>165000000</v>
      </c>
      <c r="D18" s="10"/>
      <c r="E18" s="24">
        <v>168581307</v>
      </c>
      <c r="F18" s="24"/>
    </row>
    <row r="19" spans="1:6" ht="12.75" customHeight="1">
      <c r="A19" s="13"/>
      <c r="B19" s="6" t="s">
        <v>612</v>
      </c>
      <c r="C19" s="24">
        <v>120000000</v>
      </c>
      <c r="D19" s="10"/>
      <c r="E19" s="24">
        <v>118785988</v>
      </c>
      <c r="F19" s="24"/>
    </row>
    <row r="20" spans="1:6" ht="12.75" customHeight="1">
      <c r="A20" s="13"/>
      <c r="B20" s="6" t="s">
        <v>613</v>
      </c>
      <c r="C20" s="24">
        <v>22000000</v>
      </c>
      <c r="D20" s="10"/>
      <c r="E20" s="24">
        <v>25436771</v>
      </c>
      <c r="F20" s="24"/>
    </row>
    <row r="21" spans="1:6" ht="12.75" customHeight="1">
      <c r="A21" s="13"/>
      <c r="B21" s="6" t="s">
        <v>614</v>
      </c>
      <c r="C21" s="24">
        <v>11500000</v>
      </c>
      <c r="D21" s="10"/>
      <c r="E21" s="24">
        <v>12681785</v>
      </c>
      <c r="F21" s="24"/>
    </row>
    <row r="22" spans="1:14" s="41" customFormat="1" ht="12.75" customHeight="1">
      <c r="A22" s="67"/>
      <c r="B22" s="15" t="s">
        <v>615</v>
      </c>
      <c r="C22" s="261">
        <f>SUM(C17:C21)</f>
        <v>803500000</v>
      </c>
      <c r="D22" s="16"/>
      <c r="E22" s="261">
        <f>SUM(E17:E21)</f>
        <v>811987440</v>
      </c>
      <c r="F22" s="25"/>
      <c r="H22" s="44"/>
      <c r="I22" s="44"/>
      <c r="J22" s="44"/>
      <c r="K22" s="44"/>
      <c r="L22" s="44"/>
      <c r="M22" s="44"/>
      <c r="N22" s="44"/>
    </row>
    <row r="23" spans="1:6" ht="12.75" customHeight="1">
      <c r="A23" s="13"/>
      <c r="B23" s="6" t="s">
        <v>10</v>
      </c>
      <c r="C23" s="24">
        <v>4000000</v>
      </c>
      <c r="D23" s="10"/>
      <c r="E23" s="24">
        <v>1474109</v>
      </c>
      <c r="F23" s="24"/>
    </row>
    <row r="24" spans="1:6" ht="12.75" customHeight="1">
      <c r="A24" s="13"/>
      <c r="B24" s="6" t="s">
        <v>25</v>
      </c>
      <c r="C24" s="24">
        <v>42500000</v>
      </c>
      <c r="D24" s="10"/>
      <c r="E24" s="24">
        <v>48198811</v>
      </c>
      <c r="F24" s="24"/>
    </row>
    <row r="25" spans="1:6" ht="12.75" customHeight="1">
      <c r="A25" s="13"/>
      <c r="B25" s="6" t="s">
        <v>11</v>
      </c>
      <c r="C25" s="24">
        <v>0</v>
      </c>
      <c r="D25" s="10"/>
      <c r="E25" s="24">
        <v>0</v>
      </c>
      <c r="F25" s="24"/>
    </row>
    <row r="26" spans="1:6" ht="12.75" customHeight="1">
      <c r="A26" s="13"/>
      <c r="B26" s="6" t="s">
        <v>1143</v>
      </c>
      <c r="C26" s="24">
        <v>250000</v>
      </c>
      <c r="D26" s="10"/>
      <c r="E26" s="24">
        <v>71893</v>
      </c>
      <c r="F26" s="24"/>
    </row>
    <row r="27" spans="1:14" s="41" customFormat="1" ht="12.75" customHeight="1">
      <c r="A27" s="67"/>
      <c r="B27" s="15" t="s">
        <v>496</v>
      </c>
      <c r="C27" s="25">
        <f>SUM(C22:C26)</f>
        <v>850250000</v>
      </c>
      <c r="D27" s="16"/>
      <c r="E27" s="25">
        <f>SUM(E22:E26)</f>
        <v>861732253</v>
      </c>
      <c r="F27" s="25"/>
      <c r="H27" s="44"/>
      <c r="I27" s="44"/>
      <c r="J27" s="44"/>
      <c r="K27" s="44"/>
      <c r="L27" s="44"/>
      <c r="M27" s="44"/>
      <c r="N27" s="44"/>
    </row>
    <row r="28" spans="1:6" ht="12.75" customHeight="1">
      <c r="A28" s="13"/>
      <c r="B28" s="6" t="s">
        <v>62</v>
      </c>
      <c r="C28" s="24">
        <v>50000</v>
      </c>
      <c r="D28" s="10"/>
      <c r="E28" s="24">
        <v>120000</v>
      </c>
      <c r="F28" s="24"/>
    </row>
    <row r="29" spans="1:6" ht="12.75" customHeight="1">
      <c r="A29" s="4">
        <v>5</v>
      </c>
      <c r="B29" s="8" t="s">
        <v>26</v>
      </c>
      <c r="C29" s="19"/>
      <c r="D29" s="9">
        <f>C30+C57+C63</f>
        <v>467942099</v>
      </c>
      <c r="E29" s="19"/>
      <c r="F29" s="46">
        <f>E34+E38+E57+E63</f>
        <v>1555681721</v>
      </c>
    </row>
    <row r="30" spans="1:6" ht="12.75" customHeight="1">
      <c r="A30" s="13"/>
      <c r="B30" s="6" t="s">
        <v>616</v>
      </c>
      <c r="C30" s="24">
        <f>SUM(C31:C32)</f>
        <v>0</v>
      </c>
      <c r="D30" s="10"/>
      <c r="E30" s="24">
        <f>SUM(E31:E32)</f>
        <v>19536999</v>
      </c>
      <c r="F30" s="24"/>
    </row>
    <row r="31" spans="1:6" ht="12.75" customHeight="1">
      <c r="A31" s="13"/>
      <c r="B31" s="6" t="s">
        <v>15</v>
      </c>
      <c r="C31" s="24"/>
      <c r="D31" s="10"/>
      <c r="E31" s="24">
        <v>16922303</v>
      </c>
      <c r="F31" s="24"/>
    </row>
    <row r="32" spans="1:6" ht="12.75" customHeight="1">
      <c r="A32" s="13"/>
      <c r="B32" s="6" t="s">
        <v>27</v>
      </c>
      <c r="C32" s="24"/>
      <c r="D32" s="10"/>
      <c r="E32" s="24">
        <v>2614696</v>
      </c>
      <c r="F32" s="24"/>
    </row>
    <row r="33" spans="1:6" ht="12.75" customHeight="1">
      <c r="A33" s="13"/>
      <c r="B33" s="6" t="s">
        <v>1144</v>
      </c>
      <c r="C33" s="24"/>
      <c r="D33" s="10"/>
      <c r="E33" s="24">
        <v>70866</v>
      </c>
      <c r="F33" s="24"/>
    </row>
    <row r="34" spans="1:6" ht="12.75" customHeight="1">
      <c r="A34" s="13"/>
      <c r="B34" s="15" t="s">
        <v>84</v>
      </c>
      <c r="C34" s="24"/>
      <c r="D34" s="10"/>
      <c r="E34" s="25">
        <f>E30+E33</f>
        <v>19607865</v>
      </c>
      <c r="F34" s="24"/>
    </row>
    <row r="35" spans="1:6" ht="12.75" customHeight="1">
      <c r="A35" s="13"/>
      <c r="B35" s="6" t="s">
        <v>1145</v>
      </c>
      <c r="C35" s="24"/>
      <c r="D35" s="10"/>
      <c r="E35" s="24">
        <v>94488</v>
      </c>
      <c r="F35" s="24"/>
    </row>
    <row r="36" spans="1:6" ht="12.75" customHeight="1">
      <c r="A36" s="13"/>
      <c r="B36" s="6" t="s">
        <v>1063</v>
      </c>
      <c r="C36" s="24"/>
      <c r="D36" s="10"/>
      <c r="E36" s="24">
        <v>78402</v>
      </c>
      <c r="F36" s="24"/>
    </row>
    <row r="37" spans="1:6" ht="12.75" customHeight="1">
      <c r="A37" s="13"/>
      <c r="B37" s="6" t="s">
        <v>1094</v>
      </c>
      <c r="C37" s="24"/>
      <c r="D37" s="10"/>
      <c r="E37" s="24">
        <v>47244</v>
      </c>
      <c r="F37" s="24"/>
    </row>
    <row r="38" spans="1:6" ht="12.75" customHeight="1">
      <c r="A38" s="13"/>
      <c r="B38" s="42" t="s">
        <v>497</v>
      </c>
      <c r="C38" s="24"/>
      <c r="D38" s="10"/>
      <c r="E38" s="25">
        <f>SUM(E35:E37)</f>
        <v>220134</v>
      </c>
      <c r="F38" s="24"/>
    </row>
    <row r="39" spans="1:6" ht="12.75" customHeight="1">
      <c r="A39" s="13"/>
      <c r="B39" s="8" t="s">
        <v>28</v>
      </c>
      <c r="C39" s="45"/>
      <c r="D39" s="10"/>
      <c r="E39" s="45"/>
      <c r="F39" s="24"/>
    </row>
    <row r="40" spans="1:6" ht="12.75" customHeight="1">
      <c r="A40" s="13"/>
      <c r="B40" s="6" t="s">
        <v>777</v>
      </c>
      <c r="C40" s="24">
        <v>144718188</v>
      </c>
      <c r="D40" s="10"/>
      <c r="E40" s="24">
        <v>142042298</v>
      </c>
      <c r="F40" s="24"/>
    </row>
    <row r="41" spans="1:6" ht="12.75" customHeight="1">
      <c r="A41" s="13"/>
      <c r="B41" s="43" t="s">
        <v>945</v>
      </c>
      <c r="C41" s="24">
        <v>202066060</v>
      </c>
      <c r="D41" s="10"/>
      <c r="E41" s="24">
        <v>404837224</v>
      </c>
      <c r="F41" s="24"/>
    </row>
    <row r="42" spans="1:6" ht="11.25">
      <c r="A42" s="13"/>
      <c r="B42" s="6" t="s">
        <v>949</v>
      </c>
      <c r="C42" s="24">
        <v>6000000</v>
      </c>
      <c r="D42" s="10"/>
      <c r="E42" s="24">
        <v>298856960</v>
      </c>
      <c r="F42" s="24"/>
    </row>
    <row r="43" spans="1:6" ht="11.25">
      <c r="A43" s="13"/>
      <c r="B43" s="6" t="s">
        <v>951</v>
      </c>
      <c r="C43" s="24">
        <v>60000000</v>
      </c>
      <c r="D43" s="10"/>
      <c r="E43" s="24">
        <v>366152299</v>
      </c>
      <c r="F43" s="24"/>
    </row>
    <row r="44" spans="1:6" ht="11.25">
      <c r="A44" s="13"/>
      <c r="B44" s="6" t="s">
        <v>856</v>
      </c>
      <c r="C44" s="24">
        <v>4709500</v>
      </c>
      <c r="D44" s="10"/>
      <c r="E44" s="24">
        <v>4709500</v>
      </c>
      <c r="F44" s="24"/>
    </row>
    <row r="45" spans="1:6" ht="11.25">
      <c r="A45" s="13"/>
      <c r="B45" s="6" t="s">
        <v>858</v>
      </c>
      <c r="C45" s="24">
        <v>7172912</v>
      </c>
      <c r="D45" s="10"/>
      <c r="E45" s="24">
        <v>8085661</v>
      </c>
      <c r="F45" s="24"/>
    </row>
    <row r="46" spans="1:6" ht="11.25">
      <c r="A46" s="13"/>
      <c r="B46" s="6" t="s">
        <v>1095</v>
      </c>
      <c r="C46" s="24"/>
      <c r="D46" s="10"/>
      <c r="E46" s="24">
        <v>26998213</v>
      </c>
      <c r="F46" s="24"/>
    </row>
    <row r="47" spans="1:6" ht="11.25">
      <c r="A47" s="13"/>
      <c r="B47" s="6" t="s">
        <v>953</v>
      </c>
      <c r="C47" s="24">
        <v>15448500</v>
      </c>
      <c r="D47" s="10"/>
      <c r="E47" s="24">
        <v>0</v>
      </c>
      <c r="F47" s="24"/>
    </row>
    <row r="48" spans="1:6" ht="11.25">
      <c r="A48" s="13"/>
      <c r="B48" s="6" t="s">
        <v>1146</v>
      </c>
      <c r="C48" s="24"/>
      <c r="D48" s="10"/>
      <c r="E48" s="24">
        <v>7350522</v>
      </c>
      <c r="F48" s="24"/>
    </row>
    <row r="49" spans="1:6" ht="11.25">
      <c r="A49" s="13"/>
      <c r="B49" s="6" t="s">
        <v>1147</v>
      </c>
      <c r="C49" s="24"/>
      <c r="D49" s="10"/>
      <c r="E49" s="24">
        <v>11002169</v>
      </c>
      <c r="F49" s="24"/>
    </row>
    <row r="50" spans="1:6" ht="11.25">
      <c r="A50" s="13"/>
      <c r="B50" s="6" t="s">
        <v>1148</v>
      </c>
      <c r="C50" s="24"/>
      <c r="D50" s="10"/>
      <c r="E50" s="24">
        <v>100000000</v>
      </c>
      <c r="F50" s="24"/>
    </row>
    <row r="51" spans="1:6" ht="11.25">
      <c r="A51" s="13"/>
      <c r="B51" s="6" t="s">
        <v>1149</v>
      </c>
      <c r="C51" s="24"/>
      <c r="D51" s="10"/>
      <c r="E51" s="24">
        <v>4995730</v>
      </c>
      <c r="F51" s="24"/>
    </row>
    <row r="52" spans="1:6" ht="11.25">
      <c r="A52" s="67"/>
      <c r="B52" s="15" t="s">
        <v>84</v>
      </c>
      <c r="C52" s="25">
        <f>SUM(C40:C47)</f>
        <v>440115160</v>
      </c>
      <c r="D52" s="16"/>
      <c r="E52" s="25">
        <f>SUM(E40:E51)</f>
        <v>1375030576</v>
      </c>
      <c r="F52" s="25"/>
    </row>
    <row r="53" spans="1:6" ht="11.25">
      <c r="A53" s="67"/>
      <c r="B53" s="43" t="s">
        <v>961</v>
      </c>
      <c r="C53" s="24">
        <v>27826939</v>
      </c>
      <c r="D53" s="16"/>
      <c r="E53" s="24">
        <v>27826939</v>
      </c>
      <c r="F53" s="25"/>
    </row>
    <row r="54" spans="1:6" ht="11.25">
      <c r="A54" s="67"/>
      <c r="B54" s="43" t="s">
        <v>1150</v>
      </c>
      <c r="C54" s="24"/>
      <c r="D54" s="16"/>
      <c r="E54" s="24">
        <v>13490746</v>
      </c>
      <c r="F54" s="25"/>
    </row>
    <row r="55" spans="1:6" ht="11.25">
      <c r="A55" s="67"/>
      <c r="B55" s="43" t="s">
        <v>1064</v>
      </c>
      <c r="C55" s="24"/>
      <c r="D55" s="16"/>
      <c r="E55" s="24">
        <v>28680921</v>
      </c>
      <c r="F55" s="25"/>
    </row>
    <row r="56" spans="1:6" ht="11.25">
      <c r="A56" s="67"/>
      <c r="B56" s="42" t="s">
        <v>497</v>
      </c>
      <c r="C56" s="25">
        <f>SUM(C53)</f>
        <v>27826939</v>
      </c>
      <c r="D56" s="16"/>
      <c r="E56" s="25">
        <f>SUM(E53:E55)</f>
        <v>69998606</v>
      </c>
      <c r="F56" s="25"/>
    </row>
    <row r="57" spans="1:6" ht="11.25">
      <c r="A57" s="13"/>
      <c r="B57" s="5" t="s">
        <v>31</v>
      </c>
      <c r="C57" s="24">
        <f>C52+C56</f>
        <v>467942099</v>
      </c>
      <c r="D57" s="10"/>
      <c r="E57" s="24">
        <f>E52+E56</f>
        <v>1445029182</v>
      </c>
      <c r="F57" s="24"/>
    </row>
    <row r="58" spans="1:6" ht="11.25">
      <c r="A58" s="13"/>
      <c r="B58" s="5" t="s">
        <v>1118</v>
      </c>
      <c r="C58" s="24"/>
      <c r="D58" s="10"/>
      <c r="E58" s="24">
        <v>90000000</v>
      </c>
      <c r="F58" s="24"/>
    </row>
    <row r="59" spans="1:6" ht="11.25">
      <c r="A59" s="13"/>
      <c r="B59" s="5" t="s">
        <v>1151</v>
      </c>
      <c r="C59" s="24"/>
      <c r="D59" s="10"/>
      <c r="E59" s="24">
        <v>350000</v>
      </c>
      <c r="F59" s="24"/>
    </row>
    <row r="60" spans="1:6" ht="11.25">
      <c r="A60" s="13"/>
      <c r="B60" s="15" t="s">
        <v>84</v>
      </c>
      <c r="C60" s="24"/>
      <c r="D60" s="10"/>
      <c r="E60" s="25">
        <f>SUM(E58:E59)</f>
        <v>90350000</v>
      </c>
      <c r="F60" s="24"/>
    </row>
    <row r="61" spans="1:6" ht="11.25">
      <c r="A61" s="13"/>
      <c r="B61" s="5" t="s">
        <v>1096</v>
      </c>
      <c r="C61" s="24"/>
      <c r="D61" s="10"/>
      <c r="E61" s="24">
        <v>474540</v>
      </c>
      <c r="F61" s="24"/>
    </row>
    <row r="62" spans="1:6" ht="11.25">
      <c r="A62" s="13"/>
      <c r="B62" s="42" t="s">
        <v>497</v>
      </c>
      <c r="C62" s="24"/>
      <c r="D62" s="10"/>
      <c r="E62" s="25">
        <f>SUM(E61)</f>
        <v>474540</v>
      </c>
      <c r="F62" s="24"/>
    </row>
    <row r="63" spans="1:6" ht="11.25">
      <c r="A63" s="122"/>
      <c r="B63" s="6" t="s">
        <v>32</v>
      </c>
      <c r="C63" s="24">
        <f>SUM(C62)</f>
        <v>0</v>
      </c>
      <c r="D63" s="10"/>
      <c r="E63" s="24">
        <f>E60+E62</f>
        <v>90824540</v>
      </c>
      <c r="F63" s="24"/>
    </row>
    <row r="64" spans="1:6" ht="11.25">
      <c r="A64" s="4">
        <v>6</v>
      </c>
      <c r="B64" s="8" t="s">
        <v>29</v>
      </c>
      <c r="C64" s="19"/>
      <c r="D64" s="9">
        <f>C65+C83</f>
        <v>1658646089</v>
      </c>
      <c r="E64" s="19"/>
      <c r="F64" s="46">
        <f>E65+E82+E83</f>
        <v>1780357774</v>
      </c>
    </row>
    <row r="65" spans="1:6" ht="11.25">
      <c r="A65" s="13"/>
      <c r="B65" s="6" t="s">
        <v>6</v>
      </c>
      <c r="C65" s="24">
        <f>SUM(C66:C74)</f>
        <v>1658646089</v>
      </c>
      <c r="D65" s="9"/>
      <c r="E65" s="24">
        <f>E66+E67+E68+E69+E70+E71+E72+E73+E74+E81</f>
        <v>1748144687</v>
      </c>
      <c r="F65" s="46"/>
    </row>
    <row r="66" spans="1:6" ht="13.5" customHeight="1">
      <c r="A66" s="13"/>
      <c r="B66" s="6" t="s">
        <v>80</v>
      </c>
      <c r="C66" s="24">
        <v>419769501</v>
      </c>
      <c r="D66" s="9"/>
      <c r="E66" s="24">
        <v>419769501</v>
      </c>
      <c r="F66" s="46"/>
    </row>
    <row r="67" spans="1:6" ht="11.25">
      <c r="A67" s="13"/>
      <c r="B67" s="6" t="s">
        <v>1065</v>
      </c>
      <c r="C67" s="24"/>
      <c r="D67" s="9"/>
      <c r="E67" s="24">
        <v>1132194</v>
      </c>
      <c r="F67" s="46"/>
    </row>
    <row r="68" spans="1:14" s="41" customFormat="1" ht="11.25">
      <c r="A68" s="13"/>
      <c r="B68" s="5" t="s">
        <v>347</v>
      </c>
      <c r="C68" s="24">
        <v>298909567</v>
      </c>
      <c r="D68" s="9"/>
      <c r="E68" s="24">
        <v>309602084</v>
      </c>
      <c r="F68" s="46"/>
      <c r="H68" s="44"/>
      <c r="I68" s="44"/>
      <c r="J68" s="44"/>
      <c r="K68" s="44"/>
      <c r="L68" s="44"/>
      <c r="M68" s="44"/>
      <c r="N68" s="44"/>
    </row>
    <row r="69" spans="1:14" s="41" customFormat="1" ht="22.5">
      <c r="A69" s="13"/>
      <c r="B69" s="5" t="s">
        <v>81</v>
      </c>
      <c r="C69" s="24">
        <v>644877166</v>
      </c>
      <c r="D69" s="9"/>
      <c r="E69" s="24">
        <v>698849523</v>
      </c>
      <c r="F69" s="46"/>
      <c r="H69" s="44"/>
      <c r="I69" s="44"/>
      <c r="J69" s="44"/>
      <c r="K69" s="44"/>
      <c r="L69" s="44"/>
      <c r="M69" s="44"/>
      <c r="N69" s="44"/>
    </row>
    <row r="70" spans="1:14" s="41" customFormat="1" ht="11.25">
      <c r="A70" s="13"/>
      <c r="B70" s="5" t="s">
        <v>1066</v>
      </c>
      <c r="C70" s="24"/>
      <c r="D70" s="9"/>
      <c r="E70" s="24">
        <v>42801801</v>
      </c>
      <c r="F70" s="46"/>
      <c r="H70" s="44"/>
      <c r="I70" s="44"/>
      <c r="J70" s="44"/>
      <c r="K70" s="44"/>
      <c r="L70" s="44"/>
      <c r="M70" s="44"/>
      <c r="N70" s="44"/>
    </row>
    <row r="71" spans="1:14" s="41" customFormat="1" ht="11.25">
      <c r="A71" s="13"/>
      <c r="B71" s="5" t="s">
        <v>82</v>
      </c>
      <c r="C71" s="24">
        <v>30458120</v>
      </c>
      <c r="D71" s="9"/>
      <c r="E71" s="24">
        <v>30458120</v>
      </c>
      <c r="F71" s="46"/>
      <c r="H71" s="44"/>
      <c r="I71" s="44"/>
      <c r="J71" s="44"/>
      <c r="K71" s="44"/>
      <c r="L71" s="44"/>
      <c r="M71" s="44"/>
      <c r="N71" s="44"/>
    </row>
    <row r="72" spans="1:14" s="41" customFormat="1" ht="11.25">
      <c r="A72" s="13"/>
      <c r="B72" s="5" t="s">
        <v>1067</v>
      </c>
      <c r="C72" s="24"/>
      <c r="D72" s="9"/>
      <c r="E72" s="24">
        <v>6154821</v>
      </c>
      <c r="F72" s="46"/>
      <c r="H72" s="44"/>
      <c r="I72" s="44"/>
      <c r="J72" s="44"/>
      <c r="K72" s="44"/>
      <c r="L72" s="44"/>
      <c r="M72" s="44"/>
      <c r="N72" s="44"/>
    </row>
    <row r="73" spans="1:14" s="41" customFormat="1" ht="11.25">
      <c r="A73" s="13"/>
      <c r="B73" s="5" t="s">
        <v>1097</v>
      </c>
      <c r="C73" s="24"/>
      <c r="D73" s="9"/>
      <c r="E73" s="24">
        <v>1257902</v>
      </c>
      <c r="F73" s="46"/>
      <c r="H73" s="44"/>
      <c r="I73" s="44"/>
      <c r="J73" s="44"/>
      <c r="K73" s="44"/>
      <c r="L73" s="44"/>
      <c r="M73" s="44"/>
      <c r="N73" s="44"/>
    </row>
    <row r="74" spans="1:6" ht="11.25">
      <c r="A74" s="13"/>
      <c r="B74" s="5" t="s">
        <v>83</v>
      </c>
      <c r="C74" s="24">
        <f>SUM(C75:C77)</f>
        <v>264631735</v>
      </c>
      <c r="D74" s="9"/>
      <c r="E74" s="24">
        <f>SUM(E75:E80)</f>
        <v>226105357</v>
      </c>
      <c r="F74" s="46"/>
    </row>
    <row r="75" spans="1:6" ht="22.5">
      <c r="A75" s="13"/>
      <c r="B75" s="5" t="s">
        <v>931</v>
      </c>
      <c r="C75" s="24">
        <v>261099051</v>
      </c>
      <c r="D75" s="9"/>
      <c r="E75" s="24">
        <v>195281574</v>
      </c>
      <c r="F75" s="46"/>
    </row>
    <row r="76" spans="1:6" ht="11.25">
      <c r="A76" s="13"/>
      <c r="B76" s="5" t="s">
        <v>932</v>
      </c>
      <c r="C76" s="24">
        <v>2191600</v>
      </c>
      <c r="D76" s="9"/>
      <c r="E76" s="24">
        <v>2191600</v>
      </c>
      <c r="F76" s="46"/>
    </row>
    <row r="77" spans="1:6" ht="11.25">
      <c r="A77" s="13"/>
      <c r="B77" s="5" t="s">
        <v>1050</v>
      </c>
      <c r="C77" s="24">
        <v>1341084</v>
      </c>
      <c r="D77" s="9"/>
      <c r="E77" s="24">
        <v>0</v>
      </c>
      <c r="F77" s="46"/>
    </row>
    <row r="78" spans="1:6" ht="11.25">
      <c r="A78" s="13"/>
      <c r="B78" s="5" t="s">
        <v>1068</v>
      </c>
      <c r="C78" s="24"/>
      <c r="D78" s="9"/>
      <c r="E78" s="24">
        <v>8477183</v>
      </c>
      <c r="F78" s="46"/>
    </row>
    <row r="79" spans="1:6" ht="11.25">
      <c r="A79" s="13"/>
      <c r="B79" s="5" t="s">
        <v>1119</v>
      </c>
      <c r="C79" s="24"/>
      <c r="D79" s="9"/>
      <c r="E79" s="24">
        <v>6799000</v>
      </c>
      <c r="F79" s="46"/>
    </row>
    <row r="80" spans="1:6" ht="11.25">
      <c r="A80" s="13"/>
      <c r="B80" s="5" t="s">
        <v>1152</v>
      </c>
      <c r="C80" s="24"/>
      <c r="D80" s="9"/>
      <c r="E80" s="24">
        <v>13356000</v>
      </c>
      <c r="F80" s="46"/>
    </row>
    <row r="81" spans="1:6" ht="11.25">
      <c r="A81" s="13"/>
      <c r="B81" s="5" t="s">
        <v>499</v>
      </c>
      <c r="C81" s="24"/>
      <c r="D81" s="9"/>
      <c r="E81" s="24">
        <v>12013384</v>
      </c>
      <c r="F81" s="46"/>
    </row>
    <row r="82" spans="1:6" ht="11.25">
      <c r="A82" s="13"/>
      <c r="B82" s="5" t="s">
        <v>56</v>
      </c>
      <c r="C82" s="24"/>
      <c r="D82" s="9"/>
      <c r="E82" s="24">
        <v>213087</v>
      </c>
      <c r="F82" s="46"/>
    </row>
    <row r="83" spans="1:14" s="7" customFormat="1" ht="12.75" customHeight="1">
      <c r="A83" s="13"/>
      <c r="B83" s="5" t="s">
        <v>34</v>
      </c>
      <c r="C83" s="24">
        <f>SUM(C85:C85)</f>
        <v>0</v>
      </c>
      <c r="D83" s="9"/>
      <c r="E83" s="24">
        <f>SUM(E84:E86)</f>
        <v>32000000</v>
      </c>
      <c r="F83" s="46"/>
      <c r="H83" s="44"/>
      <c r="I83" s="44"/>
      <c r="J83" s="44"/>
      <c r="K83" s="44"/>
      <c r="L83" s="44"/>
      <c r="M83" s="44"/>
      <c r="N83" s="44"/>
    </row>
    <row r="84" spans="1:14" s="7" customFormat="1" ht="12.75" customHeight="1">
      <c r="A84" s="13"/>
      <c r="B84" s="5" t="s">
        <v>33</v>
      </c>
      <c r="C84" s="24"/>
      <c r="D84" s="9"/>
      <c r="E84" s="24"/>
      <c r="F84" s="46"/>
      <c r="H84" s="44"/>
      <c r="I84" s="44"/>
      <c r="J84" s="44"/>
      <c r="K84" s="44"/>
      <c r="L84" s="44"/>
      <c r="M84" s="44"/>
      <c r="N84" s="44"/>
    </row>
    <row r="85" spans="1:6" ht="11.25">
      <c r="A85" s="13"/>
      <c r="B85" s="5" t="s">
        <v>1098</v>
      </c>
      <c r="C85" s="24"/>
      <c r="D85" s="9"/>
      <c r="E85" s="24">
        <v>30000000</v>
      </c>
      <c r="F85" s="46"/>
    </row>
    <row r="86" spans="1:6" ht="11.25">
      <c r="A86" s="13"/>
      <c r="B86" s="5" t="s">
        <v>1153</v>
      </c>
      <c r="C86" s="24"/>
      <c r="D86" s="9"/>
      <c r="E86" s="24">
        <v>2000000</v>
      </c>
      <c r="F86" s="46"/>
    </row>
    <row r="87" spans="1:6" ht="11.25">
      <c r="A87" s="4">
        <v>7</v>
      </c>
      <c r="B87" s="8" t="s">
        <v>30</v>
      </c>
      <c r="C87" s="19"/>
      <c r="D87" s="9">
        <f>C130+C137</f>
        <v>183041738</v>
      </c>
      <c r="E87" s="19"/>
      <c r="F87" s="46">
        <f>E130+E137</f>
        <v>791942368</v>
      </c>
    </row>
    <row r="88" spans="1:6" ht="13.5" customHeight="1">
      <c r="A88" s="13"/>
      <c r="B88" s="6" t="s">
        <v>35</v>
      </c>
      <c r="C88" s="24">
        <v>55340000</v>
      </c>
      <c r="D88" s="10"/>
      <c r="E88" s="24">
        <v>54139700</v>
      </c>
      <c r="F88" s="24"/>
    </row>
    <row r="89" spans="1:6" ht="19.5">
      <c r="A89" s="13"/>
      <c r="B89" s="23" t="s">
        <v>790</v>
      </c>
      <c r="C89" s="24">
        <v>15437000</v>
      </c>
      <c r="D89" s="10"/>
      <c r="E89" s="24">
        <v>15437000</v>
      </c>
      <c r="F89" s="24"/>
    </row>
    <row r="90" spans="1:6" ht="11.25">
      <c r="A90" s="13"/>
      <c r="B90" s="43" t="s">
        <v>921</v>
      </c>
      <c r="C90" s="24">
        <v>56700</v>
      </c>
      <c r="D90" s="10"/>
      <c r="E90" s="24">
        <v>63000</v>
      </c>
      <c r="F90" s="24"/>
    </row>
    <row r="91" spans="1:6" ht="11.25">
      <c r="A91" s="13"/>
      <c r="B91" s="43" t="s">
        <v>936</v>
      </c>
      <c r="C91" s="24">
        <v>13732028</v>
      </c>
      <c r="D91" s="10"/>
      <c r="E91" s="24">
        <v>0</v>
      </c>
      <c r="F91" s="24"/>
    </row>
    <row r="92" spans="1:6" ht="11.25">
      <c r="A92" s="13"/>
      <c r="B92" s="43" t="s">
        <v>1120</v>
      </c>
      <c r="C92" s="24"/>
      <c r="D92" s="10"/>
      <c r="E92" s="24">
        <v>0</v>
      </c>
      <c r="F92" s="24"/>
    </row>
    <row r="93" spans="1:6" ht="11.25">
      <c r="A93" s="13"/>
      <c r="B93" s="43" t="s">
        <v>930</v>
      </c>
      <c r="C93" s="24">
        <v>762000</v>
      </c>
      <c r="D93" s="10"/>
      <c r="E93" s="24">
        <v>15923777</v>
      </c>
      <c r="F93" s="24"/>
    </row>
    <row r="94" spans="1:6" ht="11.25">
      <c r="A94" s="13"/>
      <c r="B94" s="43" t="s">
        <v>945</v>
      </c>
      <c r="C94" s="24">
        <v>662940</v>
      </c>
      <c r="D94" s="10"/>
      <c r="E94" s="24">
        <v>1062775</v>
      </c>
      <c r="F94" s="24"/>
    </row>
    <row r="95" spans="1:6" ht="11.25">
      <c r="A95" s="13"/>
      <c r="B95" s="6" t="s">
        <v>949</v>
      </c>
      <c r="C95" s="24">
        <v>7721600</v>
      </c>
      <c r="D95" s="10"/>
      <c r="E95" s="24">
        <v>1143000</v>
      </c>
      <c r="F95" s="24"/>
    </row>
    <row r="96" spans="1:6" ht="11.25">
      <c r="A96" s="13"/>
      <c r="B96" s="6" t="s">
        <v>858</v>
      </c>
      <c r="C96" s="24">
        <v>67917088</v>
      </c>
      <c r="D96" s="10"/>
      <c r="E96" s="24">
        <v>67004339</v>
      </c>
      <c r="F96" s="24"/>
    </row>
    <row r="97" spans="1:6" ht="11.25">
      <c r="A97" s="13"/>
      <c r="B97" s="6" t="s">
        <v>1095</v>
      </c>
      <c r="C97" s="24"/>
      <c r="D97" s="10"/>
      <c r="E97" s="24">
        <v>2892600</v>
      </c>
      <c r="F97" s="24"/>
    </row>
    <row r="98" spans="1:14" s="7" customFormat="1" ht="11.25">
      <c r="A98" s="13"/>
      <c r="B98" s="6" t="s">
        <v>952</v>
      </c>
      <c r="C98" s="24">
        <v>191500</v>
      </c>
      <c r="D98" s="10"/>
      <c r="E98" s="24">
        <v>191500</v>
      </c>
      <c r="F98" s="24"/>
      <c r="I98" s="44"/>
      <c r="J98" s="44"/>
      <c r="K98" s="44"/>
      <c r="L98" s="44"/>
      <c r="M98" s="44"/>
      <c r="N98" s="44"/>
    </row>
    <row r="99" spans="1:14" s="7" customFormat="1" ht="11.25">
      <c r="A99" s="13"/>
      <c r="B99" s="6" t="s">
        <v>953</v>
      </c>
      <c r="C99" s="24">
        <v>15464073</v>
      </c>
      <c r="D99" s="10"/>
      <c r="E99" s="24">
        <v>7366061</v>
      </c>
      <c r="F99" s="24"/>
      <c r="H99" s="44"/>
      <c r="I99" s="44"/>
      <c r="J99" s="44"/>
      <c r="K99" s="44"/>
      <c r="L99" s="44"/>
      <c r="M99" s="44"/>
      <c r="N99" s="44"/>
    </row>
    <row r="100" spans="1:14" s="7" customFormat="1" ht="11.25">
      <c r="A100" s="13"/>
      <c r="B100" s="6" t="s">
        <v>1069</v>
      </c>
      <c r="C100" s="24"/>
      <c r="D100" s="10"/>
      <c r="E100" s="24">
        <v>1600000</v>
      </c>
      <c r="F100" s="24"/>
      <c r="H100" s="44"/>
      <c r="I100" s="44"/>
      <c r="J100" s="44"/>
      <c r="K100" s="44"/>
      <c r="L100" s="44"/>
      <c r="M100" s="44"/>
      <c r="N100" s="44"/>
    </row>
    <row r="101" spans="1:14" s="7" customFormat="1" ht="11.25">
      <c r="A101" s="13"/>
      <c r="B101" s="6" t="s">
        <v>1099</v>
      </c>
      <c r="C101" s="24"/>
      <c r="D101" s="10"/>
      <c r="E101" s="24">
        <v>10202500</v>
      </c>
      <c r="F101" s="24"/>
      <c r="H101" s="44"/>
      <c r="I101" s="44"/>
      <c r="J101" s="44"/>
      <c r="K101" s="44"/>
      <c r="L101" s="44"/>
      <c r="M101" s="44"/>
      <c r="N101" s="44"/>
    </row>
    <row r="102" spans="1:14" s="7" customFormat="1" ht="11.25">
      <c r="A102" s="13"/>
      <c r="B102" s="6" t="s">
        <v>1121</v>
      </c>
      <c r="C102" s="24"/>
      <c r="D102" s="10"/>
      <c r="E102" s="24">
        <v>367200</v>
      </c>
      <c r="F102" s="24"/>
      <c r="H102" s="44"/>
      <c r="I102" s="44"/>
      <c r="J102" s="44"/>
      <c r="K102" s="44"/>
      <c r="L102" s="44"/>
      <c r="M102" s="44"/>
      <c r="N102" s="44"/>
    </row>
    <row r="103" spans="1:14" s="7" customFormat="1" ht="11.25">
      <c r="A103" s="13"/>
      <c r="B103" s="6" t="s">
        <v>951</v>
      </c>
      <c r="C103" s="24"/>
      <c r="D103" s="10"/>
      <c r="E103" s="24">
        <v>847701</v>
      </c>
      <c r="F103" s="24"/>
      <c r="H103" s="44"/>
      <c r="I103" s="44"/>
      <c r="J103" s="44"/>
      <c r="K103" s="44"/>
      <c r="L103" s="44"/>
      <c r="M103" s="44"/>
      <c r="N103" s="44"/>
    </row>
    <row r="104" spans="1:14" s="7" customFormat="1" ht="11.25">
      <c r="A104" s="13"/>
      <c r="B104" s="6" t="s">
        <v>777</v>
      </c>
      <c r="C104" s="24"/>
      <c r="D104" s="10"/>
      <c r="E104" s="24">
        <v>2675890</v>
      </c>
      <c r="F104" s="24"/>
      <c r="H104" s="44"/>
      <c r="I104" s="44"/>
      <c r="J104" s="44"/>
      <c r="K104" s="44"/>
      <c r="L104" s="44"/>
      <c r="M104" s="44"/>
      <c r="N104" s="44"/>
    </row>
    <row r="105" spans="1:14" s="7" customFormat="1" ht="11.25">
      <c r="A105" s="13"/>
      <c r="B105" s="6" t="s">
        <v>1154</v>
      </c>
      <c r="C105" s="24"/>
      <c r="D105" s="10"/>
      <c r="E105" s="24">
        <v>10000000</v>
      </c>
      <c r="F105" s="24"/>
      <c r="H105" s="44"/>
      <c r="I105" s="44"/>
      <c r="J105" s="44"/>
      <c r="K105" s="44"/>
      <c r="L105" s="44"/>
      <c r="M105" s="44"/>
      <c r="N105" s="44"/>
    </row>
    <row r="106" spans="1:14" s="7" customFormat="1" ht="11.25">
      <c r="A106" s="13"/>
      <c r="B106" s="6" t="s">
        <v>1155</v>
      </c>
      <c r="C106" s="24"/>
      <c r="D106" s="10"/>
      <c r="E106" s="24">
        <v>4050000</v>
      </c>
      <c r="F106" s="24"/>
      <c r="H106" s="44"/>
      <c r="I106" s="44"/>
      <c r="J106" s="44"/>
      <c r="K106" s="44"/>
      <c r="L106" s="44"/>
      <c r="M106" s="44"/>
      <c r="N106" s="44"/>
    </row>
    <row r="107" spans="1:14" s="7" customFormat="1" ht="11.25">
      <c r="A107" s="13"/>
      <c r="B107" s="6" t="s">
        <v>1156</v>
      </c>
      <c r="C107" s="24"/>
      <c r="D107" s="10"/>
      <c r="E107" s="24">
        <v>1443750</v>
      </c>
      <c r="F107" s="24"/>
      <c r="H107" s="44"/>
      <c r="I107" s="44"/>
      <c r="J107" s="44"/>
      <c r="K107" s="44"/>
      <c r="L107" s="44"/>
      <c r="M107" s="44"/>
      <c r="N107" s="44"/>
    </row>
    <row r="108" spans="1:14" s="7" customFormat="1" ht="11.25">
      <c r="A108" s="67"/>
      <c r="B108" s="42" t="s">
        <v>84</v>
      </c>
      <c r="C108" s="25">
        <f>SUM(C88:C99)</f>
        <v>177284929</v>
      </c>
      <c r="D108" s="16"/>
      <c r="E108" s="25">
        <f>SUM(E88:E107)</f>
        <v>196410793</v>
      </c>
      <c r="F108" s="25"/>
      <c r="H108" s="44"/>
      <c r="I108" s="44"/>
      <c r="J108" s="44"/>
      <c r="K108" s="44"/>
      <c r="L108" s="44"/>
      <c r="M108" s="44"/>
      <c r="N108" s="44"/>
    </row>
    <row r="109" spans="1:14" s="7" customFormat="1" ht="11.25">
      <c r="A109" s="342"/>
      <c r="B109" s="43" t="s">
        <v>1070</v>
      </c>
      <c r="C109" s="24"/>
      <c r="D109" s="10"/>
      <c r="E109" s="24">
        <v>1469035</v>
      </c>
      <c r="F109" s="24"/>
      <c r="H109" s="44"/>
      <c r="I109" s="44"/>
      <c r="J109" s="44"/>
      <c r="K109" s="44"/>
      <c r="L109" s="44"/>
      <c r="M109" s="44"/>
      <c r="N109" s="44"/>
    </row>
    <row r="110" spans="1:14" s="7" customFormat="1" ht="11.25">
      <c r="A110" s="342"/>
      <c r="B110" s="43" t="s">
        <v>1071</v>
      </c>
      <c r="C110" s="24"/>
      <c r="D110" s="10"/>
      <c r="E110" s="24">
        <v>6080313</v>
      </c>
      <c r="F110" s="24"/>
      <c r="H110" s="44"/>
      <c r="I110" s="44"/>
      <c r="J110" s="44"/>
      <c r="K110" s="44"/>
      <c r="L110" s="44"/>
      <c r="M110" s="44"/>
      <c r="N110" s="44"/>
    </row>
    <row r="111" spans="1:14" s="7" customFormat="1" ht="11.25">
      <c r="A111" s="342"/>
      <c r="B111" s="43" t="s">
        <v>1072</v>
      </c>
      <c r="C111" s="24"/>
      <c r="D111" s="10"/>
      <c r="E111" s="24">
        <v>752000</v>
      </c>
      <c r="F111" s="24"/>
      <c r="H111" s="44"/>
      <c r="I111" s="44"/>
      <c r="J111" s="44"/>
      <c r="K111" s="44"/>
      <c r="L111" s="44"/>
      <c r="M111" s="44"/>
      <c r="N111" s="44"/>
    </row>
    <row r="112" spans="1:14" s="7" customFormat="1" ht="11.25">
      <c r="A112" s="342"/>
      <c r="B112" s="43" t="s">
        <v>1100</v>
      </c>
      <c r="C112" s="24"/>
      <c r="D112" s="10"/>
      <c r="E112" s="24">
        <v>1044651</v>
      </c>
      <c r="F112" s="24"/>
      <c r="H112" s="44"/>
      <c r="I112" s="44"/>
      <c r="J112" s="44"/>
      <c r="K112" s="44"/>
      <c r="L112" s="44"/>
      <c r="M112" s="44"/>
      <c r="N112" s="44"/>
    </row>
    <row r="113" spans="1:14" s="7" customFormat="1" ht="11.25">
      <c r="A113" s="342"/>
      <c r="B113" s="43" t="s">
        <v>1157</v>
      </c>
      <c r="C113" s="24"/>
      <c r="D113" s="10"/>
      <c r="E113" s="24">
        <v>279391</v>
      </c>
      <c r="F113" s="24"/>
      <c r="H113" s="44"/>
      <c r="I113" s="44"/>
      <c r="J113" s="44"/>
      <c r="K113" s="44"/>
      <c r="L113" s="44"/>
      <c r="M113" s="44"/>
      <c r="N113" s="44"/>
    </row>
    <row r="114" spans="1:14" s="7" customFormat="1" ht="11.25">
      <c r="A114" s="13"/>
      <c r="B114" s="43" t="s">
        <v>683</v>
      </c>
      <c r="C114" s="24">
        <v>1274908</v>
      </c>
      <c r="D114" s="10"/>
      <c r="E114" s="24">
        <v>3432865</v>
      </c>
      <c r="F114" s="24"/>
      <c r="H114" s="44"/>
      <c r="I114" s="44"/>
      <c r="J114" s="44"/>
      <c r="K114" s="44"/>
      <c r="L114" s="44"/>
      <c r="M114" s="44"/>
      <c r="N114" s="44"/>
    </row>
    <row r="115" spans="1:14" s="7" customFormat="1" ht="11.25">
      <c r="A115" s="13"/>
      <c r="B115" s="43" t="s">
        <v>1122</v>
      </c>
      <c r="C115" s="24"/>
      <c r="D115" s="10"/>
      <c r="E115" s="24">
        <v>3810000</v>
      </c>
      <c r="F115" s="24"/>
      <c r="H115" s="44"/>
      <c r="I115" s="44"/>
      <c r="J115" s="44"/>
      <c r="K115" s="44"/>
      <c r="L115" s="44"/>
      <c r="M115" s="44"/>
      <c r="N115" s="44"/>
    </row>
    <row r="116" spans="1:14" s="7" customFormat="1" ht="11.25">
      <c r="A116" s="13"/>
      <c r="B116" s="43" t="s">
        <v>1073</v>
      </c>
      <c r="C116" s="24"/>
      <c r="D116" s="10"/>
      <c r="E116" s="24">
        <v>255000</v>
      </c>
      <c r="F116" s="24"/>
      <c r="H116" s="44"/>
      <c r="I116" s="44"/>
      <c r="J116" s="44"/>
      <c r="K116" s="44"/>
      <c r="L116" s="44"/>
      <c r="M116" s="44"/>
      <c r="N116" s="44"/>
    </row>
    <row r="117" spans="1:14" s="7" customFormat="1" ht="11.25">
      <c r="A117" s="13"/>
      <c r="B117" s="43" t="s">
        <v>961</v>
      </c>
      <c r="C117" s="24">
        <v>4481901</v>
      </c>
      <c r="D117" s="10"/>
      <c r="E117" s="24">
        <v>4481901</v>
      </c>
      <c r="F117" s="24"/>
      <c r="H117" s="44"/>
      <c r="I117" s="44"/>
      <c r="J117" s="44"/>
      <c r="K117" s="44"/>
      <c r="L117" s="44"/>
      <c r="M117" s="44"/>
      <c r="N117" s="44"/>
    </row>
    <row r="118" spans="1:14" s="7" customFormat="1" ht="11.25">
      <c r="A118" s="13"/>
      <c r="B118" s="43" t="s">
        <v>1123</v>
      </c>
      <c r="C118" s="24"/>
      <c r="D118" s="10"/>
      <c r="E118" s="24">
        <v>301978</v>
      </c>
      <c r="F118" s="24"/>
      <c r="H118" s="44"/>
      <c r="I118" s="44"/>
      <c r="J118" s="44"/>
      <c r="K118" s="44"/>
      <c r="L118" s="44"/>
      <c r="M118" s="44"/>
      <c r="N118" s="44"/>
    </row>
    <row r="119" spans="1:14" s="7" customFormat="1" ht="11.25">
      <c r="A119" s="13"/>
      <c r="B119" s="43" t="s">
        <v>1074</v>
      </c>
      <c r="C119" s="24"/>
      <c r="D119" s="10"/>
      <c r="E119" s="24">
        <v>4970214</v>
      </c>
      <c r="F119" s="24"/>
      <c r="H119" s="44"/>
      <c r="I119" s="44"/>
      <c r="J119" s="44"/>
      <c r="K119" s="44"/>
      <c r="L119" s="44"/>
      <c r="M119" s="44"/>
      <c r="N119" s="44"/>
    </row>
    <row r="120" spans="1:14" s="7" customFormat="1" ht="11.25">
      <c r="A120" s="13"/>
      <c r="B120" s="43" t="s">
        <v>1075</v>
      </c>
      <c r="C120" s="24"/>
      <c r="D120" s="10"/>
      <c r="E120" s="24">
        <v>642425</v>
      </c>
      <c r="F120" s="24"/>
      <c r="H120" s="44"/>
      <c r="I120" s="44"/>
      <c r="J120" s="44"/>
      <c r="K120" s="44"/>
      <c r="L120" s="44"/>
      <c r="M120" s="44"/>
      <c r="N120" s="44"/>
    </row>
    <row r="121" spans="1:14" s="7" customFormat="1" ht="11.25">
      <c r="A121" s="13"/>
      <c r="B121" s="43" t="s">
        <v>1158</v>
      </c>
      <c r="C121" s="24"/>
      <c r="D121" s="10"/>
      <c r="E121" s="24">
        <v>900000</v>
      </c>
      <c r="F121" s="24"/>
      <c r="H121" s="44"/>
      <c r="I121" s="44"/>
      <c r="J121" s="44"/>
      <c r="K121" s="44"/>
      <c r="L121" s="44"/>
      <c r="M121" s="44"/>
      <c r="N121" s="44"/>
    </row>
    <row r="122" spans="1:14" s="7" customFormat="1" ht="11.25">
      <c r="A122" s="13"/>
      <c r="B122" s="43" t="s">
        <v>1159</v>
      </c>
      <c r="C122" s="24"/>
      <c r="D122" s="10"/>
      <c r="E122" s="24">
        <v>1300000</v>
      </c>
      <c r="F122" s="24"/>
      <c r="H122" s="44"/>
      <c r="I122" s="44"/>
      <c r="J122" s="44"/>
      <c r="K122" s="44"/>
      <c r="L122" s="44"/>
      <c r="M122" s="44"/>
      <c r="N122" s="44"/>
    </row>
    <row r="123" spans="1:14" s="7" customFormat="1" ht="11.25">
      <c r="A123" s="13"/>
      <c r="B123" s="43" t="s">
        <v>1150</v>
      </c>
      <c r="C123" s="24"/>
      <c r="D123" s="10"/>
      <c r="E123" s="24">
        <v>2048080</v>
      </c>
      <c r="F123" s="24"/>
      <c r="H123" s="44"/>
      <c r="I123" s="44"/>
      <c r="J123" s="44"/>
      <c r="K123" s="44"/>
      <c r="L123" s="44"/>
      <c r="M123" s="44"/>
      <c r="N123" s="44"/>
    </row>
    <row r="124" spans="1:14" s="7" customFormat="1" ht="11.25">
      <c r="A124" s="13"/>
      <c r="B124" s="43" t="s">
        <v>1064</v>
      </c>
      <c r="C124" s="24"/>
      <c r="D124" s="10"/>
      <c r="E124" s="24">
        <v>535376715</v>
      </c>
      <c r="F124" s="24"/>
      <c r="H124" s="44"/>
      <c r="I124" s="44"/>
      <c r="J124" s="44"/>
      <c r="K124" s="44"/>
      <c r="L124" s="44"/>
      <c r="M124" s="44"/>
      <c r="N124" s="44"/>
    </row>
    <row r="125" spans="1:14" s="7" customFormat="1" ht="11.25">
      <c r="A125" s="13"/>
      <c r="B125" s="43" t="s">
        <v>1076</v>
      </c>
      <c r="C125" s="24"/>
      <c r="D125" s="10"/>
      <c r="E125" s="24">
        <v>3111198</v>
      </c>
      <c r="F125" s="24"/>
      <c r="H125" s="44"/>
      <c r="I125" s="44"/>
      <c r="J125" s="44"/>
      <c r="K125" s="44"/>
      <c r="L125" s="44"/>
      <c r="M125" s="44"/>
      <c r="N125" s="44"/>
    </row>
    <row r="126" spans="1:14" s="7" customFormat="1" ht="11.25">
      <c r="A126" s="13"/>
      <c r="B126" s="43" t="s">
        <v>1101</v>
      </c>
      <c r="C126" s="24"/>
      <c r="D126" s="10"/>
      <c r="E126" s="24">
        <v>8284516</v>
      </c>
      <c r="F126" s="24"/>
      <c r="H126" s="44"/>
      <c r="I126" s="44"/>
      <c r="J126" s="44"/>
      <c r="K126" s="44"/>
      <c r="L126" s="44"/>
      <c r="M126" s="44"/>
      <c r="N126" s="44"/>
    </row>
    <row r="127" spans="1:14" s="7" customFormat="1" ht="11.25">
      <c r="A127" s="13"/>
      <c r="B127" s="43" t="s">
        <v>1077</v>
      </c>
      <c r="C127" s="24"/>
      <c r="D127" s="10"/>
      <c r="E127" s="24">
        <v>6500000</v>
      </c>
      <c r="F127" s="24"/>
      <c r="H127" s="44"/>
      <c r="I127" s="44"/>
      <c r="J127" s="44"/>
      <c r="K127" s="44"/>
      <c r="L127" s="44"/>
      <c r="M127" s="44"/>
      <c r="N127" s="44"/>
    </row>
    <row r="128" spans="1:14" s="7" customFormat="1" ht="11.25">
      <c r="A128" s="13"/>
      <c r="B128" s="43" t="s">
        <v>1124</v>
      </c>
      <c r="C128" s="24"/>
      <c r="D128" s="10"/>
      <c r="E128" s="24">
        <v>1480381</v>
      </c>
      <c r="F128" s="24"/>
      <c r="H128" s="44"/>
      <c r="I128" s="44"/>
      <c r="J128" s="44"/>
      <c r="K128" s="44"/>
      <c r="L128" s="44"/>
      <c r="M128" s="44"/>
      <c r="N128" s="44"/>
    </row>
    <row r="129" spans="1:14" s="7" customFormat="1" ht="11.25">
      <c r="A129" s="67"/>
      <c r="B129" s="42" t="s">
        <v>497</v>
      </c>
      <c r="C129" s="25">
        <f>SUM(C114:C117)</f>
        <v>5756809</v>
      </c>
      <c r="D129" s="25"/>
      <c r="E129" s="25">
        <f>SUM(E109:E128)</f>
        <v>586520663</v>
      </c>
      <c r="F129" s="25"/>
      <c r="H129" s="44"/>
      <c r="I129" s="44"/>
      <c r="J129" s="44"/>
      <c r="K129" s="44"/>
      <c r="L129" s="44"/>
      <c r="M129" s="44"/>
      <c r="N129" s="44"/>
    </row>
    <row r="130" spans="1:14" s="7" customFormat="1" ht="11.25">
      <c r="A130" s="13"/>
      <c r="B130" s="5" t="s">
        <v>31</v>
      </c>
      <c r="C130" s="10">
        <f>C108+C129</f>
        <v>183041738</v>
      </c>
      <c r="D130" s="24"/>
      <c r="E130" s="10">
        <f>E108+E129</f>
        <v>782931456</v>
      </c>
      <c r="F130" s="24"/>
      <c r="H130" s="44"/>
      <c r="I130" s="44"/>
      <c r="J130" s="44"/>
      <c r="K130" s="44"/>
      <c r="L130" s="44"/>
      <c r="M130" s="44"/>
      <c r="N130" s="44"/>
    </row>
    <row r="131" spans="1:14" s="7" customFormat="1" ht="11.25">
      <c r="A131" s="13"/>
      <c r="B131" s="6" t="s">
        <v>953</v>
      </c>
      <c r="C131" s="10"/>
      <c r="D131" s="24"/>
      <c r="E131" s="10">
        <v>8098012</v>
      </c>
      <c r="F131" s="24"/>
      <c r="H131" s="44"/>
      <c r="I131" s="44"/>
      <c r="J131" s="44"/>
      <c r="K131" s="44"/>
      <c r="L131" s="44"/>
      <c r="M131" s="44"/>
      <c r="N131" s="44"/>
    </row>
    <row r="132" spans="1:14" s="7" customFormat="1" ht="11.25">
      <c r="A132" s="13"/>
      <c r="B132" s="6" t="s">
        <v>1160</v>
      </c>
      <c r="C132" s="10"/>
      <c r="D132" s="24"/>
      <c r="E132" s="10">
        <v>317500</v>
      </c>
      <c r="F132" s="24"/>
      <c r="H132" s="44"/>
      <c r="I132" s="44"/>
      <c r="J132" s="44"/>
      <c r="K132" s="44"/>
      <c r="L132" s="44"/>
      <c r="M132" s="44"/>
      <c r="N132" s="44"/>
    </row>
    <row r="133" spans="1:14" s="7" customFormat="1" ht="11.25">
      <c r="A133" s="13"/>
      <c r="B133" s="42" t="s">
        <v>84</v>
      </c>
      <c r="C133" s="10">
        <f>SUM(C131:C131)</f>
        <v>0</v>
      </c>
      <c r="D133" s="24"/>
      <c r="E133" s="10">
        <f>SUM(E131:E132)</f>
        <v>8415512</v>
      </c>
      <c r="F133" s="24"/>
      <c r="H133" s="44"/>
      <c r="I133" s="44"/>
      <c r="J133" s="44"/>
      <c r="K133" s="44"/>
      <c r="L133" s="44"/>
      <c r="M133" s="44"/>
      <c r="N133" s="44"/>
    </row>
    <row r="134" spans="1:14" s="7" customFormat="1" ht="11.25">
      <c r="A134" s="13"/>
      <c r="B134" s="43" t="s">
        <v>1072</v>
      </c>
      <c r="C134" s="10"/>
      <c r="D134" s="24"/>
      <c r="E134" s="10">
        <v>505400</v>
      </c>
      <c r="F134" s="24"/>
      <c r="H134" s="44"/>
      <c r="I134" s="44"/>
      <c r="J134" s="44"/>
      <c r="K134" s="44"/>
      <c r="L134" s="44"/>
      <c r="M134" s="44"/>
      <c r="N134" s="44"/>
    </row>
    <row r="135" spans="1:14" s="7" customFormat="1" ht="11.25">
      <c r="A135" s="13"/>
      <c r="B135" s="43" t="s">
        <v>1078</v>
      </c>
      <c r="C135" s="10"/>
      <c r="D135" s="24"/>
      <c r="E135" s="10">
        <v>90000</v>
      </c>
      <c r="F135" s="24"/>
      <c r="H135" s="44"/>
      <c r="I135" s="44"/>
      <c r="J135" s="44"/>
      <c r="K135" s="44"/>
      <c r="L135" s="44"/>
      <c r="M135" s="44"/>
      <c r="N135" s="44"/>
    </row>
    <row r="136" spans="1:14" s="7" customFormat="1" ht="11.25">
      <c r="A136" s="13"/>
      <c r="B136" s="42" t="s">
        <v>497</v>
      </c>
      <c r="C136" s="10">
        <f>SUM(C134:C135)</f>
        <v>0</v>
      </c>
      <c r="D136" s="24"/>
      <c r="E136" s="10">
        <f>SUM(E134:E135)</f>
        <v>595400</v>
      </c>
      <c r="F136" s="24"/>
      <c r="H136" s="44"/>
      <c r="I136" s="44"/>
      <c r="J136" s="44"/>
      <c r="K136" s="44"/>
      <c r="L136" s="44"/>
      <c r="M136" s="44"/>
      <c r="N136" s="44"/>
    </row>
    <row r="137" spans="1:14" s="7" customFormat="1" ht="11.25">
      <c r="A137" s="13"/>
      <c r="B137" s="5" t="s">
        <v>789</v>
      </c>
      <c r="C137" s="10">
        <f>SUM(C133)</f>
        <v>0</v>
      </c>
      <c r="D137" s="24"/>
      <c r="E137" s="10">
        <f>E133+E136</f>
        <v>9010912</v>
      </c>
      <c r="F137" s="24"/>
      <c r="H137" s="44"/>
      <c r="I137" s="44"/>
      <c r="J137" s="44"/>
      <c r="K137" s="44"/>
      <c r="L137" s="44"/>
      <c r="M137" s="44"/>
      <c r="N137" s="44"/>
    </row>
    <row r="138" spans="1:6" ht="12.75" customHeight="1">
      <c r="A138" s="4">
        <v>8</v>
      </c>
      <c r="B138" s="12" t="s">
        <v>65</v>
      </c>
      <c r="C138" s="10"/>
      <c r="D138" s="9">
        <f>SUM(C139:C144)</f>
        <v>10500000</v>
      </c>
      <c r="E138" s="10"/>
      <c r="F138" s="46">
        <f>SUM(E139:E144)</f>
        <v>14306974</v>
      </c>
    </row>
    <row r="139" spans="1:6" ht="12.75" customHeight="1">
      <c r="A139" s="13"/>
      <c r="B139" s="5" t="s">
        <v>9</v>
      </c>
      <c r="C139" s="24">
        <v>3000000</v>
      </c>
      <c r="D139" s="9"/>
      <c r="E139" s="24">
        <v>3000000</v>
      </c>
      <c r="F139" s="46"/>
    </row>
    <row r="140" spans="1:6" ht="12.75" customHeight="1">
      <c r="A140" s="13"/>
      <c r="B140" s="5" t="s">
        <v>679</v>
      </c>
      <c r="C140" s="24">
        <v>6000000</v>
      </c>
      <c r="D140" s="9"/>
      <c r="E140" s="24">
        <v>6000000</v>
      </c>
      <c r="F140" s="46"/>
    </row>
    <row r="141" spans="1:6" ht="12.75" customHeight="1">
      <c r="A141" s="13"/>
      <c r="B141" s="5" t="s">
        <v>781</v>
      </c>
      <c r="C141" s="24">
        <v>1500000</v>
      </c>
      <c r="D141" s="9"/>
      <c r="E141" s="24">
        <v>1500000</v>
      </c>
      <c r="F141" s="46"/>
    </row>
    <row r="142" spans="1:6" ht="12.75" customHeight="1">
      <c r="A142" s="13"/>
      <c r="B142" s="5" t="s">
        <v>1161</v>
      </c>
      <c r="C142" s="24"/>
      <c r="D142" s="9"/>
      <c r="E142" s="24">
        <v>465000</v>
      </c>
      <c r="F142" s="46"/>
    </row>
    <row r="143" spans="1:6" ht="12.75" customHeight="1">
      <c r="A143" s="13"/>
      <c r="B143" s="5" t="s">
        <v>63</v>
      </c>
      <c r="C143" s="24"/>
      <c r="D143" s="9"/>
      <c r="E143" s="24">
        <v>3185441</v>
      </c>
      <c r="F143" s="46"/>
    </row>
    <row r="144" spans="1:6" ht="12.75" customHeight="1">
      <c r="A144" s="3"/>
      <c r="B144" s="5" t="s">
        <v>64</v>
      </c>
      <c r="C144" s="10"/>
      <c r="D144" s="9"/>
      <c r="E144" s="10">
        <v>156533</v>
      </c>
      <c r="F144" s="46"/>
    </row>
    <row r="145" spans="1:6" ht="12.75" customHeight="1">
      <c r="A145" s="2">
        <v>9</v>
      </c>
      <c r="B145" s="8" t="s">
        <v>1043</v>
      </c>
      <c r="C145" s="19"/>
      <c r="D145" s="9">
        <f>SUM(C146:C149)</f>
        <v>3742921709</v>
      </c>
      <c r="E145" s="19"/>
      <c r="F145" s="46">
        <f>SUM(E146:E149)</f>
        <v>3742921709</v>
      </c>
    </row>
    <row r="146" spans="1:6" ht="14.25" customHeight="1">
      <c r="A146" s="4"/>
      <c r="B146" s="21" t="s">
        <v>1044</v>
      </c>
      <c r="C146" s="24">
        <v>1481157856</v>
      </c>
      <c r="D146" s="9"/>
      <c r="E146" s="24">
        <v>1481157856</v>
      </c>
      <c r="F146" s="46"/>
    </row>
    <row r="147" spans="1:6" ht="14.25" customHeight="1">
      <c r="A147" s="3"/>
      <c r="B147" s="21" t="s">
        <v>1045</v>
      </c>
      <c r="C147" s="24">
        <v>2030803614</v>
      </c>
      <c r="D147" s="9"/>
      <c r="E147" s="24">
        <v>2030803614</v>
      </c>
      <c r="F147" s="46"/>
    </row>
    <row r="148" spans="1:6" ht="11.25">
      <c r="A148" s="13"/>
      <c r="B148" s="21" t="s">
        <v>1046</v>
      </c>
      <c r="C148" s="24">
        <v>227123559</v>
      </c>
      <c r="D148" s="9"/>
      <c r="E148" s="24">
        <v>227123559</v>
      </c>
      <c r="F148" s="46"/>
    </row>
    <row r="149" spans="1:6" ht="11.25">
      <c r="A149" s="13"/>
      <c r="B149" s="21" t="s">
        <v>1047</v>
      </c>
      <c r="C149" s="24">
        <v>3836680</v>
      </c>
      <c r="D149" s="9"/>
      <c r="E149" s="24">
        <v>3836680</v>
      </c>
      <c r="F149" s="46"/>
    </row>
    <row r="150" spans="1:6" ht="11.25">
      <c r="A150" s="4"/>
      <c r="B150" s="20" t="s">
        <v>2</v>
      </c>
      <c r="C150" s="19"/>
      <c r="D150" s="9">
        <f>D10+C27+C30+C52+C63+D64+C108+C133+C139+C140+C143+C146+C147</f>
        <v>6707728707</v>
      </c>
      <c r="E150" s="19"/>
      <c r="F150" s="46">
        <f>F10+E27+E30+E33+E52+E60+F64+E108+E133+E139+E140+E141+E142+E143+E146+E147</f>
        <v>8001540788</v>
      </c>
    </row>
    <row r="151" spans="1:6" ht="11.25">
      <c r="A151" s="13"/>
      <c r="B151" s="20" t="s">
        <v>3</v>
      </c>
      <c r="C151" s="19"/>
      <c r="D151" s="9">
        <f>D15+D16+D29+D64+D87+D138+D145</f>
        <v>7227193909</v>
      </c>
      <c r="E151" s="19"/>
      <c r="F151" s="46">
        <f>F15+F16+F29+F64+F87+F138+F145</f>
        <v>9189799128</v>
      </c>
    </row>
    <row r="152" spans="1:6" ht="11.25">
      <c r="A152" s="13"/>
      <c r="B152" s="20" t="s">
        <v>1</v>
      </c>
      <c r="C152" s="19"/>
      <c r="D152" s="46">
        <v>244683063</v>
      </c>
      <c r="E152" s="19"/>
      <c r="F152" s="46">
        <v>0</v>
      </c>
    </row>
    <row r="153" spans="1:6" ht="11.25">
      <c r="A153" s="22"/>
      <c r="B153" s="17" t="s">
        <v>4</v>
      </c>
      <c r="C153" s="19"/>
      <c r="D153" s="9">
        <f>D150+D152</f>
        <v>6952411770</v>
      </c>
      <c r="E153" s="19"/>
      <c r="F153" s="46">
        <f>F150+F152</f>
        <v>8001540788</v>
      </c>
    </row>
    <row r="154" spans="1:6" ht="11.25">
      <c r="A154" s="3"/>
      <c r="B154" s="20" t="s">
        <v>5</v>
      </c>
      <c r="C154" s="45"/>
      <c r="D154" s="9">
        <f>D151+D152</f>
        <v>7471876972</v>
      </c>
      <c r="E154" s="45"/>
      <c r="F154" s="46">
        <f>F151+F152</f>
        <v>9189799128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" right="0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0" width="5.75390625" style="7" bestFit="1" customWidth="1"/>
    <col min="11" max="11" width="7.875" style="7" bestFit="1" customWidth="1"/>
    <col min="12" max="12" width="9.625" style="7" bestFit="1" customWidth="1"/>
    <col min="13" max="13" width="9.625" style="7" customWidth="1"/>
    <col min="14" max="14" width="8.75390625" style="7" bestFit="1" customWidth="1"/>
    <col min="15" max="15" width="8.75390625" style="7" customWidth="1"/>
    <col min="16" max="16" width="9.625" style="7" bestFit="1" customWidth="1"/>
    <col min="17" max="17" width="9.625" style="7" customWidth="1"/>
    <col min="18" max="19" width="10.875" style="7" bestFit="1" customWidth="1"/>
    <col min="20" max="20" width="12.00390625" style="7" customWidth="1"/>
    <col min="21" max="21" width="13.875" style="7" customWidth="1"/>
    <col min="22" max="22" width="10.875" style="7" customWidth="1"/>
    <col min="23" max="23" width="10.75390625" style="7" customWidth="1"/>
    <col min="24" max="24" width="5.625" style="7" customWidth="1"/>
    <col min="25" max="25" width="7.875" style="7" bestFit="1" customWidth="1"/>
    <col min="26" max="26" width="9.75390625" style="7" customWidth="1"/>
    <col min="27" max="27" width="9.625" style="7" customWidth="1"/>
    <col min="28" max="28" width="8.75390625" style="7" bestFit="1" customWidth="1"/>
    <col min="29" max="29" width="8.75390625" style="7" customWidth="1"/>
    <col min="30" max="30" width="13.00390625" style="18" customWidth="1"/>
    <col min="31" max="31" width="12.75390625" style="18" customWidth="1"/>
    <col min="32" max="32" width="10.875" style="18" bestFit="1" customWidth="1"/>
    <col min="33" max="33" width="10.875" style="18" customWidth="1"/>
    <col min="34" max="37" width="10.875" style="198" customWidth="1"/>
    <col min="38" max="38" width="13.375" style="198" customWidth="1"/>
    <col min="39" max="39" width="12.875" style="198" customWidth="1"/>
    <col min="40" max="41" width="10.875" style="198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7" customWidth="1"/>
  </cols>
  <sheetData>
    <row r="1" spans="1:53" ht="11.25">
      <c r="A1" s="7" t="s">
        <v>754</v>
      </c>
      <c r="O1" s="171" t="s">
        <v>597</v>
      </c>
      <c r="P1" s="7" t="s">
        <v>754</v>
      </c>
      <c r="AB1" s="171"/>
      <c r="AC1" s="171" t="s">
        <v>597</v>
      </c>
      <c r="AD1" s="7" t="s">
        <v>754</v>
      </c>
      <c r="AM1" s="171" t="s">
        <v>597</v>
      </c>
      <c r="AP1" s="7" t="s">
        <v>754</v>
      </c>
      <c r="AW1" s="171" t="s">
        <v>597</v>
      </c>
      <c r="AY1" s="171"/>
      <c r="AZ1" s="37"/>
      <c r="BA1" s="37"/>
    </row>
    <row r="2" spans="30:42" ht="11.25">
      <c r="AD2" s="7"/>
      <c r="AP2" s="7"/>
    </row>
    <row r="3" spans="1:52" ht="12.75" customHeight="1">
      <c r="A3" s="384" t="s">
        <v>60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 t="s">
        <v>60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 t="s">
        <v>60</v>
      </c>
      <c r="AE3" s="384"/>
      <c r="AF3" s="384"/>
      <c r="AG3" s="384"/>
      <c r="AH3" s="384"/>
      <c r="AI3" s="384"/>
      <c r="AJ3" s="384"/>
      <c r="AK3" s="384"/>
      <c r="AL3" s="384"/>
      <c r="AM3" s="384"/>
      <c r="AN3" s="37"/>
      <c r="AO3" s="37"/>
      <c r="AP3" s="384" t="s">
        <v>60</v>
      </c>
      <c r="AQ3" s="384"/>
      <c r="AR3" s="384"/>
      <c r="AS3" s="384"/>
      <c r="AT3" s="384"/>
      <c r="AU3" s="384"/>
      <c r="AV3" s="384"/>
      <c r="AW3" s="384"/>
      <c r="AZ3" s="37"/>
    </row>
    <row r="4" spans="1:52" ht="12.75" customHeight="1">
      <c r="A4" s="384" t="s">
        <v>867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 t="s">
        <v>867</v>
      </c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 t="s">
        <v>867</v>
      </c>
      <c r="AE4" s="384"/>
      <c r="AF4" s="384"/>
      <c r="AG4" s="384"/>
      <c r="AH4" s="384"/>
      <c r="AI4" s="384"/>
      <c r="AJ4" s="384"/>
      <c r="AK4" s="384"/>
      <c r="AL4" s="384"/>
      <c r="AM4" s="384"/>
      <c r="AN4" s="37"/>
      <c r="AO4" s="37"/>
      <c r="AP4" s="384" t="s">
        <v>867</v>
      </c>
      <c r="AQ4" s="384"/>
      <c r="AR4" s="384"/>
      <c r="AS4" s="384"/>
      <c r="AT4" s="384"/>
      <c r="AU4" s="384"/>
      <c r="AV4" s="384"/>
      <c r="AW4" s="384"/>
      <c r="AX4" s="37"/>
      <c r="AY4" s="37"/>
      <c r="AZ4" s="37"/>
    </row>
    <row r="5" spans="6:52" ht="12.75" customHeight="1">
      <c r="F5" s="37"/>
      <c r="G5" s="37"/>
      <c r="H5" s="37"/>
      <c r="I5" s="37"/>
      <c r="J5" s="37"/>
      <c r="K5" s="37"/>
      <c r="L5" s="37"/>
      <c r="M5" s="37"/>
      <c r="N5" s="37"/>
      <c r="O5" s="341"/>
      <c r="P5" s="37"/>
      <c r="Q5" s="37"/>
      <c r="R5" s="37"/>
      <c r="S5" s="37"/>
      <c r="T5" s="37"/>
      <c r="U5" s="37"/>
      <c r="X5" s="37"/>
      <c r="Y5" s="37"/>
      <c r="Z5" s="37"/>
      <c r="AA5" s="37"/>
      <c r="AB5" s="37"/>
      <c r="AC5" s="37"/>
      <c r="AD5" s="7"/>
      <c r="AE5" s="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7" spans="1:49" ht="11.25">
      <c r="A7" s="39"/>
      <c r="B7" s="385" t="s">
        <v>66</v>
      </c>
      <c r="C7" s="386"/>
      <c r="D7" s="385" t="s">
        <v>67</v>
      </c>
      <c r="E7" s="386"/>
      <c r="F7" s="385" t="s">
        <v>68</v>
      </c>
      <c r="G7" s="386"/>
      <c r="H7" s="385" t="s">
        <v>69</v>
      </c>
      <c r="I7" s="386"/>
      <c r="J7" s="385" t="s">
        <v>70</v>
      </c>
      <c r="K7" s="387"/>
      <c r="L7" s="387"/>
      <c r="M7" s="387"/>
      <c r="N7" s="387"/>
      <c r="O7" s="387"/>
      <c r="P7" s="387"/>
      <c r="Q7" s="387"/>
      <c r="R7" s="387"/>
      <c r="S7" s="386"/>
      <c r="T7" s="385" t="s">
        <v>71</v>
      </c>
      <c r="U7" s="386"/>
      <c r="V7" s="385" t="s">
        <v>72</v>
      </c>
      <c r="W7" s="386"/>
      <c r="X7" s="388" t="s">
        <v>73</v>
      </c>
      <c r="Y7" s="388"/>
      <c r="Z7" s="388"/>
      <c r="AA7" s="388"/>
      <c r="AB7" s="388"/>
      <c r="AC7" s="388"/>
      <c r="AD7" s="373" t="s">
        <v>74</v>
      </c>
      <c r="AE7" s="374"/>
      <c r="AF7" s="385" t="s">
        <v>75</v>
      </c>
      <c r="AG7" s="386"/>
      <c r="AH7" s="385" t="s">
        <v>326</v>
      </c>
      <c r="AI7" s="386"/>
      <c r="AJ7" s="373" t="s">
        <v>77</v>
      </c>
      <c r="AK7" s="374"/>
      <c r="AL7" s="373" t="s">
        <v>78</v>
      </c>
      <c r="AM7" s="374"/>
      <c r="AN7" s="199"/>
      <c r="AO7" s="199"/>
      <c r="AP7" s="381" t="s">
        <v>79</v>
      </c>
      <c r="AQ7" s="382"/>
      <c r="AR7" s="381"/>
      <c r="AS7" s="382"/>
      <c r="AT7" s="381"/>
      <c r="AU7" s="382"/>
      <c r="AV7" s="383"/>
      <c r="AW7" s="383"/>
    </row>
    <row r="8" spans="1:49" s="30" customFormat="1" ht="11.25" customHeight="1">
      <c r="A8" s="27"/>
      <c r="B8" s="377"/>
      <c r="C8" s="378"/>
      <c r="D8" s="377"/>
      <c r="E8" s="378"/>
      <c r="F8" s="377"/>
      <c r="G8" s="378"/>
      <c r="H8" s="377"/>
      <c r="I8" s="378"/>
      <c r="J8" s="377" t="s">
        <v>39</v>
      </c>
      <c r="K8" s="380"/>
      <c r="L8" s="380"/>
      <c r="M8" s="380"/>
      <c r="N8" s="380"/>
      <c r="O8" s="380"/>
      <c r="P8" s="380"/>
      <c r="Q8" s="380"/>
      <c r="R8" s="380"/>
      <c r="S8" s="378"/>
      <c r="T8" s="377"/>
      <c r="U8" s="378"/>
      <c r="V8" s="377"/>
      <c r="W8" s="378"/>
      <c r="X8" s="379" t="s">
        <v>40</v>
      </c>
      <c r="Y8" s="379"/>
      <c r="Z8" s="379"/>
      <c r="AA8" s="379"/>
      <c r="AB8" s="379"/>
      <c r="AC8" s="379"/>
      <c r="AD8" s="375"/>
      <c r="AE8" s="376"/>
      <c r="AF8" s="377"/>
      <c r="AG8" s="378"/>
      <c r="AH8" s="377"/>
      <c r="AI8" s="378"/>
      <c r="AJ8" s="375"/>
      <c r="AK8" s="376"/>
      <c r="AL8" s="375"/>
      <c r="AM8" s="376"/>
      <c r="AN8" s="200"/>
      <c r="AO8" s="200"/>
      <c r="AP8" s="377"/>
      <c r="AQ8" s="378"/>
      <c r="AR8" s="377"/>
      <c r="AS8" s="378"/>
      <c r="AT8" s="377"/>
      <c r="AU8" s="378"/>
      <c r="AV8" s="377"/>
      <c r="AW8" s="378"/>
    </row>
    <row r="9" spans="1:49" s="32" customFormat="1" ht="101.25" customHeight="1">
      <c r="A9" s="28" t="s">
        <v>13</v>
      </c>
      <c r="B9" s="377" t="s">
        <v>23</v>
      </c>
      <c r="C9" s="378"/>
      <c r="D9" s="377" t="s">
        <v>792</v>
      </c>
      <c r="E9" s="378"/>
      <c r="F9" s="377" t="s">
        <v>24</v>
      </c>
      <c r="G9" s="378"/>
      <c r="H9" s="377" t="s">
        <v>41</v>
      </c>
      <c r="I9" s="378"/>
      <c r="J9" s="377" t="s">
        <v>56</v>
      </c>
      <c r="K9" s="378"/>
      <c r="L9" s="377" t="s">
        <v>596</v>
      </c>
      <c r="M9" s="378"/>
      <c r="N9" s="377" t="s">
        <v>42</v>
      </c>
      <c r="O9" s="378"/>
      <c r="P9" s="377" t="s">
        <v>598</v>
      </c>
      <c r="Q9" s="378"/>
      <c r="R9" s="377" t="s">
        <v>43</v>
      </c>
      <c r="S9" s="378"/>
      <c r="T9" s="377" t="s">
        <v>55</v>
      </c>
      <c r="U9" s="378"/>
      <c r="V9" s="377" t="s">
        <v>44</v>
      </c>
      <c r="W9" s="378"/>
      <c r="X9" s="377" t="s">
        <v>599</v>
      </c>
      <c r="Y9" s="378"/>
      <c r="Z9" s="377" t="s">
        <v>45</v>
      </c>
      <c r="AA9" s="378"/>
      <c r="AB9" s="379" t="s">
        <v>46</v>
      </c>
      <c r="AC9" s="379"/>
      <c r="AD9" s="375" t="s">
        <v>57</v>
      </c>
      <c r="AE9" s="376"/>
      <c r="AF9" s="377" t="s">
        <v>47</v>
      </c>
      <c r="AG9" s="378"/>
      <c r="AH9" s="377" t="s">
        <v>791</v>
      </c>
      <c r="AI9" s="378"/>
      <c r="AJ9" s="375" t="s">
        <v>58</v>
      </c>
      <c r="AK9" s="376"/>
      <c r="AL9" s="375" t="s">
        <v>48</v>
      </c>
      <c r="AM9" s="376"/>
      <c r="AN9" s="201"/>
      <c r="AO9" s="201"/>
      <c r="AP9" s="377" t="s">
        <v>8</v>
      </c>
      <c r="AQ9" s="378"/>
      <c r="AR9" s="377" t="s">
        <v>7</v>
      </c>
      <c r="AS9" s="378"/>
      <c r="AT9" s="377" t="s">
        <v>12</v>
      </c>
      <c r="AU9" s="378"/>
      <c r="AV9" s="377" t="s">
        <v>59</v>
      </c>
      <c r="AW9" s="378"/>
    </row>
    <row r="10" spans="1:49" s="32" customFormat="1" ht="22.5">
      <c r="A10" s="28"/>
      <c r="B10" s="28" t="s">
        <v>38</v>
      </c>
      <c r="C10" s="28" t="s">
        <v>1062</v>
      </c>
      <c r="D10" s="28" t="s">
        <v>38</v>
      </c>
      <c r="E10" s="28" t="s">
        <v>1062</v>
      </c>
      <c r="F10" s="28" t="s">
        <v>38</v>
      </c>
      <c r="G10" s="28" t="s">
        <v>1062</v>
      </c>
      <c r="H10" s="28" t="s">
        <v>38</v>
      </c>
      <c r="I10" s="28" t="s">
        <v>1062</v>
      </c>
      <c r="J10" s="28" t="s">
        <v>38</v>
      </c>
      <c r="K10" s="28" t="s">
        <v>1062</v>
      </c>
      <c r="L10" s="28" t="s">
        <v>38</v>
      </c>
      <c r="M10" s="28" t="s">
        <v>1062</v>
      </c>
      <c r="N10" s="28" t="s">
        <v>38</v>
      </c>
      <c r="O10" s="28" t="s">
        <v>1062</v>
      </c>
      <c r="P10" s="28" t="s">
        <v>38</v>
      </c>
      <c r="Q10" s="28" t="s">
        <v>1062</v>
      </c>
      <c r="R10" s="28" t="s">
        <v>38</v>
      </c>
      <c r="S10" s="28" t="s">
        <v>1062</v>
      </c>
      <c r="T10" s="28" t="s">
        <v>38</v>
      </c>
      <c r="U10" s="28" t="s">
        <v>1062</v>
      </c>
      <c r="V10" s="28" t="s">
        <v>38</v>
      </c>
      <c r="W10" s="28" t="s">
        <v>1062</v>
      </c>
      <c r="X10" s="28" t="s">
        <v>38</v>
      </c>
      <c r="Y10" s="28" t="s">
        <v>1062</v>
      </c>
      <c r="Z10" s="28" t="s">
        <v>38</v>
      </c>
      <c r="AA10" s="28" t="s">
        <v>1062</v>
      </c>
      <c r="AB10" s="28" t="s">
        <v>38</v>
      </c>
      <c r="AC10" s="28" t="s">
        <v>1062</v>
      </c>
      <c r="AD10" s="31" t="s">
        <v>38</v>
      </c>
      <c r="AE10" s="31" t="s">
        <v>1062</v>
      </c>
      <c r="AF10" s="28" t="s">
        <v>38</v>
      </c>
      <c r="AG10" s="28" t="s">
        <v>1062</v>
      </c>
      <c r="AH10" s="28" t="s">
        <v>38</v>
      </c>
      <c r="AI10" s="28" t="s">
        <v>1062</v>
      </c>
      <c r="AJ10" s="28" t="s">
        <v>38</v>
      </c>
      <c r="AK10" s="28" t="s">
        <v>1062</v>
      </c>
      <c r="AL10" s="31" t="s">
        <v>38</v>
      </c>
      <c r="AM10" s="31" t="s">
        <v>1062</v>
      </c>
      <c r="AN10" s="202"/>
      <c r="AO10" s="202"/>
      <c r="AP10" s="28" t="s">
        <v>38</v>
      </c>
      <c r="AQ10" s="28" t="s">
        <v>1062</v>
      </c>
      <c r="AR10" s="28" t="s">
        <v>38</v>
      </c>
      <c r="AS10" s="28" t="s">
        <v>1062</v>
      </c>
      <c r="AT10" s="28" t="s">
        <v>38</v>
      </c>
      <c r="AU10" s="28" t="s">
        <v>1062</v>
      </c>
      <c r="AV10" s="28" t="s">
        <v>38</v>
      </c>
      <c r="AW10" s="28" t="s">
        <v>1062</v>
      </c>
    </row>
    <row r="11" spans="1:49" ht="11.25">
      <c r="A11" s="6" t="s">
        <v>17</v>
      </c>
      <c r="B11" s="10">
        <v>161888037</v>
      </c>
      <c r="C11" s="10">
        <v>176579314</v>
      </c>
      <c r="D11" s="10">
        <v>32499281</v>
      </c>
      <c r="E11" s="10">
        <v>35364094</v>
      </c>
      <c r="F11" s="10">
        <v>282855535</v>
      </c>
      <c r="G11" s="10">
        <v>326659409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2750000</v>
      </c>
      <c r="U11" s="10">
        <v>26262239</v>
      </c>
      <c r="V11" s="10">
        <v>3000000</v>
      </c>
      <c r="W11" s="10">
        <v>15208037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482992853</v>
      </c>
      <c r="AE11" s="9">
        <f t="shared" si="0"/>
        <v>580073093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482992853</v>
      </c>
      <c r="AM11" s="9">
        <f t="shared" si="2"/>
        <v>580073093</v>
      </c>
      <c r="AN11" s="203"/>
      <c r="AO11" s="203"/>
      <c r="AP11" s="10">
        <v>135437804</v>
      </c>
      <c r="AQ11" s="10">
        <v>156969671</v>
      </c>
      <c r="AR11" s="10"/>
      <c r="AS11" s="10"/>
      <c r="AT11" s="10">
        <v>51</v>
      </c>
      <c r="AU11" s="10"/>
      <c r="AV11" s="10"/>
      <c r="AW11" s="10"/>
    </row>
    <row r="12" spans="1:49" ht="11.25">
      <c r="A12" s="6" t="s">
        <v>49</v>
      </c>
      <c r="B12" s="10">
        <v>277283421</v>
      </c>
      <c r="C12" s="10">
        <v>282807170</v>
      </c>
      <c r="D12" s="10">
        <v>55902677</v>
      </c>
      <c r="E12" s="10">
        <v>60779834</v>
      </c>
      <c r="F12" s="10">
        <v>106238555</v>
      </c>
      <c r="G12" s="10">
        <v>116370277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2000000</v>
      </c>
      <c r="U12" s="10">
        <v>7763628</v>
      </c>
      <c r="V12" s="10"/>
      <c r="W12" s="10">
        <v>5217309</v>
      </c>
      <c r="X12" s="10"/>
      <c r="Y12" s="10"/>
      <c r="Z12" s="10"/>
      <c r="AA12" s="10"/>
      <c r="AB12" s="10"/>
      <c r="AC12" s="10"/>
      <c r="AD12" s="9">
        <f t="shared" si="0"/>
        <v>441424653</v>
      </c>
      <c r="AE12" s="9">
        <f t="shared" si="0"/>
        <v>472938218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441424653</v>
      </c>
      <c r="AM12" s="9">
        <f t="shared" si="2"/>
        <v>472938218</v>
      </c>
      <c r="AN12" s="203"/>
      <c r="AO12" s="203"/>
      <c r="AP12" s="10">
        <v>9382497</v>
      </c>
      <c r="AQ12" s="10">
        <v>12776154</v>
      </c>
      <c r="AR12" s="10"/>
      <c r="AS12" s="10"/>
      <c r="AT12" s="10">
        <v>79</v>
      </c>
      <c r="AU12" s="10"/>
      <c r="AV12" s="10"/>
      <c r="AW12" s="10"/>
    </row>
    <row r="13" spans="1:49" ht="11.25">
      <c r="A13" s="6" t="s">
        <v>50</v>
      </c>
      <c r="B13" s="10">
        <v>26539484</v>
      </c>
      <c r="C13" s="10">
        <v>26477361</v>
      </c>
      <c r="D13" s="10">
        <v>5263560</v>
      </c>
      <c r="E13" s="10">
        <v>5251658</v>
      </c>
      <c r="F13" s="10">
        <v>15298925</v>
      </c>
      <c r="G13" s="10">
        <v>17635867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12326046</v>
      </c>
      <c r="U13" s="10">
        <v>14378140</v>
      </c>
      <c r="V13" s="10">
        <v>16519893</v>
      </c>
      <c r="W13" s="10">
        <v>16519893</v>
      </c>
      <c r="X13" s="10"/>
      <c r="Y13" s="10"/>
      <c r="Z13" s="10"/>
      <c r="AA13" s="10"/>
      <c r="AB13" s="10"/>
      <c r="AC13" s="10"/>
      <c r="AD13" s="9">
        <f t="shared" si="0"/>
        <v>75947908</v>
      </c>
      <c r="AE13" s="9">
        <f t="shared" si="0"/>
        <v>80262919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75947908</v>
      </c>
      <c r="AM13" s="9">
        <f t="shared" si="2"/>
        <v>80262919</v>
      </c>
      <c r="AN13" s="203"/>
      <c r="AO13" s="203"/>
      <c r="AP13" s="10">
        <v>6644418</v>
      </c>
      <c r="AQ13" s="10">
        <v>7279836</v>
      </c>
      <c r="AR13" s="10"/>
      <c r="AS13" s="10"/>
      <c r="AT13" s="10">
        <v>8</v>
      </c>
      <c r="AU13" s="10"/>
      <c r="AV13" s="10"/>
      <c r="AW13" s="10"/>
    </row>
    <row r="14" spans="1:49" ht="11.25">
      <c r="A14" s="6" t="s">
        <v>51</v>
      </c>
      <c r="B14" s="10">
        <v>50290384</v>
      </c>
      <c r="C14" s="10">
        <v>53876522</v>
      </c>
      <c r="D14" s="10">
        <v>10277057</v>
      </c>
      <c r="E14" s="10">
        <v>11320555</v>
      </c>
      <c r="F14" s="10">
        <v>37889308</v>
      </c>
      <c r="G14" s="10">
        <v>60077079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1500000</v>
      </c>
      <c r="U14" s="10">
        <v>4710055</v>
      </c>
      <c r="V14" s="10"/>
      <c r="W14" s="10">
        <v>10327935</v>
      </c>
      <c r="X14" s="10"/>
      <c r="Y14" s="10"/>
      <c r="Z14" s="10"/>
      <c r="AA14" s="10"/>
      <c r="AB14" s="10"/>
      <c r="AC14" s="10"/>
      <c r="AD14" s="9">
        <f t="shared" si="0"/>
        <v>99956749</v>
      </c>
      <c r="AE14" s="9">
        <f t="shared" si="0"/>
        <v>140312146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99956749</v>
      </c>
      <c r="AM14" s="9">
        <f t="shared" si="2"/>
        <v>140312146</v>
      </c>
      <c r="AN14" s="203"/>
      <c r="AO14" s="203"/>
      <c r="AP14" s="10">
        <v>9446496</v>
      </c>
      <c r="AQ14" s="10">
        <v>16000962</v>
      </c>
      <c r="AR14" s="10"/>
      <c r="AS14" s="10"/>
      <c r="AT14" s="10">
        <v>17</v>
      </c>
      <c r="AU14" s="10"/>
      <c r="AV14" s="10"/>
      <c r="AW14" s="10"/>
    </row>
    <row r="15" spans="1:49" ht="11.25">
      <c r="A15" s="6" t="s">
        <v>18</v>
      </c>
      <c r="B15" s="10">
        <v>96634000</v>
      </c>
      <c r="C15" s="10">
        <v>605701992</v>
      </c>
      <c r="D15" s="10">
        <v>18898000</v>
      </c>
      <c r="E15" s="10">
        <v>72350749</v>
      </c>
      <c r="F15" s="10">
        <v>233637000</v>
      </c>
      <c r="G15" s="10">
        <v>333662228</v>
      </c>
      <c r="H15" s="10"/>
      <c r="I15" s="10"/>
      <c r="J15" s="10"/>
      <c r="K15" s="10">
        <v>213087</v>
      </c>
      <c r="L15" s="10"/>
      <c r="M15" s="10"/>
      <c r="N15" s="10"/>
      <c r="O15" s="10"/>
      <c r="P15" s="10"/>
      <c r="Q15" s="10"/>
      <c r="R15" s="10"/>
      <c r="S15" s="10"/>
      <c r="T15" s="10">
        <v>3000000</v>
      </c>
      <c r="U15" s="10">
        <v>10845175</v>
      </c>
      <c r="V15" s="10">
        <v>3000000</v>
      </c>
      <c r="W15" s="10">
        <v>23835746</v>
      </c>
      <c r="X15" s="10"/>
      <c r="Y15" s="10"/>
      <c r="Z15" s="10"/>
      <c r="AA15" s="10"/>
      <c r="AB15" s="10"/>
      <c r="AC15" s="10"/>
      <c r="AD15" s="9">
        <f t="shared" si="0"/>
        <v>355169000</v>
      </c>
      <c r="AE15" s="9">
        <f t="shared" si="0"/>
        <v>1046608977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355169000</v>
      </c>
      <c r="AM15" s="9">
        <f t="shared" si="2"/>
        <v>1046608977</v>
      </c>
      <c r="AN15" s="203"/>
      <c r="AO15" s="203"/>
      <c r="AP15" s="10">
        <v>83888000</v>
      </c>
      <c r="AQ15" s="10">
        <v>92386916</v>
      </c>
      <c r="AR15" s="10"/>
      <c r="AS15" s="10"/>
      <c r="AT15" s="10">
        <v>34</v>
      </c>
      <c r="AU15" s="10"/>
      <c r="AV15" s="10">
        <v>500</v>
      </c>
      <c r="AW15" s="10"/>
    </row>
    <row r="16" spans="1:49" ht="11.25">
      <c r="A16" s="6" t="s">
        <v>54</v>
      </c>
      <c r="B16" s="10">
        <v>325230275</v>
      </c>
      <c r="C16" s="10">
        <v>296329337</v>
      </c>
      <c r="D16" s="10">
        <v>72838764</v>
      </c>
      <c r="E16" s="10">
        <v>65242653</v>
      </c>
      <c r="F16" s="10">
        <v>126657000</v>
      </c>
      <c r="G16" s="10">
        <v>94780854</v>
      </c>
      <c r="H16" s="10"/>
      <c r="I16" s="10"/>
      <c r="J16" s="10"/>
      <c r="K16" s="10"/>
      <c r="L16" s="10">
        <v>2000000</v>
      </c>
      <c r="M16" s="10">
        <v>2000000</v>
      </c>
      <c r="N16" s="10"/>
      <c r="O16" s="10"/>
      <c r="P16" s="10"/>
      <c r="Q16" s="10">
        <v>8773</v>
      </c>
      <c r="R16" s="10"/>
      <c r="S16" s="10"/>
      <c r="T16" s="10">
        <v>9800000</v>
      </c>
      <c r="U16" s="10">
        <v>5734051</v>
      </c>
      <c r="V16" s="10"/>
      <c r="W16" s="10">
        <v>962409</v>
      </c>
      <c r="X16" s="10"/>
      <c r="Y16" s="10"/>
      <c r="Z16" s="10">
        <v>3017680</v>
      </c>
      <c r="AA16" s="10">
        <v>3017680</v>
      </c>
      <c r="AB16" s="10"/>
      <c r="AC16" s="10"/>
      <c r="AD16" s="9">
        <f t="shared" si="0"/>
        <v>539543719</v>
      </c>
      <c r="AE16" s="9">
        <f t="shared" si="0"/>
        <v>468075757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539543719</v>
      </c>
      <c r="AM16" s="9">
        <f t="shared" si="2"/>
        <v>468075757</v>
      </c>
      <c r="AN16" s="203"/>
      <c r="AO16" s="203"/>
      <c r="AP16" s="10">
        <v>8572000</v>
      </c>
      <c r="AQ16" s="10">
        <v>13798686</v>
      </c>
      <c r="AR16" s="10"/>
      <c r="AS16" s="10"/>
      <c r="AT16" s="10">
        <v>79</v>
      </c>
      <c r="AU16" s="10"/>
      <c r="AV16" s="10"/>
      <c r="AW16" s="10"/>
    </row>
    <row r="17" spans="1:49" s="36" customFormat="1" ht="22.5">
      <c r="A17" s="38" t="s">
        <v>52</v>
      </c>
      <c r="B17" s="46">
        <f>SUM(B11:B16)</f>
        <v>937865601</v>
      </c>
      <c r="C17" s="46">
        <f>SUM(C11:C16)</f>
        <v>1441771696</v>
      </c>
      <c r="D17" s="46">
        <f aca="true" t="shared" si="3" ref="D17:AB17">SUM(D11:D16)</f>
        <v>195679339</v>
      </c>
      <c r="E17" s="46">
        <f>SUM(E11:E16)</f>
        <v>250309543</v>
      </c>
      <c r="F17" s="46">
        <f t="shared" si="3"/>
        <v>802576323</v>
      </c>
      <c r="G17" s="46">
        <f>SUM(G11:G16)</f>
        <v>949185714</v>
      </c>
      <c r="H17" s="46">
        <f t="shared" si="3"/>
        <v>0</v>
      </c>
      <c r="I17" s="46">
        <f>SUM(I11:I16)</f>
        <v>0</v>
      </c>
      <c r="J17" s="46">
        <f t="shared" si="3"/>
        <v>0</v>
      </c>
      <c r="K17" s="46">
        <f>SUM(K11:K16)</f>
        <v>213087</v>
      </c>
      <c r="L17" s="46">
        <f t="shared" si="3"/>
        <v>2000000</v>
      </c>
      <c r="M17" s="46">
        <f>SUM(M11:M16)</f>
        <v>2000000</v>
      </c>
      <c r="N17" s="46">
        <f t="shared" si="3"/>
        <v>0</v>
      </c>
      <c r="O17" s="46">
        <f>SUM(O11:O16)</f>
        <v>0</v>
      </c>
      <c r="P17" s="46">
        <f t="shared" si="3"/>
        <v>0</v>
      </c>
      <c r="Q17" s="46">
        <f>SUM(Q11:Q16)</f>
        <v>8773</v>
      </c>
      <c r="R17" s="46">
        <f t="shared" si="3"/>
        <v>0</v>
      </c>
      <c r="S17" s="46">
        <f>SUM(S11:S16)</f>
        <v>0</v>
      </c>
      <c r="T17" s="46">
        <f t="shared" si="3"/>
        <v>31376046</v>
      </c>
      <c r="U17" s="46">
        <f>SUM(U11:U16)</f>
        <v>69693288</v>
      </c>
      <c r="V17" s="46">
        <f t="shared" si="3"/>
        <v>22519893</v>
      </c>
      <c r="W17" s="46">
        <f>SUM(W11:W16)</f>
        <v>72071329</v>
      </c>
      <c r="X17" s="46">
        <f t="shared" si="3"/>
        <v>0</v>
      </c>
      <c r="Y17" s="46">
        <f>SUM(Y11:Y16)</f>
        <v>0</v>
      </c>
      <c r="Z17" s="46">
        <f t="shared" si="3"/>
        <v>3017680</v>
      </c>
      <c r="AA17" s="46">
        <f>SUM(AA11:AA16)</f>
        <v>3017680</v>
      </c>
      <c r="AB17" s="46">
        <f t="shared" si="3"/>
        <v>0</v>
      </c>
      <c r="AC17" s="46">
        <f>SUM(AC11:AC16)</f>
        <v>0</v>
      </c>
      <c r="AD17" s="9">
        <f t="shared" si="0"/>
        <v>1995034882</v>
      </c>
      <c r="AE17" s="9">
        <f t="shared" si="0"/>
        <v>2788271110</v>
      </c>
      <c r="AF17" s="46">
        <f>SUM(AF11:AF16)</f>
        <v>0</v>
      </c>
      <c r="AG17" s="46">
        <f>SUM(AG11:AG16)</f>
        <v>0</v>
      </c>
      <c r="AH17" s="46">
        <f>SUM(AH11:AH16)</f>
        <v>0</v>
      </c>
      <c r="AI17" s="46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1995034882</v>
      </c>
      <c r="AM17" s="9">
        <f>AE17+AK17</f>
        <v>2788271110</v>
      </c>
      <c r="AN17" s="203"/>
      <c r="AO17" s="203"/>
      <c r="AP17" s="9">
        <f aca="true" t="shared" si="4" ref="AP17:AW17">SUM(AP11:AP16)</f>
        <v>253371215</v>
      </c>
      <c r="AQ17" s="9">
        <f t="shared" si="4"/>
        <v>299212225</v>
      </c>
      <c r="AR17" s="9">
        <f t="shared" si="4"/>
        <v>0</v>
      </c>
      <c r="AS17" s="9">
        <f t="shared" si="4"/>
        <v>0</v>
      </c>
      <c r="AT17" s="9">
        <f t="shared" si="4"/>
        <v>268</v>
      </c>
      <c r="AU17" s="9">
        <f t="shared" si="4"/>
        <v>0</v>
      </c>
      <c r="AV17" s="9">
        <f t="shared" si="4"/>
        <v>500</v>
      </c>
      <c r="AW17" s="9">
        <f t="shared" si="4"/>
        <v>0</v>
      </c>
    </row>
    <row r="18" spans="1:49" s="35" customFormat="1" ht="11.25">
      <c r="A18" s="33" t="s">
        <v>20</v>
      </c>
      <c r="B18" s="24">
        <v>110630484</v>
      </c>
      <c r="C18" s="24">
        <v>133074919</v>
      </c>
      <c r="D18" s="24">
        <v>25128085</v>
      </c>
      <c r="E18" s="24">
        <v>29833241</v>
      </c>
      <c r="F18" s="24">
        <v>332373412</v>
      </c>
      <c r="G18" s="24">
        <v>328092774</v>
      </c>
      <c r="H18" s="24">
        <v>107843000</v>
      </c>
      <c r="I18" s="24">
        <v>115762500</v>
      </c>
      <c r="J18" s="24"/>
      <c r="K18" s="24">
        <v>4943648</v>
      </c>
      <c r="L18" s="24">
        <v>353126153</v>
      </c>
      <c r="M18" s="24">
        <v>416926746</v>
      </c>
      <c r="N18" s="24">
        <v>11500000</v>
      </c>
      <c r="O18" s="24">
        <v>11500000</v>
      </c>
      <c r="P18" s="24">
        <v>247823840</v>
      </c>
      <c r="Q18" s="24">
        <v>465745140</v>
      </c>
      <c r="R18" s="24">
        <v>1561520007</v>
      </c>
      <c r="S18" s="24">
        <v>959705009</v>
      </c>
      <c r="T18" s="24">
        <v>2538460886</v>
      </c>
      <c r="U18" s="24">
        <v>3615297599</v>
      </c>
      <c r="V18" s="24">
        <v>111390951</v>
      </c>
      <c r="W18" s="24">
        <v>226865928</v>
      </c>
      <c r="X18" s="24"/>
      <c r="Y18" s="24">
        <v>5025519</v>
      </c>
      <c r="Z18" s="24">
        <v>7000000</v>
      </c>
      <c r="AA18" s="24">
        <v>7000000</v>
      </c>
      <c r="AB18" s="24">
        <v>18500000</v>
      </c>
      <c r="AC18" s="24">
        <v>30209723</v>
      </c>
      <c r="AD18" s="9">
        <f t="shared" si="0"/>
        <v>5425296818</v>
      </c>
      <c r="AE18" s="9">
        <f t="shared" si="0"/>
        <v>6349982746</v>
      </c>
      <c r="AF18" s="24">
        <v>0</v>
      </c>
      <c r="AG18" s="24">
        <v>0</v>
      </c>
      <c r="AH18" s="24">
        <v>51545272</v>
      </c>
      <c r="AI18" s="24">
        <v>51545272</v>
      </c>
      <c r="AJ18" s="10">
        <f t="shared" si="1"/>
        <v>51545272</v>
      </c>
      <c r="AK18" s="10">
        <f t="shared" si="1"/>
        <v>51545272</v>
      </c>
      <c r="AL18" s="9">
        <f t="shared" si="2"/>
        <v>5476842090</v>
      </c>
      <c r="AM18" s="9">
        <f t="shared" si="2"/>
        <v>6401528018</v>
      </c>
      <c r="AN18" s="203"/>
      <c r="AO18" s="203"/>
      <c r="AP18" s="10">
        <v>60471059</v>
      </c>
      <c r="AQ18" s="10">
        <v>143524104</v>
      </c>
      <c r="AR18" s="10">
        <v>58244000</v>
      </c>
      <c r="AS18" s="10">
        <v>54139700</v>
      </c>
      <c r="AT18" s="10">
        <v>17</v>
      </c>
      <c r="AU18" s="10"/>
      <c r="AV18" s="10"/>
      <c r="AW18" s="10"/>
    </row>
    <row r="19" spans="1:49" s="36" customFormat="1" ht="11.25">
      <c r="A19" s="34" t="s">
        <v>21</v>
      </c>
      <c r="B19" s="46">
        <f aca="true" t="shared" si="5" ref="B19:AB19">SUM(B17:B18)</f>
        <v>1048496085</v>
      </c>
      <c r="C19" s="46">
        <f>SUM(C17:C18)</f>
        <v>1574846615</v>
      </c>
      <c r="D19" s="46">
        <f t="shared" si="5"/>
        <v>220807424</v>
      </c>
      <c r="E19" s="46">
        <f>SUM(E17:E18)</f>
        <v>280142784</v>
      </c>
      <c r="F19" s="46">
        <f t="shared" si="5"/>
        <v>1134949735</v>
      </c>
      <c r="G19" s="46">
        <f>SUM(G17:G18)</f>
        <v>1277278488</v>
      </c>
      <c r="H19" s="46">
        <f t="shared" si="5"/>
        <v>107843000</v>
      </c>
      <c r="I19" s="46">
        <f>SUM(I17:I18)</f>
        <v>115762500</v>
      </c>
      <c r="J19" s="46">
        <f t="shared" si="5"/>
        <v>0</v>
      </c>
      <c r="K19" s="46">
        <f>SUM(K17:K18)</f>
        <v>5156735</v>
      </c>
      <c r="L19" s="46">
        <f t="shared" si="5"/>
        <v>355126153</v>
      </c>
      <c r="M19" s="46">
        <f>SUM(M17:M18)</f>
        <v>418926746</v>
      </c>
      <c r="N19" s="46">
        <f t="shared" si="5"/>
        <v>11500000</v>
      </c>
      <c r="O19" s="46">
        <f>SUM(O17:O18)</f>
        <v>11500000</v>
      </c>
      <c r="P19" s="46">
        <f t="shared" si="5"/>
        <v>247823840</v>
      </c>
      <c r="Q19" s="46">
        <f>SUM(Q17:Q18)</f>
        <v>465753913</v>
      </c>
      <c r="R19" s="46">
        <f t="shared" si="5"/>
        <v>1561520007</v>
      </c>
      <c r="S19" s="46">
        <f>SUM(S17:S18)</f>
        <v>959705009</v>
      </c>
      <c r="T19" s="46">
        <f t="shared" si="5"/>
        <v>2569836932</v>
      </c>
      <c r="U19" s="46">
        <f>SUM(U17:U18)</f>
        <v>3684990887</v>
      </c>
      <c r="V19" s="46">
        <f t="shared" si="5"/>
        <v>133910844</v>
      </c>
      <c r="W19" s="46">
        <f>SUM(W17:W18)</f>
        <v>298937257</v>
      </c>
      <c r="X19" s="46">
        <f t="shared" si="5"/>
        <v>0</v>
      </c>
      <c r="Y19" s="46">
        <f>SUM(Y17:Y18)</f>
        <v>5025519</v>
      </c>
      <c r="Z19" s="46">
        <f t="shared" si="5"/>
        <v>10017680</v>
      </c>
      <c r="AA19" s="46">
        <f>SUM(AA17:AA18)</f>
        <v>10017680</v>
      </c>
      <c r="AB19" s="46">
        <f t="shared" si="5"/>
        <v>18500000</v>
      </c>
      <c r="AC19" s="46">
        <f>SUM(AC17:AC18)</f>
        <v>30209723</v>
      </c>
      <c r="AD19" s="9">
        <f t="shared" si="0"/>
        <v>7420331700</v>
      </c>
      <c r="AE19" s="9">
        <f t="shared" si="0"/>
        <v>9138253856</v>
      </c>
      <c r="AF19" s="46">
        <f>SUM(AF17:AF18)</f>
        <v>0</v>
      </c>
      <c r="AG19" s="46">
        <f>SUM(AG17:AG18)</f>
        <v>0</v>
      </c>
      <c r="AH19" s="46">
        <f>SUM(AH17:AH18)</f>
        <v>51545272</v>
      </c>
      <c r="AI19" s="46">
        <f>SUM(AI17:AI18)</f>
        <v>51545272</v>
      </c>
      <c r="AJ19" s="9">
        <f t="shared" si="1"/>
        <v>51545272</v>
      </c>
      <c r="AK19" s="9">
        <f t="shared" si="1"/>
        <v>51545272</v>
      </c>
      <c r="AL19" s="9">
        <f>AD19+AJ19</f>
        <v>7471876972</v>
      </c>
      <c r="AM19" s="9">
        <f>AE19+AK19</f>
        <v>9189799128</v>
      </c>
      <c r="AN19" s="203"/>
      <c r="AO19" s="203"/>
      <c r="AP19" s="9">
        <f aca="true" t="shared" si="6" ref="AP19:AW19">SUM(AP17:AP18)</f>
        <v>313842274</v>
      </c>
      <c r="AQ19" s="9">
        <f t="shared" si="6"/>
        <v>442736329</v>
      </c>
      <c r="AR19" s="9">
        <f t="shared" si="6"/>
        <v>58244000</v>
      </c>
      <c r="AS19" s="9">
        <f t="shared" si="6"/>
        <v>54139700</v>
      </c>
      <c r="AT19" s="9">
        <f t="shared" si="6"/>
        <v>285</v>
      </c>
      <c r="AU19" s="9">
        <f t="shared" si="6"/>
        <v>0</v>
      </c>
      <c r="AV19" s="9">
        <f t="shared" si="6"/>
        <v>500</v>
      </c>
      <c r="AW19" s="9">
        <f t="shared" si="6"/>
        <v>0</v>
      </c>
    </row>
    <row r="21" ht="11.25">
      <c r="AR21" s="1" t="s">
        <v>19</v>
      </c>
    </row>
    <row r="24" ht="11.25">
      <c r="Z24" s="7" t="s">
        <v>53</v>
      </c>
    </row>
    <row r="25" ht="11.25">
      <c r="A25" s="7" t="s">
        <v>53</v>
      </c>
    </row>
  </sheetData>
  <sheetProtection/>
  <mergeCells count="65">
    <mergeCell ref="AD3:AM3"/>
    <mergeCell ref="P3:AC3"/>
    <mergeCell ref="V7:W7"/>
    <mergeCell ref="X7:AC7"/>
    <mergeCell ref="X8:AC8"/>
    <mergeCell ref="A3:O3"/>
    <mergeCell ref="A4:O4"/>
    <mergeCell ref="AD7:AE7"/>
    <mergeCell ref="AF7:AG7"/>
    <mergeCell ref="AH7:AI7"/>
    <mergeCell ref="AP3:AW3"/>
    <mergeCell ref="P4:AC4"/>
    <mergeCell ref="AD4:AM4"/>
    <mergeCell ref="AP4:AW4"/>
    <mergeCell ref="B7:C7"/>
    <mergeCell ref="D7:E7"/>
    <mergeCell ref="F7:G7"/>
    <mergeCell ref="H7:I7"/>
    <mergeCell ref="J7:S7"/>
    <mergeCell ref="T7:U7"/>
    <mergeCell ref="AJ7:AK7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V8:W8"/>
    <mergeCell ref="AD8:AE8"/>
    <mergeCell ref="AF8:AG8"/>
    <mergeCell ref="AH8:AI8"/>
    <mergeCell ref="AJ8:AK8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AJ9:AK9"/>
    <mergeCell ref="N9:O9"/>
    <mergeCell ref="P9:Q9"/>
    <mergeCell ref="R9:S9"/>
    <mergeCell ref="T9:U9"/>
    <mergeCell ref="V9:W9"/>
    <mergeCell ref="X9:Y9"/>
    <mergeCell ref="AL9:AM9"/>
    <mergeCell ref="Z9:AA9"/>
    <mergeCell ref="AP9:AQ9"/>
    <mergeCell ref="AR9:AS9"/>
    <mergeCell ref="AT9:AU9"/>
    <mergeCell ref="AV9:AW9"/>
    <mergeCell ref="AB9:AC9"/>
    <mergeCell ref="AD9:AE9"/>
    <mergeCell ref="AF9:AG9"/>
    <mergeCell ref="AH9:A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5.75390625" style="7" bestFit="1" customWidth="1"/>
    <col min="7" max="7" width="9.625" style="7" bestFit="1" customWidth="1"/>
    <col min="8" max="8" width="8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4" width="7.875" style="7" bestFit="1" customWidth="1"/>
    <col min="15" max="15" width="8.75390625" style="7" bestFit="1" customWidth="1"/>
    <col min="16" max="16" width="10.875" style="18" bestFit="1" customWidth="1"/>
    <col min="17" max="17" width="5.75390625" style="18" bestFit="1" customWidth="1"/>
    <col min="18" max="19" width="8.75390625" style="198" bestFit="1" customWidth="1"/>
    <col min="20" max="20" width="11.875" style="198" bestFit="1" customWidth="1"/>
    <col min="21" max="22" width="10.875" style="198" customWidth="1"/>
    <col min="23" max="16384" width="9.125" style="7" customWidth="1"/>
  </cols>
  <sheetData>
    <row r="1" spans="1:20" ht="11.25">
      <c r="A1" s="7" t="s">
        <v>962</v>
      </c>
      <c r="T1" s="171" t="s">
        <v>963</v>
      </c>
    </row>
    <row r="2" ht="11.25">
      <c r="A2" s="7" t="s">
        <v>754</v>
      </c>
    </row>
    <row r="3" spans="1:22" ht="12.75" customHeight="1">
      <c r="A3" s="384" t="s">
        <v>60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867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66</v>
      </c>
      <c r="C7" s="39" t="s">
        <v>67</v>
      </c>
      <c r="D7" s="39" t="s">
        <v>68</v>
      </c>
      <c r="E7" s="39" t="s">
        <v>69</v>
      </c>
      <c r="F7" s="385" t="s">
        <v>70</v>
      </c>
      <c r="G7" s="387"/>
      <c r="H7" s="387"/>
      <c r="I7" s="387"/>
      <c r="J7" s="386"/>
      <c r="K7" s="39" t="s">
        <v>71</v>
      </c>
      <c r="L7" s="39" t="s">
        <v>72</v>
      </c>
      <c r="M7" s="385" t="s">
        <v>73</v>
      </c>
      <c r="N7" s="387"/>
      <c r="O7" s="386"/>
      <c r="P7" s="40" t="s">
        <v>74</v>
      </c>
      <c r="Q7" s="39" t="s">
        <v>75</v>
      </c>
      <c r="R7" s="39" t="s">
        <v>326</v>
      </c>
      <c r="S7" s="40" t="s">
        <v>77</v>
      </c>
      <c r="T7" s="40" t="s">
        <v>78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39</v>
      </c>
      <c r="G8" s="379"/>
      <c r="H8" s="379"/>
      <c r="I8" s="379"/>
      <c r="J8" s="379"/>
      <c r="K8" s="27"/>
      <c r="L8" s="27"/>
      <c r="M8" s="379" t="s">
        <v>40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23</v>
      </c>
      <c r="C9" s="114" t="s">
        <v>792</v>
      </c>
      <c r="D9" s="114" t="s">
        <v>24</v>
      </c>
      <c r="E9" s="114" t="s">
        <v>41</v>
      </c>
      <c r="F9" s="114" t="s">
        <v>56</v>
      </c>
      <c r="G9" s="114" t="s">
        <v>596</v>
      </c>
      <c r="H9" s="114" t="s">
        <v>42</v>
      </c>
      <c r="I9" s="114" t="s">
        <v>598</v>
      </c>
      <c r="J9" s="114" t="s">
        <v>43</v>
      </c>
      <c r="K9" s="114" t="s">
        <v>55</v>
      </c>
      <c r="L9" s="114" t="s">
        <v>44</v>
      </c>
      <c r="M9" s="114" t="s">
        <v>599</v>
      </c>
      <c r="N9" s="114" t="s">
        <v>45</v>
      </c>
      <c r="O9" s="114" t="s">
        <v>46</v>
      </c>
      <c r="P9" s="115" t="s">
        <v>57</v>
      </c>
      <c r="Q9" s="114" t="s">
        <v>47</v>
      </c>
      <c r="R9" s="114" t="s">
        <v>791</v>
      </c>
      <c r="S9" s="115" t="s">
        <v>58</v>
      </c>
      <c r="T9" s="115" t="s">
        <v>48</v>
      </c>
      <c r="U9" s="201"/>
      <c r="V9" s="201"/>
    </row>
    <row r="10" spans="1:22" s="32" customFormat="1" ht="22.5">
      <c r="A10" s="28"/>
      <c r="B10" s="28" t="s">
        <v>38</v>
      </c>
      <c r="C10" s="28" t="s">
        <v>38</v>
      </c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 t="s">
        <v>38</v>
      </c>
      <c r="P10" s="31" t="s">
        <v>38</v>
      </c>
      <c r="Q10" s="28" t="s">
        <v>38</v>
      </c>
      <c r="R10" s="28" t="s">
        <v>38</v>
      </c>
      <c r="S10" s="28" t="s">
        <v>38</v>
      </c>
      <c r="T10" s="31" t="s">
        <v>38</v>
      </c>
      <c r="U10" s="202"/>
      <c r="V10" s="202"/>
    </row>
    <row r="11" spans="1:22" ht="11.25">
      <c r="A11" s="6" t="s">
        <v>17</v>
      </c>
      <c r="B11" s="10">
        <v>161888037</v>
      </c>
      <c r="C11" s="10">
        <v>32499281</v>
      </c>
      <c r="D11" s="10">
        <v>282855535</v>
      </c>
      <c r="E11" s="10"/>
      <c r="F11" s="10"/>
      <c r="G11" s="10"/>
      <c r="H11" s="10"/>
      <c r="I11" s="10"/>
      <c r="J11" s="10"/>
      <c r="K11" s="10">
        <v>2750000</v>
      </c>
      <c r="L11" s="10">
        <v>3000000</v>
      </c>
      <c r="M11" s="10"/>
      <c r="N11" s="10"/>
      <c r="O11" s="10"/>
      <c r="P11" s="9">
        <f aca="true" t="shared" si="0" ref="P11:P19">B11+C11+D11+E11+F11+G11+H11+I11+J11+K11+L11+M11+N11+O11</f>
        <v>482992853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482992853</v>
      </c>
      <c r="U11" s="203"/>
      <c r="V11" s="203"/>
    </row>
    <row r="12" spans="1:22" ht="11.25">
      <c r="A12" s="6" t="s">
        <v>49</v>
      </c>
      <c r="B12" s="10">
        <v>277283421</v>
      </c>
      <c r="C12" s="10">
        <v>55902677</v>
      </c>
      <c r="D12" s="10">
        <v>106238555</v>
      </c>
      <c r="E12" s="10"/>
      <c r="F12" s="10"/>
      <c r="G12" s="10"/>
      <c r="H12" s="10"/>
      <c r="I12" s="10"/>
      <c r="J12" s="10"/>
      <c r="K12" s="10">
        <v>2000000</v>
      </c>
      <c r="L12" s="10"/>
      <c r="M12" s="10"/>
      <c r="N12" s="10"/>
      <c r="O12" s="10"/>
      <c r="P12" s="9">
        <f t="shared" si="0"/>
        <v>441424653</v>
      </c>
      <c r="Q12" s="10"/>
      <c r="R12" s="10"/>
      <c r="S12" s="10">
        <f t="shared" si="1"/>
        <v>0</v>
      </c>
      <c r="T12" s="9">
        <f t="shared" si="2"/>
        <v>441424653</v>
      </c>
      <c r="U12" s="203"/>
      <c r="V12" s="203"/>
    </row>
    <row r="13" spans="1:22" ht="11.25">
      <c r="A13" s="6" t="s">
        <v>50</v>
      </c>
      <c r="B13" s="10">
        <v>26539484</v>
      </c>
      <c r="C13" s="10">
        <v>5263560</v>
      </c>
      <c r="D13" s="10">
        <v>15298925</v>
      </c>
      <c r="E13" s="10"/>
      <c r="F13" s="10"/>
      <c r="G13" s="10"/>
      <c r="H13" s="10"/>
      <c r="I13" s="10"/>
      <c r="J13" s="10"/>
      <c r="K13" s="10">
        <v>12326046</v>
      </c>
      <c r="L13" s="10">
        <v>16519893</v>
      </c>
      <c r="M13" s="10"/>
      <c r="N13" s="10"/>
      <c r="O13" s="10"/>
      <c r="P13" s="9">
        <f t="shared" si="0"/>
        <v>75947908</v>
      </c>
      <c r="Q13" s="10"/>
      <c r="R13" s="10"/>
      <c r="S13" s="10">
        <f t="shared" si="1"/>
        <v>0</v>
      </c>
      <c r="T13" s="9">
        <f t="shared" si="2"/>
        <v>75947908</v>
      </c>
      <c r="U13" s="203"/>
      <c r="V13" s="203"/>
    </row>
    <row r="14" spans="1:22" ht="11.25">
      <c r="A14" s="6" t="s">
        <v>51</v>
      </c>
      <c r="B14" s="10">
        <v>50290384</v>
      </c>
      <c r="C14" s="10">
        <v>10277057</v>
      </c>
      <c r="D14" s="10">
        <v>37889308</v>
      </c>
      <c r="E14" s="10"/>
      <c r="F14" s="10"/>
      <c r="G14" s="10"/>
      <c r="H14" s="10"/>
      <c r="I14" s="10"/>
      <c r="J14" s="10"/>
      <c r="K14" s="10">
        <v>1500000</v>
      </c>
      <c r="L14" s="10"/>
      <c r="M14" s="10"/>
      <c r="N14" s="10"/>
      <c r="O14" s="10"/>
      <c r="P14" s="9">
        <f t="shared" si="0"/>
        <v>99956749</v>
      </c>
      <c r="Q14" s="10"/>
      <c r="R14" s="10"/>
      <c r="S14" s="10">
        <f t="shared" si="1"/>
        <v>0</v>
      </c>
      <c r="T14" s="9">
        <f t="shared" si="2"/>
        <v>99956749</v>
      </c>
      <c r="U14" s="203"/>
      <c r="V14" s="203"/>
    </row>
    <row r="15" spans="1:22" ht="11.25">
      <c r="A15" s="6" t="s">
        <v>18</v>
      </c>
      <c r="B15" s="10">
        <v>94929000</v>
      </c>
      <c r="C15" s="10">
        <v>18599000</v>
      </c>
      <c r="D15" s="10">
        <v>225027000</v>
      </c>
      <c r="E15" s="10"/>
      <c r="F15" s="10"/>
      <c r="G15" s="10"/>
      <c r="H15" s="10"/>
      <c r="I15" s="10"/>
      <c r="J15" s="10"/>
      <c r="K15" s="10">
        <v>3000000</v>
      </c>
      <c r="L15" s="10">
        <v>3000000</v>
      </c>
      <c r="M15" s="10"/>
      <c r="N15" s="10"/>
      <c r="O15" s="10"/>
      <c r="P15" s="9">
        <f t="shared" si="0"/>
        <v>344555000</v>
      </c>
      <c r="Q15" s="10"/>
      <c r="R15" s="10"/>
      <c r="S15" s="10">
        <f t="shared" si="1"/>
        <v>0</v>
      </c>
      <c r="T15" s="9">
        <f t="shared" si="2"/>
        <v>344555000</v>
      </c>
      <c r="U15" s="203"/>
      <c r="V15" s="203"/>
    </row>
    <row r="16" spans="1:22" ht="11.25">
      <c r="A16" s="6" t="s">
        <v>54</v>
      </c>
      <c r="B16" s="10">
        <v>325230275</v>
      </c>
      <c r="C16" s="10">
        <v>72838764</v>
      </c>
      <c r="D16" s="10">
        <v>126657000</v>
      </c>
      <c r="E16" s="10"/>
      <c r="F16" s="10"/>
      <c r="G16" s="10">
        <v>2000000</v>
      </c>
      <c r="H16" s="10"/>
      <c r="I16" s="10"/>
      <c r="J16" s="10"/>
      <c r="K16" s="10">
        <v>9800000</v>
      </c>
      <c r="L16" s="10"/>
      <c r="M16" s="10"/>
      <c r="N16" s="10">
        <v>3017680</v>
      </c>
      <c r="O16" s="10"/>
      <c r="P16" s="9">
        <f t="shared" si="0"/>
        <v>539543719</v>
      </c>
      <c r="Q16" s="10">
        <v>0</v>
      </c>
      <c r="R16" s="10">
        <v>0</v>
      </c>
      <c r="S16" s="10">
        <f t="shared" si="1"/>
        <v>0</v>
      </c>
      <c r="T16" s="9">
        <f t="shared" si="2"/>
        <v>539543719</v>
      </c>
      <c r="U16" s="203"/>
      <c r="V16" s="203"/>
    </row>
    <row r="17" spans="1:22" s="36" customFormat="1" ht="22.5">
      <c r="A17" s="38" t="s">
        <v>52</v>
      </c>
      <c r="B17" s="46">
        <f>SUM(B11:B16)</f>
        <v>936160601</v>
      </c>
      <c r="C17" s="46">
        <f aca="true" t="shared" si="3" ref="C17:O17">SUM(C11:C16)</f>
        <v>195380339</v>
      </c>
      <c r="D17" s="46">
        <f t="shared" si="3"/>
        <v>793966323</v>
      </c>
      <c r="E17" s="46">
        <f t="shared" si="3"/>
        <v>0</v>
      </c>
      <c r="F17" s="46">
        <f t="shared" si="3"/>
        <v>0</v>
      </c>
      <c r="G17" s="46">
        <f t="shared" si="3"/>
        <v>2000000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31376046</v>
      </c>
      <c r="L17" s="46">
        <f t="shared" si="3"/>
        <v>22519893</v>
      </c>
      <c r="M17" s="46">
        <f t="shared" si="3"/>
        <v>0</v>
      </c>
      <c r="N17" s="46">
        <f t="shared" si="3"/>
        <v>3017680</v>
      </c>
      <c r="O17" s="46">
        <f t="shared" si="3"/>
        <v>0</v>
      </c>
      <c r="P17" s="9">
        <f t="shared" si="0"/>
        <v>1984420882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1984420882</v>
      </c>
      <c r="U17" s="203"/>
      <c r="V17" s="203"/>
    </row>
    <row r="18" spans="1:22" s="35" customFormat="1" ht="11.25">
      <c r="A18" s="33" t="s">
        <v>20</v>
      </c>
      <c r="B18" s="24">
        <v>54807861</v>
      </c>
      <c r="C18" s="24">
        <v>11293264</v>
      </c>
      <c r="D18" s="24">
        <v>64028333</v>
      </c>
      <c r="E18" s="24">
        <v>105560000</v>
      </c>
      <c r="F18" s="24"/>
      <c r="G18" s="24">
        <v>350071153</v>
      </c>
      <c r="H18" s="24">
        <v>11500000</v>
      </c>
      <c r="I18" s="24">
        <v>56262174</v>
      </c>
      <c r="J18" s="24">
        <v>218169037</v>
      </c>
      <c r="K18" s="24">
        <v>859678950</v>
      </c>
      <c r="L18" s="24">
        <v>103185250</v>
      </c>
      <c r="M18" s="24"/>
      <c r="N18" s="24"/>
      <c r="O18" s="24">
        <v>500000</v>
      </c>
      <c r="P18" s="9">
        <f t="shared" si="0"/>
        <v>1835056022</v>
      </c>
      <c r="Q18" s="24">
        <v>0</v>
      </c>
      <c r="R18" s="24">
        <v>51545272</v>
      </c>
      <c r="S18" s="10">
        <f t="shared" si="1"/>
        <v>51545272</v>
      </c>
      <c r="T18" s="9">
        <f t="shared" si="2"/>
        <v>1886601294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990968462</v>
      </c>
      <c r="C19" s="46">
        <f t="shared" si="4"/>
        <v>206673603</v>
      </c>
      <c r="D19" s="46">
        <f t="shared" si="4"/>
        <v>857994656</v>
      </c>
      <c r="E19" s="46">
        <f t="shared" si="4"/>
        <v>105560000</v>
      </c>
      <c r="F19" s="46">
        <f t="shared" si="4"/>
        <v>0</v>
      </c>
      <c r="G19" s="46">
        <f t="shared" si="4"/>
        <v>352071153</v>
      </c>
      <c r="H19" s="46">
        <f t="shared" si="4"/>
        <v>11500000</v>
      </c>
      <c r="I19" s="46">
        <f t="shared" si="4"/>
        <v>56262174</v>
      </c>
      <c r="J19" s="46">
        <f t="shared" si="4"/>
        <v>218169037</v>
      </c>
      <c r="K19" s="46">
        <f t="shared" si="4"/>
        <v>891054996</v>
      </c>
      <c r="L19" s="46">
        <f t="shared" si="4"/>
        <v>125705143</v>
      </c>
      <c r="M19" s="46">
        <f t="shared" si="4"/>
        <v>0</v>
      </c>
      <c r="N19" s="46">
        <f t="shared" si="4"/>
        <v>3017680</v>
      </c>
      <c r="O19" s="46">
        <f t="shared" si="4"/>
        <v>500000</v>
      </c>
      <c r="P19" s="9">
        <f t="shared" si="0"/>
        <v>3819476904</v>
      </c>
      <c r="Q19" s="46">
        <f>SUM(Q17:Q18)</f>
        <v>0</v>
      </c>
      <c r="R19" s="46">
        <f>SUM(R17:R18)</f>
        <v>51545272</v>
      </c>
      <c r="S19" s="9">
        <f t="shared" si="1"/>
        <v>51545272</v>
      </c>
      <c r="T19" s="9">
        <f>P19+S19</f>
        <v>3871022176</v>
      </c>
      <c r="U19" s="203"/>
      <c r="V19" s="203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9.625" style="7" bestFit="1" customWidth="1"/>
    <col min="5" max="5" width="7.875" style="7" bestFit="1" customWidth="1"/>
    <col min="6" max="6" width="5.75390625" style="7" bestFit="1" customWidth="1"/>
    <col min="7" max="7" width="7.875" style="7" bestFit="1" customWidth="1"/>
    <col min="8" max="8" width="5.75390625" style="7" bestFit="1" customWidth="1"/>
    <col min="9" max="9" width="9.625" style="7" bestFit="1" customWidth="1"/>
    <col min="10" max="11" width="10.875" style="7" bestFit="1" customWidth="1"/>
    <col min="12" max="12" width="9.625" style="7" bestFit="1" customWidth="1"/>
    <col min="13" max="13" width="5.375" style="7" bestFit="1" customWidth="1"/>
    <col min="14" max="15" width="8.75390625" style="7" bestFit="1" customWidth="1"/>
    <col min="16" max="16" width="10.875" style="18" bestFit="1" customWidth="1"/>
    <col min="17" max="17" width="5.75390625" style="18" bestFit="1" customWidth="1"/>
    <col min="18" max="19" width="5.75390625" style="198" bestFit="1" customWidth="1"/>
    <col min="20" max="20" width="10.75390625" style="198" customWidth="1"/>
    <col min="21" max="22" width="10.875" style="198" customWidth="1"/>
    <col min="23" max="16384" width="9.125" style="7" customWidth="1"/>
  </cols>
  <sheetData>
    <row r="1" spans="1:20" ht="11.25">
      <c r="A1" s="7" t="s">
        <v>965</v>
      </c>
      <c r="T1" s="171" t="s">
        <v>964</v>
      </c>
    </row>
    <row r="2" ht="11.25">
      <c r="A2" s="7" t="s">
        <v>754</v>
      </c>
    </row>
    <row r="3" spans="1:22" ht="12.75" customHeight="1">
      <c r="A3" s="384" t="s">
        <v>60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867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66</v>
      </c>
      <c r="C7" s="39" t="s">
        <v>67</v>
      </c>
      <c r="D7" s="39" t="s">
        <v>68</v>
      </c>
      <c r="E7" s="39" t="s">
        <v>69</v>
      </c>
      <c r="F7" s="385" t="s">
        <v>70</v>
      </c>
      <c r="G7" s="387"/>
      <c r="H7" s="387"/>
      <c r="I7" s="387"/>
      <c r="J7" s="386"/>
      <c r="K7" s="39" t="s">
        <v>71</v>
      </c>
      <c r="L7" s="39" t="s">
        <v>72</v>
      </c>
      <c r="M7" s="385" t="s">
        <v>73</v>
      </c>
      <c r="N7" s="387"/>
      <c r="O7" s="386"/>
      <c r="P7" s="40" t="s">
        <v>74</v>
      </c>
      <c r="Q7" s="39" t="s">
        <v>75</v>
      </c>
      <c r="R7" s="39" t="s">
        <v>326</v>
      </c>
      <c r="S7" s="40" t="s">
        <v>77</v>
      </c>
      <c r="T7" s="40" t="s">
        <v>78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39</v>
      </c>
      <c r="G8" s="379"/>
      <c r="H8" s="379"/>
      <c r="I8" s="379"/>
      <c r="J8" s="379"/>
      <c r="K8" s="27"/>
      <c r="L8" s="27"/>
      <c r="M8" s="379" t="s">
        <v>40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23</v>
      </c>
      <c r="C9" s="114" t="s">
        <v>792</v>
      </c>
      <c r="D9" s="114" t="s">
        <v>24</v>
      </c>
      <c r="E9" s="114" t="s">
        <v>41</v>
      </c>
      <c r="F9" s="114" t="s">
        <v>56</v>
      </c>
      <c r="G9" s="114" t="s">
        <v>596</v>
      </c>
      <c r="H9" s="114" t="s">
        <v>42</v>
      </c>
      <c r="I9" s="114" t="s">
        <v>598</v>
      </c>
      <c r="J9" s="114" t="s">
        <v>43</v>
      </c>
      <c r="K9" s="114" t="s">
        <v>55</v>
      </c>
      <c r="L9" s="114" t="s">
        <v>44</v>
      </c>
      <c r="M9" s="114" t="s">
        <v>599</v>
      </c>
      <c r="N9" s="114" t="s">
        <v>45</v>
      </c>
      <c r="O9" s="114" t="s">
        <v>46</v>
      </c>
      <c r="P9" s="115" t="s">
        <v>57</v>
      </c>
      <c r="Q9" s="114" t="s">
        <v>47</v>
      </c>
      <c r="R9" s="114" t="s">
        <v>791</v>
      </c>
      <c r="S9" s="115" t="s">
        <v>58</v>
      </c>
      <c r="T9" s="115" t="s">
        <v>48</v>
      </c>
      <c r="U9" s="201"/>
      <c r="V9" s="201"/>
    </row>
    <row r="10" spans="1:22" s="32" customFormat="1" ht="22.5">
      <c r="A10" s="28"/>
      <c r="B10" s="28" t="s">
        <v>38</v>
      </c>
      <c r="C10" s="28" t="s">
        <v>38</v>
      </c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 t="s">
        <v>38</v>
      </c>
      <c r="P10" s="31" t="s">
        <v>38</v>
      </c>
      <c r="Q10" s="28" t="s">
        <v>38</v>
      </c>
      <c r="R10" s="28" t="s">
        <v>38</v>
      </c>
      <c r="S10" s="28" t="s">
        <v>38</v>
      </c>
      <c r="T10" s="31" t="s">
        <v>38</v>
      </c>
      <c r="U10" s="202"/>
      <c r="V10" s="202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3"/>
      <c r="V11" s="203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3"/>
      <c r="V12" s="203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3"/>
      <c r="V13" s="203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3"/>
      <c r="V14" s="203"/>
    </row>
    <row r="15" spans="1:22" ht="11.25">
      <c r="A15" s="6" t="s">
        <v>18</v>
      </c>
      <c r="B15" s="10">
        <v>1705000</v>
      </c>
      <c r="C15" s="10">
        <v>299000</v>
      </c>
      <c r="D15" s="10">
        <v>8610000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10614000</v>
      </c>
      <c r="Q15" s="10"/>
      <c r="R15" s="10"/>
      <c r="S15" s="10">
        <f t="shared" si="1"/>
        <v>0</v>
      </c>
      <c r="T15" s="9">
        <f t="shared" si="2"/>
        <v>10614000</v>
      </c>
      <c r="U15" s="203"/>
      <c r="V15" s="203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3"/>
      <c r="V16" s="203"/>
    </row>
    <row r="17" spans="1:22" s="36" customFormat="1" ht="22.5">
      <c r="A17" s="38" t="s">
        <v>52</v>
      </c>
      <c r="B17" s="46">
        <f>SUM(B11:B16)</f>
        <v>1705000</v>
      </c>
      <c r="C17" s="46">
        <f aca="true" t="shared" si="3" ref="C17:O17">SUM(C11:C16)</f>
        <v>299000</v>
      </c>
      <c r="D17" s="46">
        <f t="shared" si="3"/>
        <v>8610000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10614000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10614000</v>
      </c>
      <c r="U17" s="203"/>
      <c r="V17" s="203"/>
    </row>
    <row r="18" spans="1:22" s="35" customFormat="1" ht="11.25">
      <c r="A18" s="33" t="s">
        <v>20</v>
      </c>
      <c r="B18" s="24">
        <v>20621344</v>
      </c>
      <c r="C18" s="24">
        <v>7231275</v>
      </c>
      <c r="D18" s="24">
        <v>199330937</v>
      </c>
      <c r="E18" s="24">
        <v>2283000</v>
      </c>
      <c r="F18" s="24"/>
      <c r="G18" s="24">
        <v>1140000</v>
      </c>
      <c r="H18" s="24"/>
      <c r="I18" s="24">
        <v>191511666</v>
      </c>
      <c r="J18" s="24">
        <v>1010890431</v>
      </c>
      <c r="K18" s="24">
        <v>1674361936</v>
      </c>
      <c r="L18" s="24">
        <v>8205701</v>
      </c>
      <c r="M18" s="24"/>
      <c r="N18" s="24">
        <v>7000000</v>
      </c>
      <c r="O18" s="24">
        <v>18000000</v>
      </c>
      <c r="P18" s="9">
        <f>B18+C18+D18+E18+F18+G18+H18+I18+J18+K18+L18+M18+N18+O18</f>
        <v>3140576290</v>
      </c>
      <c r="Q18" s="24">
        <v>0</v>
      </c>
      <c r="R18" s="24"/>
      <c r="S18" s="10">
        <f t="shared" si="1"/>
        <v>0</v>
      </c>
      <c r="T18" s="9">
        <f t="shared" si="2"/>
        <v>3140576290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22326344</v>
      </c>
      <c r="C19" s="46">
        <f t="shared" si="4"/>
        <v>7530275</v>
      </c>
      <c r="D19" s="46">
        <f t="shared" si="4"/>
        <v>207940937</v>
      </c>
      <c r="E19" s="46">
        <f t="shared" si="4"/>
        <v>2283000</v>
      </c>
      <c r="F19" s="46">
        <f t="shared" si="4"/>
        <v>0</v>
      </c>
      <c r="G19" s="46">
        <f t="shared" si="4"/>
        <v>1140000</v>
      </c>
      <c r="H19" s="46">
        <f t="shared" si="4"/>
        <v>0</v>
      </c>
      <c r="I19" s="46">
        <f t="shared" si="4"/>
        <v>191511666</v>
      </c>
      <c r="J19" s="46">
        <f t="shared" si="4"/>
        <v>1010890431</v>
      </c>
      <c r="K19" s="46">
        <f t="shared" si="4"/>
        <v>1674361936</v>
      </c>
      <c r="L19" s="46">
        <f t="shared" si="4"/>
        <v>8205701</v>
      </c>
      <c r="M19" s="46">
        <f t="shared" si="4"/>
        <v>0</v>
      </c>
      <c r="N19" s="46">
        <f t="shared" si="4"/>
        <v>7000000</v>
      </c>
      <c r="O19" s="46">
        <f t="shared" si="4"/>
        <v>18000000</v>
      </c>
      <c r="P19" s="9">
        <f t="shared" si="0"/>
        <v>3151190290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3151190290</v>
      </c>
      <c r="U19" s="203"/>
      <c r="V19" s="203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6" width="5.75390625" style="7" bestFit="1" customWidth="1"/>
    <col min="7" max="7" width="7.875" style="7" bestFit="1" customWidth="1"/>
    <col min="8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8" bestFit="1" customWidth="1"/>
    <col min="17" max="17" width="5.75390625" style="18" bestFit="1" customWidth="1"/>
    <col min="18" max="19" width="5.75390625" style="198" bestFit="1" customWidth="1"/>
    <col min="20" max="20" width="10.125" style="198" customWidth="1"/>
    <col min="21" max="22" width="10.875" style="198" customWidth="1"/>
    <col min="23" max="16384" width="9.125" style="7" customWidth="1"/>
  </cols>
  <sheetData>
    <row r="1" spans="1:20" ht="11.25">
      <c r="A1" s="7" t="s">
        <v>967</v>
      </c>
      <c r="T1" s="171" t="s">
        <v>966</v>
      </c>
    </row>
    <row r="2" ht="11.25">
      <c r="A2" s="7" t="s">
        <v>754</v>
      </c>
    </row>
    <row r="3" spans="1:22" ht="12.75" customHeight="1">
      <c r="A3" s="384" t="s">
        <v>60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7"/>
      <c r="V3" s="37"/>
    </row>
    <row r="4" spans="1:22" ht="12.75" customHeight="1">
      <c r="A4" s="384" t="s">
        <v>867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7"/>
      <c r="V4" s="37"/>
    </row>
    <row r="5" spans="4:16" ht="12.75" customHeight="1">
      <c r="D5" s="384"/>
      <c r="E5" s="384"/>
      <c r="F5" s="384"/>
      <c r="G5" s="384"/>
      <c r="H5" s="384"/>
      <c r="I5" s="37"/>
      <c r="J5" s="37"/>
      <c r="K5" s="37"/>
      <c r="M5" s="384"/>
      <c r="N5" s="384"/>
      <c r="O5" s="384"/>
      <c r="P5" s="7"/>
    </row>
    <row r="7" spans="1:22" ht="11.25">
      <c r="A7" s="39"/>
      <c r="B7" s="39" t="s">
        <v>66</v>
      </c>
      <c r="C7" s="39" t="s">
        <v>67</v>
      </c>
      <c r="D7" s="39" t="s">
        <v>68</v>
      </c>
      <c r="E7" s="39" t="s">
        <v>69</v>
      </c>
      <c r="F7" s="385" t="s">
        <v>70</v>
      </c>
      <c r="G7" s="387"/>
      <c r="H7" s="387"/>
      <c r="I7" s="387"/>
      <c r="J7" s="386"/>
      <c r="K7" s="39" t="s">
        <v>71</v>
      </c>
      <c r="L7" s="39" t="s">
        <v>72</v>
      </c>
      <c r="M7" s="385" t="s">
        <v>73</v>
      </c>
      <c r="N7" s="387"/>
      <c r="O7" s="386"/>
      <c r="P7" s="40" t="s">
        <v>74</v>
      </c>
      <c r="Q7" s="39" t="s">
        <v>75</v>
      </c>
      <c r="R7" s="39" t="s">
        <v>326</v>
      </c>
      <c r="S7" s="40" t="s">
        <v>77</v>
      </c>
      <c r="T7" s="40" t="s">
        <v>78</v>
      </c>
      <c r="U7" s="199"/>
      <c r="V7" s="199"/>
    </row>
    <row r="8" spans="1:22" s="30" customFormat="1" ht="11.25" customHeight="1">
      <c r="A8" s="27"/>
      <c r="B8" s="27"/>
      <c r="C8" s="27"/>
      <c r="D8" s="27"/>
      <c r="E8" s="27"/>
      <c r="F8" s="379" t="s">
        <v>39</v>
      </c>
      <c r="G8" s="379"/>
      <c r="H8" s="379"/>
      <c r="I8" s="379"/>
      <c r="J8" s="379"/>
      <c r="K8" s="27"/>
      <c r="L8" s="27"/>
      <c r="M8" s="379" t="s">
        <v>40</v>
      </c>
      <c r="N8" s="379"/>
      <c r="O8" s="379"/>
      <c r="P8" s="29"/>
      <c r="Q8" s="27"/>
      <c r="R8" s="27"/>
      <c r="S8" s="29"/>
      <c r="T8" s="29"/>
      <c r="U8" s="200"/>
      <c r="V8" s="200"/>
    </row>
    <row r="9" spans="1:22" s="32" customFormat="1" ht="101.25">
      <c r="A9" s="28" t="s">
        <v>13</v>
      </c>
      <c r="B9" s="114" t="s">
        <v>23</v>
      </c>
      <c r="C9" s="114" t="s">
        <v>792</v>
      </c>
      <c r="D9" s="114" t="s">
        <v>24</v>
      </c>
      <c r="E9" s="114" t="s">
        <v>41</v>
      </c>
      <c r="F9" s="114" t="s">
        <v>56</v>
      </c>
      <c r="G9" s="114" t="s">
        <v>596</v>
      </c>
      <c r="H9" s="114" t="s">
        <v>42</v>
      </c>
      <c r="I9" s="114" t="s">
        <v>598</v>
      </c>
      <c r="J9" s="114" t="s">
        <v>43</v>
      </c>
      <c r="K9" s="114" t="s">
        <v>55</v>
      </c>
      <c r="L9" s="114" t="s">
        <v>44</v>
      </c>
      <c r="M9" s="114" t="s">
        <v>599</v>
      </c>
      <c r="N9" s="114" t="s">
        <v>45</v>
      </c>
      <c r="O9" s="114" t="s">
        <v>46</v>
      </c>
      <c r="P9" s="115" t="s">
        <v>57</v>
      </c>
      <c r="Q9" s="114" t="s">
        <v>47</v>
      </c>
      <c r="R9" s="114" t="s">
        <v>791</v>
      </c>
      <c r="S9" s="115" t="s">
        <v>58</v>
      </c>
      <c r="T9" s="115" t="s">
        <v>48</v>
      </c>
      <c r="U9" s="201"/>
      <c r="V9" s="201"/>
    </row>
    <row r="10" spans="1:22" s="32" customFormat="1" ht="22.5">
      <c r="A10" s="28"/>
      <c r="B10" s="28" t="s">
        <v>38</v>
      </c>
      <c r="C10" s="28" t="s">
        <v>38</v>
      </c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 t="s">
        <v>38</v>
      </c>
      <c r="P10" s="31" t="s">
        <v>38</v>
      </c>
      <c r="Q10" s="28" t="s">
        <v>38</v>
      </c>
      <c r="R10" s="28" t="s">
        <v>38</v>
      </c>
      <c r="S10" s="28" t="s">
        <v>38</v>
      </c>
      <c r="T10" s="31" t="s">
        <v>38</v>
      </c>
      <c r="U10" s="202"/>
      <c r="V10" s="202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203"/>
      <c r="V11" s="203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203"/>
      <c r="V12" s="203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203"/>
      <c r="V13" s="203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203"/>
      <c r="V14" s="203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203"/>
      <c r="V15" s="203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203"/>
      <c r="V16" s="203"/>
    </row>
    <row r="17" spans="1:22" s="36" customFormat="1" ht="22.5">
      <c r="A17" s="38" t="s">
        <v>52</v>
      </c>
      <c r="B17" s="46">
        <f>SUM(B11:B16)</f>
        <v>0</v>
      </c>
      <c r="C17" s="46">
        <f aca="true" t="shared" si="3" ref="C17:O17">SUM(C11:C16)</f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9">
        <f t="shared" si="0"/>
        <v>0</v>
      </c>
      <c r="Q17" s="46">
        <f>SUM(Q11:Q16)</f>
        <v>0</v>
      </c>
      <c r="R17" s="46">
        <f>SUM(R11:R16)</f>
        <v>0</v>
      </c>
      <c r="S17" s="9">
        <f t="shared" si="1"/>
        <v>0</v>
      </c>
      <c r="T17" s="9">
        <f>P17+S17</f>
        <v>0</v>
      </c>
      <c r="U17" s="203"/>
      <c r="V17" s="203"/>
    </row>
    <row r="18" spans="1:22" s="35" customFormat="1" ht="11.25">
      <c r="A18" s="33" t="s">
        <v>20</v>
      </c>
      <c r="B18" s="24">
        <v>35201279</v>
      </c>
      <c r="C18" s="24">
        <v>6603546</v>
      </c>
      <c r="D18" s="24">
        <v>69014142</v>
      </c>
      <c r="E18" s="24"/>
      <c r="F18" s="24"/>
      <c r="G18" s="24">
        <v>1915000</v>
      </c>
      <c r="H18" s="24"/>
      <c r="I18" s="24">
        <v>50000</v>
      </c>
      <c r="J18" s="24">
        <v>332460539</v>
      </c>
      <c r="K18" s="24">
        <v>4420000</v>
      </c>
      <c r="L18" s="24"/>
      <c r="M18" s="24"/>
      <c r="N18" s="24"/>
      <c r="O18" s="24"/>
      <c r="P18" s="9">
        <f t="shared" si="0"/>
        <v>449664506</v>
      </c>
      <c r="Q18" s="24">
        <v>0</v>
      </c>
      <c r="R18" s="24"/>
      <c r="S18" s="10">
        <f t="shared" si="1"/>
        <v>0</v>
      </c>
      <c r="T18" s="9">
        <f t="shared" si="2"/>
        <v>449664506</v>
      </c>
      <c r="U18" s="203"/>
      <c r="V18" s="203"/>
    </row>
    <row r="19" spans="1:22" s="36" customFormat="1" ht="11.25">
      <c r="A19" s="34" t="s">
        <v>21</v>
      </c>
      <c r="B19" s="46">
        <f aca="true" t="shared" si="4" ref="B19:O19">SUM(B17:B18)</f>
        <v>35201279</v>
      </c>
      <c r="C19" s="46">
        <f t="shared" si="4"/>
        <v>6603546</v>
      </c>
      <c r="D19" s="46">
        <f t="shared" si="4"/>
        <v>69014142</v>
      </c>
      <c r="E19" s="46">
        <f t="shared" si="4"/>
        <v>0</v>
      </c>
      <c r="F19" s="46">
        <f t="shared" si="4"/>
        <v>0</v>
      </c>
      <c r="G19" s="46">
        <f t="shared" si="4"/>
        <v>1915000</v>
      </c>
      <c r="H19" s="46">
        <f t="shared" si="4"/>
        <v>0</v>
      </c>
      <c r="I19" s="46">
        <f t="shared" si="4"/>
        <v>50000</v>
      </c>
      <c r="J19" s="46">
        <f t="shared" si="4"/>
        <v>332460539</v>
      </c>
      <c r="K19" s="46">
        <f t="shared" si="4"/>
        <v>4420000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0</v>
      </c>
      <c r="P19" s="9">
        <f t="shared" si="0"/>
        <v>449664506</v>
      </c>
      <c r="Q19" s="46">
        <f>SUM(Q17:Q18)</f>
        <v>0</v>
      </c>
      <c r="R19" s="46">
        <f>SUM(R17:R18)</f>
        <v>0</v>
      </c>
      <c r="S19" s="9">
        <f t="shared" si="1"/>
        <v>0</v>
      </c>
      <c r="T19" s="9">
        <f>P19+S19</f>
        <v>449664506</v>
      </c>
      <c r="U19" s="203"/>
      <c r="V19" s="203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A3:T3"/>
    <mergeCell ref="A4:T4"/>
    <mergeCell ref="D5:H5"/>
    <mergeCell ref="F7:J7"/>
    <mergeCell ref="M7:O7"/>
    <mergeCell ref="F8:J8"/>
    <mergeCell ref="M8:O8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1">
      <selection activeCell="D7" sqref="D7"/>
    </sheetView>
  </sheetViews>
  <sheetFormatPr defaultColWidth="2.75390625" defaultRowHeight="12.75"/>
  <cols>
    <col min="1" max="1" width="4.125" style="129" customWidth="1"/>
    <col min="2" max="2" width="58.875" style="47" customWidth="1"/>
    <col min="3" max="3" width="8.25390625" style="47" bestFit="1" customWidth="1"/>
    <col min="4" max="4" width="13.75390625" style="187" bestFit="1" customWidth="1"/>
    <col min="5" max="191" width="9.125" style="47" customWidth="1"/>
    <col min="192" max="16384" width="2.75390625" style="47" customWidth="1"/>
  </cols>
  <sheetData>
    <row r="1" spans="1:4" ht="12.75">
      <c r="A1" s="160" t="s">
        <v>754</v>
      </c>
      <c r="D1" s="187" t="s">
        <v>600</v>
      </c>
    </row>
    <row r="2" ht="12.75">
      <c r="A2" s="160"/>
    </row>
    <row r="3" spans="1:4" ht="12.75">
      <c r="A3" s="389" t="s">
        <v>498</v>
      </c>
      <c r="B3" s="389"/>
      <c r="C3" s="389"/>
      <c r="D3" s="389"/>
    </row>
    <row r="5" spans="1:4" s="49" customFormat="1" ht="22.5" customHeight="1">
      <c r="A5" s="131" t="s">
        <v>85</v>
      </c>
      <c r="B5" s="132" t="s">
        <v>86</v>
      </c>
      <c r="C5" s="54" t="s">
        <v>87</v>
      </c>
      <c r="D5" s="48" t="s">
        <v>1171</v>
      </c>
    </row>
    <row r="6" spans="1:4" ht="12.75">
      <c r="A6" s="196" t="s">
        <v>89</v>
      </c>
      <c r="B6" s="197" t="s">
        <v>90</v>
      </c>
      <c r="C6" s="197" t="s">
        <v>91</v>
      </c>
      <c r="D6" s="183" t="s">
        <v>92</v>
      </c>
    </row>
    <row r="7" spans="1:4" ht="12.75" customHeight="1">
      <c r="A7" s="134" t="s">
        <v>93</v>
      </c>
      <c r="B7" s="55" t="s">
        <v>94</v>
      </c>
      <c r="C7" s="56" t="s">
        <v>95</v>
      </c>
      <c r="D7" s="188">
        <v>58332871</v>
      </c>
    </row>
    <row r="8" spans="1:4" ht="12.75" customHeight="1">
      <c r="A8" s="134" t="s">
        <v>96</v>
      </c>
      <c r="B8" s="55" t="s">
        <v>97</v>
      </c>
      <c r="C8" s="57" t="s">
        <v>98</v>
      </c>
      <c r="D8" s="188"/>
    </row>
    <row r="9" spans="1:4" ht="12.75" customHeight="1">
      <c r="A9" s="134" t="s">
        <v>99</v>
      </c>
      <c r="B9" s="55" t="s">
        <v>100</v>
      </c>
      <c r="C9" s="57" t="s">
        <v>101</v>
      </c>
      <c r="D9" s="188">
        <v>1278000</v>
      </c>
    </row>
    <row r="10" spans="1:4" ht="12.75" customHeight="1">
      <c r="A10" s="134" t="s">
        <v>102</v>
      </c>
      <c r="B10" s="58" t="s">
        <v>103</v>
      </c>
      <c r="C10" s="57" t="s">
        <v>104</v>
      </c>
      <c r="D10" s="188">
        <v>2217893</v>
      </c>
    </row>
    <row r="11" spans="1:4" ht="12.75" customHeight="1">
      <c r="A11" s="134" t="s">
        <v>105</v>
      </c>
      <c r="B11" s="58" t="s">
        <v>106</v>
      </c>
      <c r="C11" s="57" t="s">
        <v>107</v>
      </c>
      <c r="D11" s="188"/>
    </row>
    <row r="12" spans="1:4" ht="12.75" customHeight="1">
      <c r="A12" s="134" t="s">
        <v>108</v>
      </c>
      <c r="B12" s="58" t="s">
        <v>109</v>
      </c>
      <c r="C12" s="57" t="s">
        <v>110</v>
      </c>
      <c r="D12" s="188">
        <v>2031775</v>
      </c>
    </row>
    <row r="13" spans="1:4" ht="12.75" customHeight="1">
      <c r="A13" s="134" t="s">
        <v>111</v>
      </c>
      <c r="B13" s="58" t="s">
        <v>112</v>
      </c>
      <c r="C13" s="57" t="s">
        <v>113</v>
      </c>
      <c r="D13" s="188">
        <v>2086126</v>
      </c>
    </row>
    <row r="14" spans="1:4" ht="12.75" customHeight="1">
      <c r="A14" s="134" t="s">
        <v>114</v>
      </c>
      <c r="B14" s="58" t="s">
        <v>115</v>
      </c>
      <c r="C14" s="57" t="s">
        <v>116</v>
      </c>
      <c r="D14" s="188"/>
    </row>
    <row r="15" spans="1:4" ht="12.75" customHeight="1">
      <c r="A15" s="134" t="s">
        <v>117</v>
      </c>
      <c r="B15" s="58" t="s">
        <v>118</v>
      </c>
      <c r="C15" s="57" t="s">
        <v>119</v>
      </c>
      <c r="D15" s="188">
        <v>1328320</v>
      </c>
    </row>
    <row r="16" spans="1:4" ht="12.75" customHeight="1">
      <c r="A16" s="134" t="s">
        <v>120</v>
      </c>
      <c r="B16" s="58" t="s">
        <v>121</v>
      </c>
      <c r="C16" s="57" t="s">
        <v>122</v>
      </c>
      <c r="D16" s="188">
        <v>169000</v>
      </c>
    </row>
    <row r="17" spans="1:4" ht="12.75" customHeight="1">
      <c r="A17" s="134" t="s">
        <v>123</v>
      </c>
      <c r="B17" s="58" t="s">
        <v>124</v>
      </c>
      <c r="C17" s="57" t="s">
        <v>125</v>
      </c>
      <c r="D17" s="188"/>
    </row>
    <row r="18" spans="1:4" s="50" customFormat="1" ht="12.75" customHeight="1">
      <c r="A18" s="134" t="s">
        <v>126</v>
      </c>
      <c r="B18" s="58" t="s">
        <v>127</v>
      </c>
      <c r="C18" s="57" t="s">
        <v>128</v>
      </c>
      <c r="D18" s="188"/>
    </row>
    <row r="19" spans="1:4" s="50" customFormat="1" ht="12.75" customHeight="1">
      <c r="A19" s="134" t="s">
        <v>129</v>
      </c>
      <c r="B19" s="58" t="s">
        <v>130</v>
      </c>
      <c r="C19" s="57" t="s">
        <v>131</v>
      </c>
      <c r="D19" s="188">
        <v>1676900</v>
      </c>
    </row>
    <row r="20" spans="1:4" s="136" customFormat="1" ht="12.75" customHeight="1">
      <c r="A20" s="135" t="s">
        <v>132</v>
      </c>
      <c r="B20" s="59" t="s">
        <v>133</v>
      </c>
      <c r="C20" s="60" t="s">
        <v>134</v>
      </c>
      <c r="D20" s="188">
        <f>SUM(D7:D19)</f>
        <v>69120885</v>
      </c>
    </row>
    <row r="21" spans="1:4" ht="12.75" customHeight="1">
      <c r="A21" s="134" t="s">
        <v>135</v>
      </c>
      <c r="B21" s="58" t="s">
        <v>136</v>
      </c>
      <c r="C21" s="57" t="s">
        <v>137</v>
      </c>
      <c r="D21" s="188">
        <v>29323856</v>
      </c>
    </row>
    <row r="22" spans="1:4" ht="25.5">
      <c r="A22" s="134" t="s">
        <v>138</v>
      </c>
      <c r="B22" s="58" t="s">
        <v>139</v>
      </c>
      <c r="C22" s="57" t="s">
        <v>140</v>
      </c>
      <c r="D22" s="188">
        <v>11304301</v>
      </c>
    </row>
    <row r="23" spans="1:4" ht="12.75" customHeight="1">
      <c r="A23" s="134" t="s">
        <v>141</v>
      </c>
      <c r="B23" s="55" t="s">
        <v>142</v>
      </c>
      <c r="C23" s="57" t="s">
        <v>143</v>
      </c>
      <c r="D23" s="188">
        <v>23325877</v>
      </c>
    </row>
    <row r="24" spans="1:4" s="51" customFormat="1" ht="12.75" customHeight="1">
      <c r="A24" s="135" t="s">
        <v>144</v>
      </c>
      <c r="B24" s="59" t="s">
        <v>145</v>
      </c>
      <c r="C24" s="60" t="s">
        <v>146</v>
      </c>
      <c r="D24" s="188">
        <f>SUM(D21:D23)</f>
        <v>63954034</v>
      </c>
    </row>
    <row r="25" spans="1:4" s="51" customFormat="1" ht="12.75" customHeight="1">
      <c r="A25" s="135" t="s">
        <v>147</v>
      </c>
      <c r="B25" s="59" t="s">
        <v>148</v>
      </c>
      <c r="C25" s="60" t="s">
        <v>66</v>
      </c>
      <c r="D25" s="189">
        <f>D20+D24</f>
        <v>133074919</v>
      </c>
    </row>
    <row r="26" spans="1:4" s="51" customFormat="1" ht="12.75" customHeight="1">
      <c r="A26" s="135" t="s">
        <v>149</v>
      </c>
      <c r="B26" s="59" t="s">
        <v>150</v>
      </c>
      <c r="C26" s="60" t="s">
        <v>67</v>
      </c>
      <c r="D26" s="189">
        <v>29833241</v>
      </c>
    </row>
    <row r="27" spans="1:4" ht="12.75" customHeight="1">
      <c r="A27" s="134" t="s">
        <v>151</v>
      </c>
      <c r="B27" s="58" t="s">
        <v>152</v>
      </c>
      <c r="C27" s="57" t="s">
        <v>153</v>
      </c>
      <c r="D27" s="188">
        <v>76396</v>
      </c>
    </row>
    <row r="28" spans="1:4" ht="12.75" customHeight="1">
      <c r="A28" s="134" t="s">
        <v>154</v>
      </c>
      <c r="B28" s="58" t="s">
        <v>155</v>
      </c>
      <c r="C28" s="57" t="s">
        <v>156</v>
      </c>
      <c r="D28" s="188">
        <v>3378401</v>
      </c>
    </row>
    <row r="29" spans="1:4" ht="12.75" customHeight="1">
      <c r="A29" s="134" t="s">
        <v>157</v>
      </c>
      <c r="B29" s="58" t="s">
        <v>158</v>
      </c>
      <c r="C29" s="57" t="s">
        <v>159</v>
      </c>
      <c r="D29" s="188"/>
    </row>
    <row r="30" spans="1:4" ht="12.75" customHeight="1">
      <c r="A30" s="135" t="s">
        <v>160</v>
      </c>
      <c r="B30" s="59" t="s">
        <v>161</v>
      </c>
      <c r="C30" s="60" t="s">
        <v>162</v>
      </c>
      <c r="D30" s="188">
        <f>SUM(D27:D29)</f>
        <v>3454797</v>
      </c>
    </row>
    <row r="31" spans="1:4" ht="12.75" customHeight="1">
      <c r="A31" s="134" t="s">
        <v>163</v>
      </c>
      <c r="B31" s="58" t="s">
        <v>164</v>
      </c>
      <c r="C31" s="57" t="s">
        <v>165</v>
      </c>
      <c r="D31" s="188">
        <v>1347822</v>
      </c>
    </row>
    <row r="32" spans="1:4" ht="12.75" customHeight="1">
      <c r="A32" s="134" t="s">
        <v>166</v>
      </c>
      <c r="B32" s="58" t="s">
        <v>167</v>
      </c>
      <c r="C32" s="57" t="s">
        <v>168</v>
      </c>
      <c r="D32" s="188">
        <v>1009506</v>
      </c>
    </row>
    <row r="33" spans="1:4" ht="12.75" customHeight="1">
      <c r="A33" s="135" t="s">
        <v>169</v>
      </c>
      <c r="B33" s="59" t="s">
        <v>170</v>
      </c>
      <c r="C33" s="60" t="s">
        <v>171</v>
      </c>
      <c r="D33" s="188">
        <f>SUM(D31:D32)</f>
        <v>2357328</v>
      </c>
    </row>
    <row r="34" spans="1:4" ht="12.75" customHeight="1">
      <c r="A34" s="134" t="s">
        <v>172</v>
      </c>
      <c r="B34" s="58" t="s">
        <v>173</v>
      </c>
      <c r="C34" s="57" t="s">
        <v>174</v>
      </c>
      <c r="D34" s="188">
        <v>1702985</v>
      </c>
    </row>
    <row r="35" spans="1:4" ht="12.75" customHeight="1">
      <c r="A35" s="134" t="s">
        <v>175</v>
      </c>
      <c r="B35" s="58" t="s">
        <v>176</v>
      </c>
      <c r="C35" s="57" t="s">
        <v>177</v>
      </c>
      <c r="D35" s="188"/>
    </row>
    <row r="36" spans="1:4" ht="12.75" customHeight="1">
      <c r="A36" s="134" t="s">
        <v>178</v>
      </c>
      <c r="B36" s="58" t="s">
        <v>179</v>
      </c>
      <c r="C36" s="57" t="s">
        <v>180</v>
      </c>
      <c r="D36" s="188">
        <v>12770000</v>
      </c>
    </row>
    <row r="37" spans="1:4" ht="12.75" customHeight="1">
      <c r="A37" s="134" t="s">
        <v>181</v>
      </c>
      <c r="B37" s="58" t="s">
        <v>182</v>
      </c>
      <c r="C37" s="57" t="s">
        <v>183</v>
      </c>
      <c r="D37" s="188">
        <v>2487000</v>
      </c>
    </row>
    <row r="38" spans="1:4" ht="12.75" customHeight="1">
      <c r="A38" s="134" t="s">
        <v>184</v>
      </c>
      <c r="B38" s="61" t="s">
        <v>185</v>
      </c>
      <c r="C38" s="57" t="s">
        <v>186</v>
      </c>
      <c r="D38" s="188">
        <v>814000</v>
      </c>
    </row>
    <row r="39" spans="1:4" ht="12.75" customHeight="1">
      <c r="A39" s="134" t="s">
        <v>187</v>
      </c>
      <c r="B39" s="55" t="s">
        <v>188</v>
      </c>
      <c r="C39" s="57" t="s">
        <v>189</v>
      </c>
      <c r="D39" s="188"/>
    </row>
    <row r="40" spans="1:4" ht="12.75" customHeight="1">
      <c r="A40" s="134" t="s">
        <v>190</v>
      </c>
      <c r="B40" s="58" t="s">
        <v>191</v>
      </c>
      <c r="C40" s="57" t="s">
        <v>192</v>
      </c>
      <c r="D40" s="188">
        <v>182659866</v>
      </c>
    </row>
    <row r="41" spans="1:4" ht="12.75" customHeight="1">
      <c r="A41" s="135" t="s">
        <v>193</v>
      </c>
      <c r="B41" s="59" t="s">
        <v>194</v>
      </c>
      <c r="C41" s="60" t="s">
        <v>195</v>
      </c>
      <c r="D41" s="188">
        <f>SUM(D34:D40)</f>
        <v>200433851</v>
      </c>
    </row>
    <row r="42" spans="1:4" ht="12.75" customHeight="1">
      <c r="A42" s="134" t="s">
        <v>196</v>
      </c>
      <c r="B42" s="58" t="s">
        <v>197</v>
      </c>
      <c r="C42" s="57" t="s">
        <v>198</v>
      </c>
      <c r="D42" s="188">
        <v>620266</v>
      </c>
    </row>
    <row r="43" spans="1:4" ht="12.75" customHeight="1">
      <c r="A43" s="134" t="s">
        <v>199</v>
      </c>
      <c r="B43" s="58" t="s">
        <v>200</v>
      </c>
      <c r="C43" s="57" t="s">
        <v>201</v>
      </c>
      <c r="D43" s="188">
        <v>18344406</v>
      </c>
    </row>
    <row r="44" spans="1:4" ht="12.75" customHeight="1">
      <c r="A44" s="135" t="s">
        <v>202</v>
      </c>
      <c r="B44" s="59" t="s">
        <v>203</v>
      </c>
      <c r="C44" s="60" t="s">
        <v>204</v>
      </c>
      <c r="D44" s="188">
        <f>SUM(D42:D43)</f>
        <v>18964672</v>
      </c>
    </row>
    <row r="45" spans="1:4" ht="12.75" customHeight="1">
      <c r="A45" s="134" t="s">
        <v>205</v>
      </c>
      <c r="B45" s="58" t="s">
        <v>206</v>
      </c>
      <c r="C45" s="57" t="s">
        <v>207</v>
      </c>
      <c r="D45" s="188">
        <v>46998993</v>
      </c>
    </row>
    <row r="46" spans="1:4" ht="12.75" customHeight="1">
      <c r="A46" s="134" t="s">
        <v>208</v>
      </c>
      <c r="B46" s="58" t="s">
        <v>209</v>
      </c>
      <c r="C46" s="57" t="s">
        <v>210</v>
      </c>
      <c r="D46" s="188">
        <v>29144377</v>
      </c>
    </row>
    <row r="47" spans="1:4" ht="12.75" customHeight="1">
      <c r="A47" s="134" t="s">
        <v>211</v>
      </c>
      <c r="B47" s="58" t="s">
        <v>212</v>
      </c>
      <c r="C47" s="57" t="s">
        <v>213</v>
      </c>
      <c r="D47" s="188">
        <v>0</v>
      </c>
    </row>
    <row r="48" spans="1:4" ht="12.75" customHeight="1">
      <c r="A48" s="134" t="s">
        <v>214</v>
      </c>
      <c r="B48" s="58" t="s">
        <v>215</v>
      </c>
      <c r="C48" s="57" t="s">
        <v>216</v>
      </c>
      <c r="D48" s="188">
        <v>50000</v>
      </c>
    </row>
    <row r="49" spans="1:4" ht="12.75" customHeight="1">
      <c r="A49" s="134" t="s">
        <v>217</v>
      </c>
      <c r="B49" s="58" t="s">
        <v>218</v>
      </c>
      <c r="C49" s="57" t="s">
        <v>219</v>
      </c>
      <c r="D49" s="188">
        <v>26688756</v>
      </c>
    </row>
    <row r="50" spans="1:4" ht="12.75" customHeight="1">
      <c r="A50" s="135" t="s">
        <v>220</v>
      </c>
      <c r="B50" s="59" t="s">
        <v>221</v>
      </c>
      <c r="C50" s="60" t="s">
        <v>222</v>
      </c>
      <c r="D50" s="188">
        <f>SUM(D45:D49)</f>
        <v>102882126</v>
      </c>
    </row>
    <row r="51" spans="1:4" s="51" customFormat="1" ht="12.75" customHeight="1">
      <c r="A51" s="135" t="s">
        <v>223</v>
      </c>
      <c r="B51" s="59" t="s">
        <v>224</v>
      </c>
      <c r="C51" s="60" t="s">
        <v>68</v>
      </c>
      <c r="D51" s="189">
        <f>D30+D33+D41+D44+D50</f>
        <v>328092774</v>
      </c>
    </row>
    <row r="52" spans="1:4" ht="12.75" customHeight="1">
      <c r="A52" s="134" t="s">
        <v>225</v>
      </c>
      <c r="B52" s="62" t="s">
        <v>226</v>
      </c>
      <c r="C52" s="57" t="s">
        <v>227</v>
      </c>
      <c r="D52" s="188"/>
    </row>
    <row r="53" spans="1:4" ht="12.75" customHeight="1">
      <c r="A53" s="134" t="s">
        <v>228</v>
      </c>
      <c r="B53" s="62" t="s">
        <v>229</v>
      </c>
      <c r="C53" s="57" t="s">
        <v>230</v>
      </c>
      <c r="D53" s="188">
        <v>10202500</v>
      </c>
    </row>
    <row r="54" spans="1:4" ht="12.75" customHeight="1">
      <c r="A54" s="134" t="s">
        <v>231</v>
      </c>
      <c r="B54" s="63" t="s">
        <v>232</v>
      </c>
      <c r="C54" s="57" t="s">
        <v>233</v>
      </c>
      <c r="D54" s="188"/>
    </row>
    <row r="55" spans="1:4" ht="12.75" customHeight="1">
      <c r="A55" s="134" t="s">
        <v>234</v>
      </c>
      <c r="B55" s="63" t="s">
        <v>235</v>
      </c>
      <c r="C55" s="57" t="s">
        <v>236</v>
      </c>
      <c r="D55" s="188"/>
    </row>
    <row r="56" spans="1:4" ht="12.75" customHeight="1">
      <c r="A56" s="134" t="s">
        <v>237</v>
      </c>
      <c r="B56" s="63" t="s">
        <v>238</v>
      </c>
      <c r="C56" s="57" t="s">
        <v>239</v>
      </c>
      <c r="D56" s="188"/>
    </row>
    <row r="57" spans="1:4" ht="12.75" customHeight="1">
      <c r="A57" s="134" t="s">
        <v>240</v>
      </c>
      <c r="B57" s="62" t="s">
        <v>241</v>
      </c>
      <c r="C57" s="57" t="s">
        <v>242</v>
      </c>
      <c r="D57" s="188"/>
    </row>
    <row r="58" spans="1:4" ht="12.75" customHeight="1">
      <c r="A58" s="134" t="s">
        <v>243</v>
      </c>
      <c r="B58" s="62" t="s">
        <v>244</v>
      </c>
      <c r="C58" s="57" t="s">
        <v>245</v>
      </c>
      <c r="D58" s="188">
        <v>0</v>
      </c>
    </row>
    <row r="59" spans="1:4" ht="12.75" customHeight="1">
      <c r="A59" s="134" t="s">
        <v>246</v>
      </c>
      <c r="B59" s="62" t="s">
        <v>247</v>
      </c>
      <c r="C59" s="57" t="s">
        <v>248</v>
      </c>
      <c r="D59" s="188">
        <v>105560000</v>
      </c>
    </row>
    <row r="60" spans="1:4" s="51" customFormat="1" ht="12.75" customHeight="1">
      <c r="A60" s="135" t="s">
        <v>249</v>
      </c>
      <c r="B60" s="64" t="s">
        <v>250</v>
      </c>
      <c r="C60" s="60" t="s">
        <v>69</v>
      </c>
      <c r="D60" s="189">
        <f>SUM(D52:D59)</f>
        <v>115762500</v>
      </c>
    </row>
    <row r="61" spans="1:4" ht="12.75" customHeight="1">
      <c r="A61" s="134" t="s">
        <v>251</v>
      </c>
      <c r="B61" s="62" t="s">
        <v>252</v>
      </c>
      <c r="C61" s="57" t="s">
        <v>253</v>
      </c>
      <c r="D61" s="188"/>
    </row>
    <row r="62" spans="1:4" ht="12.75" customHeight="1">
      <c r="A62" s="134">
        <v>56</v>
      </c>
      <c r="B62" s="62" t="s">
        <v>623</v>
      </c>
      <c r="C62" s="57" t="s">
        <v>624</v>
      </c>
      <c r="D62" s="188">
        <v>4943648</v>
      </c>
    </row>
    <row r="63" spans="1:4" ht="12.75" customHeight="1">
      <c r="A63" s="134">
        <v>57</v>
      </c>
      <c r="B63" s="62" t="s">
        <v>625</v>
      </c>
      <c r="C63" s="57" t="s">
        <v>626</v>
      </c>
      <c r="D63" s="188"/>
    </row>
    <row r="64" spans="1:4" ht="12.75" customHeight="1">
      <c r="A64" s="134">
        <v>58</v>
      </c>
      <c r="B64" s="137" t="s">
        <v>696</v>
      </c>
      <c r="C64" s="138" t="s">
        <v>627</v>
      </c>
      <c r="D64" s="190"/>
    </row>
    <row r="65" spans="1:4" ht="12.75" customHeight="1">
      <c r="A65" s="134">
        <v>59</v>
      </c>
      <c r="B65" s="139" t="s">
        <v>56</v>
      </c>
      <c r="C65" s="140" t="s">
        <v>254</v>
      </c>
      <c r="D65" s="191">
        <f>SUM(D62:D64)</f>
        <v>4943648</v>
      </c>
    </row>
    <row r="66" spans="1:4" ht="26.25" customHeight="1">
      <c r="A66" s="134">
        <v>60</v>
      </c>
      <c r="B66" s="139" t="s">
        <v>255</v>
      </c>
      <c r="C66" s="140" t="s">
        <v>256</v>
      </c>
      <c r="D66" s="191"/>
    </row>
    <row r="67" spans="1:4" ht="25.5" customHeight="1">
      <c r="A67" s="134">
        <v>61</v>
      </c>
      <c r="B67" s="141" t="s">
        <v>257</v>
      </c>
      <c r="C67" s="142" t="s">
        <v>258</v>
      </c>
      <c r="D67" s="192"/>
    </row>
    <row r="68" spans="1:4" ht="26.25" customHeight="1">
      <c r="A68" s="134">
        <v>62</v>
      </c>
      <c r="B68" s="62" t="s">
        <v>259</v>
      </c>
      <c r="C68" s="57" t="s">
        <v>260</v>
      </c>
      <c r="D68" s="188"/>
    </row>
    <row r="69" spans="1:4" ht="12.75" customHeight="1">
      <c r="A69" s="134">
        <v>63</v>
      </c>
      <c r="B69" s="62" t="s">
        <v>261</v>
      </c>
      <c r="C69" s="57" t="s">
        <v>262</v>
      </c>
      <c r="D69" s="188">
        <v>416926746</v>
      </c>
    </row>
    <row r="70" spans="1:4" ht="25.5" customHeight="1">
      <c r="A70" s="134">
        <v>64</v>
      </c>
      <c r="B70" s="62" t="s">
        <v>263</v>
      </c>
      <c r="C70" s="57" t="s">
        <v>264</v>
      </c>
      <c r="D70" s="188"/>
    </row>
    <row r="71" spans="1:4" ht="27" customHeight="1">
      <c r="A71" s="134">
        <v>65</v>
      </c>
      <c r="B71" s="62" t="s">
        <v>265</v>
      </c>
      <c r="C71" s="57" t="s">
        <v>266</v>
      </c>
      <c r="D71" s="188">
        <v>11500000</v>
      </c>
    </row>
    <row r="72" spans="1:4" ht="12.75" customHeight="1">
      <c r="A72" s="134">
        <v>66</v>
      </c>
      <c r="B72" s="62" t="s">
        <v>267</v>
      </c>
      <c r="C72" s="57" t="s">
        <v>268</v>
      </c>
      <c r="D72" s="188"/>
    </row>
    <row r="73" spans="1:4" ht="12.75">
      <c r="A73" s="134">
        <v>67</v>
      </c>
      <c r="B73" s="143" t="s">
        <v>269</v>
      </c>
      <c r="C73" s="57" t="s">
        <v>270</v>
      </c>
      <c r="D73" s="188"/>
    </row>
    <row r="74" spans="1:4" ht="12.75">
      <c r="A74" s="134">
        <v>68</v>
      </c>
      <c r="B74" s="143" t="s">
        <v>628</v>
      </c>
      <c r="C74" s="57" t="s">
        <v>272</v>
      </c>
      <c r="D74" s="188"/>
    </row>
    <row r="75" spans="1:4" ht="12.75" customHeight="1">
      <c r="A75" s="134">
        <v>69</v>
      </c>
      <c r="B75" s="62" t="s">
        <v>271</v>
      </c>
      <c r="C75" s="57" t="s">
        <v>273</v>
      </c>
      <c r="D75" s="188">
        <v>465745140</v>
      </c>
    </row>
    <row r="76" spans="1:4" ht="12.75">
      <c r="A76" s="134">
        <v>70</v>
      </c>
      <c r="B76" s="143" t="s">
        <v>43</v>
      </c>
      <c r="C76" s="57" t="s">
        <v>629</v>
      </c>
      <c r="D76" s="188">
        <v>959705009</v>
      </c>
    </row>
    <row r="77" spans="1:4" ht="12.75" customHeight="1">
      <c r="A77" s="135">
        <v>71</v>
      </c>
      <c r="B77" s="64" t="s">
        <v>697</v>
      </c>
      <c r="C77" s="60" t="s">
        <v>70</v>
      </c>
      <c r="D77" s="189">
        <f>D61+D65+D66+D67+D68+D69+D70+D71+D72+D73+D74+D75+D76</f>
        <v>1858820543</v>
      </c>
    </row>
    <row r="78" spans="1:4" ht="12.75">
      <c r="A78" s="134">
        <v>72</v>
      </c>
      <c r="B78" s="144" t="s">
        <v>274</v>
      </c>
      <c r="C78" s="57" t="s">
        <v>275</v>
      </c>
      <c r="D78" s="188">
        <v>14581069</v>
      </c>
    </row>
    <row r="79" spans="1:4" ht="12.75">
      <c r="A79" s="134">
        <v>73</v>
      </c>
      <c r="B79" s="144" t="s">
        <v>276</v>
      </c>
      <c r="C79" s="57" t="s">
        <v>277</v>
      </c>
      <c r="D79" s="188">
        <v>2796799691</v>
      </c>
    </row>
    <row r="80" spans="1:4" ht="12.75">
      <c r="A80" s="134">
        <v>74</v>
      </c>
      <c r="B80" s="144" t="s">
        <v>278</v>
      </c>
      <c r="C80" s="57" t="s">
        <v>279</v>
      </c>
      <c r="D80" s="188">
        <v>3765270</v>
      </c>
    </row>
    <row r="81" spans="1:4" ht="12.75">
      <c r="A81" s="134">
        <v>75</v>
      </c>
      <c r="B81" s="144" t="s">
        <v>280</v>
      </c>
      <c r="C81" s="57" t="s">
        <v>281</v>
      </c>
      <c r="D81" s="188">
        <v>31504235</v>
      </c>
    </row>
    <row r="82" spans="1:4" ht="12.75">
      <c r="A82" s="134">
        <v>76</v>
      </c>
      <c r="B82" s="55" t="s">
        <v>282</v>
      </c>
      <c r="C82" s="57" t="s">
        <v>283</v>
      </c>
      <c r="D82" s="188"/>
    </row>
    <row r="83" spans="1:4" ht="12.75">
      <c r="A83" s="134">
        <v>77</v>
      </c>
      <c r="B83" s="55" t="s">
        <v>284</v>
      </c>
      <c r="C83" s="57" t="s">
        <v>285</v>
      </c>
      <c r="D83" s="188"/>
    </row>
    <row r="84" spans="1:4" ht="12.75">
      <c r="A84" s="134">
        <v>78</v>
      </c>
      <c r="B84" s="55" t="s">
        <v>286</v>
      </c>
      <c r="C84" s="57" t="s">
        <v>287</v>
      </c>
      <c r="D84" s="188">
        <v>768647334</v>
      </c>
    </row>
    <row r="85" spans="1:4" s="51" customFormat="1" ht="12.75">
      <c r="A85" s="134">
        <v>79</v>
      </c>
      <c r="B85" s="65" t="s">
        <v>630</v>
      </c>
      <c r="C85" s="60" t="s">
        <v>71</v>
      </c>
      <c r="D85" s="189">
        <f>SUM(D78:D84)</f>
        <v>3615297599</v>
      </c>
    </row>
    <row r="86" spans="1:4" ht="12.75" customHeight="1">
      <c r="A86" s="134">
        <v>80</v>
      </c>
      <c r="B86" s="62" t="s">
        <v>288</v>
      </c>
      <c r="C86" s="57" t="s">
        <v>289</v>
      </c>
      <c r="D86" s="188">
        <v>160534991</v>
      </c>
    </row>
    <row r="87" spans="1:4" ht="12.75" customHeight="1">
      <c r="A87" s="134">
        <v>81</v>
      </c>
      <c r="B87" s="62" t="s">
        <v>290</v>
      </c>
      <c r="C87" s="57" t="s">
        <v>291</v>
      </c>
      <c r="D87" s="188"/>
    </row>
    <row r="88" spans="1:4" ht="12.75" customHeight="1">
      <c r="A88" s="134">
        <v>82</v>
      </c>
      <c r="B88" s="62" t="s">
        <v>292</v>
      </c>
      <c r="C88" s="57" t="s">
        <v>293</v>
      </c>
      <c r="D88" s="188">
        <v>19788645</v>
      </c>
    </row>
    <row r="89" spans="1:4" ht="12.75" customHeight="1">
      <c r="A89" s="134">
        <v>83</v>
      </c>
      <c r="B89" s="62" t="s">
        <v>294</v>
      </c>
      <c r="C89" s="57" t="s">
        <v>295</v>
      </c>
      <c r="D89" s="188">
        <v>46542292</v>
      </c>
    </row>
    <row r="90" spans="1:4" s="51" customFormat="1" ht="12.75" customHeight="1">
      <c r="A90" s="135">
        <v>84</v>
      </c>
      <c r="B90" s="64" t="s">
        <v>296</v>
      </c>
      <c r="C90" s="60" t="s">
        <v>72</v>
      </c>
      <c r="D90" s="189">
        <f>SUM(D86:D89)</f>
        <v>226865928</v>
      </c>
    </row>
    <row r="91" spans="1:4" ht="25.5">
      <c r="A91" s="134">
        <v>85</v>
      </c>
      <c r="B91" s="62" t="s">
        <v>297</v>
      </c>
      <c r="C91" s="57" t="s">
        <v>298</v>
      </c>
      <c r="D91" s="188"/>
    </row>
    <row r="92" spans="1:4" ht="25.5">
      <c r="A92" s="134">
        <v>86</v>
      </c>
      <c r="B92" s="62" t="s">
        <v>299</v>
      </c>
      <c r="C92" s="57" t="s">
        <v>300</v>
      </c>
      <c r="D92" s="188"/>
    </row>
    <row r="93" spans="1:4" ht="25.5">
      <c r="A93" s="134">
        <v>87</v>
      </c>
      <c r="B93" s="62" t="s">
        <v>301</v>
      </c>
      <c r="C93" s="57" t="s">
        <v>302</v>
      </c>
      <c r="D93" s="188"/>
    </row>
    <row r="94" spans="1:4" ht="12.75" customHeight="1">
      <c r="A94" s="134">
        <v>88</v>
      </c>
      <c r="B94" s="62" t="s">
        <v>303</v>
      </c>
      <c r="C94" s="57" t="s">
        <v>304</v>
      </c>
      <c r="D94" s="188">
        <v>5025519</v>
      </c>
    </row>
    <row r="95" spans="1:4" ht="25.5">
      <c r="A95" s="134">
        <v>89</v>
      </c>
      <c r="B95" s="62" t="s">
        <v>305</v>
      </c>
      <c r="C95" s="57" t="s">
        <v>306</v>
      </c>
      <c r="D95" s="188"/>
    </row>
    <row r="96" spans="1:4" ht="25.5">
      <c r="A96" s="134">
        <v>90</v>
      </c>
      <c r="B96" s="62" t="s">
        <v>307</v>
      </c>
      <c r="C96" s="57" t="s">
        <v>308</v>
      </c>
      <c r="D96" s="188">
        <v>7000000</v>
      </c>
    </row>
    <row r="97" spans="1:4" ht="12.75" customHeight="1">
      <c r="A97" s="134">
        <v>91</v>
      </c>
      <c r="B97" s="62" t="s">
        <v>309</v>
      </c>
      <c r="C97" s="57" t="s">
        <v>310</v>
      </c>
      <c r="D97" s="188">
        <v>7000000</v>
      </c>
    </row>
    <row r="98" spans="1:4" ht="12.75" customHeight="1">
      <c r="A98" s="134">
        <v>92</v>
      </c>
      <c r="B98" s="62" t="s">
        <v>698</v>
      </c>
      <c r="C98" s="57" t="s">
        <v>312</v>
      </c>
      <c r="D98" s="188"/>
    </row>
    <row r="99" spans="1:4" ht="12.75" customHeight="1">
      <c r="A99" s="134">
        <v>93</v>
      </c>
      <c r="B99" s="62" t="s">
        <v>311</v>
      </c>
      <c r="C99" s="57" t="s">
        <v>631</v>
      </c>
      <c r="D99" s="188">
        <v>23209723</v>
      </c>
    </row>
    <row r="100" spans="1:4" ht="12.75" customHeight="1">
      <c r="A100" s="135">
        <v>94</v>
      </c>
      <c r="B100" s="64" t="s">
        <v>699</v>
      </c>
      <c r="C100" s="60" t="s">
        <v>73</v>
      </c>
      <c r="D100" s="189">
        <f>SUM(D91:D99)</f>
        <v>42235242</v>
      </c>
    </row>
    <row r="101" spans="1:4" s="51" customFormat="1" ht="12.75">
      <c r="A101" s="135">
        <v>95</v>
      </c>
      <c r="B101" s="65" t="s">
        <v>632</v>
      </c>
      <c r="C101" s="60" t="s">
        <v>74</v>
      </c>
      <c r="D101" s="189">
        <f>D25+D26+D51+D60+D77+D85+D90+D100</f>
        <v>6349982746</v>
      </c>
    </row>
    <row r="102" spans="2:3" ht="12.75">
      <c r="B102" s="53"/>
      <c r="C102" s="53"/>
    </row>
    <row r="103" spans="2:3" ht="12.75">
      <c r="B103" s="53"/>
      <c r="C103" s="53"/>
    </row>
    <row r="104" spans="2:3" ht="12.75">
      <c r="B104" s="53"/>
      <c r="C104" s="53"/>
    </row>
    <row r="105" spans="1:4" ht="12.75" customHeight="1">
      <c r="A105" s="131" t="s">
        <v>85</v>
      </c>
      <c r="B105" s="132" t="s">
        <v>86</v>
      </c>
      <c r="C105" s="54" t="s">
        <v>87</v>
      </c>
      <c r="D105" s="48" t="s">
        <v>1171</v>
      </c>
    </row>
    <row r="106" spans="1:4" ht="12.75">
      <c r="A106" s="196" t="s">
        <v>89</v>
      </c>
      <c r="B106" s="197" t="s">
        <v>90</v>
      </c>
      <c r="C106" s="197" t="s">
        <v>91</v>
      </c>
      <c r="D106" s="183" t="s">
        <v>92</v>
      </c>
    </row>
    <row r="107" spans="1:4" ht="25.5">
      <c r="A107" s="145" t="s">
        <v>93</v>
      </c>
      <c r="B107" s="62" t="s">
        <v>633</v>
      </c>
      <c r="C107" s="58" t="s">
        <v>313</v>
      </c>
      <c r="D107" s="189"/>
    </row>
    <row r="108" spans="1:4" ht="12.75" customHeight="1">
      <c r="A108" s="145" t="s">
        <v>96</v>
      </c>
      <c r="B108" s="62" t="s">
        <v>314</v>
      </c>
      <c r="C108" s="58" t="s">
        <v>315</v>
      </c>
      <c r="D108" s="189"/>
    </row>
    <row r="109" spans="1:4" ht="12.75" customHeight="1">
      <c r="A109" s="145" t="s">
        <v>99</v>
      </c>
      <c r="B109" s="62" t="s">
        <v>634</v>
      </c>
      <c r="C109" s="58" t="s">
        <v>316</v>
      </c>
      <c r="D109" s="189"/>
    </row>
    <row r="110" spans="1:4" ht="12.75" customHeight="1">
      <c r="A110" s="146" t="s">
        <v>102</v>
      </c>
      <c r="B110" s="64" t="s">
        <v>317</v>
      </c>
      <c r="C110" s="59" t="s">
        <v>75</v>
      </c>
      <c r="D110" s="189"/>
    </row>
    <row r="111" spans="1:4" ht="12.75" customHeight="1">
      <c r="A111" s="145" t="s">
        <v>105</v>
      </c>
      <c r="B111" s="143" t="s">
        <v>318</v>
      </c>
      <c r="C111" s="58" t="s">
        <v>319</v>
      </c>
      <c r="D111" s="189"/>
    </row>
    <row r="112" spans="1:4" ht="12.75" customHeight="1">
      <c r="A112" s="145" t="s">
        <v>108</v>
      </c>
      <c r="B112" s="62" t="s">
        <v>321</v>
      </c>
      <c r="C112" s="58" t="s">
        <v>320</v>
      </c>
      <c r="D112" s="189"/>
    </row>
    <row r="113" spans="1:4" ht="12.75" customHeight="1">
      <c r="A113" s="145" t="s">
        <v>111</v>
      </c>
      <c r="B113" s="62" t="s">
        <v>637</v>
      </c>
      <c r="C113" s="58" t="s">
        <v>322</v>
      </c>
      <c r="D113" s="189"/>
    </row>
    <row r="114" spans="1:4" ht="12.75" customHeight="1">
      <c r="A114" s="145" t="s">
        <v>114</v>
      </c>
      <c r="B114" s="62" t="s">
        <v>638</v>
      </c>
      <c r="C114" s="58" t="s">
        <v>323</v>
      </c>
      <c r="D114" s="189"/>
    </row>
    <row r="115" spans="1:4" ht="12.75" customHeight="1">
      <c r="A115" s="145" t="s">
        <v>117</v>
      </c>
      <c r="B115" s="62" t="s">
        <v>639</v>
      </c>
      <c r="C115" s="58" t="s">
        <v>635</v>
      </c>
      <c r="D115" s="189"/>
    </row>
    <row r="116" spans="1:4" ht="12.75" customHeight="1">
      <c r="A116" s="145" t="s">
        <v>120</v>
      </c>
      <c r="B116" s="62" t="s">
        <v>640</v>
      </c>
      <c r="C116" s="58" t="s">
        <v>636</v>
      </c>
      <c r="D116" s="189"/>
    </row>
    <row r="117" spans="1:4" ht="12.75" customHeight="1">
      <c r="A117" s="146" t="s">
        <v>123</v>
      </c>
      <c r="B117" s="147" t="s">
        <v>641</v>
      </c>
      <c r="C117" s="59" t="s">
        <v>76</v>
      </c>
      <c r="D117" s="189"/>
    </row>
    <row r="118" spans="1:4" ht="12.75" customHeight="1">
      <c r="A118" s="145" t="s">
        <v>126</v>
      </c>
      <c r="B118" s="143" t="s">
        <v>324</v>
      </c>
      <c r="C118" s="58" t="s">
        <v>325</v>
      </c>
      <c r="D118" s="189"/>
    </row>
    <row r="119" spans="1:4" ht="12.75" customHeight="1">
      <c r="A119" s="145" t="s">
        <v>129</v>
      </c>
      <c r="B119" s="143" t="s">
        <v>700</v>
      </c>
      <c r="C119" s="58" t="s">
        <v>326</v>
      </c>
      <c r="D119" s="188">
        <v>51545272</v>
      </c>
    </row>
    <row r="120" spans="1:4" ht="12.75" customHeight="1">
      <c r="A120" s="145" t="s">
        <v>132</v>
      </c>
      <c r="B120" s="143" t="s">
        <v>327</v>
      </c>
      <c r="C120" s="58" t="s">
        <v>328</v>
      </c>
      <c r="D120" s="188">
        <v>1600012770</v>
      </c>
    </row>
    <row r="121" spans="1:4" ht="12.75" customHeight="1">
      <c r="A121" s="145" t="s">
        <v>135</v>
      </c>
      <c r="B121" s="143" t="s">
        <v>642</v>
      </c>
      <c r="C121" s="58" t="s">
        <v>329</v>
      </c>
      <c r="D121" s="189"/>
    </row>
    <row r="122" spans="1:4" ht="12.75" customHeight="1">
      <c r="A122" s="145" t="s">
        <v>138</v>
      </c>
      <c r="B122" s="143" t="s">
        <v>330</v>
      </c>
      <c r="C122" s="58" t="s">
        <v>331</v>
      </c>
      <c r="D122" s="189"/>
    </row>
    <row r="123" spans="1:4" ht="12.75" customHeight="1">
      <c r="A123" s="145" t="s">
        <v>141</v>
      </c>
      <c r="B123" s="143" t="s">
        <v>332</v>
      </c>
      <c r="C123" s="58" t="s">
        <v>333</v>
      </c>
      <c r="D123" s="189"/>
    </row>
    <row r="124" spans="1:4" ht="12.75" customHeight="1">
      <c r="A124" s="145" t="s">
        <v>144</v>
      </c>
      <c r="B124" s="143" t="s">
        <v>643</v>
      </c>
      <c r="C124" s="58" t="s">
        <v>644</v>
      </c>
      <c r="D124" s="189"/>
    </row>
    <row r="125" spans="1:4" ht="12.75" customHeight="1">
      <c r="A125" s="145" t="s">
        <v>147</v>
      </c>
      <c r="B125" s="143" t="s">
        <v>646</v>
      </c>
      <c r="C125" s="58" t="s">
        <v>645</v>
      </c>
      <c r="D125" s="189"/>
    </row>
    <row r="126" spans="1:4" ht="12.75" customHeight="1">
      <c r="A126" s="146" t="s">
        <v>149</v>
      </c>
      <c r="B126" s="147" t="s">
        <v>647</v>
      </c>
      <c r="C126" s="59" t="s">
        <v>648</v>
      </c>
      <c r="D126" s="189"/>
    </row>
    <row r="127" spans="1:4" ht="12.75" customHeight="1">
      <c r="A127" s="146" t="s">
        <v>151</v>
      </c>
      <c r="B127" s="147" t="s">
        <v>649</v>
      </c>
      <c r="C127" s="59" t="s">
        <v>334</v>
      </c>
      <c r="D127" s="189">
        <f>SUM(D119:D126)</f>
        <v>1651558042</v>
      </c>
    </row>
    <row r="128" spans="1:4" ht="12.75" customHeight="1">
      <c r="A128" s="145" t="s">
        <v>154</v>
      </c>
      <c r="B128" s="143" t="s">
        <v>335</v>
      </c>
      <c r="C128" s="58" t="s">
        <v>336</v>
      </c>
      <c r="D128" s="189"/>
    </row>
    <row r="129" spans="1:4" ht="12.75" customHeight="1">
      <c r="A129" s="145" t="s">
        <v>157</v>
      </c>
      <c r="B129" s="62" t="s">
        <v>337</v>
      </c>
      <c r="C129" s="58" t="s">
        <v>338</v>
      </c>
      <c r="D129" s="189"/>
    </row>
    <row r="130" spans="1:4" ht="12.75" customHeight="1">
      <c r="A130" s="145" t="s">
        <v>160</v>
      </c>
      <c r="B130" s="143" t="s">
        <v>339</v>
      </c>
      <c r="C130" s="58" t="s">
        <v>340</v>
      </c>
      <c r="D130" s="189"/>
    </row>
    <row r="131" spans="1:4" ht="25.5">
      <c r="A131" s="145" t="s">
        <v>163</v>
      </c>
      <c r="B131" s="62" t="s">
        <v>701</v>
      </c>
      <c r="C131" s="58" t="s">
        <v>341</v>
      </c>
      <c r="D131" s="189"/>
    </row>
    <row r="132" spans="1:4" ht="12.75" customHeight="1">
      <c r="A132" s="145" t="s">
        <v>166</v>
      </c>
      <c r="B132" s="143" t="s">
        <v>651</v>
      </c>
      <c r="C132" s="58" t="s">
        <v>650</v>
      </c>
      <c r="D132" s="189"/>
    </row>
    <row r="133" spans="1:4" ht="12.75" customHeight="1">
      <c r="A133" s="146" t="s">
        <v>169</v>
      </c>
      <c r="B133" s="147" t="s">
        <v>652</v>
      </c>
      <c r="C133" s="59" t="s">
        <v>342</v>
      </c>
      <c r="D133" s="189"/>
    </row>
    <row r="134" spans="1:4" ht="12.75" customHeight="1">
      <c r="A134" s="145" t="s">
        <v>172</v>
      </c>
      <c r="B134" s="62" t="s">
        <v>343</v>
      </c>
      <c r="C134" s="58" t="s">
        <v>344</v>
      </c>
      <c r="D134" s="189"/>
    </row>
    <row r="135" spans="1:4" ht="12.75" customHeight="1">
      <c r="A135" s="145" t="s">
        <v>175</v>
      </c>
      <c r="B135" s="62" t="s">
        <v>653</v>
      </c>
      <c r="C135" s="58" t="s">
        <v>654</v>
      </c>
      <c r="D135" s="189"/>
    </row>
    <row r="136" spans="1:4" ht="12.75" customHeight="1">
      <c r="A136" s="146" t="s">
        <v>178</v>
      </c>
      <c r="B136" s="147" t="s">
        <v>655</v>
      </c>
      <c r="C136" s="59" t="s">
        <v>77</v>
      </c>
      <c r="D136" s="189">
        <f>D127+D133+D134+D135</f>
        <v>1651558042</v>
      </c>
    </row>
    <row r="137" ht="13.5" thickBot="1"/>
    <row r="138" spans="1:4" s="51" customFormat="1" ht="13.5" thickBot="1">
      <c r="A138" s="148" t="s">
        <v>345</v>
      </c>
      <c r="B138" s="66"/>
      <c r="C138" s="66"/>
      <c r="D138" s="193">
        <f>D101+D136</f>
        <v>8001540788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49" t="s">
        <v>85</v>
      </c>
      <c r="B160" s="65" t="s">
        <v>86</v>
      </c>
      <c r="C160" s="59" t="s">
        <v>87</v>
      </c>
      <c r="D160" s="48" t="s">
        <v>1171</v>
      </c>
    </row>
    <row r="161" spans="1:4" ht="12.75">
      <c r="A161" s="196" t="s">
        <v>89</v>
      </c>
      <c r="B161" s="197" t="s">
        <v>90</v>
      </c>
      <c r="C161" s="197" t="s">
        <v>91</v>
      </c>
      <c r="D161" s="183" t="s">
        <v>92</v>
      </c>
    </row>
    <row r="162" spans="1:4" ht="12.75" customHeight="1">
      <c r="A162" s="145" t="s">
        <v>93</v>
      </c>
      <c r="B162" s="58" t="s">
        <v>80</v>
      </c>
      <c r="C162" s="55" t="s">
        <v>346</v>
      </c>
      <c r="D162" s="188">
        <v>420901695</v>
      </c>
    </row>
    <row r="163" spans="1:4" ht="25.5">
      <c r="A163" s="145" t="s">
        <v>96</v>
      </c>
      <c r="B163" s="58" t="s">
        <v>347</v>
      </c>
      <c r="C163" s="55" t="s">
        <v>348</v>
      </c>
      <c r="D163" s="188">
        <v>309602084</v>
      </c>
    </row>
    <row r="164" spans="1:4" ht="25.5">
      <c r="A164" s="145" t="s">
        <v>99</v>
      </c>
      <c r="B164" s="150" t="s">
        <v>349</v>
      </c>
      <c r="C164" s="55" t="s">
        <v>350</v>
      </c>
      <c r="D164" s="188">
        <v>741651324</v>
      </c>
    </row>
    <row r="165" spans="1:4" ht="12.75" customHeight="1">
      <c r="A165" s="145" t="s">
        <v>102</v>
      </c>
      <c r="B165" s="58" t="s">
        <v>351</v>
      </c>
      <c r="C165" s="55" t="s">
        <v>352</v>
      </c>
      <c r="D165" s="188">
        <v>37870843</v>
      </c>
    </row>
    <row r="166" spans="1:4" ht="12.75" customHeight="1">
      <c r="A166" s="145" t="s">
        <v>105</v>
      </c>
      <c r="B166" s="58" t="s">
        <v>83</v>
      </c>
      <c r="C166" s="55" t="s">
        <v>353</v>
      </c>
      <c r="D166" s="188">
        <v>226105357</v>
      </c>
    </row>
    <row r="167" spans="1:4" ht="12.75" customHeight="1">
      <c r="A167" s="145" t="s">
        <v>108</v>
      </c>
      <c r="B167" s="58" t="s">
        <v>499</v>
      </c>
      <c r="C167" s="55" t="s">
        <v>354</v>
      </c>
      <c r="D167" s="188">
        <v>12013384</v>
      </c>
    </row>
    <row r="168" spans="1:4" ht="12.75" customHeight="1">
      <c r="A168" s="146" t="s">
        <v>111</v>
      </c>
      <c r="B168" s="59" t="s">
        <v>355</v>
      </c>
      <c r="C168" s="65" t="s">
        <v>356</v>
      </c>
      <c r="D168" s="189">
        <f>SUM(D162:D167)</f>
        <v>1748144687</v>
      </c>
    </row>
    <row r="169" spans="1:4" ht="12.75" customHeight="1">
      <c r="A169" s="145" t="s">
        <v>114</v>
      </c>
      <c r="B169" s="58" t="s">
        <v>357</v>
      </c>
      <c r="C169" s="55" t="s">
        <v>358</v>
      </c>
      <c r="D169" s="188">
        <v>213087</v>
      </c>
    </row>
    <row r="170" spans="1:4" ht="25.5">
      <c r="A170" s="145" t="s">
        <v>117</v>
      </c>
      <c r="B170" s="58" t="s">
        <v>359</v>
      </c>
      <c r="C170" s="55" t="s">
        <v>360</v>
      </c>
      <c r="D170" s="188"/>
    </row>
    <row r="171" spans="1:4" ht="25.5">
      <c r="A171" s="145" t="s">
        <v>120</v>
      </c>
      <c r="B171" s="58" t="s">
        <v>361</v>
      </c>
      <c r="C171" s="55" t="s">
        <v>362</v>
      </c>
      <c r="D171" s="188"/>
    </row>
    <row r="172" spans="1:4" ht="25.5">
      <c r="A172" s="145" t="s">
        <v>123</v>
      </c>
      <c r="B172" s="58" t="s">
        <v>363</v>
      </c>
      <c r="C172" s="55" t="s">
        <v>364</v>
      </c>
      <c r="D172" s="188"/>
    </row>
    <row r="173" spans="1:4" ht="12.75" customHeight="1">
      <c r="A173" s="145" t="s">
        <v>126</v>
      </c>
      <c r="B173" s="58" t="s">
        <v>365</v>
      </c>
      <c r="C173" s="55" t="s">
        <v>366</v>
      </c>
      <c r="D173" s="188">
        <v>196410793</v>
      </c>
    </row>
    <row r="174" spans="1:4" ht="25.5">
      <c r="A174" s="146" t="s">
        <v>129</v>
      </c>
      <c r="B174" s="59" t="s">
        <v>367</v>
      </c>
      <c r="C174" s="65" t="s">
        <v>368</v>
      </c>
      <c r="D174" s="189">
        <f>SUM(D168:D173)</f>
        <v>1944768567</v>
      </c>
    </row>
    <row r="175" spans="1:4" ht="12.75" customHeight="1">
      <c r="A175" s="145" t="s">
        <v>132</v>
      </c>
      <c r="B175" s="58" t="s">
        <v>369</v>
      </c>
      <c r="C175" s="55" t="s">
        <v>370</v>
      </c>
      <c r="D175" s="188">
        <v>32000000</v>
      </c>
    </row>
    <row r="176" spans="1:4" ht="25.5">
      <c r="A176" s="145" t="s">
        <v>135</v>
      </c>
      <c r="B176" s="58" t="s">
        <v>371</v>
      </c>
      <c r="C176" s="55" t="s">
        <v>372</v>
      </c>
      <c r="D176" s="188"/>
    </row>
    <row r="177" spans="1:4" ht="25.5">
      <c r="A177" s="145" t="s">
        <v>138</v>
      </c>
      <c r="B177" s="58" t="s">
        <v>373</v>
      </c>
      <c r="C177" s="55" t="s">
        <v>374</v>
      </c>
      <c r="D177" s="188"/>
    </row>
    <row r="178" spans="1:4" ht="25.5">
      <c r="A178" s="145" t="s">
        <v>141</v>
      </c>
      <c r="B178" s="58" t="s">
        <v>375</v>
      </c>
      <c r="C178" s="55" t="s">
        <v>376</v>
      </c>
      <c r="D178" s="188"/>
    </row>
    <row r="179" spans="1:4" ht="12.75" customHeight="1">
      <c r="A179" s="145" t="s">
        <v>144</v>
      </c>
      <c r="B179" s="58" t="s">
        <v>377</v>
      </c>
      <c r="C179" s="55" t="s">
        <v>378</v>
      </c>
      <c r="D179" s="188">
        <v>1375030576</v>
      </c>
    </row>
    <row r="180" spans="1:4" ht="25.5">
      <c r="A180" s="146" t="s">
        <v>147</v>
      </c>
      <c r="B180" s="59" t="s">
        <v>379</v>
      </c>
      <c r="C180" s="65" t="s">
        <v>380</v>
      </c>
      <c r="D180" s="189">
        <f>SUM(D175:D179)</f>
        <v>1407030576</v>
      </c>
    </row>
    <row r="181" spans="1:4" ht="12.75" customHeight="1">
      <c r="A181" s="145" t="s">
        <v>149</v>
      </c>
      <c r="B181" s="58" t="s">
        <v>381</v>
      </c>
      <c r="C181" s="55" t="s">
        <v>382</v>
      </c>
      <c r="D181" s="188"/>
    </row>
    <row r="182" spans="1:4" ht="12.75" customHeight="1">
      <c r="A182" s="145" t="s">
        <v>151</v>
      </c>
      <c r="B182" s="58" t="s">
        <v>383</v>
      </c>
      <c r="C182" s="55" t="s">
        <v>384</v>
      </c>
      <c r="D182" s="188"/>
    </row>
    <row r="183" spans="1:4" ht="12.75" customHeight="1">
      <c r="A183" s="146" t="s">
        <v>154</v>
      </c>
      <c r="B183" s="59" t="s">
        <v>385</v>
      </c>
      <c r="C183" s="65" t="s">
        <v>386</v>
      </c>
      <c r="D183" s="188"/>
    </row>
    <row r="184" spans="1:4" ht="12.75" customHeight="1">
      <c r="A184" s="145" t="s">
        <v>157</v>
      </c>
      <c r="B184" s="58" t="s">
        <v>387</v>
      </c>
      <c r="C184" s="55" t="s">
        <v>388</v>
      </c>
      <c r="D184" s="188"/>
    </row>
    <row r="185" spans="1:4" ht="12.75" customHeight="1">
      <c r="A185" s="145" t="s">
        <v>160</v>
      </c>
      <c r="B185" s="58" t="s">
        <v>389</v>
      </c>
      <c r="C185" s="55" t="s">
        <v>390</v>
      </c>
      <c r="D185" s="188"/>
    </row>
    <row r="186" spans="1:4" ht="12.75" customHeight="1">
      <c r="A186" s="145" t="s">
        <v>163</v>
      </c>
      <c r="B186" s="58" t="s">
        <v>794</v>
      </c>
      <c r="C186" s="55" t="s">
        <v>391</v>
      </c>
      <c r="D186" s="188">
        <v>312804066</v>
      </c>
    </row>
    <row r="187" spans="1:4" ht="12.75" customHeight="1">
      <c r="A187" s="145" t="s">
        <v>166</v>
      </c>
      <c r="B187" s="58" t="s">
        <v>392</v>
      </c>
      <c r="C187" s="55" t="s">
        <v>393</v>
      </c>
      <c r="D187" s="188">
        <v>486501589</v>
      </c>
    </row>
    <row r="188" spans="1:4" ht="12.75" customHeight="1">
      <c r="A188" s="145" t="s">
        <v>169</v>
      </c>
      <c r="B188" s="58" t="s">
        <v>394</v>
      </c>
      <c r="C188" s="55" t="s">
        <v>395</v>
      </c>
      <c r="D188" s="188"/>
    </row>
    <row r="189" spans="1:4" ht="12.75" customHeight="1">
      <c r="A189" s="145" t="s">
        <v>172</v>
      </c>
      <c r="B189" s="58" t="s">
        <v>396</v>
      </c>
      <c r="C189" s="55" t="s">
        <v>397</v>
      </c>
      <c r="D189" s="188"/>
    </row>
    <row r="190" spans="1:4" ht="12.75" customHeight="1">
      <c r="A190" s="145" t="s">
        <v>175</v>
      </c>
      <c r="B190" s="58" t="s">
        <v>398</v>
      </c>
      <c r="C190" s="55" t="s">
        <v>399</v>
      </c>
      <c r="D190" s="188">
        <v>48198811</v>
      </c>
    </row>
    <row r="191" spans="1:4" ht="12.75" customHeight="1">
      <c r="A191" s="145" t="s">
        <v>178</v>
      </c>
      <c r="B191" s="58" t="s">
        <v>400</v>
      </c>
      <c r="C191" s="55" t="s">
        <v>401</v>
      </c>
      <c r="D191" s="188">
        <v>12681785</v>
      </c>
    </row>
    <row r="192" spans="1:4" ht="12.75" customHeight="1">
      <c r="A192" s="146" t="s">
        <v>181</v>
      </c>
      <c r="B192" s="59" t="s">
        <v>402</v>
      </c>
      <c r="C192" s="65" t="s">
        <v>403</v>
      </c>
      <c r="D192" s="189">
        <f>SUM(D187:D191)</f>
        <v>547382185</v>
      </c>
    </row>
    <row r="193" spans="1:4" ht="12.75" customHeight="1">
      <c r="A193" s="145" t="s">
        <v>184</v>
      </c>
      <c r="B193" s="58" t="s">
        <v>404</v>
      </c>
      <c r="C193" s="65" t="s">
        <v>405</v>
      </c>
      <c r="D193" s="188">
        <v>1546002</v>
      </c>
    </row>
    <row r="194" spans="1:4" ht="12.75" customHeight="1">
      <c r="A194" s="146" t="s">
        <v>187</v>
      </c>
      <c r="B194" s="59" t="s">
        <v>406</v>
      </c>
      <c r="C194" s="65" t="s">
        <v>407</v>
      </c>
      <c r="D194" s="189">
        <f>D186+D192+D193</f>
        <v>861732253</v>
      </c>
    </row>
    <row r="195" spans="1:4" ht="12.75" customHeight="1">
      <c r="A195" s="145" t="s">
        <v>190</v>
      </c>
      <c r="B195" s="62" t="s">
        <v>408</v>
      </c>
      <c r="C195" s="55" t="s">
        <v>409</v>
      </c>
      <c r="D195" s="188">
        <v>68748</v>
      </c>
    </row>
    <row r="196" spans="1:4" ht="12.75" customHeight="1">
      <c r="A196" s="145" t="s">
        <v>193</v>
      </c>
      <c r="B196" s="62" t="s">
        <v>410</v>
      </c>
      <c r="C196" s="55" t="s">
        <v>411</v>
      </c>
      <c r="D196" s="188">
        <v>19605686</v>
      </c>
    </row>
    <row r="197" spans="1:4" ht="12.75" customHeight="1">
      <c r="A197" s="145" t="s">
        <v>196</v>
      </c>
      <c r="B197" s="62" t="s">
        <v>412</v>
      </c>
      <c r="C197" s="55" t="s">
        <v>413</v>
      </c>
      <c r="D197" s="188">
        <v>566776</v>
      </c>
    </row>
    <row r="198" spans="1:4" ht="12.75" customHeight="1">
      <c r="A198" s="145" t="s">
        <v>199</v>
      </c>
      <c r="B198" s="62" t="s">
        <v>414</v>
      </c>
      <c r="C198" s="55" t="s">
        <v>415</v>
      </c>
      <c r="D198" s="188">
        <v>82516699</v>
      </c>
    </row>
    <row r="199" spans="1:4" ht="12.75" customHeight="1">
      <c r="A199" s="145" t="s">
        <v>202</v>
      </c>
      <c r="B199" s="62" t="s">
        <v>416</v>
      </c>
      <c r="C199" s="55" t="s">
        <v>417</v>
      </c>
      <c r="D199" s="188"/>
    </row>
    <row r="200" spans="1:4" ht="12.75" customHeight="1">
      <c r="A200" s="145" t="s">
        <v>205</v>
      </c>
      <c r="B200" s="62" t="s">
        <v>418</v>
      </c>
      <c r="C200" s="55" t="s">
        <v>419</v>
      </c>
      <c r="D200" s="188">
        <v>26149310</v>
      </c>
    </row>
    <row r="201" spans="1:4" ht="12.75" customHeight="1">
      <c r="A201" s="145" t="s">
        <v>208</v>
      </c>
      <c r="B201" s="62" t="s">
        <v>420</v>
      </c>
      <c r="C201" s="55" t="s">
        <v>421</v>
      </c>
      <c r="D201" s="188">
        <v>9834026</v>
      </c>
    </row>
    <row r="202" spans="1:4" ht="12.75" customHeight="1">
      <c r="A202" s="145">
        <v>41</v>
      </c>
      <c r="B202" s="62" t="s">
        <v>687</v>
      </c>
      <c r="C202" s="55" t="s">
        <v>688</v>
      </c>
      <c r="D202" s="188"/>
    </row>
    <row r="203" spans="1:4" ht="12.75" customHeight="1">
      <c r="A203" s="145">
        <v>42</v>
      </c>
      <c r="B203" s="62" t="s">
        <v>689</v>
      </c>
      <c r="C203" s="55" t="s">
        <v>690</v>
      </c>
      <c r="D203" s="188">
        <v>531690</v>
      </c>
    </row>
    <row r="204" spans="1:4" s="51" customFormat="1" ht="12.75" customHeight="1">
      <c r="A204" s="146">
        <v>43</v>
      </c>
      <c r="B204" s="64" t="s">
        <v>702</v>
      </c>
      <c r="C204" s="65" t="s">
        <v>422</v>
      </c>
      <c r="D204" s="189">
        <f>SUM(D202:D203)</f>
        <v>531690</v>
      </c>
    </row>
    <row r="205" spans="1:4" s="51" customFormat="1" ht="12.75" customHeight="1">
      <c r="A205" s="145">
        <v>44</v>
      </c>
      <c r="B205" s="62" t="s">
        <v>691</v>
      </c>
      <c r="C205" s="55" t="s">
        <v>692</v>
      </c>
      <c r="D205" s="189"/>
    </row>
    <row r="206" spans="1:4" s="51" customFormat="1" ht="12.75" customHeight="1">
      <c r="A206" s="145">
        <v>45</v>
      </c>
      <c r="B206" s="62" t="s">
        <v>693</v>
      </c>
      <c r="C206" s="55" t="s">
        <v>694</v>
      </c>
      <c r="D206" s="189"/>
    </row>
    <row r="207" spans="1:4" s="51" customFormat="1" ht="12.75" customHeight="1">
      <c r="A207" s="146">
        <v>46</v>
      </c>
      <c r="B207" s="64" t="s">
        <v>703</v>
      </c>
      <c r="C207" s="65" t="s">
        <v>423</v>
      </c>
      <c r="D207" s="189">
        <f>SUM(D205:D206)</f>
        <v>0</v>
      </c>
    </row>
    <row r="208" spans="1:4" ht="12.75" customHeight="1">
      <c r="A208" s="145">
        <v>47</v>
      </c>
      <c r="B208" s="62" t="s">
        <v>656</v>
      </c>
      <c r="C208" s="55" t="s">
        <v>425</v>
      </c>
      <c r="D208" s="188"/>
    </row>
    <row r="209" spans="1:4" ht="12.75" customHeight="1">
      <c r="A209" s="145">
        <v>48</v>
      </c>
      <c r="B209" s="62" t="s">
        <v>424</v>
      </c>
      <c r="C209" s="55" t="s">
        <v>657</v>
      </c>
      <c r="D209" s="188">
        <v>4251169</v>
      </c>
    </row>
    <row r="210" spans="1:4" ht="12.75" customHeight="1">
      <c r="A210" s="146">
        <v>49</v>
      </c>
      <c r="B210" s="64" t="s">
        <v>704</v>
      </c>
      <c r="C210" s="65" t="s">
        <v>79</v>
      </c>
      <c r="D210" s="189">
        <f>D195+D196+D197+D198+D199+D200+D201+D204+D207+D208+D209</f>
        <v>143524104</v>
      </c>
    </row>
    <row r="211" spans="1:4" ht="12.75" customHeight="1">
      <c r="A211" s="145">
        <v>50</v>
      </c>
      <c r="B211" s="62" t="s">
        <v>426</v>
      </c>
      <c r="C211" s="55" t="s">
        <v>427</v>
      </c>
      <c r="D211" s="188"/>
    </row>
    <row r="212" spans="1:4" ht="12.75" customHeight="1">
      <c r="A212" s="145">
        <v>51</v>
      </c>
      <c r="B212" s="62" t="s">
        <v>428</v>
      </c>
      <c r="C212" s="55" t="s">
        <v>429</v>
      </c>
      <c r="D212" s="188">
        <v>19536999</v>
      </c>
    </row>
    <row r="213" spans="1:4" ht="12.75" customHeight="1">
      <c r="A213" s="145">
        <v>52</v>
      </c>
      <c r="B213" s="62" t="s">
        <v>430</v>
      </c>
      <c r="C213" s="55" t="s">
        <v>431</v>
      </c>
      <c r="D213" s="188">
        <v>70866</v>
      </c>
    </row>
    <row r="214" spans="1:4" ht="12.75" customHeight="1">
      <c r="A214" s="145">
        <v>53</v>
      </c>
      <c r="B214" s="62" t="s">
        <v>432</v>
      </c>
      <c r="C214" s="55" t="s">
        <v>433</v>
      </c>
      <c r="D214" s="188"/>
    </row>
    <row r="215" spans="1:4" ht="12.75" customHeight="1">
      <c r="A215" s="145">
        <v>54</v>
      </c>
      <c r="B215" s="62" t="s">
        <v>434</v>
      </c>
      <c r="C215" s="55" t="s">
        <v>435</v>
      </c>
      <c r="D215" s="188"/>
    </row>
    <row r="216" spans="1:4" ht="12.75" customHeight="1">
      <c r="A216" s="146">
        <v>55</v>
      </c>
      <c r="B216" s="59" t="s">
        <v>705</v>
      </c>
      <c r="C216" s="65" t="s">
        <v>436</v>
      </c>
      <c r="D216" s="189">
        <f>SUM(D211:D215)</f>
        <v>19607865</v>
      </c>
    </row>
    <row r="217" spans="1:4" ht="26.25" customHeight="1">
      <c r="A217" s="145">
        <v>56</v>
      </c>
      <c r="B217" s="62" t="s">
        <v>437</v>
      </c>
      <c r="C217" s="55" t="s">
        <v>438</v>
      </c>
      <c r="D217" s="188"/>
    </row>
    <row r="218" spans="1:4" ht="26.25" customHeight="1">
      <c r="A218" s="145">
        <v>57</v>
      </c>
      <c r="B218" s="58" t="s">
        <v>671</v>
      </c>
      <c r="C218" s="55" t="s">
        <v>440</v>
      </c>
      <c r="D218" s="188"/>
    </row>
    <row r="219" spans="1:4" ht="25.5" customHeight="1">
      <c r="A219" s="145">
        <v>58</v>
      </c>
      <c r="B219" s="62" t="s">
        <v>706</v>
      </c>
      <c r="C219" s="55" t="s">
        <v>442</v>
      </c>
      <c r="D219" s="188"/>
    </row>
    <row r="220" spans="1:4" ht="24" customHeight="1">
      <c r="A220" s="145">
        <v>59</v>
      </c>
      <c r="B220" s="62" t="s">
        <v>439</v>
      </c>
      <c r="C220" s="55" t="s">
        <v>658</v>
      </c>
      <c r="D220" s="188">
        <v>10965000</v>
      </c>
    </row>
    <row r="221" spans="1:4" ht="12.75" customHeight="1">
      <c r="A221" s="145">
        <v>60</v>
      </c>
      <c r="B221" s="62" t="s">
        <v>441</v>
      </c>
      <c r="C221" s="55" t="s">
        <v>659</v>
      </c>
      <c r="D221" s="188">
        <v>8415512</v>
      </c>
    </row>
    <row r="222" spans="1:4" ht="12.75" customHeight="1">
      <c r="A222" s="146">
        <v>61</v>
      </c>
      <c r="B222" s="59" t="s">
        <v>707</v>
      </c>
      <c r="C222" s="65" t="s">
        <v>443</v>
      </c>
      <c r="D222" s="189">
        <f>SUM(D217:D221)</f>
        <v>19380512</v>
      </c>
    </row>
    <row r="223" spans="1:4" ht="24.75" customHeight="1">
      <c r="A223" s="145">
        <v>62</v>
      </c>
      <c r="B223" s="62" t="s">
        <v>444</v>
      </c>
      <c r="C223" s="55" t="s">
        <v>445</v>
      </c>
      <c r="D223" s="188"/>
    </row>
    <row r="224" spans="1:4" ht="26.25" customHeight="1">
      <c r="A224" s="145">
        <v>63</v>
      </c>
      <c r="B224" s="58" t="s">
        <v>672</v>
      </c>
      <c r="C224" s="55" t="s">
        <v>447</v>
      </c>
      <c r="D224" s="188"/>
    </row>
    <row r="225" spans="1:4" ht="27.75" customHeight="1">
      <c r="A225" s="145">
        <v>64</v>
      </c>
      <c r="B225" s="58" t="s">
        <v>708</v>
      </c>
      <c r="C225" s="55" t="s">
        <v>449</v>
      </c>
      <c r="D225" s="188"/>
    </row>
    <row r="226" spans="1:4" ht="26.25" customHeight="1">
      <c r="A226" s="145">
        <v>65</v>
      </c>
      <c r="B226" s="58" t="s">
        <v>446</v>
      </c>
      <c r="C226" s="55" t="s">
        <v>660</v>
      </c>
      <c r="D226" s="188">
        <v>3185441</v>
      </c>
    </row>
    <row r="227" spans="1:4" ht="12.75" customHeight="1">
      <c r="A227" s="145">
        <v>66</v>
      </c>
      <c r="B227" s="123" t="s">
        <v>448</v>
      </c>
      <c r="C227" s="151" t="s">
        <v>661</v>
      </c>
      <c r="D227" s="190">
        <v>90350000</v>
      </c>
    </row>
    <row r="228" spans="1:4" ht="12.75" customHeight="1">
      <c r="A228" s="146">
        <v>67</v>
      </c>
      <c r="B228" s="152" t="s">
        <v>709</v>
      </c>
      <c r="C228" s="153" t="s">
        <v>450</v>
      </c>
      <c r="D228" s="194">
        <f>SUM(D223:D227)</f>
        <v>93535441</v>
      </c>
    </row>
    <row r="229" spans="1:4" ht="12.75" customHeight="1">
      <c r="A229" s="146">
        <v>68</v>
      </c>
      <c r="B229" s="154" t="s">
        <v>710</v>
      </c>
      <c r="C229" s="155" t="s">
        <v>451</v>
      </c>
      <c r="D229" s="195">
        <f>D174+D180+D194+D210+D216+D222+D228</f>
        <v>4489579318</v>
      </c>
    </row>
    <row r="254" spans="1:4" ht="12.75" customHeight="1">
      <c r="A254" s="131" t="s">
        <v>85</v>
      </c>
      <c r="B254" s="132" t="s">
        <v>86</v>
      </c>
      <c r="C254" s="54" t="s">
        <v>87</v>
      </c>
      <c r="D254" s="48" t="s">
        <v>1171</v>
      </c>
    </row>
    <row r="255" spans="1:4" ht="12.75">
      <c r="A255" s="196" t="s">
        <v>89</v>
      </c>
      <c r="B255" s="197" t="s">
        <v>90</v>
      </c>
      <c r="C255" s="197" t="s">
        <v>91</v>
      </c>
      <c r="D255" s="183" t="s">
        <v>92</v>
      </c>
    </row>
    <row r="256" spans="1:4" ht="12.75" customHeight="1">
      <c r="A256" s="145" t="s">
        <v>93</v>
      </c>
      <c r="B256" s="143" t="s">
        <v>673</v>
      </c>
      <c r="C256" s="58" t="s">
        <v>452</v>
      </c>
      <c r="D256" s="188">
        <v>0</v>
      </c>
    </row>
    <row r="257" spans="1:4" ht="12.75" customHeight="1">
      <c r="A257" s="145" t="s">
        <v>96</v>
      </c>
      <c r="B257" s="62" t="s">
        <v>453</v>
      </c>
      <c r="C257" s="58" t="s">
        <v>454</v>
      </c>
      <c r="D257" s="188"/>
    </row>
    <row r="258" spans="1:4" ht="12.75" customHeight="1">
      <c r="A258" s="145" t="s">
        <v>99</v>
      </c>
      <c r="B258" s="143" t="s">
        <v>711</v>
      </c>
      <c r="C258" s="58" t="s">
        <v>455</v>
      </c>
      <c r="D258" s="188"/>
    </row>
    <row r="259" spans="1:4" ht="12.75" customHeight="1">
      <c r="A259" s="146" t="s">
        <v>102</v>
      </c>
      <c r="B259" s="64" t="s">
        <v>456</v>
      </c>
      <c r="C259" s="59" t="s">
        <v>457</v>
      </c>
      <c r="D259" s="189">
        <f>SUM(D256:D258)</f>
        <v>0</v>
      </c>
    </row>
    <row r="260" spans="1:4" ht="12.75" customHeight="1">
      <c r="A260" s="145" t="s">
        <v>105</v>
      </c>
      <c r="B260" s="62" t="s">
        <v>458</v>
      </c>
      <c r="C260" s="58" t="s">
        <v>459</v>
      </c>
      <c r="D260" s="188"/>
    </row>
    <row r="261" spans="1:4" ht="12.75" customHeight="1">
      <c r="A261" s="145" t="s">
        <v>108</v>
      </c>
      <c r="B261" s="143" t="s">
        <v>712</v>
      </c>
      <c r="C261" s="58" t="s">
        <v>460</v>
      </c>
      <c r="D261" s="188"/>
    </row>
    <row r="262" spans="1:4" ht="12.75" customHeight="1">
      <c r="A262" s="145" t="s">
        <v>111</v>
      </c>
      <c r="B262" s="62" t="s">
        <v>461</v>
      </c>
      <c r="C262" s="58" t="s">
        <v>462</v>
      </c>
      <c r="D262" s="188"/>
    </row>
    <row r="263" spans="1:4" ht="12.75" customHeight="1">
      <c r="A263" s="145" t="s">
        <v>114</v>
      </c>
      <c r="B263" s="143" t="s">
        <v>713</v>
      </c>
      <c r="C263" s="58" t="s">
        <v>463</v>
      </c>
      <c r="D263" s="188"/>
    </row>
    <row r="264" spans="1:4" ht="12.75" customHeight="1">
      <c r="A264" s="146" t="s">
        <v>117</v>
      </c>
      <c r="B264" s="156" t="s">
        <v>464</v>
      </c>
      <c r="C264" s="59" t="s">
        <v>465</v>
      </c>
      <c r="D264" s="188"/>
    </row>
    <row r="265" spans="1:4" ht="12.75" customHeight="1">
      <c r="A265" s="145" t="s">
        <v>120</v>
      </c>
      <c r="B265" s="157" t="s">
        <v>466</v>
      </c>
      <c r="C265" s="158" t="s">
        <v>467</v>
      </c>
      <c r="D265" s="188">
        <v>3511961470</v>
      </c>
    </row>
    <row r="266" spans="1:4" ht="12.75" customHeight="1">
      <c r="A266" s="145" t="s">
        <v>123</v>
      </c>
      <c r="B266" s="157" t="s">
        <v>468</v>
      </c>
      <c r="C266" s="158" t="s">
        <v>469</v>
      </c>
      <c r="D266" s="188"/>
    </row>
    <row r="267" spans="1:4" ht="12.75" customHeight="1">
      <c r="A267" s="146" t="s">
        <v>126</v>
      </c>
      <c r="B267" s="159" t="s">
        <v>470</v>
      </c>
      <c r="C267" s="59" t="s">
        <v>471</v>
      </c>
      <c r="D267" s="189">
        <f>SUM(D265:D266)</f>
        <v>3511961470</v>
      </c>
    </row>
    <row r="268" spans="1:4" ht="12.75" customHeight="1">
      <c r="A268" s="145" t="s">
        <v>129</v>
      </c>
      <c r="B268" s="143" t="s">
        <v>472</v>
      </c>
      <c r="C268" s="58" t="s">
        <v>473</v>
      </c>
      <c r="D268" s="188"/>
    </row>
    <row r="269" spans="1:4" ht="12.75" customHeight="1">
      <c r="A269" s="145" t="s">
        <v>132</v>
      </c>
      <c r="B269" s="143" t="s">
        <v>474</v>
      </c>
      <c r="C269" s="58" t="s">
        <v>475</v>
      </c>
      <c r="D269" s="188"/>
    </row>
    <row r="270" spans="1:4" ht="12.75" customHeight="1">
      <c r="A270" s="145" t="s">
        <v>135</v>
      </c>
      <c r="B270" s="143" t="s">
        <v>476</v>
      </c>
      <c r="C270" s="58" t="s">
        <v>477</v>
      </c>
      <c r="D270" s="188"/>
    </row>
    <row r="271" spans="1:4" ht="12.75" customHeight="1">
      <c r="A271" s="145" t="s">
        <v>138</v>
      </c>
      <c r="B271" s="143" t="s">
        <v>674</v>
      </c>
      <c r="C271" s="58" t="s">
        <v>478</v>
      </c>
      <c r="D271" s="188"/>
    </row>
    <row r="272" spans="1:4" ht="12.75" customHeight="1">
      <c r="A272" s="145" t="s">
        <v>141</v>
      </c>
      <c r="B272" s="62" t="s">
        <v>479</v>
      </c>
      <c r="C272" s="58" t="s">
        <v>480</v>
      </c>
      <c r="D272" s="188"/>
    </row>
    <row r="273" spans="1:4" ht="12.75" customHeight="1">
      <c r="A273" s="145" t="s">
        <v>144</v>
      </c>
      <c r="B273" s="62" t="s">
        <v>714</v>
      </c>
      <c r="C273" s="58" t="s">
        <v>662</v>
      </c>
      <c r="D273" s="188"/>
    </row>
    <row r="274" spans="1:4" ht="12.75" customHeight="1">
      <c r="A274" s="145" t="s">
        <v>147</v>
      </c>
      <c r="B274" s="62" t="s">
        <v>663</v>
      </c>
      <c r="C274" s="58" t="s">
        <v>664</v>
      </c>
      <c r="D274" s="188"/>
    </row>
    <row r="275" spans="1:4" ht="12.75" customHeight="1">
      <c r="A275" s="146" t="s">
        <v>149</v>
      </c>
      <c r="B275" s="64" t="s">
        <v>665</v>
      </c>
      <c r="C275" s="59" t="s">
        <v>666</v>
      </c>
      <c r="D275" s="188"/>
    </row>
    <row r="276" spans="1:4" ht="12.75" customHeight="1">
      <c r="A276" s="146" t="s">
        <v>151</v>
      </c>
      <c r="B276" s="64" t="s">
        <v>715</v>
      </c>
      <c r="C276" s="59" t="s">
        <v>481</v>
      </c>
      <c r="D276" s="189">
        <f>D259+D264+D267+D275</f>
        <v>3511961470</v>
      </c>
    </row>
    <row r="277" spans="1:4" ht="12.75" customHeight="1">
      <c r="A277" s="145" t="s">
        <v>154</v>
      </c>
      <c r="B277" s="62" t="s">
        <v>716</v>
      </c>
      <c r="C277" s="58" t="s">
        <v>482</v>
      </c>
      <c r="D277" s="188"/>
    </row>
    <row r="278" spans="1:4" ht="12.75" customHeight="1">
      <c r="A278" s="145" t="s">
        <v>157</v>
      </c>
      <c r="B278" s="62" t="s">
        <v>483</v>
      </c>
      <c r="C278" s="58" t="s">
        <v>484</v>
      </c>
      <c r="D278" s="188"/>
    </row>
    <row r="279" spans="1:4" ht="12.75" customHeight="1">
      <c r="A279" s="145" t="s">
        <v>160</v>
      </c>
      <c r="B279" s="143" t="s">
        <v>485</v>
      </c>
      <c r="C279" s="58" t="s">
        <v>486</v>
      </c>
      <c r="D279" s="188"/>
    </row>
    <row r="280" spans="1:4" ht="12.75" customHeight="1">
      <c r="A280" s="145" t="s">
        <v>163</v>
      </c>
      <c r="B280" s="143" t="s">
        <v>793</v>
      </c>
      <c r="C280" s="58" t="s">
        <v>487</v>
      </c>
      <c r="D280" s="188"/>
    </row>
    <row r="281" spans="1:4" ht="12.75" customHeight="1">
      <c r="A281" s="145" t="s">
        <v>166</v>
      </c>
      <c r="B281" s="143" t="s">
        <v>667</v>
      </c>
      <c r="C281" s="58" t="s">
        <v>668</v>
      </c>
      <c r="D281" s="188"/>
    </row>
    <row r="282" spans="1:4" ht="12.75" customHeight="1">
      <c r="A282" s="146" t="s">
        <v>169</v>
      </c>
      <c r="B282" s="147" t="s">
        <v>718</v>
      </c>
      <c r="C282" s="59" t="s">
        <v>488</v>
      </c>
      <c r="D282" s="188"/>
    </row>
    <row r="283" spans="1:4" ht="12.75" customHeight="1">
      <c r="A283" s="145" t="s">
        <v>172</v>
      </c>
      <c r="B283" s="62" t="s">
        <v>489</v>
      </c>
      <c r="C283" s="58" t="s">
        <v>490</v>
      </c>
      <c r="D283" s="188"/>
    </row>
    <row r="284" spans="1:4" ht="12.75" customHeight="1">
      <c r="A284" s="145" t="s">
        <v>175</v>
      </c>
      <c r="B284" s="62" t="s">
        <v>669</v>
      </c>
      <c r="C284" s="58" t="s">
        <v>670</v>
      </c>
      <c r="D284" s="188"/>
    </row>
    <row r="285" spans="1:4" ht="12.75" customHeight="1">
      <c r="A285" s="146" t="s">
        <v>178</v>
      </c>
      <c r="B285" s="147" t="s">
        <v>719</v>
      </c>
      <c r="C285" s="59" t="s">
        <v>491</v>
      </c>
      <c r="D285" s="189">
        <f>D276+D282+D283+D284</f>
        <v>3511961470</v>
      </c>
    </row>
    <row r="286" ht="13.5" thickBot="1"/>
    <row r="287" spans="1:4" ht="13.5" thickBot="1">
      <c r="A287" s="148" t="s">
        <v>492</v>
      </c>
      <c r="B287" s="66"/>
      <c r="C287" s="66"/>
      <c r="D287" s="193">
        <f>D229+D285</f>
        <v>8001540788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2019-04-23T07:26:57Z</cp:lastPrinted>
  <dcterms:created xsi:type="dcterms:W3CDTF">2002-01-04T07:43:44Z</dcterms:created>
  <dcterms:modified xsi:type="dcterms:W3CDTF">2019-04-24T07:31:32Z</dcterms:modified>
  <cp:category/>
  <cp:version/>
  <cp:contentType/>
  <cp:contentStatus/>
</cp:coreProperties>
</file>