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ublikus\RENDELETEK\Szakadát\Zárszámadás\"/>
    </mc:Choice>
  </mc:AlternateContent>
  <bookViews>
    <workbookView xWindow="0" yWindow="0" windowWidth="23016" windowHeight="9468" tabRatio="836" activeTab="22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8. sz. mell" sheetId="39" state="hidden" r:id="rId6"/>
    <sheet name="10. sz. mell" sheetId="41" state="hidden" r:id="rId7"/>
    <sheet name="11. sz. mell" sheetId="42" state="hidden" r:id="rId8"/>
    <sheet name="12.melléklet" sheetId="47" state="hidden" r:id="rId9"/>
    <sheet name="13.m." sheetId="43" state="hidden" r:id="rId10"/>
    <sheet name="15.m." sheetId="44" state="hidden" r:id="rId11"/>
    <sheet name="3" sheetId="54" r:id="rId12"/>
    <sheet name="4" sheetId="55" r:id="rId13"/>
    <sheet name="5" sheetId="56" r:id="rId14"/>
    <sheet name="6." sheetId="57" r:id="rId15"/>
    <sheet name="7A" sheetId="68" r:id="rId16"/>
    <sheet name="7B" sheetId="59" r:id="rId17"/>
    <sheet name="7C" sheetId="67" r:id="rId18"/>
    <sheet name="7D" sheetId="60" r:id="rId19"/>
    <sheet name="8" sheetId="62" r:id="rId20"/>
    <sheet name="9" sheetId="64" r:id="rId21"/>
    <sheet name="10" sheetId="66" r:id="rId22"/>
    <sheet name="11" sheetId="70" r:id="rId23"/>
  </sheets>
  <externalReferences>
    <externalReference r:id="rId24"/>
    <externalReference r:id="rId25"/>
  </externalReferences>
  <definedNames>
    <definedName name="_ftn1" localSheetId="18">'7D'!$A$28</definedName>
    <definedName name="_ftnref1" localSheetId="18">'7D'!$A$19</definedName>
    <definedName name="_xlnm.Print_Area" localSheetId="0">'1.1.sz.mell.'!$A$1:$I$140</definedName>
    <definedName name="_xlnm.Print_Area" localSheetId="1">'1.2.sz.mell.'!$A$1:$I$140</definedName>
    <definedName name="_xlnm.Print_Area" localSheetId="2">'1.3.sz.mell.'!$A$1:$I$143</definedName>
    <definedName name="_xlnm.Print_Area" localSheetId="3">'1.4.sz.mell.'!$A$1:$I$142</definedName>
    <definedName name="_xlnm.Print_Area" localSheetId="21">'10'!$A$1:$D$36</definedName>
    <definedName name="_xlnm.Print_Area" localSheetId="6">'10. sz. mell'!$A$1:$I$28</definedName>
    <definedName name="_xlnm.Print_Area" localSheetId="22">'11'!$A$1:$BE$26</definedName>
    <definedName name="_xlnm.Print_Area" localSheetId="8">'12.melléklet'!$A$1:$AG$36</definedName>
    <definedName name="_xlnm.Print_Area" localSheetId="4">'2.sz.mell  '!$A$1:$M$66</definedName>
    <definedName name="_xlnm.Print_Area" localSheetId="11">'3'!$A$1:$D$22</definedName>
    <definedName name="_xlnm.Print_Area" localSheetId="18">'7D'!$A$1:$D$41</definedName>
    <definedName name="_xlnm.Print_Area" localSheetId="5">'8. sz. mell'!$A$1:$E$133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0" i="8" l="1"/>
  <c r="L137" i="5"/>
  <c r="L138" i="5"/>
  <c r="L139" i="5"/>
  <c r="L14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6" i="5"/>
  <c r="L5" i="5"/>
  <c r="AX26" i="70" l="1"/>
  <c r="AT26" i="70"/>
  <c r="V26" i="70"/>
  <c r="R26" i="70"/>
  <c r="Z26" i="70" l="1"/>
  <c r="BB26" i="70"/>
  <c r="H32" i="5"/>
  <c r="H32" i="6"/>
  <c r="I35" i="6"/>
  <c r="H61" i="6"/>
  <c r="H86" i="6" s="1"/>
  <c r="H85" i="6"/>
  <c r="I23" i="5"/>
  <c r="H24" i="5"/>
  <c r="F33" i="5"/>
  <c r="F34" i="5"/>
  <c r="F35" i="5"/>
  <c r="F36" i="5"/>
  <c r="F37" i="5"/>
  <c r="F38" i="5"/>
  <c r="F39" i="5"/>
  <c r="F40" i="5"/>
  <c r="F41" i="5"/>
  <c r="F42" i="5"/>
  <c r="I34" i="5"/>
  <c r="C52" i="68" l="1"/>
  <c r="E52" i="68"/>
  <c r="E68" i="68" l="1"/>
  <c r="D68" i="68"/>
  <c r="C68" i="68"/>
  <c r="E64" i="68"/>
  <c r="D64" i="68"/>
  <c r="C64" i="68"/>
  <c r="E60" i="68"/>
  <c r="D60" i="68"/>
  <c r="C60" i="68"/>
  <c r="E55" i="68"/>
  <c r="D55" i="68"/>
  <c r="C55" i="68"/>
  <c r="E46" i="68"/>
  <c r="D46" i="68"/>
  <c r="C46" i="68"/>
  <c r="E41" i="68"/>
  <c r="D41" i="68"/>
  <c r="D35" i="68" s="1"/>
  <c r="D52" i="68" s="1"/>
  <c r="D70" i="68" s="1"/>
  <c r="C41" i="68"/>
  <c r="D36" i="68"/>
  <c r="E30" i="68"/>
  <c r="D30" i="68"/>
  <c r="C30" i="68"/>
  <c r="D25" i="68"/>
  <c r="E20" i="68"/>
  <c r="D20" i="68"/>
  <c r="C20" i="68"/>
  <c r="E19" i="68"/>
  <c r="C70" i="68" l="1"/>
  <c r="E70" i="68"/>
  <c r="G24" i="8"/>
  <c r="I140" i="7" l="1"/>
  <c r="I95" i="6"/>
  <c r="I94" i="6"/>
  <c r="I93" i="6"/>
  <c r="I122" i="5"/>
  <c r="I105" i="5"/>
  <c r="I103" i="5"/>
  <c r="I99" i="5"/>
  <c r="I97" i="5"/>
  <c r="I96" i="5"/>
  <c r="I95" i="5"/>
  <c r="I94" i="5"/>
  <c r="I93" i="5"/>
  <c r="I72" i="5"/>
  <c r="I38" i="5"/>
  <c r="I31" i="5"/>
  <c r="I29" i="5"/>
  <c r="I27" i="5"/>
  <c r="I25" i="5"/>
  <c r="I19" i="5"/>
  <c r="I17" i="5"/>
  <c r="I10" i="5"/>
  <c r="I9" i="5"/>
  <c r="I8" i="5"/>
  <c r="I6" i="5"/>
  <c r="C10" i="60" l="1"/>
  <c r="E120" i="5" l="1"/>
  <c r="G120" i="5"/>
  <c r="H120" i="5"/>
  <c r="H102" i="5"/>
  <c r="G102" i="5"/>
  <c r="E102" i="5"/>
  <c r="E98" i="5"/>
  <c r="G98" i="5"/>
  <c r="H98" i="5"/>
  <c r="E92" i="5"/>
  <c r="G92" i="5"/>
  <c r="H92" i="5"/>
  <c r="G49" i="5"/>
  <c r="E49" i="5"/>
  <c r="H49" i="5"/>
  <c r="H55" i="5"/>
  <c r="G55" i="5"/>
  <c r="E74" i="5"/>
  <c r="G74" i="5"/>
  <c r="H74" i="5"/>
  <c r="H71" i="5"/>
  <c r="R97" i="6"/>
  <c r="R131" i="6"/>
  <c r="Q131" i="6"/>
  <c r="R130" i="6"/>
  <c r="Q130" i="6"/>
  <c r="R129" i="6"/>
  <c r="Q129" i="6"/>
  <c r="R128" i="6"/>
  <c r="Q128" i="6"/>
  <c r="R127" i="6"/>
  <c r="Q127" i="6"/>
  <c r="Q126" i="6" s="1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P126" i="6"/>
  <c r="R125" i="6"/>
  <c r="Q125" i="6"/>
  <c r="R124" i="6"/>
  <c r="Q124" i="6"/>
  <c r="R123" i="6"/>
  <c r="Q123" i="6"/>
  <c r="R122" i="6"/>
  <c r="Q122" i="6"/>
  <c r="R121" i="6"/>
  <c r="Q121" i="6"/>
  <c r="Q120" i="6" s="1"/>
  <c r="AD120" i="6"/>
  <c r="AD134" i="6" s="1"/>
  <c r="AC120" i="6"/>
  <c r="AB120" i="6"/>
  <c r="AA120" i="6"/>
  <c r="Z120" i="6"/>
  <c r="Z134" i="6" s="1"/>
  <c r="Y120" i="6"/>
  <c r="X120" i="6"/>
  <c r="W120" i="6"/>
  <c r="V120" i="6"/>
  <c r="U120" i="6"/>
  <c r="T120" i="6"/>
  <c r="S120" i="6"/>
  <c r="P120" i="6"/>
  <c r="R119" i="6"/>
  <c r="Q119" i="6"/>
  <c r="R118" i="6"/>
  <c r="Q118" i="6"/>
  <c r="R117" i="6"/>
  <c r="Q117" i="6"/>
  <c r="R116" i="6"/>
  <c r="Q116" i="6"/>
  <c r="R115" i="6"/>
  <c r="Q115" i="6"/>
  <c r="R114" i="6"/>
  <c r="R113" i="6" s="1"/>
  <c r="Q114" i="6"/>
  <c r="Q113" i="6" s="1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P113" i="6"/>
  <c r="R112" i="6"/>
  <c r="Q112" i="6"/>
  <c r="R111" i="6"/>
  <c r="Q111" i="6"/>
  <c r="R110" i="6"/>
  <c r="R109" i="6" s="1"/>
  <c r="Q110" i="6"/>
  <c r="Q109" i="6" s="1"/>
  <c r="Q134" i="6" s="1"/>
  <c r="AD109" i="6"/>
  <c r="AC109" i="6"/>
  <c r="AC134" i="6" s="1"/>
  <c r="AB109" i="6"/>
  <c r="AB134" i="6" s="1"/>
  <c r="AA109" i="6"/>
  <c r="AA134" i="6" s="1"/>
  <c r="Z109" i="6"/>
  <c r="Y109" i="6"/>
  <c r="Y134" i="6" s="1"/>
  <c r="X109" i="6"/>
  <c r="X134" i="6" s="1"/>
  <c r="W109" i="6"/>
  <c r="W134" i="6" s="1"/>
  <c r="V109" i="6"/>
  <c r="V134" i="6" s="1"/>
  <c r="U109" i="6"/>
  <c r="U134" i="6" s="1"/>
  <c r="T109" i="6"/>
  <c r="T134" i="6" s="1"/>
  <c r="S109" i="6"/>
  <c r="S134" i="6" s="1"/>
  <c r="P109" i="6"/>
  <c r="R107" i="6"/>
  <c r="Q107" i="6"/>
  <c r="R106" i="6"/>
  <c r="Q106" i="6"/>
  <c r="R105" i="6"/>
  <c r="Q105" i="6"/>
  <c r="R104" i="6"/>
  <c r="Q104" i="6"/>
  <c r="R103" i="6"/>
  <c r="R102" i="6" s="1"/>
  <c r="Q103" i="6"/>
  <c r="Q102" i="6" s="1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P102" i="6"/>
  <c r="R101" i="6"/>
  <c r="Q101" i="6"/>
  <c r="R100" i="6"/>
  <c r="Q100" i="6"/>
  <c r="R99" i="6"/>
  <c r="Q99" i="6"/>
  <c r="AD98" i="6"/>
  <c r="AC98" i="6"/>
  <c r="AB98" i="6"/>
  <c r="AA98" i="6"/>
  <c r="Z98" i="6"/>
  <c r="Y98" i="6"/>
  <c r="X98" i="6"/>
  <c r="W98" i="6"/>
  <c r="V98" i="6"/>
  <c r="U98" i="6"/>
  <c r="T98" i="6"/>
  <c r="S98" i="6"/>
  <c r="Q98" i="6"/>
  <c r="P98" i="6"/>
  <c r="Q97" i="6"/>
  <c r="R96" i="6"/>
  <c r="Q96" i="6"/>
  <c r="R95" i="6"/>
  <c r="Q95" i="6"/>
  <c r="R94" i="6"/>
  <c r="Q94" i="6"/>
  <c r="Q92" i="6" s="1"/>
  <c r="R93" i="6"/>
  <c r="Q93" i="6"/>
  <c r="AD92" i="6"/>
  <c r="AC92" i="6"/>
  <c r="AC108" i="6" s="1"/>
  <c r="AB92" i="6"/>
  <c r="AA92" i="6"/>
  <c r="Z92" i="6"/>
  <c r="Y92" i="6"/>
  <c r="Y108" i="6" s="1"/>
  <c r="X92" i="6"/>
  <c r="W92" i="6"/>
  <c r="V92" i="6"/>
  <c r="U92" i="6"/>
  <c r="T92" i="6"/>
  <c r="S92" i="6"/>
  <c r="S108" i="6" s="1"/>
  <c r="S135" i="6" s="1"/>
  <c r="P92" i="6"/>
  <c r="R82" i="6"/>
  <c r="Q82" i="6"/>
  <c r="R81" i="6"/>
  <c r="Q81" i="6"/>
  <c r="R80" i="6"/>
  <c r="Q80" i="6"/>
  <c r="R79" i="6"/>
  <c r="R78" i="6" s="1"/>
  <c r="Q79" i="6"/>
  <c r="Q78" i="6" s="1"/>
  <c r="AD78" i="6"/>
  <c r="AC78" i="6"/>
  <c r="AB78" i="6"/>
  <c r="AA78" i="6"/>
  <c r="Z78" i="6"/>
  <c r="Y78" i="6"/>
  <c r="X78" i="6"/>
  <c r="W78" i="6"/>
  <c r="V78" i="6"/>
  <c r="U78" i="6"/>
  <c r="T78" i="6"/>
  <c r="S78" i="6"/>
  <c r="P78" i="6"/>
  <c r="R77" i="6"/>
  <c r="Q77" i="6"/>
  <c r="R76" i="6"/>
  <c r="Q76" i="6"/>
  <c r="R75" i="6"/>
  <c r="R74" i="6" s="1"/>
  <c r="Q75" i="6"/>
  <c r="Q74" i="6" s="1"/>
  <c r="AD74" i="6"/>
  <c r="AC74" i="6"/>
  <c r="AB74" i="6"/>
  <c r="AA74" i="6"/>
  <c r="Z74" i="6"/>
  <c r="Y74" i="6"/>
  <c r="X74" i="6"/>
  <c r="W74" i="6"/>
  <c r="V74" i="6"/>
  <c r="U74" i="6"/>
  <c r="T74" i="6"/>
  <c r="S74" i="6"/>
  <c r="P74" i="6"/>
  <c r="R73" i="6"/>
  <c r="Q73" i="6"/>
  <c r="R72" i="6"/>
  <c r="R71" i="6" s="1"/>
  <c r="Q72" i="6"/>
  <c r="AD71" i="6"/>
  <c r="AC71" i="6"/>
  <c r="AB71" i="6"/>
  <c r="AA71" i="6"/>
  <c r="Z71" i="6"/>
  <c r="Y71" i="6"/>
  <c r="X71" i="6"/>
  <c r="W71" i="6"/>
  <c r="V71" i="6"/>
  <c r="U71" i="6"/>
  <c r="T71" i="6"/>
  <c r="S71" i="6"/>
  <c r="P71" i="6"/>
  <c r="R70" i="6"/>
  <c r="Q70" i="6"/>
  <c r="R69" i="6"/>
  <c r="Q69" i="6"/>
  <c r="R68" i="6"/>
  <c r="Q68" i="6"/>
  <c r="R67" i="6"/>
  <c r="Q67" i="6"/>
  <c r="AB66" i="6"/>
  <c r="Y66" i="6"/>
  <c r="V66" i="6"/>
  <c r="S66" i="6"/>
  <c r="P66" i="6"/>
  <c r="P85" i="6" s="1"/>
  <c r="R65" i="6"/>
  <c r="Q65" i="6"/>
  <c r="R64" i="6"/>
  <c r="Q64" i="6"/>
  <c r="R63" i="6"/>
  <c r="R62" i="6" s="1"/>
  <c r="Q63" i="6"/>
  <c r="AD62" i="6"/>
  <c r="AD85" i="6" s="1"/>
  <c r="AC62" i="6"/>
  <c r="AC85" i="6" s="1"/>
  <c r="AB62" i="6"/>
  <c r="AA62" i="6"/>
  <c r="Z62" i="6"/>
  <c r="Z85" i="6" s="1"/>
  <c r="Y62" i="6"/>
  <c r="X62" i="6"/>
  <c r="W62" i="6"/>
  <c r="V62" i="6"/>
  <c r="V85" i="6" s="1"/>
  <c r="U62" i="6"/>
  <c r="U85" i="6" s="1"/>
  <c r="T62" i="6"/>
  <c r="S62" i="6"/>
  <c r="P62" i="6"/>
  <c r="R60" i="6"/>
  <c r="Q60" i="6"/>
  <c r="R59" i="6"/>
  <c r="Q59" i="6"/>
  <c r="R58" i="6"/>
  <c r="Q58" i="6"/>
  <c r="R57" i="6"/>
  <c r="Q57" i="6"/>
  <c r="R56" i="6"/>
  <c r="Q56" i="6"/>
  <c r="Q55" i="6" s="1"/>
  <c r="AD55" i="6"/>
  <c r="AC55" i="6"/>
  <c r="AB55" i="6"/>
  <c r="AA55" i="6"/>
  <c r="Z55" i="6"/>
  <c r="Y55" i="6"/>
  <c r="X55" i="6"/>
  <c r="W55" i="6"/>
  <c r="V55" i="6"/>
  <c r="U55" i="6"/>
  <c r="T55" i="6"/>
  <c r="S55" i="6"/>
  <c r="P55" i="6"/>
  <c r="R54" i="6"/>
  <c r="Q54" i="6"/>
  <c r="R53" i="6"/>
  <c r="Q53" i="6"/>
  <c r="R52" i="6"/>
  <c r="Q52" i="6"/>
  <c r="R51" i="6"/>
  <c r="Q51" i="6"/>
  <c r="R50" i="6"/>
  <c r="Q50" i="6"/>
  <c r="AD49" i="6"/>
  <c r="AC49" i="6"/>
  <c r="AB49" i="6"/>
  <c r="AA49" i="6"/>
  <c r="Z49" i="6"/>
  <c r="Y49" i="6"/>
  <c r="X49" i="6"/>
  <c r="W49" i="6"/>
  <c r="V49" i="6"/>
  <c r="U49" i="6"/>
  <c r="T49" i="6"/>
  <c r="S49" i="6"/>
  <c r="P49" i="6"/>
  <c r="R48" i="6"/>
  <c r="Q48" i="6"/>
  <c r="R47" i="6"/>
  <c r="Q47" i="6"/>
  <c r="R46" i="6"/>
  <c r="Q46" i="6"/>
  <c r="R45" i="6"/>
  <c r="Q45" i="6"/>
  <c r="R44" i="6"/>
  <c r="Q44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P43" i="6"/>
  <c r="R42" i="6"/>
  <c r="Q42" i="6"/>
  <c r="R41" i="6"/>
  <c r="Q41" i="6"/>
  <c r="R40" i="6"/>
  <c r="Q40" i="6"/>
  <c r="R39" i="6"/>
  <c r="Q39" i="6"/>
  <c r="R38" i="6"/>
  <c r="Q38" i="6"/>
  <c r="R37" i="6"/>
  <c r="Q37" i="6"/>
  <c r="R36" i="6"/>
  <c r="Q36" i="6"/>
  <c r="R35" i="6"/>
  <c r="Q35" i="6"/>
  <c r="R34" i="6"/>
  <c r="Q34" i="6"/>
  <c r="Q32" i="6" s="1"/>
  <c r="R33" i="6"/>
  <c r="Q33" i="6"/>
  <c r="AD32" i="6"/>
  <c r="AC32" i="6"/>
  <c r="AB32" i="6"/>
  <c r="AA32" i="6"/>
  <c r="Z32" i="6"/>
  <c r="Y32" i="6"/>
  <c r="X32" i="6"/>
  <c r="W32" i="6"/>
  <c r="V32" i="6"/>
  <c r="U32" i="6"/>
  <c r="T32" i="6"/>
  <c r="S32" i="6"/>
  <c r="P32" i="6"/>
  <c r="R31" i="6"/>
  <c r="Q31" i="6"/>
  <c r="R30" i="6"/>
  <c r="Q30" i="6"/>
  <c r="R29" i="6"/>
  <c r="Q29" i="6"/>
  <c r="R28" i="6"/>
  <c r="Q28" i="6"/>
  <c r="R27" i="6"/>
  <c r="Q27" i="6"/>
  <c r="R26" i="6"/>
  <c r="Q26" i="6"/>
  <c r="R25" i="6"/>
  <c r="R24" i="6" s="1"/>
  <c r="Q25" i="6"/>
  <c r="AD24" i="6"/>
  <c r="AC24" i="6"/>
  <c r="AB24" i="6"/>
  <c r="AA24" i="6"/>
  <c r="Z24" i="6"/>
  <c r="Y24" i="6"/>
  <c r="X24" i="6"/>
  <c r="W24" i="6"/>
  <c r="V24" i="6"/>
  <c r="U24" i="6"/>
  <c r="T24" i="6"/>
  <c r="S24" i="6"/>
  <c r="P24" i="6"/>
  <c r="R23" i="6"/>
  <c r="Q23" i="6"/>
  <c r="R22" i="6"/>
  <c r="Q22" i="6"/>
  <c r="R21" i="6"/>
  <c r="Q21" i="6"/>
  <c r="R20" i="6"/>
  <c r="Q20" i="6"/>
  <c r="R19" i="6"/>
  <c r="Q19" i="6"/>
  <c r="AD18" i="6"/>
  <c r="AC18" i="6"/>
  <c r="AB18" i="6"/>
  <c r="AA18" i="6"/>
  <c r="Z18" i="6"/>
  <c r="Y18" i="6"/>
  <c r="X18" i="6"/>
  <c r="W18" i="6"/>
  <c r="V18" i="6"/>
  <c r="U18" i="6"/>
  <c r="T18" i="6"/>
  <c r="S18" i="6"/>
  <c r="P18" i="6"/>
  <c r="R17" i="6"/>
  <c r="Q17" i="6"/>
  <c r="R16" i="6"/>
  <c r="Q16" i="6"/>
  <c r="R15" i="6"/>
  <c r="Q15" i="6"/>
  <c r="R14" i="6"/>
  <c r="Q14" i="6"/>
  <c r="R13" i="6"/>
  <c r="Q13" i="6"/>
  <c r="AD12" i="6"/>
  <c r="AC12" i="6"/>
  <c r="AB12" i="6"/>
  <c r="AA12" i="6"/>
  <c r="Z12" i="6"/>
  <c r="Y12" i="6"/>
  <c r="X12" i="6"/>
  <c r="W12" i="6"/>
  <c r="V12" i="6"/>
  <c r="U12" i="6"/>
  <c r="T12" i="6"/>
  <c r="S12" i="6"/>
  <c r="Q12" i="6"/>
  <c r="P12" i="6"/>
  <c r="R11" i="6"/>
  <c r="Q11" i="6"/>
  <c r="R10" i="6"/>
  <c r="Q10" i="6"/>
  <c r="R9" i="6"/>
  <c r="Q9" i="6"/>
  <c r="R8" i="6"/>
  <c r="Q8" i="6"/>
  <c r="R7" i="6"/>
  <c r="Q7" i="6"/>
  <c r="R6" i="6"/>
  <c r="R5" i="6" s="1"/>
  <c r="Q6" i="6"/>
  <c r="AD5" i="6"/>
  <c r="AC5" i="6"/>
  <c r="AB5" i="6"/>
  <c r="AB61" i="6" s="1"/>
  <c r="AA5" i="6"/>
  <c r="Z5" i="6"/>
  <c r="Y5" i="6"/>
  <c r="Y61" i="6" s="1"/>
  <c r="X5" i="6"/>
  <c r="X61" i="6" s="1"/>
  <c r="W5" i="6"/>
  <c r="V5" i="6"/>
  <c r="U5" i="6"/>
  <c r="T5" i="6"/>
  <c r="S5" i="6"/>
  <c r="P5" i="6"/>
  <c r="E108" i="5" l="1"/>
  <c r="I120" i="5"/>
  <c r="P108" i="6"/>
  <c r="P61" i="6"/>
  <c r="G108" i="5"/>
  <c r="I98" i="5"/>
  <c r="I92" i="5"/>
  <c r="Q49" i="6"/>
  <c r="H108" i="5"/>
  <c r="Y85" i="6"/>
  <c r="V108" i="6"/>
  <c r="V135" i="6" s="1"/>
  <c r="V61" i="6"/>
  <c r="V139" i="6" s="1"/>
  <c r="Z140" i="6"/>
  <c r="W108" i="6"/>
  <c r="W135" i="6" s="1"/>
  <c r="H134" i="5"/>
  <c r="AB85" i="6"/>
  <c r="AB140" i="6" s="1"/>
  <c r="X85" i="6"/>
  <c r="X140" i="6" s="1"/>
  <c r="Z108" i="6"/>
  <c r="Z135" i="6" s="1"/>
  <c r="V140" i="6"/>
  <c r="AD140" i="6"/>
  <c r="AA108" i="6"/>
  <c r="AA135" i="6" s="1"/>
  <c r="R98" i="6"/>
  <c r="R120" i="6"/>
  <c r="W61" i="6"/>
  <c r="Q5" i="6"/>
  <c r="Q62" i="6"/>
  <c r="S85" i="6"/>
  <c r="S140" i="6" s="1"/>
  <c r="W85" i="6"/>
  <c r="W140" i="6" s="1"/>
  <c r="AA85" i="6"/>
  <c r="AA140" i="6" s="1"/>
  <c r="Q71" i="6"/>
  <c r="X108" i="6"/>
  <c r="X135" i="6" s="1"/>
  <c r="AB108" i="6"/>
  <c r="AB135" i="6" s="1"/>
  <c r="P134" i="6"/>
  <c r="P140" i="6" s="1"/>
  <c r="I102" i="5"/>
  <c r="R55" i="6"/>
  <c r="R49" i="6"/>
  <c r="R18" i="6"/>
  <c r="R32" i="6"/>
  <c r="AA61" i="6"/>
  <c r="AD61" i="6"/>
  <c r="AD108" i="6"/>
  <c r="AD135" i="6" s="1"/>
  <c r="R92" i="6"/>
  <c r="AC61" i="6"/>
  <c r="AC86" i="6" s="1"/>
  <c r="Q85" i="6"/>
  <c r="Q140" i="6" s="1"/>
  <c r="Z61" i="6"/>
  <c r="T108" i="6"/>
  <c r="T135" i="6" s="1"/>
  <c r="U108" i="6"/>
  <c r="U135" i="6" s="1"/>
  <c r="R85" i="6"/>
  <c r="T85" i="6"/>
  <c r="T140" i="6" s="1"/>
  <c r="T61" i="6"/>
  <c r="Q43" i="6"/>
  <c r="Q24" i="6"/>
  <c r="Q61" i="6" s="1"/>
  <c r="Q18" i="6"/>
  <c r="S61" i="6"/>
  <c r="U61" i="6"/>
  <c r="R12" i="6"/>
  <c r="T139" i="6"/>
  <c r="X86" i="6"/>
  <c r="X139" i="6"/>
  <c r="AB86" i="6"/>
  <c r="AB142" i="6" s="1"/>
  <c r="AB139" i="6"/>
  <c r="Y139" i="6"/>
  <c r="Y86" i="6"/>
  <c r="P86" i="6"/>
  <c r="P139" i="6"/>
  <c r="Z86" i="6"/>
  <c r="Z142" i="6" s="1"/>
  <c r="U140" i="6"/>
  <c r="Y140" i="6"/>
  <c r="AC140" i="6"/>
  <c r="S139" i="6"/>
  <c r="S86" i="6"/>
  <c r="S142" i="6" s="1"/>
  <c r="W139" i="6"/>
  <c r="W86" i="6"/>
  <c r="Q108" i="6"/>
  <c r="Q135" i="6" s="1"/>
  <c r="Y135" i="6"/>
  <c r="AC135" i="6"/>
  <c r="W142" i="6"/>
  <c r="R134" i="6"/>
  <c r="AA139" i="6" l="1"/>
  <c r="R61" i="6"/>
  <c r="AA86" i="6"/>
  <c r="AD139" i="6"/>
  <c r="AC142" i="6"/>
  <c r="Y142" i="6"/>
  <c r="P135" i="6"/>
  <c r="P142" i="6" s="1"/>
  <c r="I108" i="5"/>
  <c r="H135" i="5"/>
  <c r="Z139" i="6"/>
  <c r="AD86" i="6"/>
  <c r="V86" i="6"/>
  <c r="V142" i="6" s="1"/>
  <c r="AC139" i="6"/>
  <c r="T86" i="6"/>
  <c r="T142" i="6" s="1"/>
  <c r="R108" i="6"/>
  <c r="U139" i="6"/>
  <c r="U86" i="6"/>
  <c r="R86" i="6"/>
  <c r="R140" i="6"/>
  <c r="Q86" i="6"/>
  <c r="Q142" i="6" s="1"/>
  <c r="Q139" i="6"/>
  <c r="R139" i="6" l="1"/>
  <c r="R135" i="6"/>
  <c r="D15" i="54" l="1"/>
  <c r="D14" i="54"/>
  <c r="D12" i="54"/>
  <c r="D11" i="54"/>
  <c r="D8" i="54"/>
  <c r="D7" i="54"/>
  <c r="D5" i="54"/>
  <c r="D4" i="54"/>
  <c r="D36" i="66"/>
  <c r="C36" i="66"/>
  <c r="D10" i="64"/>
  <c r="D31" i="64" s="1"/>
  <c r="C10" i="64"/>
  <c r="C31" i="64" s="1"/>
  <c r="G18" i="62"/>
  <c r="F18" i="62"/>
  <c r="E18" i="62"/>
  <c r="D18" i="62"/>
  <c r="C18" i="62"/>
  <c r="H17" i="62"/>
  <c r="I17" i="62" s="1"/>
  <c r="H16" i="62"/>
  <c r="H18" i="62" s="1"/>
  <c r="G14" i="62"/>
  <c r="G19" i="62" s="1"/>
  <c r="F14" i="62"/>
  <c r="F19" i="62" s="1"/>
  <c r="E14" i="62"/>
  <c r="E19" i="62" s="1"/>
  <c r="D14" i="62"/>
  <c r="D19" i="62" s="1"/>
  <c r="C14" i="62"/>
  <c r="C19" i="62" s="1"/>
  <c r="H13" i="62"/>
  <c r="I13" i="62" s="1"/>
  <c r="H12" i="62"/>
  <c r="I12" i="62" s="1"/>
  <c r="H11" i="62"/>
  <c r="I11" i="62" s="1"/>
  <c r="H10" i="62"/>
  <c r="I10" i="62" s="1"/>
  <c r="H9" i="62"/>
  <c r="I9" i="62" s="1"/>
  <c r="H8" i="62"/>
  <c r="I8" i="62" s="1"/>
  <c r="H7" i="62"/>
  <c r="H2" i="62"/>
  <c r="D19" i="60"/>
  <c r="D15" i="60"/>
  <c r="D10" i="60"/>
  <c r="C18" i="59"/>
  <c r="C14" i="59"/>
  <c r="C11" i="57"/>
  <c r="E29" i="55"/>
  <c r="D29" i="55"/>
  <c r="C29" i="55"/>
  <c r="C35" i="55" s="1"/>
  <c r="E22" i="55"/>
  <c r="D22" i="55"/>
  <c r="D35" i="55" s="1"/>
  <c r="C22" i="55"/>
  <c r="E14" i="55"/>
  <c r="D14" i="55"/>
  <c r="C14" i="55"/>
  <c r="E10" i="55"/>
  <c r="D10" i="55"/>
  <c r="C10" i="55"/>
  <c r="E9" i="55"/>
  <c r="E5" i="55" s="1"/>
  <c r="D5" i="55"/>
  <c r="C5" i="55"/>
  <c r="D22" i="54"/>
  <c r="D21" i="54"/>
  <c r="C21" i="59" l="1"/>
  <c r="H14" i="62"/>
  <c r="H19" i="62" s="1"/>
  <c r="D39" i="60"/>
  <c r="D13" i="54"/>
  <c r="D16" i="54"/>
  <c r="D9" i="54"/>
  <c r="D6" i="54"/>
  <c r="E35" i="55"/>
  <c r="E20" i="55"/>
  <c r="C20" i="55"/>
  <c r="D20" i="55"/>
  <c r="I16" i="62"/>
  <c r="I18" i="62" s="1"/>
  <c r="I7" i="62"/>
  <c r="I14" i="62" s="1"/>
  <c r="I19" i="62" l="1"/>
  <c r="D17" i="54"/>
  <c r="D10" i="54"/>
  <c r="D20" i="54" s="1"/>
  <c r="E20" i="8"/>
  <c r="E109" i="7"/>
  <c r="E134" i="7" s="1"/>
  <c r="G109" i="7"/>
  <c r="G134" i="7" s="1"/>
  <c r="H109" i="7"/>
  <c r="E92" i="7"/>
  <c r="E108" i="7" s="1"/>
  <c r="G92" i="7"/>
  <c r="G108" i="7" s="1"/>
  <c r="G135" i="7" s="1"/>
  <c r="H92" i="7"/>
  <c r="E85" i="7"/>
  <c r="G85" i="7"/>
  <c r="E32" i="7"/>
  <c r="G32" i="7"/>
  <c r="H32" i="7"/>
  <c r="E24" i="7"/>
  <c r="G24" i="7"/>
  <c r="H24" i="7"/>
  <c r="E12" i="7"/>
  <c r="G12" i="7"/>
  <c r="H12" i="7"/>
  <c r="E5" i="7"/>
  <c r="G5" i="7"/>
  <c r="H5" i="7"/>
  <c r="G61" i="7" l="1"/>
  <c r="G86" i="7" s="1"/>
  <c r="D18" i="54"/>
  <c r="E61" i="7"/>
  <c r="E86" i="7" s="1"/>
  <c r="E135" i="7"/>
  <c r="E71" i="5"/>
  <c r="G71" i="5"/>
  <c r="I71" i="5" s="1"/>
  <c r="E62" i="5"/>
  <c r="G62" i="5"/>
  <c r="H85" i="5"/>
  <c r="E24" i="5"/>
  <c r="G24" i="5"/>
  <c r="I24" i="5" s="1"/>
  <c r="E18" i="5"/>
  <c r="G18" i="5"/>
  <c r="I18" i="5" s="1"/>
  <c r="E12" i="5"/>
  <c r="G12" i="5"/>
  <c r="I12" i="5" s="1"/>
  <c r="E5" i="5"/>
  <c r="G5" i="5"/>
  <c r="H5" i="5"/>
  <c r="E109" i="5"/>
  <c r="E134" i="5" s="1"/>
  <c r="E135" i="5" s="1"/>
  <c r="G109" i="5"/>
  <c r="G134" i="5" s="1"/>
  <c r="E71" i="6"/>
  <c r="G71" i="6"/>
  <c r="E62" i="6"/>
  <c r="G62" i="6"/>
  <c r="E55" i="6"/>
  <c r="G55" i="6"/>
  <c r="E49" i="6"/>
  <c r="G49" i="6"/>
  <c r="E43" i="6"/>
  <c r="G43" i="6"/>
  <c r="E32" i="6"/>
  <c r="G32" i="6"/>
  <c r="I32" i="6" s="1"/>
  <c r="E24" i="6"/>
  <c r="G24" i="6"/>
  <c r="E18" i="6"/>
  <c r="G18" i="6"/>
  <c r="E12" i="6"/>
  <c r="G12" i="6"/>
  <c r="E5" i="6"/>
  <c r="E92" i="6"/>
  <c r="E98" i="6"/>
  <c r="E102" i="6"/>
  <c r="E109" i="6"/>
  <c r="E134" i="6" s="1"/>
  <c r="G5" i="6"/>
  <c r="G109" i="6"/>
  <c r="G102" i="6"/>
  <c r="G98" i="6"/>
  <c r="G92" i="6"/>
  <c r="E85" i="6" l="1"/>
  <c r="E140" i="6" s="1"/>
  <c r="E61" i="6"/>
  <c r="G135" i="5"/>
  <c r="I135" i="5" s="1"/>
  <c r="I134" i="5"/>
  <c r="G134" i="6"/>
  <c r="G85" i="6"/>
  <c r="G108" i="6"/>
  <c r="I108" i="6" s="1"/>
  <c r="I5" i="5"/>
  <c r="H61" i="5"/>
  <c r="G85" i="5"/>
  <c r="I85" i="5" s="1"/>
  <c r="I140" i="5" s="1"/>
  <c r="E85" i="5"/>
  <c r="E108" i="6"/>
  <c r="G61" i="6"/>
  <c r="E139" i="6" l="1"/>
  <c r="E135" i="6"/>
  <c r="E86" i="6"/>
  <c r="G135" i="6"/>
  <c r="I135" i="6" s="1"/>
  <c r="I140" i="6"/>
  <c r="G86" i="6"/>
  <c r="I139" i="6"/>
  <c r="K11" i="8" l="1"/>
  <c r="D49" i="5" l="1"/>
  <c r="E140" i="5" l="1"/>
  <c r="G140" i="5"/>
  <c r="D55" i="6"/>
  <c r="D49" i="6"/>
  <c r="G140" i="6"/>
  <c r="H62" i="7"/>
  <c r="G139" i="6" l="1"/>
  <c r="K42" i="8" l="1"/>
  <c r="F99" i="5"/>
  <c r="G139" i="7" l="1"/>
  <c r="G144" i="7"/>
  <c r="G140" i="7" l="1"/>
  <c r="G142" i="6"/>
  <c r="H86" i="5" l="1"/>
  <c r="H139" i="5" l="1"/>
  <c r="G49" i="8"/>
  <c r="H99" i="4"/>
  <c r="H100" i="4"/>
  <c r="H101" i="4"/>
  <c r="H104" i="4"/>
  <c r="H106" i="4"/>
  <c r="H111" i="4"/>
  <c r="H112" i="4"/>
  <c r="H114" i="4"/>
  <c r="H115" i="4"/>
  <c r="H116" i="4"/>
  <c r="H117" i="4"/>
  <c r="H118" i="4"/>
  <c r="H119" i="4"/>
  <c r="H121" i="4"/>
  <c r="H123" i="4"/>
  <c r="H124" i="4"/>
  <c r="H125" i="4"/>
  <c r="H127" i="4"/>
  <c r="H128" i="4"/>
  <c r="H129" i="4"/>
  <c r="H130" i="4"/>
  <c r="H131" i="4"/>
  <c r="H13" i="4"/>
  <c r="H14" i="4"/>
  <c r="H20" i="4"/>
  <c r="H21" i="4"/>
  <c r="H22" i="4"/>
  <c r="H28" i="4"/>
  <c r="H44" i="4"/>
  <c r="H47" i="4"/>
  <c r="H48" i="4"/>
  <c r="H50" i="4"/>
  <c r="H53" i="4"/>
  <c r="H56" i="4"/>
  <c r="H63" i="4"/>
  <c r="H64" i="4"/>
  <c r="H65" i="4"/>
  <c r="H67" i="4"/>
  <c r="H68" i="4"/>
  <c r="H69" i="4"/>
  <c r="H70" i="4"/>
  <c r="H73" i="4"/>
  <c r="G19" i="8"/>
  <c r="G27" i="8" s="1"/>
  <c r="H76" i="4"/>
  <c r="H77" i="4"/>
  <c r="H79" i="4"/>
  <c r="H80" i="4"/>
  <c r="H81" i="4"/>
  <c r="H82" i="4"/>
  <c r="D10" i="4"/>
  <c r="D11" i="4"/>
  <c r="D13" i="4"/>
  <c r="D14" i="4"/>
  <c r="D15" i="4"/>
  <c r="D16" i="4"/>
  <c r="D20" i="4"/>
  <c r="D21" i="4"/>
  <c r="D22" i="4"/>
  <c r="D26" i="4"/>
  <c r="D28" i="4"/>
  <c r="D44" i="4"/>
  <c r="D46" i="4"/>
  <c r="D47" i="4"/>
  <c r="D48" i="4"/>
  <c r="D50" i="4"/>
  <c r="D53" i="4"/>
  <c r="D54" i="4"/>
  <c r="D56" i="4"/>
  <c r="D59" i="4"/>
  <c r="D60" i="4"/>
  <c r="D63" i="4"/>
  <c r="D64" i="4"/>
  <c r="D65" i="4"/>
  <c r="D67" i="4"/>
  <c r="D68" i="4"/>
  <c r="D69" i="4"/>
  <c r="D70" i="4"/>
  <c r="D73" i="4"/>
  <c r="D75" i="4"/>
  <c r="C23" i="8" s="1"/>
  <c r="C19" i="8" s="1"/>
  <c r="D76" i="4"/>
  <c r="D77" i="4"/>
  <c r="D79" i="4"/>
  <c r="D80" i="4"/>
  <c r="D81" i="4"/>
  <c r="D82" i="4"/>
  <c r="D111" i="4"/>
  <c r="D112" i="4"/>
  <c r="D114" i="4"/>
  <c r="D115" i="4"/>
  <c r="D116" i="4"/>
  <c r="D117" i="4"/>
  <c r="D118" i="4"/>
  <c r="D119" i="4"/>
  <c r="D121" i="4"/>
  <c r="D123" i="4"/>
  <c r="D124" i="4"/>
  <c r="D125" i="4"/>
  <c r="D127" i="4"/>
  <c r="D128" i="4"/>
  <c r="D129" i="4"/>
  <c r="D130" i="4"/>
  <c r="D131" i="4"/>
  <c r="H120" i="7"/>
  <c r="H102" i="7"/>
  <c r="H98" i="7"/>
  <c r="H71" i="7"/>
  <c r="H18" i="7"/>
  <c r="H85" i="7" l="1"/>
  <c r="H61" i="7"/>
  <c r="H86" i="7" s="1"/>
  <c r="H134" i="7"/>
  <c r="M8" i="8"/>
  <c r="M26" i="8"/>
  <c r="M27" i="8" s="1"/>
  <c r="M52" i="8"/>
  <c r="M61" i="8" s="1"/>
  <c r="M38" i="8"/>
  <c r="M40" i="8"/>
  <c r="H108" i="7"/>
  <c r="H71" i="4"/>
  <c r="H62" i="4"/>
  <c r="M6" i="8"/>
  <c r="M39" i="8"/>
  <c r="M41" i="8"/>
  <c r="M10" i="8"/>
  <c r="D24" i="4"/>
  <c r="M9" i="8"/>
  <c r="D55" i="4"/>
  <c r="C40" i="8" s="1"/>
  <c r="H55" i="4"/>
  <c r="M7" i="8"/>
  <c r="M37" i="8"/>
  <c r="D120" i="4"/>
  <c r="D18" i="4"/>
  <c r="H78" i="4"/>
  <c r="H24" i="4"/>
  <c r="H140" i="6"/>
  <c r="D109" i="4"/>
  <c r="D98" i="4"/>
  <c r="D74" i="4"/>
  <c r="D49" i="4"/>
  <c r="H66" i="4"/>
  <c r="H5" i="4"/>
  <c r="H126" i="4"/>
  <c r="H109" i="4"/>
  <c r="D113" i="4"/>
  <c r="D102" i="4"/>
  <c r="D92" i="4"/>
  <c r="D78" i="4"/>
  <c r="D62" i="4"/>
  <c r="D43" i="4"/>
  <c r="D12" i="4"/>
  <c r="H49" i="4"/>
  <c r="H12" i="4"/>
  <c r="H113" i="4"/>
  <c r="G56" i="8"/>
  <c r="G55" i="8" s="1"/>
  <c r="G61" i="8" s="1"/>
  <c r="H140" i="7"/>
  <c r="D126" i="4"/>
  <c r="D71" i="4"/>
  <c r="D66" i="4"/>
  <c r="D5" i="4"/>
  <c r="H74" i="4"/>
  <c r="H43" i="4"/>
  <c r="H120" i="4"/>
  <c r="H98" i="4"/>
  <c r="H18" i="4"/>
  <c r="H102" i="4"/>
  <c r="H92" i="4"/>
  <c r="H139" i="6"/>
  <c r="H140" i="5"/>
  <c r="D108" i="4" l="1"/>
  <c r="H135" i="7"/>
  <c r="G10" i="8"/>
  <c r="G40" i="8"/>
  <c r="H85" i="4"/>
  <c r="M48" i="8"/>
  <c r="M62" i="8" s="1"/>
  <c r="M65" i="8" s="1"/>
  <c r="M18" i="8"/>
  <c r="M28" i="8" s="1"/>
  <c r="D85" i="4"/>
  <c r="G6" i="8"/>
  <c r="G37" i="8"/>
  <c r="G39" i="8"/>
  <c r="G7" i="8"/>
  <c r="G8" i="8"/>
  <c r="H134" i="4"/>
  <c r="D134" i="4"/>
  <c r="H108" i="4"/>
  <c r="H139" i="7"/>
  <c r="I139" i="7" l="1"/>
  <c r="D140" i="4"/>
  <c r="H140" i="4"/>
  <c r="G48" i="8"/>
  <c r="H135" i="4"/>
  <c r="D135" i="4"/>
  <c r="G62" i="8" l="1"/>
  <c r="G63" i="8"/>
  <c r="G64" i="8"/>
  <c r="M63" i="8"/>
  <c r="M64" i="8"/>
  <c r="C56" i="8" l="1"/>
  <c r="D49" i="8"/>
  <c r="E49" i="8"/>
  <c r="D24" i="8"/>
  <c r="E24" i="8"/>
  <c r="E93" i="4"/>
  <c r="I93" i="4"/>
  <c r="E94" i="4"/>
  <c r="I94" i="4"/>
  <c r="E95" i="4"/>
  <c r="I95" i="4"/>
  <c r="E96" i="4"/>
  <c r="I96" i="4"/>
  <c r="E97" i="4"/>
  <c r="I97" i="4"/>
  <c r="E99" i="4"/>
  <c r="E100" i="4"/>
  <c r="E101" i="4"/>
  <c r="E103" i="4"/>
  <c r="I103" i="4"/>
  <c r="E104" i="4"/>
  <c r="J38" i="8" s="1"/>
  <c r="E105" i="4"/>
  <c r="I105" i="4"/>
  <c r="E106" i="4"/>
  <c r="J40" i="8" s="1"/>
  <c r="E107" i="4"/>
  <c r="E110" i="4"/>
  <c r="J52" i="8" s="1"/>
  <c r="J61" i="8" s="1"/>
  <c r="E111" i="4"/>
  <c r="G111" i="4"/>
  <c r="E112" i="4"/>
  <c r="G112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1" i="4"/>
  <c r="G121" i="4"/>
  <c r="E122" i="4"/>
  <c r="J26" i="8" s="1"/>
  <c r="J27" i="8" s="1"/>
  <c r="I122" i="4"/>
  <c r="E123" i="4"/>
  <c r="G123" i="4"/>
  <c r="E124" i="4"/>
  <c r="G124" i="4"/>
  <c r="E125" i="4"/>
  <c r="G125" i="4"/>
  <c r="E127" i="4"/>
  <c r="G127" i="4"/>
  <c r="E128" i="4"/>
  <c r="G128" i="4"/>
  <c r="E129" i="4"/>
  <c r="G129" i="4"/>
  <c r="E130" i="4"/>
  <c r="G130" i="4"/>
  <c r="E131" i="4"/>
  <c r="G131" i="4"/>
  <c r="E6" i="4"/>
  <c r="I6" i="4"/>
  <c r="E7" i="4"/>
  <c r="E8" i="4"/>
  <c r="I8" i="4"/>
  <c r="E9" i="4"/>
  <c r="I9" i="4"/>
  <c r="E10" i="4"/>
  <c r="I10" i="4"/>
  <c r="E11" i="4"/>
  <c r="E13" i="4"/>
  <c r="G13" i="4"/>
  <c r="E14" i="4"/>
  <c r="G14" i="4"/>
  <c r="E15" i="4"/>
  <c r="G15" i="4"/>
  <c r="E16" i="4"/>
  <c r="G16" i="4"/>
  <c r="E17" i="4"/>
  <c r="I17" i="4"/>
  <c r="E19" i="4"/>
  <c r="E20" i="4"/>
  <c r="G20" i="4"/>
  <c r="E21" i="4"/>
  <c r="G21" i="4"/>
  <c r="E22" i="4"/>
  <c r="G22" i="4"/>
  <c r="E23" i="4"/>
  <c r="I23" i="4"/>
  <c r="E25" i="4"/>
  <c r="I25" i="4"/>
  <c r="E26" i="4"/>
  <c r="G26" i="4"/>
  <c r="E27" i="4"/>
  <c r="I27" i="4"/>
  <c r="E28" i="4"/>
  <c r="G28" i="4"/>
  <c r="E29" i="4"/>
  <c r="I29" i="4"/>
  <c r="E30" i="4"/>
  <c r="E31" i="4"/>
  <c r="I31" i="4"/>
  <c r="I34" i="4"/>
  <c r="I35" i="4"/>
  <c r="I38" i="4"/>
  <c r="E44" i="4"/>
  <c r="G44" i="4"/>
  <c r="E45" i="4"/>
  <c r="E46" i="4"/>
  <c r="G46" i="4"/>
  <c r="E47" i="4"/>
  <c r="G47" i="4"/>
  <c r="E48" i="4"/>
  <c r="G48" i="4"/>
  <c r="E50" i="4"/>
  <c r="G50" i="4"/>
  <c r="E53" i="4"/>
  <c r="G53" i="4"/>
  <c r="E54" i="4"/>
  <c r="E56" i="4"/>
  <c r="G56" i="4"/>
  <c r="E59" i="4"/>
  <c r="G59" i="4"/>
  <c r="E60" i="4"/>
  <c r="E63" i="4"/>
  <c r="E64" i="4"/>
  <c r="G64" i="4"/>
  <c r="E65" i="4"/>
  <c r="G65" i="4"/>
  <c r="E67" i="4"/>
  <c r="G67" i="4"/>
  <c r="E68" i="4"/>
  <c r="G68" i="4"/>
  <c r="E69" i="4"/>
  <c r="G69" i="4"/>
  <c r="E70" i="4"/>
  <c r="G70" i="4"/>
  <c r="E72" i="4"/>
  <c r="I72" i="4"/>
  <c r="E73" i="4"/>
  <c r="G73" i="4"/>
  <c r="E75" i="4"/>
  <c r="D23" i="8" s="1"/>
  <c r="D19" i="8" s="1"/>
  <c r="G75" i="4"/>
  <c r="F23" i="8" s="1"/>
  <c r="E76" i="4"/>
  <c r="G76" i="4"/>
  <c r="E77" i="4"/>
  <c r="G77" i="4"/>
  <c r="E79" i="4"/>
  <c r="G79" i="4"/>
  <c r="E80" i="4"/>
  <c r="G80" i="4"/>
  <c r="E81" i="4"/>
  <c r="G81" i="4"/>
  <c r="E82" i="4"/>
  <c r="G82" i="4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7" i="5"/>
  <c r="F106" i="5"/>
  <c r="F105" i="5"/>
  <c r="F104" i="5"/>
  <c r="F103" i="5"/>
  <c r="F101" i="5"/>
  <c r="F100" i="5"/>
  <c r="F97" i="5"/>
  <c r="F96" i="5"/>
  <c r="F95" i="5"/>
  <c r="F94" i="5"/>
  <c r="F93" i="5"/>
  <c r="F84" i="5"/>
  <c r="F83" i="5"/>
  <c r="F82" i="5"/>
  <c r="F81" i="5"/>
  <c r="F80" i="5"/>
  <c r="F79" i="5"/>
  <c r="F78" i="5"/>
  <c r="F77" i="5"/>
  <c r="F76" i="5"/>
  <c r="F75" i="5"/>
  <c r="F73" i="5"/>
  <c r="F72" i="5"/>
  <c r="F70" i="5"/>
  <c r="F69" i="5"/>
  <c r="F68" i="5"/>
  <c r="F67" i="5"/>
  <c r="F66" i="5"/>
  <c r="F65" i="5"/>
  <c r="F64" i="5"/>
  <c r="F63" i="5"/>
  <c r="F60" i="5"/>
  <c r="F59" i="5"/>
  <c r="F58" i="5"/>
  <c r="F57" i="5"/>
  <c r="F56" i="5"/>
  <c r="F54" i="5"/>
  <c r="F53" i="5"/>
  <c r="F52" i="5"/>
  <c r="F51" i="5"/>
  <c r="F50" i="5"/>
  <c r="F48" i="5"/>
  <c r="F47" i="5"/>
  <c r="F46" i="5"/>
  <c r="F45" i="5"/>
  <c r="F44" i="5"/>
  <c r="F31" i="5"/>
  <c r="F30" i="5"/>
  <c r="F29" i="5"/>
  <c r="F28" i="5"/>
  <c r="F27" i="5"/>
  <c r="F26" i="5"/>
  <c r="F25" i="5"/>
  <c r="F23" i="5"/>
  <c r="F22" i="5"/>
  <c r="F21" i="5"/>
  <c r="F20" i="5"/>
  <c r="F19" i="5"/>
  <c r="F17" i="5"/>
  <c r="F16" i="5"/>
  <c r="F15" i="5"/>
  <c r="F14" i="5"/>
  <c r="F13" i="5"/>
  <c r="F11" i="5"/>
  <c r="F10" i="5"/>
  <c r="F9" i="5"/>
  <c r="F8" i="5"/>
  <c r="F7" i="5"/>
  <c r="F6" i="5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7" i="6"/>
  <c r="F106" i="6"/>
  <c r="F105" i="6"/>
  <c r="F104" i="6"/>
  <c r="F103" i="6"/>
  <c r="F101" i="6"/>
  <c r="F100" i="6"/>
  <c r="F99" i="6"/>
  <c r="F97" i="6"/>
  <c r="F96" i="6"/>
  <c r="F95" i="6"/>
  <c r="F94" i="6"/>
  <c r="F93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 s="1"/>
  <c r="F70" i="6"/>
  <c r="F69" i="6"/>
  <c r="F68" i="6"/>
  <c r="F67" i="6"/>
  <c r="F66" i="6"/>
  <c r="F65" i="6"/>
  <c r="F64" i="6"/>
  <c r="F63" i="6"/>
  <c r="F60" i="6"/>
  <c r="F59" i="6"/>
  <c r="F58" i="6"/>
  <c r="F57" i="6"/>
  <c r="F56" i="6"/>
  <c r="F54" i="6"/>
  <c r="F53" i="6"/>
  <c r="F52" i="6"/>
  <c r="F51" i="6"/>
  <c r="F50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3" i="6"/>
  <c r="F22" i="6"/>
  <c r="F21" i="6"/>
  <c r="F20" i="6"/>
  <c r="F19" i="6"/>
  <c r="F17" i="6"/>
  <c r="F16" i="6"/>
  <c r="F15" i="6"/>
  <c r="F14" i="6"/>
  <c r="F13" i="6"/>
  <c r="F11" i="6"/>
  <c r="F10" i="6"/>
  <c r="F9" i="6"/>
  <c r="F8" i="6"/>
  <c r="F7" i="6"/>
  <c r="F6" i="6"/>
  <c r="F92" i="5" l="1"/>
  <c r="F24" i="6"/>
  <c r="F62" i="6"/>
  <c r="F85" i="6" s="1"/>
  <c r="F12" i="5"/>
  <c r="F49" i="5"/>
  <c r="F74" i="5"/>
  <c r="F98" i="5"/>
  <c r="F120" i="5"/>
  <c r="F55" i="5"/>
  <c r="D55" i="5"/>
  <c r="E55" i="5"/>
  <c r="F102" i="5"/>
  <c r="L40" i="8"/>
  <c r="L38" i="8"/>
  <c r="F43" i="6"/>
  <c r="F18" i="5"/>
  <c r="F12" i="6"/>
  <c r="F49" i="6"/>
  <c r="F5" i="5"/>
  <c r="F24" i="5"/>
  <c r="F62" i="5"/>
  <c r="F71" i="5"/>
  <c r="F18" i="6"/>
  <c r="F55" i="6"/>
  <c r="F109" i="5"/>
  <c r="F32" i="6"/>
  <c r="F92" i="6"/>
  <c r="F102" i="6"/>
  <c r="F98" i="6"/>
  <c r="F109" i="6"/>
  <c r="F134" i="6" s="1"/>
  <c r="F5" i="6"/>
  <c r="L41" i="8"/>
  <c r="L39" i="8"/>
  <c r="L37" i="8"/>
  <c r="J41" i="8"/>
  <c r="J39" i="8"/>
  <c r="J37" i="8"/>
  <c r="G55" i="4"/>
  <c r="E55" i="4"/>
  <c r="D40" i="8" s="1"/>
  <c r="E49" i="4"/>
  <c r="D10" i="8" s="1"/>
  <c r="G49" i="4"/>
  <c r="G126" i="4"/>
  <c r="G98" i="4"/>
  <c r="F43" i="5"/>
  <c r="G62" i="4"/>
  <c r="G78" i="4"/>
  <c r="G18" i="4"/>
  <c r="I18" i="4" s="1"/>
  <c r="G5" i="4"/>
  <c r="I5" i="4" s="1"/>
  <c r="G120" i="4"/>
  <c r="I120" i="4" s="1"/>
  <c r="G113" i="4"/>
  <c r="G102" i="4"/>
  <c r="I102" i="4" s="1"/>
  <c r="G92" i="4"/>
  <c r="I92" i="4" s="1"/>
  <c r="F56" i="8"/>
  <c r="G74" i="4"/>
  <c r="G71" i="4"/>
  <c r="I71" i="4" s="1"/>
  <c r="G66" i="4"/>
  <c r="G43" i="4"/>
  <c r="G24" i="4"/>
  <c r="I24" i="4" s="1"/>
  <c r="G12" i="4"/>
  <c r="G109" i="4"/>
  <c r="L52" i="8"/>
  <c r="L61" i="8" s="1"/>
  <c r="E120" i="4"/>
  <c r="E62" i="4"/>
  <c r="E109" i="4"/>
  <c r="E78" i="4"/>
  <c r="E74" i="4"/>
  <c r="E71" i="4"/>
  <c r="E12" i="4"/>
  <c r="E98" i="4"/>
  <c r="E92" i="4"/>
  <c r="D56" i="8"/>
  <c r="D55" i="8" s="1"/>
  <c r="D61" i="8" s="1"/>
  <c r="E66" i="4"/>
  <c r="E43" i="4"/>
  <c r="E24" i="4"/>
  <c r="E18" i="4"/>
  <c r="E126" i="4"/>
  <c r="E113" i="4"/>
  <c r="E5" i="4"/>
  <c r="E102" i="4"/>
  <c r="D27" i="8"/>
  <c r="F140" i="6" l="1"/>
  <c r="I12" i="4"/>
  <c r="I19" i="4"/>
  <c r="F108" i="5"/>
  <c r="F134" i="5"/>
  <c r="F85" i="5"/>
  <c r="F40" i="8"/>
  <c r="L48" i="8"/>
  <c r="L62" i="8" s="1"/>
  <c r="F61" i="6"/>
  <c r="F86" i="6" s="1"/>
  <c r="J48" i="8"/>
  <c r="J62" i="8" s="1"/>
  <c r="F108" i="6"/>
  <c r="F135" i="6" s="1"/>
  <c r="J18" i="8"/>
  <c r="J28" i="8" s="1"/>
  <c r="D37" i="8"/>
  <c r="D8" i="8"/>
  <c r="D7" i="8"/>
  <c r="D6" i="8"/>
  <c r="D39" i="8"/>
  <c r="E134" i="4"/>
  <c r="E108" i="4"/>
  <c r="G85" i="4"/>
  <c r="I85" i="4" s="1"/>
  <c r="G108" i="4"/>
  <c r="I108" i="4" s="1"/>
  <c r="G134" i="4"/>
  <c r="I134" i="4" s="1"/>
  <c r="E85" i="4"/>
  <c r="F140" i="5" l="1"/>
  <c r="F135" i="5"/>
  <c r="I140" i="4"/>
  <c r="J65" i="8"/>
  <c r="F139" i="6"/>
  <c r="D48" i="8"/>
  <c r="D62" i="8" s="1"/>
  <c r="G135" i="4"/>
  <c r="I135" i="4" s="1"/>
  <c r="E140" i="4"/>
  <c r="E135" i="4"/>
  <c r="F133" i="7"/>
  <c r="F132" i="7"/>
  <c r="F131" i="7"/>
  <c r="F131" i="4" s="1"/>
  <c r="F130" i="7"/>
  <c r="F130" i="4" s="1"/>
  <c r="F129" i="7"/>
  <c r="F129" i="4" s="1"/>
  <c r="F128" i="7"/>
  <c r="F128" i="4" s="1"/>
  <c r="F127" i="7"/>
  <c r="F127" i="4" s="1"/>
  <c r="F126" i="7"/>
  <c r="F125" i="7"/>
  <c r="F125" i="4" s="1"/>
  <c r="F124" i="7"/>
  <c r="F124" i="4" s="1"/>
  <c r="F123" i="7"/>
  <c r="F123" i="4" s="1"/>
  <c r="F122" i="7"/>
  <c r="F122" i="4" s="1"/>
  <c r="K26" i="8" s="1"/>
  <c r="K27" i="8" s="1"/>
  <c r="F121" i="7"/>
  <c r="F121" i="4" s="1"/>
  <c r="F120" i="7"/>
  <c r="F119" i="7"/>
  <c r="F119" i="4" s="1"/>
  <c r="F118" i="7"/>
  <c r="F118" i="4" s="1"/>
  <c r="F117" i="7"/>
  <c r="F117" i="4" s="1"/>
  <c r="F116" i="7"/>
  <c r="F116" i="4" s="1"/>
  <c r="F115" i="7"/>
  <c r="F115" i="4" s="1"/>
  <c r="F114" i="7"/>
  <c r="F114" i="4" s="1"/>
  <c r="F113" i="7"/>
  <c r="F112" i="7"/>
  <c r="F112" i="4" s="1"/>
  <c r="F111" i="7"/>
  <c r="F111" i="4" s="1"/>
  <c r="F110" i="7"/>
  <c r="F107" i="7"/>
  <c r="F107" i="4" s="1"/>
  <c r="F106" i="7"/>
  <c r="F106" i="4" s="1"/>
  <c r="K40" i="8" s="1"/>
  <c r="F105" i="7"/>
  <c r="F105" i="4" s="1"/>
  <c r="F104" i="7"/>
  <c r="F104" i="4" s="1"/>
  <c r="K38" i="8" s="1"/>
  <c r="F103" i="7"/>
  <c r="F103" i="4" s="1"/>
  <c r="F102" i="7"/>
  <c r="F101" i="7"/>
  <c r="F101" i="4" s="1"/>
  <c r="F100" i="7"/>
  <c r="F100" i="4" s="1"/>
  <c r="F99" i="7"/>
  <c r="F99" i="4" s="1"/>
  <c r="F98" i="7"/>
  <c r="F97" i="7"/>
  <c r="F97" i="4" s="1"/>
  <c r="F96" i="7"/>
  <c r="F96" i="4" s="1"/>
  <c r="F95" i="7"/>
  <c r="F95" i="4" s="1"/>
  <c r="K8" i="8" s="1"/>
  <c r="F94" i="7"/>
  <c r="F94" i="4" s="1"/>
  <c r="F93" i="7"/>
  <c r="F84" i="7"/>
  <c r="F83" i="7"/>
  <c r="F82" i="7"/>
  <c r="F82" i="4" s="1"/>
  <c r="F81" i="7"/>
  <c r="F81" i="4" s="1"/>
  <c r="F80" i="7"/>
  <c r="F80" i="4" s="1"/>
  <c r="F79" i="7"/>
  <c r="F79" i="4" s="1"/>
  <c r="F78" i="7"/>
  <c r="F77" i="7"/>
  <c r="F77" i="4" s="1"/>
  <c r="F76" i="7"/>
  <c r="F76" i="4" s="1"/>
  <c r="F75" i="7"/>
  <c r="F75" i="4" s="1"/>
  <c r="E23" i="8" s="1"/>
  <c r="E19" i="8" s="1"/>
  <c r="E27" i="8" s="1"/>
  <c r="F74" i="7"/>
  <c r="F73" i="7"/>
  <c r="F73" i="4" s="1"/>
  <c r="F72" i="7"/>
  <c r="F72" i="4" s="1"/>
  <c r="F71" i="7"/>
  <c r="F70" i="7"/>
  <c r="F70" i="4" s="1"/>
  <c r="F69" i="7"/>
  <c r="F69" i="4" s="1"/>
  <c r="F68" i="7"/>
  <c r="F68" i="4" s="1"/>
  <c r="F67" i="7"/>
  <c r="F67" i="4" s="1"/>
  <c r="F66" i="7"/>
  <c r="F65" i="7"/>
  <c r="F65" i="4" s="1"/>
  <c r="F64" i="7"/>
  <c r="F64" i="4" s="1"/>
  <c r="F63" i="7"/>
  <c r="F60" i="7"/>
  <c r="F60" i="4" s="1"/>
  <c r="F59" i="7"/>
  <c r="F59" i="4" s="1"/>
  <c r="F58" i="7"/>
  <c r="F57" i="7"/>
  <c r="F56" i="7"/>
  <c r="F56" i="4" s="1"/>
  <c r="F55" i="7"/>
  <c r="F54" i="7"/>
  <c r="F54" i="4" s="1"/>
  <c r="F53" i="7"/>
  <c r="F53" i="4" s="1"/>
  <c r="F52" i="7"/>
  <c r="F51" i="7"/>
  <c r="F50" i="7"/>
  <c r="F50" i="4" s="1"/>
  <c r="F49" i="7"/>
  <c r="F48" i="7"/>
  <c r="F48" i="4" s="1"/>
  <c r="F47" i="7"/>
  <c r="F47" i="4" s="1"/>
  <c r="F46" i="7"/>
  <c r="F46" i="4" s="1"/>
  <c r="F45" i="7"/>
  <c r="F45" i="4" s="1"/>
  <c r="F44" i="7"/>
  <c r="F44" i="4" s="1"/>
  <c r="F43" i="7"/>
  <c r="F42" i="7"/>
  <c r="F41" i="7"/>
  <c r="F40" i="7"/>
  <c r="F39" i="7"/>
  <c r="F38" i="7"/>
  <c r="F37" i="7"/>
  <c r="F36" i="7"/>
  <c r="F35" i="7"/>
  <c r="F34" i="7"/>
  <c r="F33" i="7"/>
  <c r="F31" i="7"/>
  <c r="F31" i="4" s="1"/>
  <c r="F30" i="7"/>
  <c r="F30" i="4" s="1"/>
  <c r="F29" i="7"/>
  <c r="F29" i="4" s="1"/>
  <c r="F28" i="7"/>
  <c r="F28" i="4" s="1"/>
  <c r="F27" i="7"/>
  <c r="F27" i="4" s="1"/>
  <c r="F26" i="7"/>
  <c r="F26" i="4" s="1"/>
  <c r="F25" i="7"/>
  <c r="F23" i="7"/>
  <c r="F23" i="4" s="1"/>
  <c r="F22" i="7"/>
  <c r="F22" i="4" s="1"/>
  <c r="F21" i="7"/>
  <c r="F21" i="4" s="1"/>
  <c r="F20" i="7"/>
  <c r="F20" i="4" s="1"/>
  <c r="F19" i="7"/>
  <c r="F19" i="4" s="1"/>
  <c r="F18" i="7"/>
  <c r="F17" i="7"/>
  <c r="F17" i="4" s="1"/>
  <c r="F16" i="7"/>
  <c r="F16" i="4" s="1"/>
  <c r="F15" i="7"/>
  <c r="F15" i="4" s="1"/>
  <c r="F14" i="7"/>
  <c r="F14" i="4" s="1"/>
  <c r="F13" i="7"/>
  <c r="F11" i="7"/>
  <c r="F11" i="4" s="1"/>
  <c r="F10" i="7"/>
  <c r="F10" i="4" s="1"/>
  <c r="F9" i="7"/>
  <c r="F9" i="4" s="1"/>
  <c r="F8" i="7"/>
  <c r="F8" i="4" s="1"/>
  <c r="F7" i="7"/>
  <c r="F7" i="4" s="1"/>
  <c r="F6" i="7"/>
  <c r="D63" i="8" l="1"/>
  <c r="F24" i="7"/>
  <c r="F109" i="7"/>
  <c r="F134" i="7" s="1"/>
  <c r="F32" i="7"/>
  <c r="F12" i="7"/>
  <c r="J64" i="8"/>
  <c r="F92" i="7"/>
  <c r="F108" i="7" s="1"/>
  <c r="F135" i="7" s="1"/>
  <c r="F5" i="7"/>
  <c r="D64" i="8"/>
  <c r="J63" i="8"/>
  <c r="K7" i="8"/>
  <c r="K41" i="8"/>
  <c r="K9" i="8"/>
  <c r="F110" i="4"/>
  <c r="F109" i="4" s="1"/>
  <c r="F93" i="4"/>
  <c r="K10" i="8"/>
  <c r="K39" i="8"/>
  <c r="F13" i="4"/>
  <c r="F12" i="4" s="1"/>
  <c r="F55" i="4"/>
  <c r="E40" i="8" s="1"/>
  <c r="F63" i="4"/>
  <c r="E56" i="8" s="1"/>
  <c r="E55" i="8" s="1"/>
  <c r="E61" i="8" s="1"/>
  <c r="F62" i="7"/>
  <c r="F85" i="7" s="1"/>
  <c r="F6" i="4"/>
  <c r="F5" i="4" s="1"/>
  <c r="F25" i="4"/>
  <c r="F24" i="4" s="1"/>
  <c r="F49" i="4"/>
  <c r="E10" i="8" s="1"/>
  <c r="F43" i="4"/>
  <c r="F71" i="4"/>
  <c r="F74" i="4"/>
  <c r="F78" i="4"/>
  <c r="F98" i="4"/>
  <c r="K37" i="8"/>
  <c r="F102" i="4"/>
  <c r="F126" i="4"/>
  <c r="F113" i="4"/>
  <c r="F18" i="4"/>
  <c r="F66" i="4"/>
  <c r="F120" i="4"/>
  <c r="AA28" i="47"/>
  <c r="Z28" i="47"/>
  <c r="G28" i="47"/>
  <c r="F28" i="47"/>
  <c r="X27" i="47"/>
  <c r="AF27" i="47" s="1"/>
  <c r="Q27" i="47"/>
  <c r="K27" i="47"/>
  <c r="W27" i="47" s="1"/>
  <c r="AE27" i="47" s="1"/>
  <c r="J27" i="47"/>
  <c r="E27" i="47"/>
  <c r="X26" i="47"/>
  <c r="AF26" i="47" s="1"/>
  <c r="K26" i="47"/>
  <c r="W26" i="47" s="1"/>
  <c r="AE26" i="47" s="1"/>
  <c r="J26" i="47"/>
  <c r="V26" i="47" s="1"/>
  <c r="X25" i="47"/>
  <c r="AF25" i="47" s="1"/>
  <c r="K25" i="47"/>
  <c r="W25" i="47" s="1"/>
  <c r="AE25" i="47" s="1"/>
  <c r="J25" i="47"/>
  <c r="I25" i="47"/>
  <c r="E25" i="47"/>
  <c r="AC24" i="47"/>
  <c r="X24" i="47"/>
  <c r="AF24" i="47" s="1"/>
  <c r="U24" i="47"/>
  <c r="Q24" i="47"/>
  <c r="Q21" i="47" s="1"/>
  <c r="K24" i="47"/>
  <c r="W24" i="47" s="1"/>
  <c r="AE24" i="47" s="1"/>
  <c r="J24" i="47"/>
  <c r="E24" i="47"/>
  <c r="X23" i="47"/>
  <c r="AF23" i="47" s="1"/>
  <c r="V23" i="47"/>
  <c r="K23" i="47"/>
  <c r="W23" i="47" s="1"/>
  <c r="AE23" i="47" s="1"/>
  <c r="J23" i="47"/>
  <c r="E23" i="47"/>
  <c r="X22" i="47"/>
  <c r="AF22" i="47" s="1"/>
  <c r="K22" i="47"/>
  <c r="W22" i="47" s="1"/>
  <c r="AE22" i="47" s="1"/>
  <c r="J22" i="47"/>
  <c r="M22" i="47" s="1"/>
  <c r="I22" i="47"/>
  <c r="I21" i="47" s="1"/>
  <c r="AB21" i="47"/>
  <c r="AC21" i="47" s="1"/>
  <c r="T21" i="47"/>
  <c r="T28" i="47" s="1"/>
  <c r="S21" i="47"/>
  <c r="S28" i="47" s="1"/>
  <c r="R21" i="47"/>
  <c r="R28" i="47" s="1"/>
  <c r="P21" i="47"/>
  <c r="P28" i="47" s="1"/>
  <c r="O21" i="47"/>
  <c r="O28" i="47" s="1"/>
  <c r="N21" i="47"/>
  <c r="N28" i="47" s="1"/>
  <c r="L21" i="47"/>
  <c r="H21" i="47"/>
  <c r="H28" i="47" s="1"/>
  <c r="D21" i="47"/>
  <c r="D28" i="47" s="1"/>
  <c r="C21" i="47"/>
  <c r="C28" i="47" s="1"/>
  <c r="B21" i="47"/>
  <c r="B28" i="47" s="1"/>
  <c r="X20" i="47"/>
  <c r="AF20" i="47" s="1"/>
  <c r="W20" i="47"/>
  <c r="AE20" i="47" s="1"/>
  <c r="J20" i="47"/>
  <c r="M20" i="47" s="1"/>
  <c r="I20" i="47"/>
  <c r="E20" i="47"/>
  <c r="L19" i="47"/>
  <c r="K19" i="47"/>
  <c r="W19" i="47" s="1"/>
  <c r="AE19" i="47" s="1"/>
  <c r="J19" i="47"/>
  <c r="I19" i="47"/>
  <c r="E19" i="47"/>
  <c r="AC15" i="47"/>
  <c r="Y15" i="47"/>
  <c r="X15" i="47"/>
  <c r="AF15" i="47" s="1"/>
  <c r="W15" i="47"/>
  <c r="AE15" i="47" s="1"/>
  <c r="V15" i="47"/>
  <c r="AD15" i="47" s="1"/>
  <c r="U15" i="47"/>
  <c r="X13" i="47"/>
  <c r="AF13" i="47" s="1"/>
  <c r="V13" i="47"/>
  <c r="K13" i="47"/>
  <c r="M13" i="47" s="1"/>
  <c r="E13" i="47"/>
  <c r="X12" i="47"/>
  <c r="AF12" i="47" s="1"/>
  <c r="W12" i="47"/>
  <c r="AE12" i="47" s="1"/>
  <c r="V12" i="47"/>
  <c r="AD12" i="47" s="1"/>
  <c r="X11" i="47"/>
  <c r="AF11" i="47" s="1"/>
  <c r="K11" i="47"/>
  <c r="W11" i="47" s="1"/>
  <c r="AE11" i="47" s="1"/>
  <c r="J11" i="47"/>
  <c r="V11" i="47" s="1"/>
  <c r="E11" i="47"/>
  <c r="X10" i="47"/>
  <c r="AF10" i="47" s="1"/>
  <c r="W10" i="47"/>
  <c r="AE10" i="47" s="1"/>
  <c r="V10" i="47"/>
  <c r="AD10" i="47" s="1"/>
  <c r="X9" i="47"/>
  <c r="AF9" i="47" s="1"/>
  <c r="W9" i="47"/>
  <c r="AE9" i="47" s="1"/>
  <c r="J9" i="47"/>
  <c r="V9" i="47" s="1"/>
  <c r="E9" i="47"/>
  <c r="X8" i="47"/>
  <c r="AF8" i="47" s="1"/>
  <c r="W8" i="47"/>
  <c r="AE8" i="47" s="1"/>
  <c r="V8" i="47"/>
  <c r="AD8" i="47" s="1"/>
  <c r="X7" i="47"/>
  <c r="AF7" i="47" s="1"/>
  <c r="W7" i="47"/>
  <c r="AE7" i="47" s="1"/>
  <c r="J7" i="47"/>
  <c r="V7" i="47" s="1"/>
  <c r="E7" i="47"/>
  <c r="X6" i="47"/>
  <c r="AF6" i="47" s="1"/>
  <c r="W6" i="47"/>
  <c r="V6" i="47"/>
  <c r="AD6" i="47" s="1"/>
  <c r="X5" i="47"/>
  <c r="K5" i="47"/>
  <c r="J5" i="47"/>
  <c r="V5" i="47" s="1"/>
  <c r="E5" i="47"/>
  <c r="F61" i="7" l="1"/>
  <c r="F86" i="7" s="1"/>
  <c r="M24" i="47"/>
  <c r="M25" i="47"/>
  <c r="Y6" i="47"/>
  <c r="L28" i="47"/>
  <c r="V20" i="47"/>
  <c r="Y20" i="47" s="1"/>
  <c r="M9" i="47"/>
  <c r="Y10" i="47"/>
  <c r="M11" i="47"/>
  <c r="I28" i="47"/>
  <c r="F92" i="4"/>
  <c r="F108" i="4" s="1"/>
  <c r="K6" i="8"/>
  <c r="K18" i="8" s="1"/>
  <c r="K28" i="8" s="1"/>
  <c r="K52" i="8"/>
  <c r="K61" i="8" s="1"/>
  <c r="K48" i="8"/>
  <c r="F62" i="4"/>
  <c r="F85" i="4" s="1"/>
  <c r="E37" i="8"/>
  <c r="E8" i="8"/>
  <c r="E7" i="8"/>
  <c r="E39" i="8"/>
  <c r="AD9" i="47"/>
  <c r="AG9" i="47" s="1"/>
  <c r="Y9" i="47"/>
  <c r="U28" i="47"/>
  <c r="Y23" i="47"/>
  <c r="W5" i="47"/>
  <c r="AE5" i="47" s="1"/>
  <c r="M19" i="47"/>
  <c r="X21" i="47"/>
  <c r="K21" i="47"/>
  <c r="W21" i="47" s="1"/>
  <c r="AE21" i="47" s="1"/>
  <c r="E21" i="47"/>
  <c r="E28" i="47" s="1"/>
  <c r="AE6" i="47"/>
  <c r="AG6" i="47" s="1"/>
  <c r="Y12" i="47"/>
  <c r="W13" i="47"/>
  <c r="AE13" i="47" s="1"/>
  <c r="AE28" i="47" s="1"/>
  <c r="V22" i="47"/>
  <c r="Y22" i="47" s="1"/>
  <c r="M23" i="47"/>
  <c r="Q28" i="47"/>
  <c r="V25" i="47"/>
  <c r="Y25" i="47" s="1"/>
  <c r="M27" i="47"/>
  <c r="AG8" i="47"/>
  <c r="E6" i="8"/>
  <c r="F134" i="4"/>
  <c r="AD5" i="47"/>
  <c r="AG12" i="47"/>
  <c r="AF21" i="47"/>
  <c r="Y11" i="47"/>
  <c r="AD11" i="47"/>
  <c r="AG11" i="47" s="1"/>
  <c r="AD7" i="47"/>
  <c r="AG7" i="47" s="1"/>
  <c r="Y7" i="47"/>
  <c r="AG10" i="47"/>
  <c r="AG15" i="47"/>
  <c r="AD26" i="47"/>
  <c r="AG26" i="47" s="1"/>
  <c r="Y26" i="47"/>
  <c r="AD22" i="47"/>
  <c r="AD23" i="47"/>
  <c r="AG23" i="47" s="1"/>
  <c r="AF5" i="47"/>
  <c r="M7" i="47"/>
  <c r="Y8" i="47"/>
  <c r="U21" i="47"/>
  <c r="AD13" i="47"/>
  <c r="V19" i="47"/>
  <c r="AD20" i="47"/>
  <c r="AG20" i="47" s="1"/>
  <c r="V27" i="47"/>
  <c r="M5" i="47"/>
  <c r="X19" i="47"/>
  <c r="AF19" i="47" s="1"/>
  <c r="J21" i="47"/>
  <c r="J28" i="47" s="1"/>
  <c r="V24" i="47"/>
  <c r="M26" i="47"/>
  <c r="AB28" i="47"/>
  <c r="AC28" i="47" s="1"/>
  <c r="H10" i="44"/>
  <c r="G10" i="44"/>
  <c r="F10" i="44"/>
  <c r="E10" i="44"/>
  <c r="H5" i="44"/>
  <c r="H15" i="44" s="1"/>
  <c r="G5" i="44"/>
  <c r="G15" i="44" s="1"/>
  <c r="F5" i="44"/>
  <c r="F15" i="44" s="1"/>
  <c r="E5" i="44"/>
  <c r="E15" i="44" s="1"/>
  <c r="G182" i="43"/>
  <c r="D9" i="42"/>
  <c r="D30" i="42" s="1"/>
  <c r="C9" i="42"/>
  <c r="C30" i="42" s="1"/>
  <c r="I27" i="41"/>
  <c r="H26" i="41"/>
  <c r="G26" i="41"/>
  <c r="F26" i="41"/>
  <c r="E26" i="41"/>
  <c r="D26" i="41"/>
  <c r="I25" i="41"/>
  <c r="H24" i="41"/>
  <c r="G24" i="41"/>
  <c r="F24" i="41"/>
  <c r="E24" i="41"/>
  <c r="D24" i="41"/>
  <c r="I23" i="41"/>
  <c r="H22" i="41"/>
  <c r="G22" i="41"/>
  <c r="F22" i="41"/>
  <c r="E22" i="41"/>
  <c r="D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H9" i="41"/>
  <c r="G9" i="41"/>
  <c r="F9" i="41"/>
  <c r="E9" i="41"/>
  <c r="D9" i="41"/>
  <c r="I8" i="41"/>
  <c r="I7" i="41"/>
  <c r="H6" i="41"/>
  <c r="G6" i="41"/>
  <c r="F6" i="41"/>
  <c r="E6" i="41"/>
  <c r="D6" i="41"/>
  <c r="E131" i="39"/>
  <c r="E130" i="39"/>
  <c r="E128" i="39"/>
  <c r="E127" i="39"/>
  <c r="D126" i="39"/>
  <c r="C126" i="39"/>
  <c r="E122" i="39"/>
  <c r="E120" i="39" s="1"/>
  <c r="D120" i="39"/>
  <c r="C120" i="39"/>
  <c r="E113" i="39"/>
  <c r="D113" i="39"/>
  <c r="C113" i="39"/>
  <c r="E110" i="39"/>
  <c r="E109" i="39" s="1"/>
  <c r="D109" i="39"/>
  <c r="C109" i="39"/>
  <c r="E107" i="39"/>
  <c r="E106" i="39"/>
  <c r="E105" i="39"/>
  <c r="E104" i="39"/>
  <c r="E103" i="39"/>
  <c r="D102" i="39"/>
  <c r="C102" i="39"/>
  <c r="E101" i="39"/>
  <c r="E100" i="39"/>
  <c r="E99" i="39"/>
  <c r="D98" i="39"/>
  <c r="C98" i="39"/>
  <c r="E97" i="39"/>
  <c r="E96" i="39"/>
  <c r="E95" i="39"/>
  <c r="E94" i="39"/>
  <c r="E93" i="39"/>
  <c r="D92" i="39"/>
  <c r="C92" i="39"/>
  <c r="E78" i="39"/>
  <c r="D78" i="39"/>
  <c r="C78" i="39"/>
  <c r="E76" i="39"/>
  <c r="E75" i="39"/>
  <c r="D74" i="39"/>
  <c r="C74" i="39"/>
  <c r="E73" i="39"/>
  <c r="E72" i="39"/>
  <c r="D71" i="39"/>
  <c r="C71" i="39"/>
  <c r="E66" i="39"/>
  <c r="D66" i="39"/>
  <c r="C66" i="39"/>
  <c r="E62" i="39"/>
  <c r="D62" i="39"/>
  <c r="C62" i="39"/>
  <c r="E55" i="39"/>
  <c r="D55" i="39"/>
  <c r="C55" i="39"/>
  <c r="E54" i="39"/>
  <c r="E53" i="39"/>
  <c r="E52" i="39"/>
  <c r="E51" i="39"/>
  <c r="E50" i="39"/>
  <c r="D49" i="39"/>
  <c r="C49" i="39"/>
  <c r="E48" i="39"/>
  <c r="E47" i="39"/>
  <c r="E46" i="39"/>
  <c r="E45" i="39"/>
  <c r="E44" i="39"/>
  <c r="D43" i="39"/>
  <c r="C43" i="39"/>
  <c r="E42" i="39"/>
  <c r="E41" i="39"/>
  <c r="E40" i="39"/>
  <c r="E39" i="39"/>
  <c r="E38" i="39"/>
  <c r="E37" i="39"/>
  <c r="E36" i="39"/>
  <c r="E35" i="39"/>
  <c r="E34" i="39"/>
  <c r="E33" i="39"/>
  <c r="D32" i="39"/>
  <c r="C32" i="39"/>
  <c r="E31" i="39"/>
  <c r="E30" i="39"/>
  <c r="E29" i="39"/>
  <c r="E28" i="39"/>
  <c r="E27" i="39"/>
  <c r="E26" i="39"/>
  <c r="E25" i="39"/>
  <c r="D24" i="39"/>
  <c r="C24" i="39"/>
  <c r="E23" i="39"/>
  <c r="E22" i="39"/>
  <c r="E21" i="39"/>
  <c r="E20" i="39"/>
  <c r="E19" i="39"/>
  <c r="D18" i="39"/>
  <c r="C18" i="39"/>
  <c r="E17" i="39"/>
  <c r="E16" i="39"/>
  <c r="E15" i="39"/>
  <c r="E14" i="39"/>
  <c r="E13" i="39"/>
  <c r="D12" i="39"/>
  <c r="C12" i="39"/>
  <c r="E11" i="39"/>
  <c r="E10" i="39"/>
  <c r="E9" i="39"/>
  <c r="E8" i="39"/>
  <c r="E7" i="39"/>
  <c r="E6" i="39"/>
  <c r="D5" i="39"/>
  <c r="C5" i="39"/>
  <c r="Y5" i="47" l="1"/>
  <c r="H28" i="41"/>
  <c r="AG13" i="47"/>
  <c r="Y13" i="47"/>
  <c r="C132" i="39"/>
  <c r="D132" i="39"/>
  <c r="I24" i="41"/>
  <c r="AD25" i="47"/>
  <c r="AG25" i="47" s="1"/>
  <c r="W28" i="47"/>
  <c r="K62" i="8"/>
  <c r="K65" i="8" s="1"/>
  <c r="E48" i="8"/>
  <c r="G28" i="41"/>
  <c r="D61" i="39"/>
  <c r="D85" i="39"/>
  <c r="D108" i="39"/>
  <c r="I9" i="41"/>
  <c r="F28" i="41"/>
  <c r="AF28" i="47"/>
  <c r="F135" i="4"/>
  <c r="D28" i="41"/>
  <c r="C108" i="39"/>
  <c r="C133" i="39" s="1"/>
  <c r="C61" i="39"/>
  <c r="C85" i="39"/>
  <c r="E28" i="41"/>
  <c r="I22" i="41"/>
  <c r="I26" i="41"/>
  <c r="M21" i="47"/>
  <c r="M28" i="47" s="1"/>
  <c r="K28" i="47"/>
  <c r="E74" i="39"/>
  <c r="E102" i="39"/>
  <c r="E71" i="39"/>
  <c r="E24" i="39"/>
  <c r="E49" i="39"/>
  <c r="E98" i="39"/>
  <c r="E18" i="39"/>
  <c r="E12" i="39"/>
  <c r="AD24" i="47"/>
  <c r="AG24" i="47" s="1"/>
  <c r="Y24" i="47"/>
  <c r="V21" i="47"/>
  <c r="Y19" i="47"/>
  <c r="AD19" i="47"/>
  <c r="AG19" i="47" s="1"/>
  <c r="AG22" i="47"/>
  <c r="X28" i="47"/>
  <c r="AG5" i="47"/>
  <c r="Y27" i="47"/>
  <c r="AD27" i="47"/>
  <c r="AG27" i="47" s="1"/>
  <c r="E43" i="39"/>
  <c r="E32" i="39"/>
  <c r="E92" i="39"/>
  <c r="E5" i="39"/>
  <c r="E126" i="39"/>
  <c r="E132" i="39" s="1"/>
  <c r="D86" i="39"/>
  <c r="I6" i="41"/>
  <c r="D133" i="39" l="1"/>
  <c r="C86" i="39"/>
  <c r="E64" i="8"/>
  <c r="K64" i="8"/>
  <c r="E62" i="8"/>
  <c r="K63" i="8"/>
  <c r="E63" i="8"/>
  <c r="I28" i="41"/>
  <c r="E85" i="39"/>
  <c r="E108" i="39"/>
  <c r="E133" i="39" s="1"/>
  <c r="E61" i="39"/>
  <c r="AD21" i="47"/>
  <c r="Y21" i="47"/>
  <c r="Y28" i="47" s="1"/>
  <c r="V28" i="47"/>
  <c r="E86" i="39" l="1"/>
  <c r="AG21" i="47"/>
  <c r="AG28" i="47" s="1"/>
  <c r="AD28" i="47"/>
  <c r="F49" i="8" l="1"/>
  <c r="F19" i="8"/>
  <c r="F24" i="8"/>
  <c r="L7" i="8"/>
  <c r="L8" i="8"/>
  <c r="L9" i="8"/>
  <c r="L10" i="8"/>
  <c r="L26" i="8"/>
  <c r="L27" i="8" s="1"/>
  <c r="F10" i="8"/>
  <c r="F55" i="8"/>
  <c r="F140" i="7"/>
  <c r="F61" i="8" l="1"/>
  <c r="F39" i="8"/>
  <c r="F8" i="8"/>
  <c r="F7" i="8"/>
  <c r="F37" i="8"/>
  <c r="F6" i="8"/>
  <c r="L6" i="8"/>
  <c r="L18" i="8" s="1"/>
  <c r="L28" i="8" s="1"/>
  <c r="L65" i="8" s="1"/>
  <c r="F27" i="8"/>
  <c r="F48" i="8" l="1"/>
  <c r="L63" i="8" s="1"/>
  <c r="L64" i="8"/>
  <c r="F140" i="4"/>
  <c r="G140" i="4"/>
  <c r="F64" i="8"/>
  <c r="F143" i="7"/>
  <c r="F139" i="7"/>
  <c r="F63" i="8" l="1"/>
  <c r="F62" i="8"/>
  <c r="F142" i="7"/>
  <c r="F143" i="6" l="1"/>
  <c r="F142" i="6"/>
  <c r="D126" i="7" l="1"/>
  <c r="D120" i="7"/>
  <c r="D113" i="7"/>
  <c r="D109" i="7"/>
  <c r="D102" i="7"/>
  <c r="D98" i="7"/>
  <c r="D92" i="7"/>
  <c r="D78" i="7"/>
  <c r="D74" i="7"/>
  <c r="D71" i="7"/>
  <c r="D66" i="7"/>
  <c r="D62" i="7"/>
  <c r="D55" i="7"/>
  <c r="D49" i="7"/>
  <c r="D43" i="7"/>
  <c r="D32" i="7"/>
  <c r="D24" i="7"/>
  <c r="D18" i="7"/>
  <c r="D12" i="7"/>
  <c r="D5" i="7"/>
  <c r="D126" i="6"/>
  <c r="D120" i="6"/>
  <c r="D113" i="6"/>
  <c r="D109" i="6"/>
  <c r="D102" i="6"/>
  <c r="D98" i="6"/>
  <c r="D92" i="6"/>
  <c r="D78" i="6"/>
  <c r="D74" i="6"/>
  <c r="D71" i="6"/>
  <c r="D66" i="6"/>
  <c r="D62" i="6"/>
  <c r="D43" i="6"/>
  <c r="D32" i="6"/>
  <c r="D24" i="6"/>
  <c r="D18" i="6"/>
  <c r="D12" i="6"/>
  <c r="D5" i="6"/>
  <c r="D120" i="5"/>
  <c r="D85" i="6" l="1"/>
  <c r="D108" i="6"/>
  <c r="D61" i="6"/>
  <c r="I6" i="8"/>
  <c r="I8" i="8"/>
  <c r="I10" i="8"/>
  <c r="I39" i="8"/>
  <c r="I41" i="8"/>
  <c r="I7" i="8"/>
  <c r="I9" i="8"/>
  <c r="I38" i="8"/>
  <c r="I40" i="8"/>
  <c r="I52" i="8"/>
  <c r="I26" i="8"/>
  <c r="I37" i="8"/>
  <c r="D134" i="6"/>
  <c r="D61" i="7"/>
  <c r="D85" i="7"/>
  <c r="D134" i="7"/>
  <c r="D108" i="7"/>
  <c r="D140" i="6" l="1"/>
  <c r="D86" i="7"/>
  <c r="D86" i="6"/>
  <c r="D139" i="6"/>
  <c r="D139" i="7"/>
  <c r="D135" i="6"/>
  <c r="D135" i="7"/>
  <c r="D140" i="7"/>
  <c r="D142" i="7" l="1"/>
  <c r="D142" i="6"/>
  <c r="D24" i="5" l="1"/>
  <c r="D98" i="5" l="1"/>
  <c r="D109" i="5" l="1"/>
  <c r="D113" i="5"/>
  <c r="D126" i="5"/>
  <c r="C49" i="8"/>
  <c r="C24" i="8"/>
  <c r="D102" i="5"/>
  <c r="D92" i="5"/>
  <c r="D78" i="5"/>
  <c r="D74" i="5"/>
  <c r="D71" i="5"/>
  <c r="D66" i="5"/>
  <c r="D62" i="5"/>
  <c r="D43" i="5"/>
  <c r="D18" i="5"/>
  <c r="D12" i="5"/>
  <c r="D5" i="5"/>
  <c r="C55" i="8" l="1"/>
  <c r="C61" i="8" s="1"/>
  <c r="C39" i="8"/>
  <c r="C27" i="8"/>
  <c r="C37" i="8"/>
  <c r="D85" i="5"/>
  <c r="D108" i="5"/>
  <c r="C6" i="8"/>
  <c r="D134" i="5"/>
  <c r="C8" i="8"/>
  <c r="I27" i="8"/>
  <c r="I61" i="8"/>
  <c r="C7" i="8"/>
  <c r="C10" i="8"/>
  <c r="D135" i="5" l="1"/>
  <c r="C48" i="8"/>
  <c r="D140" i="5"/>
  <c r="I48" i="8"/>
  <c r="I18" i="8"/>
  <c r="I62" i="8" l="1"/>
  <c r="C64" i="8" s="1"/>
  <c r="I28" i="8"/>
  <c r="C62" i="8"/>
  <c r="C63" i="8"/>
  <c r="I63" i="8"/>
  <c r="I64" i="8"/>
  <c r="I65" i="8" l="1"/>
  <c r="I92" i="6"/>
  <c r="F42" i="4"/>
  <c r="D40" i="4"/>
  <c r="E37" i="4"/>
  <c r="E42" i="4"/>
  <c r="D37" i="4"/>
  <c r="F40" i="4"/>
  <c r="E38" i="4"/>
  <c r="F34" i="4"/>
  <c r="E40" i="4"/>
  <c r="F37" i="4"/>
  <c r="E34" i="4"/>
  <c r="E32" i="5"/>
  <c r="E61" i="5" s="1"/>
  <c r="F38" i="4"/>
  <c r="E35" i="4"/>
  <c r="F39" i="4"/>
  <c r="F36" i="4"/>
  <c r="F41" i="4"/>
  <c r="E39" i="4"/>
  <c r="E36" i="4"/>
  <c r="F32" i="5"/>
  <c r="F61" i="5" s="1"/>
  <c r="E33" i="4"/>
  <c r="E41" i="4"/>
  <c r="D39" i="4"/>
  <c r="F35" i="4"/>
  <c r="D41" i="4"/>
  <c r="F33" i="4"/>
  <c r="G32" i="5"/>
  <c r="I32" i="5" s="1"/>
  <c r="D32" i="5"/>
  <c r="D61" i="5" s="1"/>
  <c r="D33" i="4"/>
  <c r="H39" i="4"/>
  <c r="H32" i="4" s="1"/>
  <c r="G41" i="4"/>
  <c r="G32" i="4" s="1"/>
  <c r="G61" i="4" s="1"/>
  <c r="D32" i="4" l="1"/>
  <c r="E32" i="4"/>
  <c r="E61" i="4" s="1"/>
  <c r="F9" i="8"/>
  <c r="F18" i="8" s="1"/>
  <c r="F30" i="8" s="1"/>
  <c r="F32" i="4"/>
  <c r="F61" i="4" s="1"/>
  <c r="G61" i="5"/>
  <c r="I61" i="5" s="1"/>
  <c r="I139" i="5" s="1"/>
  <c r="G139" i="4"/>
  <c r="G86" i="4"/>
  <c r="G142" i="4" s="1"/>
  <c r="F86" i="5"/>
  <c r="F139" i="5"/>
  <c r="E86" i="5"/>
  <c r="E139" i="5"/>
  <c r="I32" i="4"/>
  <c r="G9" i="8"/>
  <c r="G18" i="8" s="1"/>
  <c r="H61" i="4"/>
  <c r="D61" i="4"/>
  <c r="C9" i="8"/>
  <c r="C18" i="8" s="1"/>
  <c r="D139" i="5"/>
  <c r="D86" i="5"/>
  <c r="D9" i="8" l="1"/>
  <c r="D18" i="8" s="1"/>
  <c r="J29" i="8" s="1"/>
  <c r="F29" i="8"/>
  <c r="F28" i="8"/>
  <c r="F65" i="8" s="1"/>
  <c r="G86" i="5"/>
  <c r="I86" i="5" s="1"/>
  <c r="E9" i="8"/>
  <c r="E18" i="8" s="1"/>
  <c r="E29" i="8" s="1"/>
  <c r="L30" i="8"/>
  <c r="L29" i="8"/>
  <c r="G139" i="5"/>
  <c r="D142" i="5"/>
  <c r="D143" i="5"/>
  <c r="G29" i="8"/>
  <c r="G28" i="8"/>
  <c r="G65" i="8" s="1"/>
  <c r="G30" i="8"/>
  <c r="M30" i="8"/>
  <c r="M29" i="8"/>
  <c r="I29" i="8"/>
  <c r="C28" i="8"/>
  <c r="C65" i="8" s="1"/>
  <c r="H67" i="8" s="1"/>
  <c r="C30" i="8"/>
  <c r="I30" i="8"/>
  <c r="C29" i="8"/>
  <c r="D86" i="4"/>
  <c r="D142" i="4" s="1"/>
  <c r="D139" i="4"/>
  <c r="G142" i="5"/>
  <c r="G143" i="5"/>
  <c r="E139" i="4"/>
  <c r="E86" i="4"/>
  <c r="E142" i="4" s="1"/>
  <c r="F143" i="5"/>
  <c r="F142" i="5"/>
  <c r="F139" i="4"/>
  <c r="F86" i="4"/>
  <c r="F142" i="4" s="1"/>
  <c r="I61" i="4"/>
  <c r="I139" i="4" s="1"/>
  <c r="H139" i="4"/>
  <c r="H86" i="4"/>
  <c r="I86" i="4" s="1"/>
  <c r="D28" i="8" l="1"/>
  <c r="D65" i="8" s="1"/>
  <c r="D30" i="8"/>
  <c r="D29" i="8"/>
  <c r="E30" i="8"/>
  <c r="K29" i="8"/>
  <c r="E28" i="8"/>
  <c r="E65" i="8" s="1"/>
  <c r="K30" i="8"/>
</calcChain>
</file>

<file path=xl/comments1.xml><?xml version="1.0" encoding="utf-8"?>
<comments xmlns="http://schemas.openxmlformats.org/spreadsheetml/2006/main">
  <authors>
    <author>Palkó Roland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P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Q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T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Y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Z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A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B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C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sharedStrings.xml><?xml version="1.0" encoding="utf-8"?>
<sst xmlns="http://schemas.openxmlformats.org/spreadsheetml/2006/main" count="4104" uniqueCount="1606">
  <si>
    <t xml:space="preserve"> Sportlét.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</si>
  <si>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</si>
  <si>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</si>
  <si>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</si>
  <si>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</si>
  <si>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</si>
  <si>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</si>
  <si>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</si>
  <si>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</si>
  <si>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</si>
  <si>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</si>
  <si>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</si>
  <si>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</si>
  <si>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</si>
  <si>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</si>
  <si>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</si>
  <si>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</si>
  <si>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</si>
  <si>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</si>
  <si>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</si>
  <si>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</si>
  <si>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</si>
  <si>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</si>
  <si>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</si>
  <si>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</si>
  <si>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</si>
  <si>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</si>
  <si>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</si>
  <si>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</si>
  <si>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</si>
  <si>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</si>
  <si>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</si>
  <si>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</si>
  <si>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</si>
  <si>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</si>
  <si>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</si>
  <si>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</si>
  <si>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</si>
  <si>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</si>
  <si>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</si>
  <si>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</si>
  <si>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</si>
  <si>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</si>
  <si>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</si>
  <si>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</si>
  <si>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</si>
  <si>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</si>
  <si>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</si>
  <si>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</si>
  <si>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</si>
  <si>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</si>
  <si>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</si>
  <si>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</si>
  <si>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</si>
  <si>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</si>
  <si>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</si>
  <si>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</si>
  <si>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</si>
  <si>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</si>
  <si>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</si>
  <si>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</si>
  <si>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</si>
  <si>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</si>
  <si>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</si>
  <si>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</si>
  <si>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</si>
  <si>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</si>
  <si>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</si>
  <si>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</si>
  <si>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</si>
  <si>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</si>
  <si>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</si>
  <si>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</si>
  <si>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</si>
  <si>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</si>
  <si>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</si>
  <si>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</si>
  <si>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</si>
  <si>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</si>
  <si>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</si>
  <si>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</si>
  <si>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</si>
  <si>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</si>
  <si>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</si>
  <si>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</si>
  <si>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</si>
  <si>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</si>
  <si>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</si>
  <si>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</si>
  <si>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</si>
  <si>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</si>
  <si>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</si>
  <si>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</si>
  <si>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</si>
  <si>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</si>
  <si>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</si>
  <si>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</si>
  <si>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</si>
  <si>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</si>
  <si>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</si>
  <si>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</si>
  <si>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</si>
  <si>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</si>
  <si>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</si>
  <si>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</si>
  <si>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</si>
  <si>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</si>
  <si>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</si>
  <si>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</si>
  <si>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</si>
  <si>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</si>
  <si>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</si>
  <si>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</si>
  <si>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</si>
  <si>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</si>
  <si>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</si>
  <si>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</si>
  <si>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</si>
  <si>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</si>
  <si>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</si>
  <si>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</si>
  <si>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</si>
  <si>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</si>
  <si>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</si>
  <si>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</si>
  <si>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</si>
  <si>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</si>
  <si>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</si>
  <si>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</si>
  <si>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</si>
  <si>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</si>
  <si>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</si>
  <si>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</si>
  <si>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</si>
  <si>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</si>
  <si>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</si>
  <si>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</si>
  <si>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</si>
  <si>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</si>
  <si>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</si>
  <si>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</si>
  <si>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</si>
  <si>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</si>
  <si>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</si>
  <si>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</si>
  <si>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</si>
  <si>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</si>
  <si>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</si>
  <si>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</si>
  <si>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</si>
  <si>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</si>
  <si>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</si>
  <si>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</si>
  <si>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</si>
  <si>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</si>
  <si>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</si>
  <si>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</si>
  <si>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</si>
  <si>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</si>
  <si>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</si>
  <si>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</si>
  <si>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</si>
  <si>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</si>
  <si>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</si>
  <si>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</si>
  <si>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</si>
  <si>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</si>
  <si>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</si>
  <si>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</si>
  <si>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</si>
  <si>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</si>
  <si>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</si>
  <si>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</si>
  <si>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</si>
  <si>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</si>
  <si>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</si>
  <si>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</si>
  <si>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</si>
  <si>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</si>
  <si>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</si>
  <si>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</si>
  <si>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</si>
  <si>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</si>
  <si>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</si>
  <si>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</si>
  <si>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</si>
  <si>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</si>
  <si>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</si>
  <si>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</si>
  <si>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</si>
  <si>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</si>
  <si>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</si>
  <si>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</si>
  <si>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</si>
  <si>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</si>
  <si>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</si>
  <si>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</si>
  <si>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</si>
  <si>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</si>
  <si>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</si>
  <si>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</si>
  <si>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</si>
  <si>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</si>
  <si>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</si>
  <si>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</si>
  <si>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</si>
  <si>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</si>
  <si>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</si>
  <si>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</si>
  <si>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</si>
  <si>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</si>
  <si>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</si>
  <si>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</si>
  <si>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</si>
  <si>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</si>
  <si>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</si>
  <si>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</si>
  <si>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</si>
  <si>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</si>
  <si>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</si>
  <si>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</si>
  <si>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</si>
  <si>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</si>
  <si>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</si>
  <si>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</si>
  <si>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</si>
  <si>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</si>
  <si>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</si>
  <si>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</si>
  <si>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</si>
  <si>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</si>
  <si>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</si>
  <si>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</si>
  <si>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</si>
  <si>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</si>
  <si>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</si>
  <si>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</si>
  <si>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</si>
  <si>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</si>
  <si>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</si>
  <si>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</si>
  <si>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Varázskapu Óvoda</t>
  </si>
  <si>
    <t>Solymár Imre Könyvtár</t>
  </si>
  <si>
    <t>Völgységi Múzeum</t>
  </si>
  <si>
    <t>Kötelező</t>
  </si>
  <si>
    <t>Összesen</t>
  </si>
  <si>
    <t>3</t>
  </si>
  <si>
    <t>Belföldi finanszírozás kiadásai (7.1. + … + 7.5.)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</si>
  <si>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</si>
  <si>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</si>
  <si>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</si>
  <si>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</si>
  <si>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</si>
  <si>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</si>
  <si>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</si>
  <si>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</si>
  <si>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</si>
  <si>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</si>
  <si>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</si>
  <si>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</si>
  <si>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</si>
  <si>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</si>
  <si>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</si>
  <si>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</si>
  <si>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</si>
  <si>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</si>
  <si>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</si>
  <si>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</si>
  <si>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</si>
  <si>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</si>
  <si>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</si>
  <si>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</si>
  <si>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</si>
  <si>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</si>
  <si>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</si>
  <si>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</si>
  <si>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</si>
  <si>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</si>
  <si>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</si>
  <si>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</si>
  <si>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</si>
  <si>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</si>
  <si>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</si>
  <si>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</si>
  <si>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</si>
  <si>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</si>
  <si>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</si>
  <si>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</si>
  <si>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</si>
  <si>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</si>
  <si>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</si>
  <si>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</si>
  <si>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</si>
  <si>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</si>
  <si>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</si>
  <si>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</si>
  <si>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</si>
  <si>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</si>
  <si>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</si>
  <si>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</si>
  <si>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</si>
  <si>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</si>
  <si>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</si>
  <si>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</si>
  <si>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</si>
  <si>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</si>
  <si>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</si>
  <si>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</si>
  <si>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</si>
  <si>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</si>
  <si>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</si>
  <si>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</si>
  <si>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</si>
  <si>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</si>
  <si>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</si>
  <si>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</si>
  <si>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</si>
  <si>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</si>
  <si>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</si>
  <si>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</si>
  <si>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</si>
  <si>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</si>
  <si>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</si>
  <si>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</si>
  <si>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</si>
  <si>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</si>
  <si>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</si>
  <si>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</si>
  <si>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</si>
  <si>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</si>
  <si>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</si>
  <si>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</si>
  <si>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</si>
  <si>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</si>
  <si>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</si>
  <si>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</si>
  <si>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</si>
  <si>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</si>
  <si>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</si>
  <si>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</si>
  <si>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</si>
  <si>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</si>
  <si>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</si>
  <si>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</si>
  <si>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</si>
  <si>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</si>
  <si>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</si>
  <si>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</si>
  <si>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</si>
  <si>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</si>
  <si>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</si>
  <si>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</si>
  <si>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</si>
  <si>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</si>
  <si>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</si>
  <si>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</si>
  <si>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</si>
  <si>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</si>
  <si>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</si>
  <si>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</si>
  <si>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</si>
  <si>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</si>
  <si>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</si>
  <si>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</si>
  <si>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</si>
  <si>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</si>
  <si>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</si>
  <si>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</si>
  <si>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</si>
  <si>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</si>
  <si>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</si>
  <si>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</si>
  <si>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</si>
  <si>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</si>
  <si>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</si>
  <si>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</si>
  <si>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</si>
  <si>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</si>
  <si>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</si>
  <si>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</si>
  <si>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</si>
  <si>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</si>
  <si>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</si>
  <si>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</si>
  <si>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</si>
  <si>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</si>
  <si>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</si>
  <si>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</si>
  <si>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</si>
  <si>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</si>
  <si>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</si>
  <si>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</si>
  <si>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</si>
  <si>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</si>
  <si>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</si>
  <si>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</si>
  <si>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</si>
  <si>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</si>
  <si>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</si>
  <si>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</si>
  <si>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</si>
  <si>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</si>
  <si>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</si>
  <si>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</si>
  <si>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</si>
  <si>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</si>
  <si>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</si>
  <si>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</si>
  <si>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</si>
  <si>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</si>
  <si>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</si>
  <si>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</si>
  <si>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</si>
  <si>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</si>
  <si>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</si>
  <si>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</si>
  <si>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</si>
  <si>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</si>
  <si>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</si>
  <si>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</si>
  <si>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</si>
  <si>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</si>
  <si>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</si>
  <si>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</si>
  <si>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</si>
  <si>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</si>
  <si>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3.1</t>
  </si>
  <si>
    <t>3.2</t>
  </si>
  <si>
    <t>3.3</t>
  </si>
  <si>
    <t xml:space="preserve">   polgármester, alpolgárm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</si>
  <si>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</si>
  <si>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</si>
  <si>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</si>
  <si>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</si>
  <si>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</si>
  <si>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</si>
  <si>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</si>
  <si>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</si>
  <si>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</si>
  <si>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</si>
  <si>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</si>
  <si>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</si>
  <si>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</si>
  <si>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</si>
  <si>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</si>
  <si>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</si>
  <si>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</si>
  <si>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</si>
  <si>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</si>
  <si>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</si>
  <si>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</si>
  <si>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</si>
  <si>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</si>
  <si>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</si>
  <si>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</si>
  <si>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</si>
  <si>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</si>
  <si>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</si>
  <si>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</si>
  <si>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</si>
  <si>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</si>
  <si>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</si>
  <si>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</si>
  <si>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</si>
  <si>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</si>
  <si>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Belföldi értékpapírok kiadásai (6.1. + … + 6.6.)</t>
  </si>
  <si>
    <t>Külföldi finanszírozás kiadásai (8.1. + … + 8.5.)</t>
  </si>
  <si>
    <t>Államigazg</t>
  </si>
  <si>
    <t>K513</t>
  </si>
  <si>
    <t>2018. évi előirányzat</t>
  </si>
  <si>
    <t>Hivatal tecnikai</t>
  </si>
  <si>
    <t>Javasolt módosítás</t>
  </si>
  <si>
    <t>Módosított előirányzat</t>
  </si>
  <si>
    <t>Állam-igazg</t>
  </si>
  <si>
    <t>Államigaz-gatási</t>
  </si>
  <si>
    <t>Bonyhádi Sportcentrum</t>
  </si>
  <si>
    <t>2016. évi 
tényleges</t>
  </si>
  <si>
    <t>2017.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</si>
  <si>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</si>
  <si>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</si>
  <si>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</si>
  <si>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</si>
  <si>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</si>
  <si>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</si>
  <si>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</si>
  <si>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</si>
  <si>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</si>
  <si>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</si>
  <si>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KIADÁSOK ÖSSZESEN: (4+9)</t>
  </si>
  <si>
    <t>2018.</t>
  </si>
  <si>
    <t>2019.</t>
  </si>
  <si>
    <t>Többéves kihatással járó döntések számszerűsítése évenkénti bontásban és összesítve célok szerint</t>
  </si>
  <si>
    <t>Kötelezettség jogcíme</t>
  </si>
  <si>
    <t>Köt. váll.
 éve</t>
  </si>
  <si>
    <t>2018. előtti kifizetés</t>
  </si>
  <si>
    <t>Kiadás vonzata évenként</t>
  </si>
  <si>
    <t>2020.</t>
  </si>
  <si>
    <t>2020.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</si>
  <si>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</si>
  <si>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</si>
  <si>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</si>
  <si>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</si>
  <si>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</si>
  <si>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</si>
  <si>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</si>
  <si>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</si>
  <si>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</si>
  <si>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</si>
  <si>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</si>
  <si>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</si>
  <si>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</si>
  <si>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</si>
  <si>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</si>
  <si>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</si>
  <si>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</si>
  <si>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</si>
  <si>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</si>
  <si>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</si>
  <si>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</si>
  <si>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</si>
  <si>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</si>
  <si>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</si>
  <si>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</si>
  <si>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</si>
  <si>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</si>
  <si>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</si>
  <si>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</si>
  <si>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</si>
  <si>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</si>
  <si>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</si>
  <si>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</si>
  <si>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</si>
  <si>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</si>
  <si>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</si>
  <si>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</si>
  <si>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</si>
  <si>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</si>
  <si>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</si>
  <si>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</si>
  <si>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</si>
  <si>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</si>
  <si>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</si>
  <si>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</si>
  <si>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</si>
  <si>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</si>
  <si>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</si>
  <si>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</si>
  <si>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</si>
  <si>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</si>
  <si>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</si>
  <si>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</si>
  <si>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</si>
  <si>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</si>
  <si>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</si>
  <si>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</si>
  <si>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</si>
  <si>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</si>
  <si>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</si>
  <si>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</si>
  <si>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</si>
  <si>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</si>
  <si>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</si>
  <si>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</si>
  <si>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</si>
  <si>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</si>
  <si>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</si>
  <si>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</si>
  <si>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</si>
  <si>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</si>
  <si>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</si>
  <si>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</si>
  <si>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</si>
  <si>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</si>
  <si>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</si>
  <si>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</si>
  <si>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</si>
  <si>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</si>
  <si>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</si>
  <si>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</si>
  <si>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</si>
  <si>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</si>
  <si>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</si>
  <si>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</si>
  <si>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</si>
  <si>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</si>
  <si>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</si>
  <si>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</si>
  <si>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</si>
  <si>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</si>
  <si>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</si>
  <si>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</si>
  <si>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</si>
  <si>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</si>
  <si>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</si>
  <si>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</si>
  <si>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</si>
  <si>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</si>
  <si>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</si>
  <si>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</si>
  <si>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</si>
  <si>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</si>
  <si>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</si>
  <si>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</si>
  <si>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</si>
  <si>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</si>
  <si>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</si>
  <si>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</si>
  <si>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</si>
  <si>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</si>
  <si>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</si>
  <si>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</si>
  <si>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</si>
  <si>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</si>
  <si>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</si>
  <si>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</si>
  <si>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</si>
  <si>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</si>
  <si>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</si>
  <si>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</si>
  <si>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</si>
  <si>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</si>
  <si>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</si>
  <si>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</si>
  <si>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</si>
  <si>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</si>
  <si>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</si>
  <si>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</si>
  <si>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</si>
  <si>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</si>
  <si>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</si>
  <si>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</si>
  <si>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</si>
  <si>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</si>
  <si>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</si>
  <si>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</si>
  <si>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</si>
  <si>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</si>
  <si>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</si>
  <si>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</si>
  <si>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</si>
  <si>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</si>
  <si>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</si>
  <si>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</si>
  <si>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</si>
  <si>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</si>
  <si>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</si>
  <si>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</si>
  <si>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</si>
  <si>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</si>
  <si>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</si>
  <si>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</si>
  <si>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</si>
  <si>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</si>
  <si>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</si>
  <si>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</si>
  <si>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</si>
  <si>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</si>
  <si>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</si>
  <si>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</si>
  <si>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</si>
  <si>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</si>
  <si>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</si>
  <si>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</si>
  <si>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</si>
  <si>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</si>
  <si>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</si>
  <si>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</si>
  <si>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</si>
  <si>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</si>
  <si>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</si>
  <si>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</si>
  <si>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</si>
  <si>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</si>
  <si>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</si>
  <si>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</si>
  <si>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</si>
  <si>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</si>
  <si>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</si>
  <si>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</si>
  <si>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</si>
  <si>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</si>
  <si>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</si>
  <si>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</si>
  <si>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</si>
  <si>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</si>
  <si>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</si>
  <si>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</si>
  <si>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</si>
  <si>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</si>
  <si>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</si>
  <si>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</si>
  <si>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</si>
  <si>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</si>
  <si>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</si>
  <si>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</si>
  <si>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</si>
  <si>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</si>
  <si>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</si>
  <si>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</si>
  <si>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</si>
  <si>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</si>
  <si>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</si>
  <si>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</si>
  <si>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</si>
  <si>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</si>
  <si>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</si>
  <si>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</si>
  <si>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</si>
  <si>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</si>
  <si>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</si>
  <si>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</si>
  <si>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</si>
  <si>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</si>
  <si>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</si>
  <si>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</si>
  <si>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</si>
  <si>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</si>
  <si>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</si>
  <si>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</si>
  <si>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</si>
  <si>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</si>
  <si>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</si>
  <si>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</si>
  <si>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</si>
  <si>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</si>
  <si>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</si>
  <si>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</si>
  <si>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</si>
  <si>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</si>
  <si>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</si>
  <si>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</si>
  <si>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</si>
  <si>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</si>
  <si>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</si>
  <si>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</si>
  <si>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</si>
  <si>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</si>
  <si>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</si>
  <si>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</si>
  <si>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</si>
  <si>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</si>
  <si>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</si>
  <si>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</si>
  <si>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</si>
  <si>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</si>
  <si>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</si>
  <si>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</si>
  <si>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</si>
  <si>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</si>
  <si>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</si>
  <si>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</si>
  <si>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</si>
  <si>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</si>
  <si>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</si>
  <si>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</si>
  <si>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</si>
  <si>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</si>
  <si>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</si>
  <si>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</si>
  <si>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</si>
  <si>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</si>
  <si>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</si>
  <si>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</si>
  <si>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</si>
  <si>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</si>
  <si>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</si>
  <si>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III.3.f Időskorúak nappali intézményi ellátása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</si>
  <si>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</si>
  <si>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</si>
  <si>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</si>
  <si>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</si>
  <si>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</si>
  <si>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</si>
  <si>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</si>
  <si>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</si>
  <si>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</si>
  <si>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</si>
  <si>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</si>
  <si>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</si>
  <si>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</si>
  <si>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</si>
  <si>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</si>
  <si>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</si>
  <si>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</si>
  <si>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</si>
  <si>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</si>
  <si>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</si>
  <si>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</si>
  <si>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</si>
  <si>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</si>
  <si>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</si>
  <si>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</si>
  <si>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</si>
  <si>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</si>
  <si>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</si>
  <si>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</si>
  <si>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</si>
  <si>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</si>
  <si>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</si>
  <si>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</si>
  <si>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</si>
  <si>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</si>
  <si>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</si>
  <si>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</si>
  <si>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</si>
  <si>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</si>
  <si>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</si>
  <si>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</si>
  <si>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</si>
  <si>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</si>
  <si>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</si>
  <si>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</si>
  <si>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</si>
  <si>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</si>
  <si>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</si>
  <si>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</si>
  <si>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</si>
  <si>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</si>
  <si>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</si>
  <si>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</si>
  <si>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</si>
  <si>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</si>
  <si>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</si>
  <si>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</si>
  <si>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</si>
  <si>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</si>
  <si>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</si>
  <si>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</si>
  <si>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</si>
  <si>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</si>
  <si>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</si>
  <si>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</si>
  <si>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</si>
  <si>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</si>
  <si>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</si>
  <si>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</si>
  <si>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</si>
  <si>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</si>
  <si>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</si>
  <si>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</si>
  <si>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</si>
  <si>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</si>
  <si>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</si>
  <si>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</si>
  <si>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</si>
  <si>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</si>
  <si>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III.3.k Hajléktalanok átmeneti intézményei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</si>
  <si>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</si>
  <si>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</si>
  <si>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</si>
  <si>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</si>
  <si>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</si>
  <si>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</si>
  <si>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</si>
  <si>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</si>
  <si>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</si>
  <si>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</si>
  <si>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</si>
  <si>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</si>
  <si>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</si>
  <si>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</si>
  <si>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</si>
  <si>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</si>
  <si>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</si>
  <si>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</si>
  <si>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</si>
  <si>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</si>
  <si>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</si>
  <si>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</si>
  <si>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</si>
  <si>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</si>
  <si>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</si>
  <si>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</si>
  <si>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</si>
  <si>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</si>
  <si>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</si>
  <si>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</si>
  <si>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</si>
  <si>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</si>
  <si>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</si>
  <si>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</si>
  <si>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</si>
  <si>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</si>
  <si>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</si>
  <si>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</si>
  <si>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</si>
  <si>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</si>
  <si>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</si>
  <si>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</si>
  <si>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</si>
  <si>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</si>
  <si>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</si>
  <si>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</si>
  <si>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</si>
  <si>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</si>
  <si>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</si>
  <si>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</si>
  <si>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</si>
  <si>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</si>
  <si>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</si>
  <si>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</si>
  <si>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</si>
  <si>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</si>
  <si>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</si>
  <si>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</si>
  <si>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</si>
  <si>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</si>
  <si>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</si>
  <si>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</si>
  <si>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</si>
  <si>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</si>
  <si>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</si>
  <si>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</si>
  <si>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</si>
  <si>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</si>
  <si>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</si>
  <si>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</si>
  <si>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</si>
  <si>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</si>
  <si>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</si>
  <si>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</si>
  <si>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</si>
  <si>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</si>
  <si>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</si>
  <si>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</si>
  <si>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</si>
  <si>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</si>
  <si>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</si>
  <si>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</si>
  <si>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</si>
  <si>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</si>
  <si>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</si>
  <si>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</si>
  <si>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</si>
  <si>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</si>
  <si>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</si>
  <si>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</si>
  <si>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</si>
  <si>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</si>
  <si>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</si>
  <si>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</si>
  <si>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</si>
  <si>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</si>
  <si>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</si>
  <si>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</si>
  <si>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</si>
  <si>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</si>
  <si>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</si>
  <si>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</si>
  <si>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</si>
  <si>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</si>
  <si>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</si>
  <si>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</si>
  <si>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</si>
  <si>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</si>
  <si>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</si>
  <si>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</si>
  <si>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</si>
  <si>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</si>
  <si>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</si>
  <si>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</si>
  <si>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</si>
  <si>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</si>
  <si>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</si>
  <si>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</si>
  <si>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</si>
  <si>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</si>
  <si>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</si>
  <si>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</si>
  <si>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</si>
  <si>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</si>
  <si>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</si>
  <si>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</si>
  <si>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</si>
  <si>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</si>
  <si>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</si>
  <si>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</si>
  <si>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</si>
  <si>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</si>
  <si>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</si>
  <si>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</si>
  <si>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</si>
  <si>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</si>
  <si>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</si>
  <si>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</si>
  <si>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</si>
  <si>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</si>
  <si>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</si>
  <si>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</si>
  <si>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</si>
  <si>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</si>
  <si>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</si>
  <si>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</si>
  <si>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</si>
  <si>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</si>
  <si>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</si>
  <si>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</si>
  <si>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IV.</t>
  </si>
  <si>
    <t>A települési önkormányzatok kulturális feladatainak támogatása</t>
  </si>
  <si>
    <t>Normatív állami támogatás 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</si>
  <si>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</si>
  <si>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</si>
  <si>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</si>
  <si>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</si>
  <si>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</si>
  <si>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</si>
  <si>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</si>
  <si>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</si>
  <si>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</si>
  <si>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</si>
  <si>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</si>
  <si>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</si>
  <si>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Testületi anyag által javasolt módosítás</t>
  </si>
  <si>
    <t>04</t>
  </si>
  <si>
    <t>05</t>
  </si>
  <si>
    <t>06</t>
  </si>
  <si>
    <t>Sorszám</t>
  </si>
  <si>
    <t>Múzeum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</si>
  <si>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</si>
  <si>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</si>
  <si>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</si>
  <si>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</si>
  <si>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</si>
  <si>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</si>
  <si>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</si>
  <si>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</si>
  <si>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</si>
  <si>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</si>
  <si>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</si>
  <si>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</si>
  <si>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</si>
  <si>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</si>
  <si>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</si>
  <si>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</si>
  <si>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</si>
  <si>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</si>
  <si>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</si>
  <si>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</si>
  <si>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</si>
  <si>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</si>
  <si>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</si>
  <si>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</si>
  <si>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</si>
  <si>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</si>
  <si>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</si>
  <si>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</si>
  <si>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</si>
  <si>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</si>
  <si>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</si>
  <si>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</si>
  <si>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</si>
  <si>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</si>
  <si>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</si>
  <si>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</si>
  <si>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</si>
  <si>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</si>
  <si>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</si>
  <si>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</si>
  <si>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</si>
  <si>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</si>
  <si>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</si>
  <si>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</si>
  <si>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</si>
  <si>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</si>
  <si>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</si>
  <si>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</si>
  <si>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</si>
  <si>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</si>
  <si>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</si>
  <si>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</si>
  <si>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</si>
  <si>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</si>
  <si>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</si>
  <si>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</si>
  <si>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</si>
  <si>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</si>
  <si>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</si>
  <si>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</si>
  <si>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</si>
  <si>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</si>
  <si>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#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</si>
  <si>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</si>
  <si>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</si>
  <si>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</si>
  <si>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</si>
  <si>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</si>
  <si>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</si>
  <si>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</si>
  <si>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</si>
  <si>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</si>
  <si>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</si>
  <si>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</si>
  <si>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</si>
  <si>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</si>
  <si>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</si>
  <si>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</si>
  <si>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</si>
  <si>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</si>
  <si>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</si>
  <si>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</si>
  <si>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</si>
  <si>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</si>
  <si>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</si>
  <si>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</si>
  <si>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</si>
  <si>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</si>
  <si>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</si>
  <si>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</si>
  <si>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</si>
  <si>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</si>
  <si>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</si>
  <si>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</si>
  <si>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</si>
  <si>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</si>
  <si>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</si>
  <si>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</si>
  <si>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</si>
  <si>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</si>
  <si>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</si>
  <si>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</si>
  <si>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</si>
  <si>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</si>
  <si>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</si>
  <si>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</si>
  <si>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</si>
  <si>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</si>
  <si>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</si>
  <si>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</si>
  <si>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</si>
  <si>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</si>
  <si>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</si>
  <si>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</si>
  <si>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</si>
  <si>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</si>
  <si>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ESZKÖZÖK</t>
  </si>
  <si>
    <t>Bruttó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</si>
  <si>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</si>
  <si>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</si>
  <si>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</si>
  <si>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</si>
  <si>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</si>
  <si>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</si>
  <si>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</si>
  <si>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</si>
  <si>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</si>
  <si>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</si>
  <si>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</si>
  <si>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</si>
  <si>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</si>
  <si>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</si>
  <si>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</si>
  <si>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</si>
  <si>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</si>
  <si>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</si>
  <si>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</si>
  <si>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</si>
  <si>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</si>
  <si>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</si>
  <si>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</si>
  <si>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</si>
  <si>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</si>
  <si>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</si>
  <si>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</si>
  <si>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</si>
  <si>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</si>
  <si>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</si>
  <si>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</si>
  <si>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</si>
  <si>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</si>
  <si>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</si>
  <si>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</si>
  <si>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</si>
  <si>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</si>
  <si>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</si>
  <si>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</si>
  <si>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</si>
  <si>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</si>
  <si>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</si>
  <si>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</si>
  <si>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</si>
  <si>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</si>
  <si>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</si>
  <si>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</si>
  <si>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</si>
  <si>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</si>
  <si>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</si>
  <si>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</si>
  <si>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</si>
  <si>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</si>
  <si>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</si>
  <si>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</si>
  <si>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</si>
  <si>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</si>
  <si>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</si>
  <si>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</si>
  <si>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</si>
  <si>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</si>
  <si>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</si>
  <si>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</si>
  <si>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</si>
  <si>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</si>
  <si>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</si>
  <si>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</si>
  <si>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</si>
  <si>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</si>
  <si>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</si>
  <si>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</si>
  <si>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</si>
  <si>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</si>
  <si>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</si>
  <si>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</si>
  <si>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</si>
  <si>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</si>
  <si>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</si>
  <si>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</si>
  <si>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</si>
  <si>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</si>
  <si>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</si>
  <si>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</si>
  <si>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</si>
  <si>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</si>
  <si>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</si>
  <si>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</si>
  <si>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</si>
  <si>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</si>
  <si>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</si>
  <si>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</si>
  <si>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</si>
  <si>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</si>
  <si>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</si>
  <si>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</si>
  <si>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</si>
  <si>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</si>
  <si>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</si>
  <si>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</si>
  <si>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</si>
  <si>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</si>
  <si>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</si>
  <si>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</si>
  <si>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</si>
  <si>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</si>
  <si>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</si>
  <si>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</si>
  <si>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</si>
  <si>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</si>
  <si>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</si>
  <si>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</si>
  <si>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</si>
  <si>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</si>
  <si>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</si>
  <si>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</si>
  <si>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</si>
  <si>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</si>
  <si>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</si>
  <si>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</si>
  <si>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</si>
  <si>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</si>
  <si>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</si>
  <si>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</si>
  <si>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az érték nélkül nyilvántartott eszközökről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</si>
  <si>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</si>
  <si>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</si>
  <si>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</si>
  <si>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</si>
  <si>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</si>
  <si>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</si>
  <si>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</si>
  <si>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</si>
  <si>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</si>
  <si>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</si>
  <si>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</si>
  <si>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</si>
  <si>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</si>
  <si>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</si>
  <si>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</si>
  <si>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</si>
  <si>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</si>
  <si>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</si>
  <si>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</si>
  <si>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</si>
  <si>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</si>
  <si>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</si>
  <si>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</si>
  <si>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</si>
  <si>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</si>
  <si>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</si>
  <si>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</si>
  <si>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</si>
  <si>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</si>
  <si>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</si>
  <si>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</si>
  <si>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</si>
  <si>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</si>
  <si>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</si>
  <si>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</si>
  <si>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</si>
  <si>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</si>
  <si>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</si>
  <si>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</si>
  <si>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</si>
  <si>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</si>
  <si>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</si>
  <si>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</si>
  <si>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</si>
  <si>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</si>
  <si>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</si>
  <si>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Teljesítés</t>
  </si>
  <si>
    <t>E</t>
  </si>
  <si>
    <t>F</t>
  </si>
  <si>
    <t>G</t>
  </si>
  <si>
    <t>H</t>
  </si>
  <si>
    <t>I</t>
  </si>
  <si>
    <t>J</t>
  </si>
  <si>
    <t>Intézmény*</t>
  </si>
  <si>
    <t>Záró engedélyezett létszám</t>
  </si>
  <si>
    <t>Átlagos statisztikai állományi létszám</t>
  </si>
  <si>
    <r>
      <t>Záró pénzkészlet 2018. december 31-én
e</t>
    </r>
    <r>
      <rPr>
        <i/>
        <sz val="10"/>
        <rFont val="Times New Roman CE"/>
        <charset val="238"/>
      </rPr>
      <t>bből:</t>
    </r>
  </si>
  <si>
    <t>Teljesítés %-a</t>
  </si>
  <si>
    <t>ÖNK</t>
  </si>
  <si>
    <t>HIV</t>
  </si>
  <si>
    <t>Sport</t>
  </si>
  <si>
    <t>Megnevezés - Eredménykimutatás</t>
  </si>
  <si>
    <t>Megnevezés - Maradvány kimutatás</t>
  </si>
  <si>
    <t>1. sz. táblázat összes bevételek és kiadások</t>
  </si>
  <si>
    <r>
      <t>Pénzkészlet 2019. január 1-jén
e</t>
    </r>
    <r>
      <rPr>
        <i/>
        <sz val="10"/>
        <rFont val="Times New Roman CE"/>
        <charset val="238"/>
      </rPr>
      <t>bből:</t>
    </r>
  </si>
  <si>
    <t xml:space="preserve">2019. évi </t>
  </si>
  <si>
    <t>közalkalmazott</t>
  </si>
  <si>
    <t>közfoglalkoztatott</t>
  </si>
  <si>
    <t>polgármester</t>
  </si>
  <si>
    <t>alpolgármester</t>
  </si>
  <si>
    <t>önkormányzati képviselő</t>
  </si>
  <si>
    <t>2019. év</t>
  </si>
  <si>
    <t>2019. évi előirányzat</t>
  </si>
  <si>
    <t>B411</t>
  </si>
  <si>
    <t>ÁHB megelőlegezések</t>
  </si>
  <si>
    <r>
      <rPr>
        <sz val="12"/>
        <color indexed="8"/>
        <rFont val="Calibri"/>
        <family val="2"/>
        <charset val="238"/>
      </rPr>
      <t>Vagyonkimutatás</t>
    </r>
    <r>
      <rPr>
        <sz val="11"/>
        <color theme="1"/>
        <rFont val="Calibri"/>
        <family val="2"/>
        <charset val="238"/>
        <scheme val="minor"/>
      </rPr>
      <t xml:space="preserve">
2019.XII.31.</t>
    </r>
  </si>
  <si>
    <t>Szakadát Község Önkormányzata</t>
  </si>
  <si>
    <t>Előző év</t>
  </si>
  <si>
    <t>Tárgyév</t>
  </si>
  <si>
    <t>Változás (%)</t>
  </si>
  <si>
    <t>A/ NEMZETI VAGYONBA TARTOZÓ BEFEKTETETT ESZKÖZÖK</t>
  </si>
  <si>
    <t>553 650 612.00</t>
  </si>
  <si>
    <t>554 885 069.00</t>
  </si>
  <si>
    <t>100.22</t>
  </si>
  <si>
    <t>I. IMMATERIÁLIS JAVAK</t>
  </si>
  <si>
    <t>A/I</t>
  </si>
  <si>
    <t>0.00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</si>
  <si>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</si>
  <si>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</si>
  <si>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</si>
  <si>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</si>
  <si>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</si>
  <si>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</si>
  <si>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</si>
  <si>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</si>
  <si>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</si>
  <si>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</si>
  <si>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</si>
  <si>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</si>
  <si>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</si>
  <si>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</si>
  <si>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</si>
  <si>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</si>
  <si>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</si>
  <si>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</si>
  <si>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</si>
  <si>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</si>
  <si>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</si>
  <si>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</si>
  <si>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</si>
  <si>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</si>
  <si>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553 595 421.00</t>
  </si>
  <si>
    <t>554 165 069.00</t>
  </si>
  <si>
    <t>100.10</t>
  </si>
  <si>
    <t>1. Ingatlanok és kapcsolódó vagyoni értékű jogok</t>
  </si>
  <si>
    <t>A/II/1</t>
  </si>
  <si>
    <t>547 655 318.00</t>
  </si>
  <si>
    <t>549 325 774.00</t>
  </si>
  <si>
    <t>100.31</t>
  </si>
  <si>
    <t>A/II/1/a</t>
  </si>
  <si>
    <t>233 009 472.00</t>
  </si>
  <si>
    <t>243 774 889.00</t>
  </si>
  <si>
    <t>104.62</t>
  </si>
  <si>
    <t>A/II/1/b</t>
  </si>
  <si>
    <t>A/II/1/c</t>
  </si>
  <si>
    <t>294 615 325.00</t>
  </si>
  <si>
    <t>277 000 150.00</t>
  </si>
  <si>
    <t>A/II/1/d</t>
  </si>
  <si>
    <t>20 030 521.00</t>
  </si>
  <si>
    <t>28 550 735.00</t>
  </si>
  <si>
    <t>142.54</t>
  </si>
  <si>
    <t>2. Gépek, berendezések, felszerelések, járművek</t>
  </si>
  <si>
    <t>A/II/2</t>
  </si>
  <si>
    <t>5 485 043.00</t>
  </si>
  <si>
    <t>4 099 235.00</t>
  </si>
  <si>
    <t>74.73</t>
  </si>
  <si>
    <t>A/II/2/a</t>
  </si>
  <si>
    <t>444 147.00</t>
  </si>
  <si>
    <t>A/II/2/b</t>
  </si>
  <si>
    <t>A/II/2/c</t>
  </si>
  <si>
    <t>5 563 277.00</t>
  </si>
  <si>
    <t>3 898 487.00</t>
  </si>
  <si>
    <t>A/II/2/d</t>
  </si>
  <si>
    <t>-522 381.00</t>
  </si>
  <si>
    <t>200 748.00</t>
  </si>
  <si>
    <t>-38.43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</si>
  <si>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</si>
  <si>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</si>
  <si>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</si>
  <si>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</si>
  <si>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</si>
  <si>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</si>
  <si>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</si>
  <si>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</si>
  <si>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455 060.00</t>
  </si>
  <si>
    <t>740 060.00</t>
  </si>
  <si>
    <t>162.63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</si>
  <si>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</si>
  <si>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</si>
  <si>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</si>
  <si>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</si>
  <si>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</si>
  <si>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</si>
  <si>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</si>
  <si>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</si>
  <si>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</si>
  <si>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</si>
  <si>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</si>
  <si>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</si>
  <si>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55 191.00</t>
  </si>
  <si>
    <t>720 000.00</t>
  </si>
  <si>
    <t>1 304.56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</si>
  <si>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</si>
  <si>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</si>
  <si>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</si>
  <si>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</si>
  <si>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</si>
  <si>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</si>
  <si>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</si>
  <si>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</si>
  <si>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</si>
  <si>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</si>
  <si>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</si>
  <si>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</si>
  <si>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</si>
  <si>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</si>
  <si>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</si>
  <si>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</si>
  <si>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</si>
  <si>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</si>
  <si>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</si>
  <si>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</si>
  <si>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</si>
  <si>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</si>
  <si>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</si>
  <si>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</si>
  <si>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</si>
  <si>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</si>
  <si>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</si>
  <si>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</si>
  <si>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</si>
  <si>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</si>
  <si>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</si>
  <si>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</si>
  <si>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</si>
  <si>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478 537.00</t>
  </si>
  <si>
    <t>601 895.00</t>
  </si>
  <si>
    <t>125.78</t>
  </si>
  <si>
    <t>B/I</t>
  </si>
  <si>
    <t>B/II</t>
  </si>
  <si>
    <t>C/ PÉNZESZKÖZÖK</t>
  </si>
  <si>
    <t>23 035 545.00</t>
  </si>
  <si>
    <t>84 956 730.00</t>
  </si>
  <si>
    <t>368.81</t>
  </si>
  <si>
    <t>C/I</t>
  </si>
  <si>
    <t>C/II</t>
  </si>
  <si>
    <t>44 975.00</t>
  </si>
  <si>
    <t>9 815.00</t>
  </si>
  <si>
    <t>21.82</t>
  </si>
  <si>
    <t>C/III</t>
  </si>
  <si>
    <t>22 990 570.00</t>
  </si>
  <si>
    <t>84 946 915.00</t>
  </si>
  <si>
    <t>369.49</t>
  </si>
  <si>
    <t>C/IV</t>
  </si>
  <si>
    <t>D/ KÖVETELÉSEK</t>
  </si>
  <si>
    <t>480 205.00</t>
  </si>
  <si>
    <t>2 052 073.00</t>
  </si>
  <si>
    <t>427.33</t>
  </si>
  <si>
    <t>D/I</t>
  </si>
  <si>
    <t>1 982 073.00</t>
  </si>
  <si>
    <t>412.76</t>
  </si>
  <si>
    <t>D/II</t>
  </si>
  <si>
    <t>D/III</t>
  </si>
  <si>
    <t>70 000.00</t>
  </si>
  <si>
    <t>E/ EGYÉB SAJÁTOS ESZKÖZOLDALI ELSZÁMOLÁSOK</t>
  </si>
  <si>
    <t>-389 221.00</t>
  </si>
  <si>
    <t>3 798 527.00</t>
  </si>
  <si>
    <t>-975.93</t>
  </si>
  <si>
    <t>F/ AKTÍV IDŐBELI ELHATÁROLÁSOK</t>
  </si>
  <si>
    <t>A+..+F</t>
  </si>
  <si>
    <t>577 255 678.00</t>
  </si>
  <si>
    <t>646 294 294.00</t>
  </si>
  <si>
    <t>111.96</t>
  </si>
  <si>
    <t>G/ SAJÁT TŐKE</t>
  </si>
  <si>
    <t>576 162 828.00</t>
  </si>
  <si>
    <t>643 214 459.00</t>
  </si>
  <si>
    <t>111.64</t>
  </si>
  <si>
    <t>G/I</t>
  </si>
  <si>
    <t>441 355 311.00</t>
  </si>
  <si>
    <t>100.00</t>
  </si>
  <si>
    <t>G/II</t>
  </si>
  <si>
    <t>84 385 325.00</t>
  </si>
  <si>
    <t>G/III</t>
  </si>
  <si>
    <t>5 514 065.00</t>
  </si>
  <si>
    <t>G/IV</t>
  </si>
  <si>
    <t>52 611 649.00</t>
  </si>
  <si>
    <t>44 908 127.00</t>
  </si>
  <si>
    <t>85.36</t>
  </si>
  <si>
    <t>G/V</t>
  </si>
  <si>
    <t>G/VI</t>
  </si>
  <si>
    <t>-7 703 522.00</t>
  </si>
  <si>
    <t>67 051 631.00</t>
  </si>
  <si>
    <t>-870.40</t>
  </si>
  <si>
    <t>H/ KÖTELEZETTSÉGEK</t>
  </si>
  <si>
    <t>1 092 850.00</t>
  </si>
  <si>
    <t>1 243 960.00</t>
  </si>
  <si>
    <t>113.83</t>
  </si>
  <si>
    <t>H/I</t>
  </si>
  <si>
    <t>8 480.00</t>
  </si>
  <si>
    <t>H/II</t>
  </si>
  <si>
    <t>828 627.00</t>
  </si>
  <si>
    <t>901 760.00</t>
  </si>
  <si>
    <t>108.83</t>
  </si>
  <si>
    <t>H/III</t>
  </si>
  <si>
    <t>255 743.00</t>
  </si>
  <si>
    <t>333 720.00</t>
  </si>
  <si>
    <t>130.49</t>
  </si>
  <si>
    <t>I/ KINCSTÁRI SZÁMLAVEZETÉSSEL KAPCSOLATOS ELSZÁMOLÁSOK</t>
  </si>
  <si>
    <t>J/ PASSZÍV IDŐBELI ELHATÁROLÁSOK (=K/1+K/2+K/3)</t>
  </si>
  <si>
    <t>1 835 875.00</t>
  </si>
  <si>
    <t>G+...+J</t>
  </si>
  <si>
    <t>MÉRLEGEN KÍVÜLI TÉTELEK</t>
  </si>
  <si>
    <t>L</t>
  </si>
  <si>
    <t>"0"-ra írt eszközök</t>
  </si>
  <si>
    <t>L/1</t>
  </si>
  <si>
    <t>37 939 299.00</t>
  </si>
  <si>
    <t>46 847 395.00</t>
  </si>
  <si>
    <t>123.48</t>
  </si>
  <si>
    <t>Használatban lévő kisértékű immateriális javak, tárgyi eszközök</t>
  </si>
  <si>
    <t>L/2</t>
  </si>
  <si>
    <t>1 547 257.00</t>
  </si>
  <si>
    <t>2 953 578.00</t>
  </si>
  <si>
    <t>190.89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</si>
  <si>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</si>
  <si>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</si>
  <si>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</si>
  <si>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</si>
  <si>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</si>
  <si>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</si>
  <si>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</si>
  <si>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</si>
  <si>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</si>
  <si>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</si>
  <si>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</si>
  <si>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</si>
  <si>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Vagyonkimutatás a könyvviteli mérlegben szereplő eszközökről 2019. év</t>
  </si>
  <si>
    <t xml:space="preserve"> forintban</t>
  </si>
  <si>
    <t>értékcsökkenés</t>
  </si>
  <si>
    <t>nettó érték</t>
  </si>
  <si>
    <t>E/I. Előzetesen felszámított általános forgalmi adó elszámolása</t>
  </si>
  <si>
    <t>E/II. Fizetendő általános forgalmi adó elszámolása</t>
  </si>
  <si>
    <t>E/III. Egyéb sajátos elszámolások</t>
  </si>
  <si>
    <t xml:space="preserve">Szakadát Község Önkormányzata </t>
  </si>
  <si>
    <t>ezer Forintban</t>
  </si>
  <si>
    <t>Ssz.</t>
  </si>
  <si>
    <t>Bruttó ö.</t>
  </si>
  <si>
    <t>Ig. tám.</t>
  </si>
  <si>
    <t>Önrész</t>
  </si>
  <si>
    <t>partfal</t>
  </si>
  <si>
    <t>Idősek Klubja felújítás</t>
  </si>
  <si>
    <t>Iskola utca 140.</t>
  </si>
  <si>
    <t>Könyvtár felújítás</t>
  </si>
  <si>
    <t xml:space="preserve"> </t>
  </si>
  <si>
    <t>mulcsozógép</t>
  </si>
  <si>
    <t>földterület vásárlás</t>
  </si>
  <si>
    <t>Beruházások összesen (=01+…+05)</t>
  </si>
  <si>
    <t>Felújítások összesen (=01+…+05)</t>
  </si>
  <si>
    <t>Adósság állomány alakulása lejárat, eszközök, bel- és külföldi hitelezők szerinti bontásban 2019. december 31-én</t>
  </si>
  <si>
    <t>Magyar Falu Program</t>
  </si>
  <si>
    <t>2.sz.melléklet a …../2020 () önkormányzati rendelethez</t>
  </si>
  <si>
    <t>3. sz melléklet a ………/2020 () önkormányzati rendelethez</t>
  </si>
  <si>
    <t>SZAKADÁT KÖZSÉG ÖNKORMÁNYZATA
EGYSZERŰSÍTETT MÉRLEG 2019. ÉV</t>
  </si>
  <si>
    <t>4.sz melléklet a ……/2020 () önkormányzati rendelethez</t>
  </si>
  <si>
    <t>6. sz.melléklet a ……/2020 () önkormányzati rendelethez</t>
  </si>
  <si>
    <t>7/A sz. melléklet a ……./2020 () önkormányzati rendelethez</t>
  </si>
  <si>
    <t>7/B . Sz. melléklet a ……./2020 () önkormányzati rendelethez</t>
  </si>
  <si>
    <t>7/C sz. melléklet a ……./2020 () önkormányzati rendelethez</t>
  </si>
  <si>
    <t>7/D sz.melléklet a ……./2020 () önkormányzati rendelethez</t>
  </si>
  <si>
    <t>8.sz.melléklet a …../2020 ()önkormányzati rendelethez</t>
  </si>
  <si>
    <t>9. sz. melléklet a ……/2020 () önkormányzati rendelethez</t>
  </si>
  <si>
    <t>11 sz. melléklet a /2020.() önkormányzati rendelethez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</si>
  <si>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</si>
  <si>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(3.1.+3.3.+3.5.)</t>
    </r>
  </si>
  <si>
    <t>(önkormányzati  szinten tervezett beruházások, felújítások)</t>
  </si>
  <si>
    <t xml:space="preserve"> sz. rendelettel módosított előirányzat</t>
  </si>
  <si>
    <t>sz. rendelettel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</si>
</sst>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#"/>
    <numFmt numFmtId="170" formatCode="#,###__;\-\ #,###__"/>
    <numFmt numFmtId="171" formatCode="#,###__"/>
    <numFmt numFmtId="172" formatCode="00"/>
    <numFmt numFmtId="173" formatCode="#,###__;\-#,###__"/>
    <numFmt numFmtId="174" formatCode="#,###\ _F_t;\-#,###\ _F_t"/>
    <numFmt numFmtId="175" formatCode="#,###.00"/>
  </numFmts>
  <fonts count="83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name val="Times New Roman CE"/>
      <charset val="238"/>
    </font>
    <font>
      <b/>
      <sz val="11"/>
      <name val="MS Sans Serif"/>
      <charset val="238"/>
    </font>
    <font>
      <i/>
      <sz val="10"/>
      <name val="MS Sans Serif"/>
      <charset val="238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5">
    <xf numFmtId="0" fontId="0" fillId="0" borderId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43" fontId="41" fillId="0" borderId="0" applyFont="0" applyFill="0" applyBorder="0" applyAlignment="0" applyProtection="0"/>
    <xf numFmtId="0" fontId="42" fillId="0" borderId="0"/>
    <xf numFmtId="0" fontId="29" fillId="0" borderId="0"/>
    <xf numFmtId="0" fontId="29" fillId="0" borderId="0"/>
    <xf numFmtId="43" fontId="1" fillId="0" borderId="0" applyFont="0" applyFill="0" applyBorder="0" applyAlignment="0" applyProtection="0"/>
    <xf numFmtId="0" fontId="42" fillId="0" borderId="0"/>
    <xf numFmtId="0" fontId="41" fillId="0" borderId="0"/>
    <xf numFmtId="0" fontId="30" fillId="0" borderId="0"/>
    <xf numFmtId="0" fontId="1" fillId="0" borderId="0"/>
    <xf numFmtId="164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67" fillId="0" borderId="0" applyNumberFormat="0" applyFill="0" applyBorder="0" applyAlignment="0" applyProtection="0"/>
  </cellStyleXfs>
  <cellXfs count="979">
    <xf numFmtId="0" fontId="0" fillId="0" borderId="0" xfId="0"/>
    <xf numFmtId="0" fontId="1" fillId="0" borderId="0" xfId="5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right" vertical="center" wrapText="1" indent="1"/>
    </xf>
    <xf numFmtId="0" fontId="13" fillId="0" borderId="7" xfId="7" applyFont="1" applyBorder="1" applyAlignment="1">
      <alignment horizontal="left" vertical="center" wrapText="1" indent="1"/>
    </xf>
    <xf numFmtId="165" fontId="13" fillId="0" borderId="8" xfId="5" applyNumberFormat="1" applyFont="1" applyBorder="1" applyAlignment="1" applyProtection="1">
      <alignment horizontal="right" vertical="center" wrapText="1" indent="1"/>
      <protection locked="0"/>
    </xf>
    <xf numFmtId="0" fontId="13" fillId="0" borderId="9" xfId="7" applyFont="1" applyBorder="1" applyAlignment="1">
      <alignment horizontal="left" vertical="center" wrapText="1" indent="1"/>
    </xf>
    <xf numFmtId="0" fontId="9" fillId="0" borderId="1" xfId="5" applyFont="1" applyBorder="1" applyAlignment="1">
      <alignment horizontal="center" vertical="center" wrapText="1"/>
    </xf>
    <xf numFmtId="0" fontId="9" fillId="0" borderId="2" xfId="7" applyFont="1" applyBorder="1" applyAlignment="1">
      <alignment horizontal="left" vertical="center" wrapText="1" indent="1"/>
    </xf>
    <xf numFmtId="165" fontId="11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8" xfId="5" applyNumberFormat="1" applyFont="1" applyBorder="1" applyAlignment="1" applyProtection="1">
      <alignment horizontal="right" vertical="center" wrapText="1" indent="1"/>
      <protection locked="0"/>
    </xf>
    <xf numFmtId="165" fontId="1" fillId="0" borderId="0" xfId="5" applyNumberFormat="1" applyAlignment="1">
      <alignment vertical="center" wrapText="1"/>
    </xf>
    <xf numFmtId="0" fontId="8" fillId="0" borderId="1" xfId="7" applyFont="1" applyBorder="1" applyAlignment="1">
      <alignment horizontal="center" vertical="center" wrapText="1"/>
    </xf>
    <xf numFmtId="165" fontId="8" fillId="0" borderId="5" xfId="7" applyNumberFormat="1" applyFont="1" applyBorder="1" applyAlignment="1">
      <alignment horizontal="right" vertical="center" wrapText="1" indent="1"/>
    </xf>
    <xf numFmtId="165" fontId="13" fillId="0" borderId="19" xfId="7" applyNumberFormat="1" applyFont="1" applyBorder="1" applyAlignment="1" applyProtection="1">
      <alignment horizontal="right" vertical="center" wrapText="1" indent="1"/>
      <protection locked="0"/>
    </xf>
    <xf numFmtId="0" fontId="13" fillId="0" borderId="21" xfId="7" applyFont="1" applyBorder="1" applyAlignment="1">
      <alignment horizontal="left" vertical="center" wrapText="1" indent="1"/>
    </xf>
    <xf numFmtId="165" fontId="9" fillId="0" borderId="5" xfId="7" applyNumberFormat="1" applyFont="1" applyBorder="1" applyAlignment="1">
      <alignment horizontal="right" vertical="center" wrapText="1" indent="1"/>
    </xf>
    <xf numFmtId="0" fontId="12" fillId="0" borderId="0" xfId="7"/>
    <xf numFmtId="0" fontId="6" fillId="0" borderId="22" xfId="5" applyFont="1" applyBorder="1" applyAlignment="1">
      <alignment horizontal="righ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 wrapText="1"/>
    </xf>
    <xf numFmtId="0" fontId="8" fillId="0" borderId="23" xfId="7" applyFont="1" applyBorder="1" applyAlignment="1">
      <alignment horizontal="center"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horizontal="center" vertical="center" wrapText="1"/>
    </xf>
    <xf numFmtId="0" fontId="13" fillId="0" borderId="0" xfId="7" applyFont="1"/>
    <xf numFmtId="0" fontId="8" fillId="0" borderId="1" xfId="7" applyFont="1" applyBorder="1" applyAlignment="1">
      <alignment horizontal="left" vertical="center" wrapText="1" indent="1"/>
    </xf>
    <xf numFmtId="0" fontId="8" fillId="0" borderId="2" xfId="7" applyFont="1" applyBorder="1" applyAlignment="1">
      <alignment horizontal="left" vertical="center" wrapText="1" indent="1"/>
    </xf>
    <xf numFmtId="0" fontId="17" fillId="0" borderId="0" xfId="7" applyFont="1"/>
    <xf numFmtId="49" fontId="13" fillId="0" borderId="10" xfId="7" applyNumberFormat="1" applyFont="1" applyBorder="1" applyAlignment="1">
      <alignment horizontal="left" vertical="center" wrapText="1" indent="1"/>
    </xf>
    <xf numFmtId="0" fontId="18" fillId="0" borderId="9" xfId="5" applyFont="1" applyBorder="1" applyAlignment="1">
      <alignment horizontal="left" wrapText="1" indent="1"/>
    </xf>
    <xf numFmtId="165" fontId="13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3" fillId="0" borderId="6" xfId="7" applyNumberFormat="1" applyFont="1" applyBorder="1" applyAlignment="1">
      <alignment horizontal="left" vertical="center" wrapText="1" indent="1"/>
    </xf>
    <xf numFmtId="0" fontId="18" fillId="0" borderId="7" xfId="5" applyFont="1" applyBorder="1" applyAlignment="1">
      <alignment horizontal="left" wrapText="1" indent="1"/>
    </xf>
    <xf numFmtId="165" fontId="13" fillId="0" borderId="8" xfId="7" applyNumberFormat="1" applyFont="1" applyBorder="1" applyAlignment="1" applyProtection="1">
      <alignment horizontal="right" vertical="center" wrapText="1" indent="1"/>
      <protection locked="0"/>
    </xf>
    <xf numFmtId="49" fontId="13" fillId="0" borderId="26" xfId="7" applyNumberFormat="1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wrapText="1" indent="1"/>
    </xf>
    <xf numFmtId="0" fontId="14" fillId="0" borderId="2" xfId="5" applyFont="1" applyBorder="1" applyAlignment="1">
      <alignment horizontal="left" vertical="center" wrapText="1" indent="1"/>
    </xf>
    <xf numFmtId="165" fontId="13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7" applyNumberFormat="1" applyFont="1" applyBorder="1" applyAlignment="1">
      <alignment horizontal="right" vertical="center" wrapText="1" indent="1"/>
    </xf>
    <xf numFmtId="165" fontId="11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11" xfId="7" applyNumberFormat="1" applyFont="1" applyBorder="1" applyAlignment="1" applyProtection="1">
      <alignment horizontal="right" vertical="center" wrapText="1" indent="1"/>
      <protection locked="0"/>
    </xf>
    <xf numFmtId="0" fontId="14" fillId="0" borderId="1" xfId="5" applyFont="1" applyBorder="1" applyAlignment="1">
      <alignment wrapText="1"/>
    </xf>
    <xf numFmtId="0" fontId="18" fillId="0" borderId="27" xfId="5" applyFont="1" applyBorder="1" applyAlignment="1">
      <alignment wrapText="1"/>
    </xf>
    <xf numFmtId="0" fontId="18" fillId="0" borderId="10" xfId="5" applyFont="1" applyBorder="1" applyAlignment="1">
      <alignment wrapText="1"/>
    </xf>
    <xf numFmtId="0" fontId="18" fillId="0" borderId="6" xfId="5" applyFont="1" applyBorder="1" applyAlignment="1">
      <alignment wrapText="1"/>
    </xf>
    <xf numFmtId="0" fontId="18" fillId="0" borderId="26" xfId="5" applyFont="1" applyBorder="1" applyAlignment="1">
      <alignment wrapText="1"/>
    </xf>
    <xf numFmtId="165" fontId="8" fillId="0" borderId="5" xfId="7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wrapText="1"/>
    </xf>
    <xf numFmtId="0" fontId="14" fillId="0" borderId="13" xfId="5" applyFont="1" applyBorder="1" applyAlignment="1">
      <alignment wrapText="1"/>
    </xf>
    <xf numFmtId="0" fontId="14" fillId="0" borderId="0" xfId="5" applyFont="1" applyAlignment="1">
      <alignment wrapText="1"/>
    </xf>
    <xf numFmtId="0" fontId="8" fillId="0" borderId="2" xfId="7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0" fontId="8" fillId="0" borderId="23" xfId="7" applyFont="1" applyBorder="1" applyAlignment="1">
      <alignment horizontal="left" vertical="center" wrapText="1" indent="1"/>
    </xf>
    <xf numFmtId="0" fontId="8" fillId="0" borderId="24" xfId="7" applyFont="1" applyBorder="1" applyAlignment="1">
      <alignment vertical="center" wrapText="1"/>
    </xf>
    <xf numFmtId="165" fontId="8" fillId="0" borderId="25" xfId="7" applyNumberFormat="1" applyFont="1" applyBorder="1" applyAlignment="1">
      <alignment horizontal="right" vertical="center" wrapText="1" indent="1"/>
    </xf>
    <xf numFmtId="49" fontId="13" fillId="0" borderId="30" xfId="7" applyNumberFormat="1" applyFont="1" applyBorder="1" applyAlignment="1">
      <alignment horizontal="left" vertical="center" wrapText="1" indent="1"/>
    </xf>
    <xf numFmtId="0" fontId="13" fillId="0" borderId="31" xfId="7" applyFont="1" applyBorder="1" applyAlignment="1">
      <alignment horizontal="left" vertical="center" wrapText="1" indent="1"/>
    </xf>
    <xf numFmtId="165" fontId="13" fillId="0" borderId="32" xfId="7" applyNumberFormat="1" applyFont="1" applyBorder="1" applyAlignment="1" applyProtection="1">
      <alignment horizontal="right" vertical="center" wrapText="1" indent="1"/>
      <protection locked="0"/>
    </xf>
    <xf numFmtId="0" fontId="13" fillId="0" borderId="33" xfId="7" applyFont="1" applyBorder="1" applyAlignment="1">
      <alignment horizontal="left" vertical="center" wrapText="1" indent="1"/>
    </xf>
    <xf numFmtId="0" fontId="13" fillId="0" borderId="0" xfId="7" applyFont="1" applyAlignment="1">
      <alignment horizontal="left" vertical="center" wrapText="1" indent="1"/>
    </xf>
    <xf numFmtId="49" fontId="13" fillId="0" borderId="20" xfId="7" applyNumberFormat="1" applyFont="1" applyBorder="1" applyAlignment="1">
      <alignment horizontal="left" vertical="center" wrapText="1" indent="1"/>
    </xf>
    <xf numFmtId="0" fontId="8" fillId="0" borderId="2" xfId="7" applyFont="1" applyBorder="1" applyAlignment="1">
      <alignment vertical="center" wrapText="1"/>
    </xf>
    <xf numFmtId="0" fontId="13" fillId="0" borderId="27" xfId="7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vertical="center" wrapText="1" indent="1"/>
    </xf>
    <xf numFmtId="165" fontId="13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5" xfId="5" applyNumberFormat="1" applyFont="1" applyBorder="1" applyAlignment="1">
      <alignment horizontal="right" vertical="center" wrapText="1" indent="1"/>
    </xf>
    <xf numFmtId="165" fontId="15" fillId="0" borderId="5" xfId="5" quotePrefix="1" applyNumberFormat="1" applyFont="1" applyBorder="1" applyAlignment="1">
      <alignment horizontal="right" vertical="center" wrapText="1" indent="1"/>
    </xf>
    <xf numFmtId="0" fontId="20" fillId="0" borderId="0" xfId="7" applyFont="1"/>
    <xf numFmtId="0" fontId="14" fillId="0" borderId="29" xfId="5" applyFont="1" applyBorder="1" applyAlignment="1">
      <alignment horizontal="left" vertical="center" wrapText="1" indent="1"/>
    </xf>
    <xf numFmtId="0" fontId="15" fillId="0" borderId="13" xfId="5" applyFont="1" applyBorder="1" applyAlignment="1">
      <alignment horizontal="left" vertical="center" wrapText="1" indent="1"/>
    </xf>
    <xf numFmtId="0" fontId="12" fillId="0" borderId="0" xfId="7" applyAlignment="1">
      <alignment horizontal="right" vertical="center" indent="1"/>
    </xf>
    <xf numFmtId="0" fontId="5" fillId="0" borderId="0" xfId="7" applyFont="1" applyAlignment="1">
      <alignment horizontal="center" vertical="center" wrapText="1"/>
    </xf>
    <xf numFmtId="0" fontId="5" fillId="0" borderId="0" xfId="7" applyFont="1" applyAlignment="1">
      <alignment vertical="center" wrapText="1"/>
    </xf>
    <xf numFmtId="165" fontId="5" fillId="0" borderId="0" xfId="7" applyNumberFormat="1" applyFont="1" applyAlignment="1">
      <alignment horizontal="right" vertical="center" wrapText="1" indent="1"/>
    </xf>
    <xf numFmtId="165" fontId="5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6" fillId="0" borderId="0" xfId="5" applyNumberFormat="1" applyFont="1" applyAlignment="1">
      <alignment horizontal="right" vertical="center"/>
    </xf>
    <xf numFmtId="165" fontId="4" fillId="0" borderId="1" xfId="5" applyNumberFormat="1" applyFont="1" applyBorder="1" applyAlignment="1">
      <alignment horizontal="centerContinuous" vertical="center" wrapText="1"/>
    </xf>
    <xf numFmtId="165" fontId="4" fillId="0" borderId="2" xfId="5" applyNumberFormat="1" applyFont="1" applyBorder="1" applyAlignment="1">
      <alignment horizontal="centerContinuous" vertical="center" wrapText="1"/>
    </xf>
    <xf numFmtId="165" fontId="4" fillId="0" borderId="5" xfId="5" applyNumberFormat="1" applyFont="1" applyBorder="1" applyAlignment="1">
      <alignment horizontal="centerContinuous" vertical="center" wrapText="1"/>
    </xf>
    <xf numFmtId="165" fontId="4" fillId="0" borderId="1" xfId="5" applyNumberFormat="1" applyFont="1" applyBorder="1" applyAlignment="1">
      <alignment horizontal="center" vertical="center" wrapText="1"/>
    </xf>
    <xf numFmtId="165" fontId="7" fillId="0" borderId="0" xfId="5" applyNumberFormat="1" applyFont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3" fillId="0" borderId="10" xfId="5" applyNumberFormat="1" applyFont="1" applyBorder="1" applyAlignment="1">
      <alignment horizontal="left" vertical="center" wrapText="1" indent="1"/>
    </xf>
    <xf numFmtId="165" fontId="13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3" fillId="0" borderId="6" xfId="5" applyNumberFormat="1" applyFont="1" applyBorder="1" applyAlignment="1">
      <alignment horizontal="left" vertical="center" wrapText="1" indent="1"/>
    </xf>
    <xf numFmtId="165" fontId="13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38" xfId="5" applyNumberFormat="1" applyFont="1" applyBorder="1" applyAlignment="1">
      <alignment horizontal="left" vertical="center" wrapText="1" indent="1"/>
    </xf>
    <xf numFmtId="165" fontId="13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6" xfId="5" applyNumberFormat="1" applyFont="1" applyBorder="1" applyAlignment="1" applyProtection="1">
      <alignment horizontal="left" vertical="center" wrapText="1" indent="1"/>
      <protection locked="0"/>
    </xf>
    <xf numFmtId="165" fontId="11" fillId="0" borderId="0" xfId="5" applyNumberFormat="1" applyFont="1" applyAlignment="1" applyProtection="1">
      <alignment horizontal="left" vertical="center" wrapText="1" indent="1"/>
      <protection locked="0"/>
    </xf>
    <xf numFmtId="165" fontId="1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3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35" xfId="5" applyNumberFormat="1" applyFont="1" applyBorder="1" applyAlignment="1">
      <alignment horizontal="left" vertical="center" wrapText="1" indent="1"/>
    </xf>
    <xf numFmtId="165" fontId="9" fillId="0" borderId="1" xfId="5" applyNumberFormat="1" applyFont="1" applyBorder="1" applyAlignment="1">
      <alignment horizontal="left" vertical="center" wrapText="1" indent="1"/>
    </xf>
    <xf numFmtId="165" fontId="9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1" fillId="0" borderId="20" xfId="5" applyNumberFormat="1" applyFont="1" applyBorder="1" applyAlignment="1">
      <alignment horizontal="left" vertical="center" wrapText="1" indent="1"/>
    </xf>
    <xf numFmtId="165" fontId="23" fillId="0" borderId="21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1"/>
    </xf>
    <xf numFmtId="165" fontId="11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7" xfId="5" applyNumberFormat="1" applyFont="1" applyBorder="1" applyAlignment="1">
      <alignment horizontal="right" vertical="center" wrapText="1" indent="1"/>
    </xf>
    <xf numFmtId="165" fontId="11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1" xfId="5" applyNumberFormat="1" applyFont="1" applyBorder="1" applyAlignment="1">
      <alignment horizontal="left" vertical="center" wrapText="1" indent="1"/>
    </xf>
    <xf numFmtId="165" fontId="22" fillId="0" borderId="15" xfId="5" applyNumberFormat="1" applyFont="1" applyBorder="1" applyAlignment="1">
      <alignment horizontal="right" vertical="center" wrapText="1" indent="1"/>
    </xf>
    <xf numFmtId="165" fontId="13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0" xfId="5" applyNumberFormat="1" applyFont="1" applyBorder="1" applyAlignment="1">
      <alignment horizontal="left" vertical="center" wrapText="1" indent="1"/>
    </xf>
    <xf numFmtId="165" fontId="13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20" xfId="5" applyNumberFormat="1" applyFont="1" applyBorder="1" applyAlignment="1">
      <alignment horizontal="left" vertical="center" wrapText="1" indent="1"/>
    </xf>
    <xf numFmtId="165" fontId="23" fillId="0" borderId="9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2"/>
    </xf>
    <xf numFmtId="165" fontId="11" fillId="0" borderId="7" xfId="5" applyNumberFormat="1" applyFont="1" applyBorder="1" applyAlignment="1">
      <alignment horizontal="left" vertical="center" wrapText="1" indent="2"/>
    </xf>
    <xf numFmtId="165" fontId="23" fillId="0" borderId="7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>
      <alignment horizontal="left" vertical="center" wrapText="1" indent="2"/>
    </xf>
    <xf numFmtId="165" fontId="13" fillId="0" borderId="26" xfId="5" applyNumberFormat="1" applyFont="1" applyBorder="1" applyAlignment="1">
      <alignment horizontal="left" vertical="center" wrapText="1" indent="2"/>
    </xf>
    <xf numFmtId="0" fontId="4" fillId="0" borderId="16" xfId="7" applyFont="1" applyBorder="1" applyAlignment="1">
      <alignment horizontal="center" vertical="center" wrapText="1"/>
    </xf>
    <xf numFmtId="165" fontId="8" fillId="0" borderId="15" xfId="7" applyNumberFormat="1" applyFont="1" applyBorder="1" applyAlignment="1">
      <alignment horizontal="right" vertical="center" wrapText="1" indent="1"/>
    </xf>
    <xf numFmtId="165" fontId="13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42" xfId="7" applyNumberFormat="1" applyFont="1" applyBorder="1" applyAlignment="1">
      <alignment horizontal="right" vertical="center" wrapText="1" indent="1"/>
    </xf>
    <xf numFmtId="0" fontId="8" fillId="0" borderId="5" xfId="5" applyFont="1" applyBorder="1" applyAlignment="1">
      <alignment horizontal="center" vertical="center" wrapText="1"/>
    </xf>
    <xf numFmtId="165" fontId="13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Alignment="1">
      <alignment horizontal="right" vertical="center" indent="1"/>
    </xf>
    <xf numFmtId="0" fontId="8" fillId="0" borderId="16" xfId="7" applyFont="1" applyBorder="1" applyAlignment="1">
      <alignment horizontal="left" vertical="center" wrapText="1" indent="1"/>
    </xf>
    <xf numFmtId="49" fontId="13" fillId="0" borderId="53" xfId="7" applyNumberFormat="1" applyFont="1" applyBorder="1" applyAlignment="1">
      <alignment horizontal="left" vertical="center" wrapText="1" indent="1"/>
    </xf>
    <xf numFmtId="49" fontId="13" fillId="0" borderId="33" xfId="7" applyNumberFormat="1" applyFont="1" applyBorder="1" applyAlignment="1">
      <alignment horizontal="left" vertical="center" wrapText="1" indent="1"/>
    </xf>
    <xf numFmtId="49" fontId="13" fillId="0" borderId="59" xfId="7" applyNumberFormat="1" applyFont="1" applyBorder="1" applyAlignment="1">
      <alignment horizontal="left" vertical="center" wrapText="1" indent="1"/>
    </xf>
    <xf numFmtId="0" fontId="14" fillId="0" borderId="60" xfId="5" applyFont="1" applyBorder="1" applyAlignment="1">
      <alignment wrapText="1"/>
    </xf>
    <xf numFmtId="0" fontId="8" fillId="0" borderId="61" xfId="7" applyFont="1" applyBorder="1" applyAlignment="1">
      <alignment horizontal="left" vertical="center" wrapText="1" indent="1"/>
    </xf>
    <xf numFmtId="49" fontId="13" fillId="0" borderId="62" xfId="7" applyNumberFormat="1" applyFont="1" applyBorder="1" applyAlignment="1">
      <alignment horizontal="left" vertical="center" wrapText="1" indent="1"/>
    </xf>
    <xf numFmtId="49" fontId="13" fillId="0" borderId="63" xfId="7" applyNumberFormat="1" applyFont="1" applyBorder="1" applyAlignment="1">
      <alignment horizontal="left" vertical="center" wrapText="1" indent="1"/>
    </xf>
    <xf numFmtId="0" fontId="14" fillId="0" borderId="60" xfId="5" applyFont="1" applyBorder="1" applyAlignment="1">
      <alignment horizontal="left" vertical="center" wrapText="1" indent="1"/>
    </xf>
    <xf numFmtId="49" fontId="13" fillId="0" borderId="54" xfId="7" applyNumberFormat="1" applyFont="1" applyBorder="1" applyAlignment="1">
      <alignment horizontal="left" vertical="center" wrapText="1" indent="1"/>
    </xf>
    <xf numFmtId="49" fontId="13" fillId="0" borderId="7" xfId="7" applyNumberFormat="1" applyFont="1" applyBorder="1" applyAlignment="1">
      <alignment horizontal="left" vertical="center" wrapText="1" indent="1"/>
    </xf>
    <xf numFmtId="165" fontId="13" fillId="0" borderId="64" xfId="7" applyNumberFormat="1" applyFont="1" applyBorder="1" applyAlignment="1" applyProtection="1">
      <alignment horizontal="right" vertical="center" wrapText="1" indent="1"/>
      <protection locked="0"/>
    </xf>
    <xf numFmtId="0" fontId="13" fillId="0" borderId="41" xfId="7" applyFont="1" applyBorder="1" applyAlignment="1">
      <alignment horizontal="left" vertical="center" wrapText="1" indent="1"/>
    </xf>
    <xf numFmtId="0" fontId="31" fillId="0" borderId="33" xfId="9" applyFont="1" applyBorder="1" applyAlignment="1">
      <alignment vertical="center" wrapText="1"/>
    </xf>
    <xf numFmtId="0" fontId="31" fillId="0" borderId="7" xfId="9" applyFont="1" applyBorder="1" applyAlignment="1">
      <alignment horizontal="center" vertical="center" wrapText="1"/>
    </xf>
    <xf numFmtId="0" fontId="31" fillId="0" borderId="7" xfId="9" applyFont="1" applyBorder="1" applyAlignment="1">
      <alignment vertical="center" wrapText="1"/>
    </xf>
    <xf numFmtId="0" fontId="31" fillId="0" borderId="69" xfId="8" applyFont="1" applyBorder="1"/>
    <xf numFmtId="0" fontId="25" fillId="0" borderId="27" xfId="9" applyBorder="1"/>
    <xf numFmtId="0" fontId="25" fillId="0" borderId="21" xfId="9" applyBorder="1"/>
    <xf numFmtId="0" fontId="25" fillId="0" borderId="7" xfId="9" applyBorder="1"/>
    <xf numFmtId="0" fontId="25" fillId="0" borderId="58" xfId="9" applyBorder="1"/>
    <xf numFmtId="0" fontId="31" fillId="0" borderId="70" xfId="8" applyFont="1" applyBorder="1"/>
    <xf numFmtId="0" fontId="31" fillId="0" borderId="70" xfId="8" applyFont="1" applyBorder="1" applyAlignment="1">
      <alignment vertical="center" wrapText="1"/>
    </xf>
    <xf numFmtId="0" fontId="25" fillId="0" borderId="0" xfId="9"/>
    <xf numFmtId="0" fontId="25" fillId="0" borderId="2" xfId="9" applyBorder="1"/>
    <xf numFmtId="0" fontId="31" fillId="0" borderId="0" xfId="8" applyFont="1"/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24" fillId="0" borderId="43" xfId="5" applyNumberFormat="1" applyFont="1" applyBorder="1" applyAlignment="1">
      <alignment horizontal="center" vertical="center" wrapText="1"/>
    </xf>
    <xf numFmtId="0" fontId="31" fillId="0" borderId="70" xfId="8" applyFont="1" applyBorder="1" applyAlignment="1">
      <alignment wrapText="1"/>
    </xf>
    <xf numFmtId="0" fontId="31" fillId="0" borderId="70" xfId="8" applyFont="1" applyBorder="1" applyAlignment="1">
      <alignment horizontal="left" wrapText="1"/>
    </xf>
    <xf numFmtId="49" fontId="9" fillId="0" borderId="1" xfId="7" applyNumberFormat="1" applyFont="1" applyBorder="1" applyAlignment="1">
      <alignment horizontal="left" vertical="center" wrapText="1" indent="1"/>
    </xf>
    <xf numFmtId="49" fontId="9" fillId="0" borderId="16" xfId="7" applyNumberFormat="1" applyFont="1" applyBorder="1" applyAlignment="1">
      <alignment horizontal="left" vertical="center" wrapText="1" indent="1"/>
    </xf>
    <xf numFmtId="0" fontId="14" fillId="0" borderId="1" xfId="5" applyFont="1" applyBorder="1" applyAlignment="1">
      <alignment horizontal="center" wrapText="1"/>
    </xf>
    <xf numFmtId="0" fontId="31" fillId="0" borderId="7" xfId="9" applyFont="1" applyBorder="1"/>
    <xf numFmtId="0" fontId="25" fillId="0" borderId="9" xfId="9" applyBorder="1"/>
    <xf numFmtId="0" fontId="25" fillId="0" borderId="71" xfId="9" applyBorder="1"/>
    <xf numFmtId="0" fontId="25" fillId="0" borderId="4" xfId="9" applyBorder="1"/>
    <xf numFmtId="0" fontId="25" fillId="0" borderId="5" xfId="9" applyBorder="1"/>
    <xf numFmtId="0" fontId="25" fillId="0" borderId="63" xfId="9" applyBorder="1"/>
    <xf numFmtId="0" fontId="31" fillId="0" borderId="3" xfId="8" applyFont="1" applyBorder="1"/>
    <xf numFmtId="0" fontId="31" fillId="0" borderId="1" xfId="8" applyFont="1" applyBorder="1"/>
    <xf numFmtId="0" fontId="31" fillId="0" borderId="0" xfId="9" applyFont="1" applyAlignment="1">
      <alignment vertical="center" wrapText="1"/>
    </xf>
    <xf numFmtId="0" fontId="31" fillId="0" borderId="0" xfId="9" applyFont="1" applyAlignment="1">
      <alignment horizontal="center" vertical="center" wrapText="1"/>
    </xf>
    <xf numFmtId="0" fontId="31" fillId="0" borderId="0" xfId="8" applyFont="1" applyAlignment="1">
      <alignment wrapText="1"/>
    </xf>
    <xf numFmtId="0" fontId="31" fillId="0" borderId="0" xfId="8" applyFont="1" applyAlignment="1">
      <alignment vertical="center" wrapText="1"/>
    </xf>
    <xf numFmtId="0" fontId="31" fillId="0" borderId="8" xfId="9" applyFont="1" applyBorder="1" applyAlignment="1">
      <alignment vertical="center" wrapText="1"/>
    </xf>
    <xf numFmtId="0" fontId="25" fillId="0" borderId="28" xfId="9" applyBorder="1"/>
    <xf numFmtId="0" fontId="25" fillId="0" borderId="8" xfId="9" applyBorder="1"/>
    <xf numFmtId="0" fontId="25" fillId="0" borderId="14" xfId="9" applyBorder="1"/>
    <xf numFmtId="0" fontId="4" fillId="0" borderId="5" xfId="0" applyFont="1" applyBorder="1" applyAlignment="1">
      <alignment horizontal="center" vertical="center" wrapText="1"/>
    </xf>
    <xf numFmtId="165" fontId="5" fillId="0" borderId="0" xfId="7" applyNumberFormat="1" applyFont="1" applyAlignment="1">
      <alignment horizontal="center" vertical="center"/>
    </xf>
    <xf numFmtId="0" fontId="20" fillId="0" borderId="0" xfId="7" applyFont="1" applyAlignment="1">
      <alignment horizontal="center"/>
    </xf>
    <xf numFmtId="165" fontId="5" fillId="0" borderId="0" xfId="5" applyNumberFormat="1" applyFont="1" applyAlignment="1">
      <alignment horizontal="center" vertical="center" wrapText="1"/>
    </xf>
    <xf numFmtId="165" fontId="16" fillId="0" borderId="22" xfId="7" applyNumberFormat="1" applyFont="1" applyBorder="1" applyAlignment="1">
      <alignment horizontal="left" vertical="center"/>
    </xf>
    <xf numFmtId="2" fontId="25" fillId="0" borderId="35" xfId="9" applyNumberFormat="1" applyBorder="1"/>
    <xf numFmtId="0" fontId="25" fillId="0" borderId="16" xfId="9" applyBorder="1"/>
    <xf numFmtId="0" fontId="4" fillId="0" borderId="15" xfId="7" applyFont="1" applyBorder="1" applyAlignment="1">
      <alignment horizontal="center" vertical="center" wrapText="1"/>
    </xf>
    <xf numFmtId="0" fontId="8" fillId="0" borderId="15" xfId="7" applyFont="1" applyBorder="1" applyAlignment="1">
      <alignment horizontal="center" vertical="center" wrapText="1"/>
    </xf>
    <xf numFmtId="165" fontId="8" fillId="0" borderId="2" xfId="7" applyNumberFormat="1" applyFont="1" applyBorder="1" applyAlignment="1">
      <alignment horizontal="right" vertical="center" wrapText="1" indent="1"/>
    </xf>
    <xf numFmtId="165" fontId="13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3" fillId="2" borderId="7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2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>
      <alignment horizontal="right" vertical="center" wrapText="1" indent="1"/>
    </xf>
    <xf numFmtId="165" fontId="13" fillId="0" borderId="9" xfId="7" applyNumberFormat="1" applyFont="1" applyBorder="1" applyAlignment="1">
      <alignment horizontal="right" vertical="center" wrapText="1" indent="1"/>
    </xf>
    <xf numFmtId="165" fontId="13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2" xfId="7" applyNumberFormat="1" applyFont="1" applyBorder="1" applyAlignment="1">
      <alignment horizontal="right" vertical="center" wrapText="1" indent="1"/>
    </xf>
    <xf numFmtId="0" fontId="14" fillId="0" borderId="1" xfId="5" applyFont="1" applyBorder="1" applyAlignment="1">
      <alignment vertical="center" wrapText="1"/>
    </xf>
    <xf numFmtId="0" fontId="18" fillId="0" borderId="27" xfId="5" applyFont="1" applyBorder="1" applyAlignment="1">
      <alignment horizontal="left" vertical="center" wrapText="1"/>
    </xf>
    <xf numFmtId="0" fontId="19" fillId="0" borderId="0" xfId="7" applyFont="1"/>
    <xf numFmtId="0" fontId="18" fillId="0" borderId="10" xfId="5" applyFont="1" applyBorder="1" applyAlignment="1">
      <alignment vertical="center" wrapText="1"/>
    </xf>
    <xf numFmtId="165" fontId="8" fillId="0" borderId="2" xfId="7" applyNumberFormat="1" applyFont="1" applyBorder="1" applyAlignment="1" applyProtection="1">
      <alignment horizontal="right" vertical="center" wrapText="1" indent="1"/>
      <protection locked="0"/>
    </xf>
    <xf numFmtId="165" fontId="8" fillId="0" borderId="15" xfId="7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vertical="center" wrapText="1"/>
    </xf>
    <xf numFmtId="0" fontId="14" fillId="0" borderId="29" xfId="5" applyFont="1" applyBorder="1" applyAlignment="1">
      <alignment vertical="center" wrapText="1"/>
    </xf>
    <xf numFmtId="0" fontId="14" fillId="0" borderId="13" xfId="5" applyFont="1" applyBorder="1" applyAlignment="1">
      <alignment vertical="center" wrapText="1"/>
    </xf>
    <xf numFmtId="0" fontId="5" fillId="0" borderId="43" xfId="7" applyFont="1" applyBorder="1" applyAlignment="1">
      <alignment horizontal="center" vertical="center" wrapText="1"/>
    </xf>
    <xf numFmtId="0" fontId="5" fillId="0" borderId="43" xfId="7" applyFont="1" applyBorder="1" applyAlignment="1">
      <alignment vertical="center" wrapText="1"/>
    </xf>
    <xf numFmtId="0" fontId="13" fillId="0" borderId="43" xfId="7" applyFont="1" applyBorder="1" applyAlignment="1" applyProtection="1">
      <alignment horizontal="right" vertical="center" wrapText="1" indent="1"/>
      <protection locked="0"/>
    </xf>
    <xf numFmtId="165" fontId="11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0" xfId="7" applyNumberFormat="1" applyFont="1" applyAlignment="1" applyProtection="1">
      <alignment horizontal="right" vertical="center" wrapText="1" indent="1"/>
      <protection locked="0"/>
    </xf>
    <xf numFmtId="165" fontId="8" fillId="0" borderId="24" xfId="7" applyNumberFormat="1" applyFont="1" applyBorder="1" applyAlignment="1">
      <alignment horizontal="right" vertical="center" wrapText="1" indent="1"/>
    </xf>
    <xf numFmtId="165" fontId="8" fillId="0" borderId="44" xfId="7" applyNumberFormat="1" applyFont="1" applyBorder="1" applyAlignment="1">
      <alignment horizontal="right" vertical="center" wrapText="1" indent="1"/>
    </xf>
    <xf numFmtId="165" fontId="13" fillId="0" borderId="31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21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" xfId="5" applyNumberFormat="1" applyFont="1" applyBorder="1" applyAlignment="1">
      <alignment horizontal="right" vertical="center" wrapText="1" indent="1"/>
    </xf>
    <xf numFmtId="165" fontId="14" fillId="0" borderId="15" xfId="5" applyNumberFormat="1" applyFont="1" applyBorder="1" applyAlignment="1">
      <alignment horizontal="right" vertical="center" wrapText="1" indent="1"/>
    </xf>
    <xf numFmtId="165" fontId="15" fillId="0" borderId="2" xfId="5" quotePrefix="1" applyNumberFormat="1" applyFont="1" applyBorder="1" applyAlignment="1">
      <alignment horizontal="right" vertical="center" wrapText="1" indent="1"/>
    </xf>
    <xf numFmtId="165" fontId="15" fillId="0" borderId="15" xfId="5" quotePrefix="1" applyNumberFormat="1" applyFont="1" applyBorder="1" applyAlignment="1">
      <alignment horizontal="right" vertical="center" wrapText="1" indent="1"/>
    </xf>
    <xf numFmtId="165" fontId="6" fillId="0" borderId="0" xfId="5" applyNumberFormat="1" applyFont="1" applyAlignment="1">
      <alignment horizontal="right"/>
    </xf>
    <xf numFmtId="165" fontId="39" fillId="0" borderId="0" xfId="5" applyNumberFormat="1" applyFont="1" applyAlignment="1">
      <alignment vertical="center"/>
    </xf>
    <xf numFmtId="165" fontId="4" fillId="0" borderId="51" xfId="5" applyNumberFormat="1" applyFont="1" applyBorder="1" applyAlignment="1">
      <alignment horizontal="center" vertical="center"/>
    </xf>
    <xf numFmtId="165" fontId="4" fillId="0" borderId="14" xfId="5" applyNumberFormat="1" applyFont="1" applyBorder="1" applyAlignment="1">
      <alignment horizontal="center" vertical="center" wrapText="1"/>
    </xf>
    <xf numFmtId="165" fontId="39" fillId="0" borderId="0" xfId="5" applyNumberFormat="1" applyFont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center" vertical="center" wrapText="1"/>
    </xf>
    <xf numFmtId="165" fontId="8" fillId="0" borderId="18" xfId="5" applyNumberFormat="1" applyFont="1" applyBorder="1" applyAlignment="1">
      <alignment horizontal="center" vertical="center" wrapText="1"/>
    </xf>
    <xf numFmtId="165" fontId="8" fillId="0" borderId="5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 wrapText="1"/>
    </xf>
    <xf numFmtId="165" fontId="39" fillId="0" borderId="0" xfId="5" applyNumberFormat="1" applyFont="1" applyAlignment="1">
      <alignment horizontal="center" vertical="center" wrapText="1"/>
    </xf>
    <xf numFmtId="165" fontId="8" fillId="0" borderId="1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left" vertical="center" wrapText="1" indent="1"/>
    </xf>
    <xf numFmtId="49" fontId="13" fillId="0" borderId="2" xfId="5" applyNumberFormat="1" applyFont="1" applyBorder="1" applyAlignment="1" applyProtection="1">
      <alignment horizontal="center" vertical="center" wrapText="1"/>
      <protection locked="0"/>
    </xf>
    <xf numFmtId="165" fontId="13" fillId="0" borderId="35" xfId="5" applyNumberFormat="1" applyFont="1" applyBorder="1" applyAlignment="1">
      <alignment vertical="center" wrapText="1"/>
    </xf>
    <xf numFmtId="165" fontId="13" fillId="0" borderId="1" xfId="5" applyNumberFormat="1" applyFont="1" applyBorder="1" applyAlignment="1">
      <alignment vertical="center" wrapText="1"/>
    </xf>
    <xf numFmtId="165" fontId="13" fillId="0" borderId="2" xfId="5" applyNumberFormat="1" applyFont="1" applyBorder="1" applyAlignment="1">
      <alignment vertical="center" wrapText="1"/>
    </xf>
    <xf numFmtId="165" fontId="13" fillId="0" borderId="5" xfId="5" applyNumberFormat="1" applyFont="1" applyBorder="1" applyAlignment="1">
      <alignment vertical="center" wrapText="1"/>
    </xf>
    <xf numFmtId="165" fontId="8" fillId="0" borderId="6" xfId="5" applyNumberFormat="1" applyFont="1" applyBorder="1" applyAlignment="1">
      <alignment horizontal="center" vertical="center" wrapText="1"/>
    </xf>
    <xf numFmtId="165" fontId="13" fillId="0" borderId="37" xfId="5" applyNumberFormat="1" applyFont="1" applyBorder="1" applyAlignment="1" applyProtection="1">
      <alignment horizontal="left" vertical="center" wrapText="1" indent="1"/>
      <protection locked="0"/>
    </xf>
    <xf numFmtId="49" fontId="17" fillId="0" borderId="7" xfId="5" applyNumberFormat="1" applyFont="1" applyBorder="1" applyAlignment="1" applyProtection="1">
      <alignment horizontal="center" vertical="center" wrapText="1"/>
      <protection locked="0"/>
    </xf>
    <xf numFmtId="165" fontId="13" fillId="0" borderId="37" xfId="5" applyNumberFormat="1" applyFont="1" applyBorder="1" applyAlignment="1" applyProtection="1">
      <alignment vertical="center" wrapText="1"/>
      <protection locked="0"/>
    </xf>
    <xf numFmtId="165" fontId="13" fillId="0" borderId="6" xfId="5" applyNumberFormat="1" applyFont="1" applyBorder="1" applyAlignment="1" applyProtection="1">
      <alignment vertical="center" wrapText="1"/>
      <protection locked="0"/>
    </xf>
    <xf numFmtId="165" fontId="13" fillId="0" borderId="7" xfId="5" applyNumberFormat="1" applyFont="1" applyBorder="1" applyAlignment="1" applyProtection="1">
      <alignment vertical="center" wrapText="1"/>
      <protection locked="0"/>
    </xf>
    <xf numFmtId="165" fontId="13" fillId="0" borderId="8" xfId="5" applyNumberFormat="1" applyFont="1" applyBorder="1" applyAlignment="1" applyProtection="1">
      <alignment vertical="center" wrapText="1"/>
      <protection locked="0"/>
    </xf>
    <xf numFmtId="165" fontId="13" fillId="0" borderId="37" xfId="5" applyNumberFormat="1" applyFont="1" applyBorder="1" applyAlignment="1">
      <alignment vertical="center" wrapText="1"/>
    </xf>
    <xf numFmtId="49" fontId="17" fillId="0" borderId="2" xfId="5" applyNumberFormat="1" applyFont="1" applyBorder="1" applyAlignment="1" applyProtection="1">
      <alignment horizontal="center" vertical="center" wrapText="1"/>
      <protection locked="0"/>
    </xf>
    <xf numFmtId="49" fontId="8" fillId="0" borderId="6" xfId="5" applyNumberFormat="1" applyFont="1" applyBorder="1" applyAlignment="1">
      <alignment horizontal="center" vertical="center" wrapText="1"/>
    </xf>
    <xf numFmtId="166" fontId="40" fillId="0" borderId="9" xfId="1" applyNumberFormat="1" applyFont="1" applyBorder="1" applyAlignment="1" applyProtection="1">
      <alignment horizontal="right" vertical="center" wrapText="1"/>
      <protection locked="0"/>
    </xf>
    <xf numFmtId="166" fontId="40" fillId="0" borderId="53" xfId="1" applyNumberFormat="1" applyFont="1" applyBorder="1" applyAlignment="1" applyProtection="1">
      <alignment horizontal="right" vertical="center" wrapText="1"/>
      <protection locked="0"/>
    </xf>
    <xf numFmtId="165" fontId="8" fillId="0" borderId="26" xfId="5" applyNumberFormat="1" applyFont="1" applyBorder="1" applyAlignment="1">
      <alignment horizontal="center" vertical="center" wrapText="1"/>
    </xf>
    <xf numFmtId="165" fontId="13" fillId="0" borderId="52" xfId="5" applyNumberFormat="1" applyFont="1" applyBorder="1" applyAlignment="1" applyProtection="1">
      <alignment horizontal="left" vertical="center" wrapText="1" indent="1"/>
      <protection locked="0"/>
    </xf>
    <xf numFmtId="49" fontId="17" fillId="0" borderId="27" xfId="5" applyNumberFormat="1" applyFont="1" applyBorder="1" applyAlignment="1" applyProtection="1">
      <alignment horizontal="center" vertical="center" wrapText="1"/>
      <protection locked="0"/>
    </xf>
    <xf numFmtId="165" fontId="13" fillId="0" borderId="52" xfId="5" applyNumberFormat="1" applyFont="1" applyBorder="1" applyAlignment="1" applyProtection="1">
      <alignment vertical="center" wrapText="1"/>
      <protection locked="0"/>
    </xf>
    <xf numFmtId="165" fontId="13" fillId="0" borderId="26" xfId="5" applyNumberFormat="1" applyFont="1" applyBorder="1" applyAlignment="1" applyProtection="1">
      <alignment vertical="center" wrapText="1"/>
      <protection locked="0"/>
    </xf>
    <xf numFmtId="165" fontId="13" fillId="0" borderId="27" xfId="5" applyNumberFormat="1" applyFont="1" applyBorder="1" applyAlignment="1" applyProtection="1">
      <alignment vertical="center" wrapText="1"/>
      <protection locked="0"/>
    </xf>
    <xf numFmtId="165" fontId="13" fillId="0" borderId="28" xfId="5" applyNumberFormat="1" applyFont="1" applyBorder="1" applyAlignment="1" applyProtection="1">
      <alignment vertical="center" wrapText="1"/>
      <protection locked="0"/>
    </xf>
    <xf numFmtId="165" fontId="13" fillId="0" borderId="52" xfId="5" applyNumberFormat="1" applyFont="1" applyBorder="1" applyAlignment="1">
      <alignment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8" fillId="0" borderId="20" xfId="5" applyNumberFormat="1" applyFont="1" applyBorder="1" applyAlignment="1">
      <alignment horizontal="center" vertical="center" wrapText="1"/>
    </xf>
    <xf numFmtId="165" fontId="13" fillId="0" borderId="36" xfId="5" applyNumberFormat="1" applyFont="1" applyBorder="1" applyAlignment="1" applyProtection="1">
      <alignment horizontal="left" vertical="center" wrapText="1" indent="1"/>
      <protection locked="0"/>
    </xf>
    <xf numFmtId="49" fontId="17" fillId="0" borderId="41" xfId="5" applyNumberFormat="1" applyFont="1" applyBorder="1" applyAlignment="1" applyProtection="1">
      <alignment horizontal="center" vertical="center" wrapText="1"/>
      <protection locked="0"/>
    </xf>
    <xf numFmtId="165" fontId="13" fillId="0" borderId="40" xfId="5" applyNumberFormat="1" applyFont="1" applyBorder="1" applyAlignment="1" applyProtection="1">
      <alignment vertical="center" wrapText="1"/>
      <protection locked="0"/>
    </xf>
    <xf numFmtId="165" fontId="13" fillId="0" borderId="20" xfId="5" applyNumberFormat="1" applyFont="1" applyBorder="1" applyAlignment="1" applyProtection="1">
      <alignment vertical="center" wrapText="1"/>
      <protection locked="0"/>
    </xf>
    <xf numFmtId="165" fontId="13" fillId="0" borderId="21" xfId="5" applyNumberFormat="1" applyFont="1" applyBorder="1" applyAlignment="1" applyProtection="1">
      <alignment vertical="center" wrapText="1"/>
      <protection locked="0"/>
    </xf>
    <xf numFmtId="165" fontId="13" fillId="0" borderId="12" xfId="5" applyNumberFormat="1" applyFont="1" applyBorder="1" applyAlignment="1" applyProtection="1">
      <alignment vertical="center" wrapText="1"/>
      <protection locked="0"/>
    </xf>
    <xf numFmtId="165" fontId="13" fillId="0" borderId="40" xfId="5" applyNumberFormat="1" applyFont="1" applyBorder="1" applyAlignment="1">
      <alignment vertical="center" wrapText="1"/>
    </xf>
    <xf numFmtId="165" fontId="17" fillId="3" borderId="18" xfId="5" applyNumberFormat="1" applyFont="1" applyFill="1" applyBorder="1" applyAlignment="1">
      <alignment horizontal="left" vertical="center" wrapText="1" indent="2"/>
    </xf>
    <xf numFmtId="0" fontId="1" fillId="0" borderId="0" xfId="5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0" fontId="26" fillId="0" borderId="0" xfId="5" applyFont="1" applyAlignment="1">
      <alignment horizontal="center" wrapText="1"/>
    </xf>
    <xf numFmtId="165" fontId="10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18" fillId="0" borderId="53" xfId="5" applyFont="1" applyBorder="1" applyAlignment="1">
      <alignment horizontal="left" vertical="center" wrapText="1" indent="1"/>
    </xf>
    <xf numFmtId="165" fontId="11" fillId="0" borderId="53" xfId="5" applyNumberFormat="1" applyFont="1" applyBorder="1" applyAlignment="1" applyProtection="1">
      <alignment horizontal="right" vertical="center" wrapText="1" indent="1"/>
      <protection locked="0"/>
    </xf>
    <xf numFmtId="0" fontId="11" fillId="0" borderId="6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left" vertical="center" wrapText="1" indent="1"/>
    </xf>
    <xf numFmtId="165" fontId="11" fillId="0" borderId="33" xfId="5" applyNumberFormat="1" applyFont="1" applyBorder="1" applyAlignment="1" applyProtection="1">
      <alignment horizontal="right" vertical="center" wrapText="1" indent="1"/>
      <protection locked="0"/>
    </xf>
    <xf numFmtId="0" fontId="18" fillId="0" borderId="33" xfId="5" applyFont="1" applyBorder="1" applyAlignment="1">
      <alignment horizontal="left" vertical="center" wrapText="1" indent="8"/>
    </xf>
    <xf numFmtId="0" fontId="11" fillId="0" borderId="7" xfId="5" applyFont="1" applyBorder="1" applyAlignment="1" applyProtection="1">
      <alignment vertical="center" wrapText="1"/>
      <protection locked="0"/>
    </xf>
    <xf numFmtId="0" fontId="11" fillId="0" borderId="26" xfId="5" applyFont="1" applyBorder="1" applyAlignment="1">
      <alignment horizontal="center" vertical="center" wrapText="1"/>
    </xf>
    <xf numFmtId="0" fontId="11" fillId="0" borderId="54" xfId="5" applyFont="1" applyBorder="1" applyAlignment="1" applyProtection="1">
      <alignment vertical="center" wrapText="1"/>
      <protection locked="0"/>
    </xf>
    <xf numFmtId="165" fontId="11" fillId="0" borderId="54" xfId="5" applyNumberFormat="1" applyFont="1" applyBorder="1" applyAlignment="1" applyProtection="1">
      <alignment horizontal="right" vertical="center" wrapText="1" indent="1"/>
      <protection locked="0"/>
    </xf>
    <xf numFmtId="0" fontId="21" fillId="0" borderId="13" xfId="5" applyFont="1" applyBorder="1" applyAlignment="1">
      <alignment vertical="center" wrapText="1"/>
    </xf>
    <xf numFmtId="165" fontId="9" fillId="0" borderId="13" xfId="5" applyNumberFormat="1" applyFont="1" applyBorder="1" applyAlignment="1">
      <alignment vertical="center" wrapText="1"/>
    </xf>
    <xf numFmtId="165" fontId="9" fillId="0" borderId="55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0" fontId="31" fillId="0" borderId="7" xfId="0" applyFont="1" applyBorder="1" applyAlignment="1">
      <alignment wrapText="1"/>
    </xf>
    <xf numFmtId="3" fontId="31" fillId="0" borderId="7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3" fontId="0" fillId="0" borderId="7" xfId="1" applyNumberFormat="1" applyFont="1" applyBorder="1"/>
    <xf numFmtId="0" fontId="31" fillId="0" borderId="7" xfId="0" applyFont="1" applyBorder="1"/>
    <xf numFmtId="3" fontId="31" fillId="0" borderId="7" xfId="1" applyNumberFormat="1" applyFont="1" applyBorder="1"/>
    <xf numFmtId="0" fontId="0" fillId="0" borderId="0" xfId="0" applyAlignment="1">
      <alignment wrapText="1"/>
    </xf>
    <xf numFmtId="3" fontId="0" fillId="0" borderId="0" xfId="1" applyNumberFormat="1" applyFont="1"/>
    <xf numFmtId="0" fontId="31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31" fillId="0" borderId="5" xfId="1" applyNumberFormat="1" applyFont="1" applyBorder="1"/>
    <xf numFmtId="165" fontId="4" fillId="0" borderId="74" xfId="5" applyNumberFormat="1" applyFont="1" applyBorder="1" applyAlignment="1">
      <alignment horizontal="centerContinuous" vertical="center" wrapText="1"/>
    </xf>
    <xf numFmtId="165" fontId="4" fillId="0" borderId="56" xfId="5" applyNumberFormat="1" applyFont="1" applyBorder="1" applyAlignment="1">
      <alignment horizontal="centerContinuous" vertical="center"/>
    </xf>
    <xf numFmtId="165" fontId="4" fillId="0" borderId="45" xfId="5" applyNumberFormat="1" applyFont="1" applyBorder="1" applyAlignment="1">
      <alignment horizontal="centerContinuous" vertical="center"/>
    </xf>
    <xf numFmtId="165" fontId="4" fillId="0" borderId="57" xfId="5" applyNumberFormat="1" applyFont="1" applyBorder="1" applyAlignment="1">
      <alignment horizontal="center" vertical="center"/>
    </xf>
    <xf numFmtId="165" fontId="17" fillId="0" borderId="35" xfId="5" applyNumberFormat="1" applyFont="1" applyBorder="1" applyAlignment="1">
      <alignment horizontal="left" vertical="center" wrapText="1" indent="2"/>
    </xf>
    <xf numFmtId="165" fontId="17" fillId="0" borderId="16" xfId="5" applyNumberFormat="1" applyFont="1" applyBorder="1" applyAlignment="1">
      <alignment horizontal="left" vertical="center" wrapText="1" indent="2"/>
    </xf>
    <xf numFmtId="165" fontId="8" fillId="0" borderId="1" xfId="5" applyNumberFormat="1" applyFont="1" applyBorder="1" applyAlignment="1">
      <alignment vertical="center" wrapText="1"/>
    </xf>
    <xf numFmtId="165" fontId="8" fillId="0" borderId="2" xfId="5" applyNumberFormat="1" applyFont="1" applyBorder="1" applyAlignment="1">
      <alignment vertical="center" wrapText="1"/>
    </xf>
    <xf numFmtId="165" fontId="8" fillId="0" borderId="5" xfId="5" applyNumberFormat="1" applyFont="1" applyBorder="1" applyAlignment="1">
      <alignment vertical="center" wrapText="1"/>
    </xf>
    <xf numFmtId="169" fontId="17" fillId="0" borderId="37" xfId="5" applyNumberFormat="1" applyFont="1" applyBorder="1" applyAlignment="1" applyProtection="1">
      <alignment horizontal="left" vertical="center" wrapText="1" indent="2"/>
      <protection locked="0"/>
    </xf>
    <xf numFmtId="169" fontId="17" fillId="0" borderId="7" xfId="5" applyNumberFormat="1" applyFont="1" applyBorder="1" applyAlignment="1" applyProtection="1">
      <alignment horizontal="left" vertical="center" wrapText="1" indent="2"/>
      <protection locked="0"/>
    </xf>
    <xf numFmtId="165" fontId="4" fillId="0" borderId="35" xfId="5" applyNumberFormat="1" applyFont="1" applyBorder="1" applyAlignment="1">
      <alignment horizontal="left" vertical="center" wrapText="1" indent="1"/>
    </xf>
    <xf numFmtId="165" fontId="17" fillId="3" borderId="35" xfId="5" applyNumberFormat="1" applyFont="1" applyFill="1" applyBorder="1" applyAlignment="1">
      <alignment horizontal="left" vertical="center" wrapText="1" indent="2"/>
    </xf>
    <xf numFmtId="165" fontId="17" fillId="3" borderId="16" xfId="5" applyNumberFormat="1" applyFont="1" applyFill="1" applyBorder="1" applyAlignment="1">
      <alignment horizontal="left" vertical="center" wrapText="1" indent="2"/>
    </xf>
    <xf numFmtId="165" fontId="4" fillId="0" borderId="16" xfId="5" applyNumberFormat="1" applyFont="1" applyBorder="1" applyAlignment="1">
      <alignment horizontal="centerContinuous" vertical="center" wrapText="1"/>
    </xf>
    <xf numFmtId="0" fontId="4" fillId="0" borderId="48" xfId="0" applyFont="1" applyBorder="1" applyAlignment="1">
      <alignment horizontal="center" vertical="center" wrapText="1"/>
    </xf>
    <xf numFmtId="165" fontId="9" fillId="0" borderId="16" xfId="5" applyNumberFormat="1" applyFont="1" applyBorder="1" applyAlignment="1">
      <alignment horizontal="center" vertical="center" wrapText="1"/>
    </xf>
    <xf numFmtId="165" fontId="13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63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33" xfId="5" applyNumberFormat="1" applyFont="1" applyBorder="1" applyAlignment="1">
      <alignment horizontal="right" vertical="center" wrapText="1" indent="1"/>
    </xf>
    <xf numFmtId="168" fontId="11" fillId="0" borderId="0" xfId="1" applyNumberFormat="1" applyFont="1" applyAlignment="1">
      <alignment horizontal="right" vertical="center" indent="1"/>
    </xf>
    <xf numFmtId="0" fontId="43" fillId="0" borderId="7" xfId="13" applyFont="1" applyBorder="1" applyAlignment="1">
      <alignment horizontal="center" vertical="center"/>
    </xf>
    <xf numFmtId="0" fontId="37" fillId="0" borderId="7" xfId="14" applyFont="1" applyFill="1" applyBorder="1" applyAlignment="1">
      <alignment horizontal="center" vertical="center" wrapText="1"/>
    </xf>
    <xf numFmtId="0" fontId="43" fillId="0" borderId="0" xfId="13" applyFont="1"/>
    <xf numFmtId="0" fontId="25" fillId="0" borderId="7" xfId="13" applyFont="1" applyBorder="1" applyAlignment="1">
      <alignment horizontal="center" vertical="top" wrapText="1"/>
    </xf>
    <xf numFmtId="0" fontId="25" fillId="0" borderId="7" xfId="13" applyFont="1" applyBorder="1" applyAlignment="1">
      <alignment horizontal="left" vertical="top" wrapText="1"/>
    </xf>
    <xf numFmtId="3" fontId="25" fillId="0" borderId="7" xfId="13" applyNumberFormat="1" applyFont="1" applyBorder="1" applyAlignment="1">
      <alignment horizontal="right" vertical="top" wrapText="1"/>
    </xf>
    <xf numFmtId="0" fontId="42" fillId="0" borderId="0" xfId="13"/>
    <xf numFmtId="0" fontId="31" fillId="0" borderId="7" xfId="13" applyFont="1" applyBorder="1" applyAlignment="1">
      <alignment horizontal="center" vertical="top" wrapText="1"/>
    </xf>
    <xf numFmtId="0" fontId="31" fillId="0" borderId="7" xfId="13" applyFont="1" applyBorder="1" applyAlignment="1">
      <alignment horizontal="left" vertical="top" wrapText="1"/>
    </xf>
    <xf numFmtId="3" fontId="31" fillId="0" borderId="7" xfId="13" applyNumberFormat="1" applyFont="1" applyBorder="1" applyAlignment="1">
      <alignment horizontal="right" vertical="top" wrapText="1"/>
    </xf>
    <xf numFmtId="3" fontId="42" fillId="0" borderId="0" xfId="13" applyNumberFormat="1"/>
    <xf numFmtId="0" fontId="44" fillId="0" borderId="0" xfId="15" applyFont="1" applyFill="1"/>
    <xf numFmtId="0" fontId="5" fillId="0" borderId="0" xfId="15" applyFont="1" applyFill="1" applyAlignment="1">
      <alignment horizontal="centerContinuous" vertical="center"/>
    </xf>
    <xf numFmtId="0" fontId="2" fillId="0" borderId="0" xfId="15" applyFont="1" applyFill="1" applyAlignment="1">
      <alignment horizontal="centerContinuous" vertical="center"/>
    </xf>
    <xf numFmtId="0" fontId="6" fillId="0" borderId="0" xfId="15" applyFont="1" applyFill="1" applyAlignment="1">
      <alignment horizontal="right"/>
    </xf>
    <xf numFmtId="0" fontId="4" fillId="0" borderId="73" xfId="15" applyFont="1" applyFill="1" applyBorder="1" applyAlignment="1">
      <alignment horizontal="center" vertical="center" wrapText="1"/>
    </xf>
    <xf numFmtId="0" fontId="4" fillId="0" borderId="67" xfId="15" applyFont="1" applyFill="1" applyBorder="1" applyAlignment="1">
      <alignment horizontal="center" vertical="center" wrapText="1"/>
    </xf>
    <xf numFmtId="0" fontId="8" fillId="0" borderId="45" xfId="15" applyFont="1" applyFill="1" applyBorder="1" applyAlignment="1">
      <alignment horizontal="center" vertical="center" wrapText="1"/>
    </xf>
    <xf numFmtId="0" fontId="29" fillId="0" borderId="0" xfId="15" applyFill="1"/>
    <xf numFmtId="37" fontId="8" fillId="0" borderId="1" xfId="15" applyNumberFormat="1" applyFont="1" applyFill="1" applyBorder="1" applyAlignment="1">
      <alignment horizontal="left" vertical="center" indent="1"/>
    </xf>
    <xf numFmtId="0" fontId="8" fillId="0" borderId="2" xfId="15" applyFont="1" applyFill="1" applyBorder="1" applyAlignment="1">
      <alignment horizontal="left" vertical="center" indent="1"/>
    </xf>
    <xf numFmtId="170" fontId="8" fillId="0" borderId="17" xfId="15" applyNumberFormat="1" applyFont="1" applyFill="1" applyBorder="1" applyAlignment="1">
      <alignment horizontal="right" vertical="center"/>
    </xf>
    <xf numFmtId="170" fontId="8" fillId="0" borderId="35" xfId="15" applyNumberFormat="1" applyFont="1" applyFill="1" applyBorder="1" applyAlignment="1">
      <alignment horizontal="right" vertical="center"/>
    </xf>
    <xf numFmtId="170" fontId="8" fillId="0" borderId="15" xfId="15" applyNumberFormat="1" applyFont="1" applyFill="1" applyBorder="1" applyAlignment="1">
      <alignment horizontal="right" vertical="center"/>
    </xf>
    <xf numFmtId="0" fontId="45" fillId="0" borderId="0" xfId="15" applyFont="1" applyFill="1" applyAlignment="1">
      <alignment vertical="center"/>
    </xf>
    <xf numFmtId="37" fontId="13" fillId="0" borderId="30" xfId="15" applyNumberFormat="1" applyFont="1" applyFill="1" applyBorder="1" applyAlignment="1">
      <alignment horizontal="left" indent="1"/>
    </xf>
    <xf numFmtId="0" fontId="13" fillId="0" borderId="31" xfId="15" applyFont="1" applyFill="1" applyBorder="1" applyAlignment="1">
      <alignment horizontal="left" indent="3"/>
    </xf>
    <xf numFmtId="170" fontId="13" fillId="0" borderId="74" xfId="16" quotePrefix="1" applyNumberFormat="1" applyFont="1" applyFill="1" applyBorder="1" applyAlignment="1" applyProtection="1">
      <alignment horizontal="right"/>
      <protection locked="0"/>
    </xf>
    <xf numFmtId="170" fontId="13" fillId="0" borderId="67" xfId="16" applyNumberFormat="1" applyFont="1" applyFill="1" applyBorder="1" applyAlignment="1" applyProtection="1">
      <alignment vertical="center"/>
      <protection locked="0"/>
    </xf>
    <xf numFmtId="170" fontId="13" fillId="0" borderId="45" xfId="15" applyNumberFormat="1" applyFont="1" applyFill="1" applyBorder="1"/>
    <xf numFmtId="37" fontId="13" fillId="0" borderId="6" xfId="15" applyNumberFormat="1" applyFont="1" applyFill="1" applyBorder="1" applyAlignment="1">
      <alignment horizontal="left" indent="1"/>
    </xf>
    <xf numFmtId="0" fontId="13" fillId="0" borderId="7" xfId="15" applyFont="1" applyFill="1" applyBorder="1" applyAlignment="1">
      <alignment horizontal="left" indent="3"/>
    </xf>
    <xf numFmtId="170" fontId="13" fillId="0" borderId="70" xfId="16" applyNumberFormat="1" applyFont="1" applyFill="1" applyBorder="1" applyProtection="1">
      <protection locked="0"/>
    </xf>
    <xf numFmtId="170" fontId="13" fillId="0" borderId="37" xfId="16" applyNumberFormat="1" applyFont="1" applyFill="1" applyBorder="1" applyAlignment="1" applyProtection="1">
      <alignment vertical="center"/>
      <protection locked="0"/>
    </xf>
    <xf numFmtId="170" fontId="13" fillId="0" borderId="19" xfId="15" applyNumberFormat="1" applyFont="1" applyFill="1" applyBorder="1"/>
    <xf numFmtId="170" fontId="13" fillId="0" borderId="70" xfId="15" applyNumberFormat="1" applyFont="1" applyFill="1" applyBorder="1" applyProtection="1">
      <protection locked="0"/>
    </xf>
    <xf numFmtId="170" fontId="13" fillId="0" borderId="37" xfId="15" applyNumberFormat="1" applyFont="1" applyFill="1" applyBorder="1" applyAlignment="1" applyProtection="1">
      <alignment vertical="center"/>
      <protection locked="0"/>
    </xf>
    <xf numFmtId="37" fontId="13" fillId="0" borderId="26" xfId="15" applyNumberFormat="1" applyFont="1" applyFill="1" applyBorder="1" applyAlignment="1">
      <alignment horizontal="left" indent="1"/>
    </xf>
    <xf numFmtId="0" fontId="13" fillId="0" borderId="27" xfId="15" applyFont="1" applyFill="1" applyBorder="1" applyAlignment="1">
      <alignment horizontal="left" indent="3"/>
    </xf>
    <xf numFmtId="170" fontId="13" fillId="0" borderId="3" xfId="15" applyNumberFormat="1" applyFont="1" applyFill="1" applyBorder="1" applyProtection="1">
      <protection locked="0"/>
    </xf>
    <xf numFmtId="170" fontId="13" fillId="0" borderId="52" xfId="15" applyNumberFormat="1" applyFont="1" applyFill="1" applyBorder="1" applyAlignment="1" applyProtection="1">
      <alignment vertical="center"/>
      <protection locked="0"/>
    </xf>
    <xf numFmtId="170" fontId="13" fillId="0" borderId="75" xfId="15" applyNumberFormat="1" applyFont="1" applyFill="1" applyBorder="1"/>
    <xf numFmtId="37" fontId="13" fillId="0" borderId="1" xfId="15" applyNumberFormat="1" applyFont="1" applyFill="1" applyBorder="1" applyAlignment="1">
      <alignment horizontal="left" indent="1"/>
    </xf>
    <xf numFmtId="0" fontId="8" fillId="0" borderId="18" xfId="15" applyFont="1" applyFill="1" applyBorder="1" applyAlignment="1">
      <alignment horizontal="left" vertical="center" indent="1"/>
    </xf>
    <xf numFmtId="170" fontId="9" fillId="0" borderId="35" xfId="15" applyNumberFormat="1" applyFont="1" applyFill="1" applyBorder="1" applyProtection="1">
      <protection locked="0"/>
    </xf>
    <xf numFmtId="37" fontId="13" fillId="0" borderId="10" xfId="15" applyNumberFormat="1" applyFont="1" applyFill="1" applyBorder="1" applyAlignment="1">
      <alignment horizontal="left" indent="1"/>
    </xf>
    <xf numFmtId="0" fontId="13" fillId="0" borderId="46" xfId="15" applyFont="1" applyFill="1" applyBorder="1" applyAlignment="1">
      <alignment horizontal="left" indent="3"/>
    </xf>
    <xf numFmtId="170" fontId="13" fillId="0" borderId="36" xfId="15" applyNumberFormat="1" applyFont="1" applyFill="1" applyBorder="1" applyProtection="1">
      <protection locked="0"/>
    </xf>
    <xf numFmtId="170" fontId="13" fillId="0" borderId="71" xfId="15" applyNumberFormat="1" applyFont="1" applyFill="1" applyBorder="1" applyAlignment="1" applyProtection="1">
      <alignment vertical="center"/>
      <protection locked="0"/>
    </xf>
    <xf numFmtId="170" fontId="13" fillId="0" borderId="36" xfId="15" applyNumberFormat="1" applyFont="1" applyFill="1" applyBorder="1"/>
    <xf numFmtId="0" fontId="13" fillId="0" borderId="66" xfId="15" applyFont="1" applyFill="1" applyBorder="1" applyAlignment="1">
      <alignment horizontal="left" indent="3"/>
    </xf>
    <xf numFmtId="170" fontId="13" fillId="0" borderId="52" xfId="15" applyNumberFormat="1" applyFont="1" applyFill="1" applyBorder="1" applyProtection="1">
      <protection locked="0"/>
    </xf>
    <xf numFmtId="170" fontId="13" fillId="0" borderId="4" xfId="15" applyNumberFormat="1" applyFont="1" applyFill="1" applyBorder="1" applyAlignment="1" applyProtection="1">
      <alignment vertical="center"/>
      <protection locked="0"/>
    </xf>
    <xf numFmtId="170" fontId="13" fillId="0" borderId="52" xfId="15" applyNumberFormat="1" applyFont="1" applyFill="1" applyBorder="1"/>
    <xf numFmtId="170" fontId="9" fillId="0" borderId="48" xfId="15" applyNumberFormat="1" applyFont="1" applyFill="1" applyBorder="1" applyAlignment="1" applyProtection="1">
      <alignment vertical="center"/>
      <protection locked="0"/>
    </xf>
    <xf numFmtId="170" fontId="9" fillId="0" borderId="35" xfId="15" applyNumberFormat="1" applyFont="1" applyFill="1" applyBorder="1"/>
    <xf numFmtId="170" fontId="8" fillId="0" borderId="17" xfId="15" applyNumberFormat="1" applyFont="1" applyFill="1" applyBorder="1" applyAlignment="1">
      <alignment vertical="center"/>
    </xf>
    <xf numFmtId="170" fontId="8" fillId="0" borderId="35" xfId="15" applyNumberFormat="1" applyFont="1" applyFill="1" applyBorder="1" applyAlignment="1">
      <alignment vertical="center"/>
    </xf>
    <xf numFmtId="170" fontId="8" fillId="0" borderId="15" xfId="15" applyNumberFormat="1" applyFont="1" applyFill="1" applyBorder="1" applyAlignment="1">
      <alignment vertical="center"/>
    </xf>
    <xf numFmtId="0" fontId="46" fillId="0" borderId="0" xfId="15" applyFont="1" applyFill="1" applyAlignment="1">
      <alignment vertical="center"/>
    </xf>
    <xf numFmtId="170" fontId="13" fillId="0" borderId="74" xfId="15" applyNumberFormat="1" applyFont="1" applyFill="1" applyBorder="1" applyProtection="1">
      <protection locked="0"/>
    </xf>
    <xf numFmtId="170" fontId="13" fillId="0" borderId="67" xfId="15" applyNumberFormat="1" applyFont="1" applyFill="1" applyBorder="1" applyAlignment="1" applyProtection="1">
      <alignment vertical="center"/>
      <protection locked="0"/>
    </xf>
    <xf numFmtId="170" fontId="13" fillId="0" borderId="34" xfId="15" applyNumberFormat="1" applyFont="1" applyFill="1" applyBorder="1"/>
    <xf numFmtId="37" fontId="13" fillId="0" borderId="1" xfId="15" applyNumberFormat="1" applyFont="1" applyFill="1" applyBorder="1" applyAlignment="1">
      <alignment horizontal="left" wrapText="1" indent="1"/>
    </xf>
    <xf numFmtId="170" fontId="9" fillId="0" borderId="17" xfId="15" applyNumberFormat="1" applyFont="1" applyFill="1" applyBorder="1" applyProtection="1">
      <protection locked="0"/>
    </xf>
    <xf numFmtId="170" fontId="9" fillId="0" borderId="35" xfId="15" applyNumberFormat="1" applyFont="1" applyFill="1" applyBorder="1" applyAlignment="1" applyProtection="1">
      <alignment vertical="center"/>
      <protection locked="0"/>
    </xf>
    <xf numFmtId="170" fontId="9" fillId="0" borderId="15" xfId="15" applyNumberFormat="1" applyFont="1" applyFill="1" applyBorder="1"/>
    <xf numFmtId="0" fontId="4" fillId="0" borderId="2" xfId="15" applyFont="1" applyFill="1" applyBorder="1" applyAlignment="1">
      <alignment horizontal="left" vertical="center" indent="1"/>
    </xf>
    <xf numFmtId="0" fontId="47" fillId="0" borderId="0" xfId="15" applyFont="1" applyFill="1" applyAlignment="1">
      <alignment vertical="center"/>
    </xf>
    <xf numFmtId="0" fontId="8" fillId="0" borderId="1" xfId="15" applyFont="1" applyFill="1" applyBorder="1" applyAlignment="1">
      <alignment horizontal="left" vertical="center" indent="1"/>
    </xf>
    <xf numFmtId="0" fontId="8" fillId="0" borderId="18" xfId="15" quotePrefix="1" applyFont="1" applyFill="1" applyBorder="1" applyAlignment="1">
      <alignment horizontal="left" vertical="center" indent="1"/>
    </xf>
    <xf numFmtId="0" fontId="13" fillId="0" borderId="6" xfId="15" applyFont="1" applyFill="1" applyBorder="1" applyAlignment="1">
      <alignment horizontal="left" indent="1"/>
    </xf>
    <xf numFmtId="0" fontId="13" fillId="0" borderId="39" xfId="15" applyFont="1" applyFill="1" applyBorder="1" applyAlignment="1">
      <alignment horizontal="left" indent="3"/>
    </xf>
    <xf numFmtId="170" fontId="13" fillId="0" borderId="67" xfId="15" applyNumberFormat="1" applyFont="1" applyFill="1" applyBorder="1"/>
    <xf numFmtId="170" fontId="13" fillId="0" borderId="37" xfId="15" applyNumberFormat="1" applyFont="1" applyFill="1" applyBorder="1"/>
    <xf numFmtId="0" fontId="13" fillId="0" borderId="41" xfId="15" applyFont="1" applyFill="1" applyBorder="1" applyAlignment="1">
      <alignment horizontal="left" indent="3"/>
    </xf>
    <xf numFmtId="170" fontId="13" fillId="0" borderId="76" xfId="15" applyNumberFormat="1" applyFont="1" applyFill="1" applyBorder="1" applyProtection="1">
      <protection locked="0"/>
    </xf>
    <xf numFmtId="170" fontId="13" fillId="0" borderId="50" xfId="15" applyNumberFormat="1" applyFont="1" applyFill="1" applyBorder="1" applyAlignment="1" applyProtection="1">
      <alignment vertical="center"/>
      <protection locked="0"/>
    </xf>
    <xf numFmtId="170" fontId="13" fillId="0" borderId="50" xfId="15" applyNumberFormat="1" applyFont="1" applyFill="1" applyBorder="1"/>
    <xf numFmtId="0" fontId="13" fillId="0" borderId="26" xfId="15" applyFont="1" applyFill="1" applyBorder="1" applyAlignment="1">
      <alignment horizontal="left" indent="1"/>
    </xf>
    <xf numFmtId="0" fontId="9" fillId="0" borderId="1" xfId="15" applyFont="1" applyFill="1" applyBorder="1" applyAlignment="1">
      <alignment horizontal="left" indent="1"/>
    </xf>
    <xf numFmtId="0" fontId="8" fillId="0" borderId="5" xfId="5" applyFont="1" applyBorder="1" applyAlignment="1">
      <alignment horizontal="left" vertical="center" indent="1"/>
    </xf>
    <xf numFmtId="0" fontId="9" fillId="0" borderId="10" xfId="15" applyFont="1" applyFill="1" applyBorder="1" applyAlignment="1">
      <alignment horizontal="left" indent="1"/>
    </xf>
    <xf numFmtId="0" fontId="8" fillId="0" borderId="47" xfId="5" applyFont="1" applyBorder="1" applyAlignment="1">
      <alignment horizontal="left" vertical="center" indent="1"/>
    </xf>
    <xf numFmtId="170" fontId="9" fillId="0" borderId="69" xfId="15" applyNumberFormat="1" applyFont="1" applyFill="1" applyBorder="1" applyProtection="1">
      <protection locked="0"/>
    </xf>
    <xf numFmtId="170" fontId="9" fillId="0" borderId="36" xfId="15" applyNumberFormat="1" applyFont="1" applyFill="1" applyBorder="1" applyAlignment="1" applyProtection="1">
      <alignment vertical="center"/>
      <protection locked="0"/>
    </xf>
    <xf numFmtId="170" fontId="9" fillId="0" borderId="36" xfId="15" applyNumberFormat="1" applyFont="1" applyFill="1" applyBorder="1"/>
    <xf numFmtId="0" fontId="4" fillId="0" borderId="18" xfId="15" applyFont="1" applyFill="1" applyBorder="1" applyAlignment="1">
      <alignment horizontal="left" vertical="center" indent="1"/>
    </xf>
    <xf numFmtId="0" fontId="48" fillId="0" borderId="0" xfId="15" applyFont="1" applyFill="1" applyAlignment="1">
      <alignment vertical="center"/>
    </xf>
    <xf numFmtId="0" fontId="17" fillId="0" borderId="0" xfId="15" applyFont="1" applyFill="1" applyAlignment="1">
      <alignment horizontal="right"/>
    </xf>
    <xf numFmtId="0" fontId="17" fillId="0" borderId="0" xfId="15" applyFont="1" applyFill="1"/>
    <xf numFmtId="165" fontId="29" fillId="0" borderId="0" xfId="15" applyNumberFormat="1" applyFill="1" applyAlignment="1">
      <alignment vertical="center"/>
    </xf>
    <xf numFmtId="0" fontId="49" fillId="0" borderId="30" xfId="5" applyFont="1" applyFill="1" applyBorder="1" applyAlignment="1">
      <alignment horizontal="center" vertical="top" wrapText="1"/>
    </xf>
    <xf numFmtId="0" fontId="49" fillId="0" borderId="31" xfId="5" applyFont="1" applyFill="1" applyBorder="1" applyAlignment="1">
      <alignment horizontal="center" vertical="top" wrapText="1"/>
    </xf>
    <xf numFmtId="0" fontId="49" fillId="0" borderId="32" xfId="5" applyFont="1" applyFill="1" applyBorder="1" applyAlignment="1">
      <alignment horizontal="center" vertical="top" wrapText="1"/>
    </xf>
    <xf numFmtId="0" fontId="42" fillId="0" borderId="0" xfId="17"/>
    <xf numFmtId="0" fontId="25" fillId="0" borderId="6" xfId="5" applyFont="1" applyBorder="1" applyAlignment="1">
      <alignment horizontal="center" vertical="top" wrapText="1"/>
    </xf>
    <xf numFmtId="0" fontId="25" fillId="0" borderId="7" xfId="5" applyFont="1" applyBorder="1" applyAlignment="1">
      <alignment horizontal="left" vertical="top" wrapText="1"/>
    </xf>
    <xf numFmtId="3" fontId="25" fillId="0" borderId="7" xfId="5" applyNumberFormat="1" applyFont="1" applyBorder="1" applyAlignment="1">
      <alignment horizontal="right" vertical="top" wrapText="1"/>
    </xf>
    <xf numFmtId="3" fontId="25" fillId="0" borderId="8" xfId="5" applyNumberFormat="1" applyFont="1" applyBorder="1" applyAlignment="1">
      <alignment horizontal="right" vertical="top" wrapText="1"/>
    </xf>
    <xf numFmtId="0" fontId="25" fillId="0" borderId="26" xfId="5" applyFont="1" applyBorder="1" applyAlignment="1">
      <alignment horizontal="center" vertical="top" wrapText="1"/>
    </xf>
    <xf numFmtId="0" fontId="25" fillId="0" borderId="27" xfId="5" applyFont="1" applyBorder="1" applyAlignment="1">
      <alignment horizontal="left" vertical="top" wrapText="1"/>
    </xf>
    <xf numFmtId="3" fontId="25" fillId="0" borderId="27" xfId="5" applyNumberFormat="1" applyFont="1" applyBorder="1" applyAlignment="1">
      <alignment horizontal="right" vertical="top" wrapText="1"/>
    </xf>
    <xf numFmtId="3" fontId="25" fillId="0" borderId="28" xfId="5" applyNumberFormat="1" applyFont="1" applyBorder="1" applyAlignment="1">
      <alignment horizontal="right" vertical="top" wrapText="1"/>
    </xf>
    <xf numFmtId="0" fontId="31" fillId="0" borderId="1" xfId="5" applyFont="1" applyBorder="1" applyAlignment="1">
      <alignment horizontal="center" vertical="top" wrapText="1"/>
    </xf>
    <xf numFmtId="0" fontId="31" fillId="0" borderId="2" xfId="5" applyFont="1" applyBorder="1" applyAlignment="1">
      <alignment horizontal="left" vertical="top" wrapText="1"/>
    </xf>
    <xf numFmtId="3" fontId="31" fillId="0" borderId="2" xfId="5" applyNumberFormat="1" applyFont="1" applyBorder="1" applyAlignment="1">
      <alignment horizontal="right" vertical="top" wrapText="1"/>
    </xf>
    <xf numFmtId="3" fontId="31" fillId="0" borderId="5" xfId="5" applyNumberFormat="1" applyFont="1" applyBorder="1" applyAlignment="1">
      <alignment horizontal="right" vertical="top" wrapText="1"/>
    </xf>
    <xf numFmtId="0" fontId="25" fillId="0" borderId="10" xfId="5" applyFont="1" applyBorder="1" applyAlignment="1">
      <alignment horizontal="center" vertical="top" wrapText="1"/>
    </xf>
    <xf numFmtId="0" fontId="25" fillId="0" borderId="9" xfId="5" applyFont="1" applyBorder="1" applyAlignment="1">
      <alignment horizontal="left" vertical="top" wrapText="1"/>
    </xf>
    <xf numFmtId="3" fontId="25" fillId="0" borderId="9" xfId="5" applyNumberFormat="1" applyFont="1" applyBorder="1" applyAlignment="1">
      <alignment horizontal="right" vertical="top" wrapText="1"/>
    </xf>
    <xf numFmtId="3" fontId="25" fillId="0" borderId="11" xfId="5" applyNumberFormat="1" applyFont="1" applyBorder="1" applyAlignment="1">
      <alignment horizontal="right" vertical="top" wrapText="1"/>
    </xf>
    <xf numFmtId="0" fontId="1" fillId="0" borderId="0" xfId="5" applyFill="1"/>
    <xf numFmtId="0" fontId="39" fillId="0" borderId="0" xfId="5" applyFont="1" applyFill="1" applyAlignment="1">
      <alignment horizontal="center"/>
    </xf>
    <xf numFmtId="0" fontId="7" fillId="0" borderId="1" xfId="18" applyFont="1" applyFill="1" applyBorder="1" applyAlignment="1">
      <alignment horizontal="center" vertical="center" wrapText="1"/>
    </xf>
    <xf numFmtId="0" fontId="39" fillId="0" borderId="2" xfId="18" applyFont="1" applyFill="1" applyBorder="1" applyAlignment="1">
      <alignment horizontal="center" vertical="center"/>
    </xf>
    <xf numFmtId="0" fontId="39" fillId="0" borderId="5" xfId="18" applyFont="1" applyFill="1" applyBorder="1" applyAlignment="1">
      <alignment horizontal="center" vertical="center" wrapText="1"/>
    </xf>
    <xf numFmtId="0" fontId="41" fillId="0" borderId="0" xfId="18" applyFill="1" applyAlignment="1">
      <alignment horizontal="center"/>
    </xf>
    <xf numFmtId="0" fontId="41" fillId="0" borderId="10" xfId="18" applyFill="1" applyBorder="1" applyAlignment="1">
      <alignment horizontal="center" vertical="center"/>
    </xf>
    <xf numFmtId="171" fontId="21" fillId="0" borderId="11" xfId="18" applyNumberFormat="1" applyFont="1" applyFill="1" applyBorder="1" applyAlignment="1" applyProtection="1">
      <alignment horizontal="right" vertical="center"/>
    </xf>
    <xf numFmtId="0" fontId="41" fillId="0" borderId="0" xfId="18" applyFill="1"/>
    <xf numFmtId="0" fontId="41" fillId="0" borderId="6" xfId="18" applyFill="1" applyBorder="1" applyAlignment="1">
      <alignment horizontal="center" vertical="center"/>
    </xf>
    <xf numFmtId="0" fontId="51" fillId="0" borderId="7" xfId="18" applyFont="1" applyFill="1" applyBorder="1" applyAlignment="1">
      <alignment horizontal="left" vertical="center" indent="5"/>
    </xf>
    <xf numFmtId="171" fontId="52" fillId="0" borderId="8" xfId="18" applyNumberFormat="1" applyFont="1" applyFill="1" applyBorder="1" applyAlignment="1" applyProtection="1">
      <alignment horizontal="right" vertical="center"/>
      <protection locked="0"/>
    </xf>
    <xf numFmtId="0" fontId="1" fillId="0" borderId="7" xfId="18" applyFont="1" applyFill="1" applyBorder="1" applyAlignment="1">
      <alignment horizontal="left" vertical="center" indent="1"/>
    </xf>
    <xf numFmtId="0" fontId="41" fillId="0" borderId="26" xfId="18" applyFill="1" applyBorder="1" applyAlignment="1">
      <alignment horizontal="center" vertical="center"/>
    </xf>
    <xf numFmtId="0" fontId="1" fillId="0" borderId="27" xfId="18" applyFont="1" applyFill="1" applyBorder="1" applyAlignment="1">
      <alignment horizontal="left" vertical="center" indent="1"/>
    </xf>
    <xf numFmtId="171" fontId="52" fillId="0" borderId="28" xfId="18" applyNumberFormat="1" applyFont="1" applyFill="1" applyBorder="1" applyAlignment="1" applyProtection="1">
      <alignment horizontal="right" vertical="center"/>
      <protection locked="0"/>
    </xf>
    <xf numFmtId="171" fontId="41" fillId="0" borderId="0" xfId="18" applyNumberFormat="1" applyFill="1"/>
    <xf numFmtId="0" fontId="41" fillId="0" borderId="68" xfId="18" applyFill="1" applyBorder="1" applyAlignment="1">
      <alignment horizontal="center" vertical="center"/>
    </xf>
    <xf numFmtId="0" fontId="41" fillId="0" borderId="54" xfId="18" applyFill="1" applyBorder="1" applyAlignment="1">
      <alignment horizontal="left" vertical="center" indent="1"/>
    </xf>
    <xf numFmtId="171" fontId="52" fillId="0" borderId="14" xfId="18" applyNumberFormat="1" applyFont="1" applyFill="1" applyBorder="1" applyAlignment="1" applyProtection="1">
      <alignment horizontal="right" vertical="center"/>
      <protection locked="0"/>
    </xf>
    <xf numFmtId="0" fontId="41" fillId="0" borderId="30" xfId="18" applyFill="1" applyBorder="1" applyAlignment="1">
      <alignment horizontal="center" vertical="center"/>
    </xf>
    <xf numFmtId="171" fontId="21" fillId="0" borderId="32" xfId="18" applyNumberFormat="1" applyFont="1" applyFill="1" applyBorder="1" applyAlignment="1" applyProtection="1">
      <alignment horizontal="right" vertical="center"/>
    </xf>
    <xf numFmtId="0" fontId="51" fillId="0" borderId="54" xfId="18" applyFont="1" applyFill="1" applyBorder="1" applyAlignment="1">
      <alignment horizontal="left" vertical="center" indent="5"/>
    </xf>
    <xf numFmtId="0" fontId="53" fillId="0" borderId="0" xfId="19" applyFont="1" applyFill="1" applyProtection="1"/>
    <xf numFmtId="0" fontId="56" fillId="0" borderId="68" xfId="19" applyFont="1" applyFill="1" applyBorder="1" applyAlignment="1" applyProtection="1">
      <alignment horizontal="center" vertical="center" wrapText="1"/>
    </xf>
    <xf numFmtId="0" fontId="56" fillId="0" borderId="54" xfId="19" applyFont="1" applyFill="1" applyBorder="1" applyAlignment="1" applyProtection="1">
      <alignment horizontal="center" vertical="center" wrapText="1"/>
    </xf>
    <xf numFmtId="0" fontId="14" fillId="0" borderId="30" xfId="19" applyFont="1" applyFill="1" applyBorder="1" applyAlignment="1" applyProtection="1">
      <alignment vertical="center" wrapText="1"/>
    </xf>
    <xf numFmtId="172" fontId="13" fillId="0" borderId="31" xfId="20" applyNumberFormat="1" applyFont="1" applyFill="1" applyBorder="1" applyAlignment="1" applyProtection="1">
      <alignment horizontal="center" vertical="center"/>
    </xf>
    <xf numFmtId="0" fontId="14" fillId="0" borderId="6" xfId="19" applyFont="1" applyFill="1" applyBorder="1" applyAlignment="1" applyProtection="1">
      <alignment vertical="center" wrapText="1"/>
    </xf>
    <xf numFmtId="172" fontId="13" fillId="0" borderId="7" xfId="20" applyNumberFormat="1" applyFont="1" applyFill="1" applyBorder="1" applyAlignment="1" applyProtection="1">
      <alignment horizontal="center" vertical="center"/>
    </xf>
    <xf numFmtId="0" fontId="57" fillId="0" borderId="6" xfId="19" applyFont="1" applyFill="1" applyBorder="1" applyAlignment="1" applyProtection="1">
      <alignment horizontal="left" vertical="center" wrapText="1" indent="1"/>
    </xf>
    <xf numFmtId="0" fontId="14" fillId="0" borderId="68" xfId="19" applyFont="1" applyFill="1" applyBorder="1" applyAlignment="1" applyProtection="1">
      <alignment vertical="center" wrapText="1"/>
    </xf>
    <xf numFmtId="172" fontId="13" fillId="0" borderId="54" xfId="20" applyNumberFormat="1" applyFont="1" applyFill="1" applyBorder="1" applyAlignment="1" applyProtection="1">
      <alignment horizontal="center" vertical="center"/>
    </xf>
    <xf numFmtId="0" fontId="18" fillId="0" borderId="0" xfId="19" applyFont="1" applyFill="1" applyProtection="1"/>
    <xf numFmtId="3" fontId="30" fillId="0" borderId="0" xfId="19" applyNumberFormat="1" applyFont="1" applyFill="1" applyProtection="1"/>
    <xf numFmtId="0" fontId="30" fillId="0" borderId="0" xfId="19" applyFont="1" applyFill="1" applyProtection="1"/>
    <xf numFmtId="0" fontId="1" fillId="0" borderId="0" xfId="20" applyFill="1" applyAlignment="1" applyProtection="1">
      <alignment vertical="center"/>
    </xf>
    <xf numFmtId="0" fontId="1" fillId="0" borderId="0" xfId="20" applyFill="1" applyAlignment="1" applyProtection="1">
      <alignment vertical="center" wrapText="1"/>
    </xf>
    <xf numFmtId="0" fontId="1" fillId="0" borderId="0" xfId="20" applyFill="1" applyAlignment="1" applyProtection="1">
      <alignment horizontal="center" vertical="center"/>
    </xf>
    <xf numFmtId="49" fontId="8" fillId="0" borderId="68" xfId="20" applyNumberFormat="1" applyFont="1" applyFill="1" applyBorder="1" applyAlignment="1" applyProtection="1">
      <alignment horizontal="center" vertical="center" wrapText="1"/>
    </xf>
    <xf numFmtId="49" fontId="8" fillId="0" borderId="54" xfId="20" applyNumberFormat="1" applyFont="1" applyFill="1" applyBorder="1" applyAlignment="1" applyProtection="1">
      <alignment horizontal="center" vertical="center"/>
    </xf>
    <xf numFmtId="49" fontId="8" fillId="0" borderId="14" xfId="20" applyNumberFormat="1" applyFont="1" applyFill="1" applyBorder="1" applyAlignment="1" applyProtection="1">
      <alignment horizontal="center" vertical="center"/>
    </xf>
    <xf numFmtId="49" fontId="17" fillId="0" borderId="0" xfId="20" applyNumberFormat="1" applyFont="1" applyFill="1" applyAlignment="1" applyProtection="1">
      <alignment horizontal="center" vertical="center"/>
    </xf>
    <xf numFmtId="172" fontId="13" fillId="0" borderId="9" xfId="20" applyNumberFormat="1" applyFont="1" applyFill="1" applyBorder="1" applyAlignment="1" applyProtection="1">
      <alignment horizontal="center" vertical="center"/>
    </xf>
    <xf numFmtId="174" fontId="13" fillId="0" borderId="11" xfId="20" applyNumberFormat="1" applyFont="1" applyFill="1" applyBorder="1" applyAlignment="1" applyProtection="1">
      <alignment vertical="center"/>
      <protection locked="0"/>
    </xf>
    <xf numFmtId="174" fontId="13" fillId="0" borderId="8" xfId="20" applyNumberFormat="1" applyFont="1" applyFill="1" applyBorder="1" applyAlignment="1" applyProtection="1">
      <alignment vertical="center"/>
      <protection locked="0"/>
    </xf>
    <xf numFmtId="174" fontId="8" fillId="0" borderId="8" xfId="20" applyNumberFormat="1" applyFont="1" applyFill="1" applyBorder="1" applyAlignment="1" applyProtection="1">
      <alignment vertical="center"/>
    </xf>
    <xf numFmtId="174" fontId="8" fillId="0" borderId="8" xfId="20" applyNumberFormat="1" applyFont="1" applyFill="1" applyBorder="1" applyAlignment="1" applyProtection="1">
      <alignment vertical="center"/>
      <protection locked="0"/>
    </xf>
    <xf numFmtId="0" fontId="17" fillId="0" borderId="0" xfId="20" applyFont="1" applyFill="1" applyAlignment="1" applyProtection="1">
      <alignment vertical="center"/>
    </xf>
    <xf numFmtId="0" fontId="8" fillId="0" borderId="68" xfId="20" applyFont="1" applyFill="1" applyBorder="1" applyAlignment="1" applyProtection="1">
      <alignment horizontal="left" vertical="center" wrapText="1"/>
    </xf>
    <xf numFmtId="174" fontId="8" fillId="0" borderId="14" xfId="20" applyNumberFormat="1" applyFont="1" applyFill="1" applyBorder="1" applyAlignment="1" applyProtection="1">
      <alignment vertical="center"/>
    </xf>
    <xf numFmtId="0" fontId="30" fillId="0" borderId="0" xfId="19" applyFont="1" applyFill="1" applyAlignment="1" applyProtection="1"/>
    <xf numFmtId="0" fontId="3" fillId="0" borderId="0" xfId="20" applyFont="1" applyFill="1" applyAlignment="1" applyProtection="1">
      <alignment horizontal="center" vertical="center"/>
    </xf>
    <xf numFmtId="0" fontId="30" fillId="0" borderId="0" xfId="19" applyFill="1"/>
    <xf numFmtId="0" fontId="15" fillId="0" borderId="23" xfId="19" applyFont="1" applyFill="1" applyBorder="1" applyAlignment="1">
      <alignment horizontal="center" vertical="center"/>
    </xf>
    <xf numFmtId="0" fontId="34" fillId="0" borderId="24" xfId="20" applyFont="1" applyFill="1" applyBorder="1" applyAlignment="1" applyProtection="1">
      <alignment horizontal="center" vertical="center" textRotation="90"/>
    </xf>
    <xf numFmtId="0" fontId="15" fillId="0" borderId="24" xfId="19" applyFont="1" applyFill="1" applyBorder="1" applyAlignment="1">
      <alignment horizontal="center" vertical="center" wrapText="1"/>
    </xf>
    <xf numFmtId="0" fontId="15" fillId="0" borderId="25" xfId="19" applyFont="1" applyFill="1" applyBorder="1" applyAlignment="1">
      <alignment horizontal="center" vertical="center" wrapText="1"/>
    </xf>
    <xf numFmtId="0" fontId="15" fillId="0" borderId="1" xfId="19" applyFont="1" applyFill="1" applyBorder="1" applyAlignment="1">
      <alignment horizontal="center" vertical="center"/>
    </xf>
    <xf numFmtId="0" fontId="15" fillId="0" borderId="2" xfId="19" applyFont="1" applyFill="1" applyBorder="1" applyAlignment="1">
      <alignment horizontal="center" vertical="center" wrapText="1"/>
    </xf>
    <xf numFmtId="0" fontId="15" fillId="0" borderId="5" xfId="19" applyFont="1" applyFill="1" applyBorder="1" applyAlignment="1">
      <alignment horizontal="center" vertical="center" wrapText="1"/>
    </xf>
    <xf numFmtId="0" fontId="18" fillId="0" borderId="6" xfId="19" applyFont="1" applyFill="1" applyBorder="1" applyProtection="1">
      <protection locked="0"/>
    </xf>
    <xf numFmtId="0" fontId="18" fillId="0" borderId="9" xfId="19" applyFont="1" applyFill="1" applyBorder="1" applyAlignment="1">
      <alignment horizontal="right" indent="1"/>
    </xf>
    <xf numFmtId="3" fontId="18" fillId="0" borderId="9" xfId="19" applyNumberFormat="1" applyFont="1" applyFill="1" applyBorder="1" applyProtection="1">
      <protection locked="0"/>
    </xf>
    <xf numFmtId="3" fontId="18" fillId="0" borderId="11" xfId="19" applyNumberFormat="1" applyFont="1" applyFill="1" applyBorder="1" applyProtection="1">
      <protection locked="0"/>
    </xf>
    <xf numFmtId="0" fontId="18" fillId="0" borderId="7" xfId="19" applyFont="1" applyFill="1" applyBorder="1" applyAlignment="1">
      <alignment horizontal="right" indent="1"/>
    </xf>
    <xf numFmtId="3" fontId="18" fillId="0" borderId="7" xfId="19" applyNumberFormat="1" applyFont="1" applyFill="1" applyBorder="1" applyProtection="1">
      <protection locked="0"/>
    </xf>
    <xf numFmtId="3" fontId="18" fillId="0" borderId="8" xfId="19" applyNumberFormat="1" applyFont="1" applyFill="1" applyBorder="1" applyProtection="1">
      <protection locked="0"/>
    </xf>
    <xf numFmtId="0" fontId="18" fillId="0" borderId="26" xfId="19" applyFont="1" applyFill="1" applyBorder="1" applyProtection="1">
      <protection locked="0"/>
    </xf>
    <xf numFmtId="0" fontId="18" fillId="0" borderId="27" xfId="19" applyFont="1" applyFill="1" applyBorder="1" applyAlignment="1">
      <alignment horizontal="right" indent="1"/>
    </xf>
    <xf numFmtId="3" fontId="18" fillId="0" borderId="27" xfId="19" applyNumberFormat="1" applyFont="1" applyFill="1" applyBorder="1" applyProtection="1">
      <protection locked="0"/>
    </xf>
    <xf numFmtId="3" fontId="18" fillId="0" borderId="28" xfId="19" applyNumberFormat="1" applyFont="1" applyFill="1" applyBorder="1" applyProtection="1">
      <protection locked="0"/>
    </xf>
    <xf numFmtId="0" fontId="14" fillId="0" borderId="1" xfId="19" applyFont="1" applyFill="1" applyBorder="1" applyProtection="1">
      <protection locked="0"/>
    </xf>
    <xf numFmtId="0" fontId="18" fillId="0" borderId="2" xfId="19" applyFont="1" applyFill="1" applyBorder="1" applyAlignment="1">
      <alignment horizontal="right" indent="1"/>
    </xf>
    <xf numFmtId="3" fontId="18" fillId="0" borderId="2" xfId="19" applyNumberFormat="1" applyFont="1" applyFill="1" applyBorder="1" applyProtection="1">
      <protection locked="0"/>
    </xf>
    <xf numFmtId="174" fontId="8" fillId="0" borderId="5" xfId="20" applyNumberFormat="1" applyFont="1" applyFill="1" applyBorder="1" applyAlignment="1" applyProtection="1">
      <alignment vertical="center"/>
    </xf>
    <xf numFmtId="0" fontId="18" fillId="0" borderId="10" xfId="19" applyFont="1" applyFill="1" applyBorder="1" applyProtection="1">
      <protection locked="0"/>
    </xf>
    <xf numFmtId="3" fontId="18" fillId="0" borderId="77" xfId="19" applyNumberFormat="1" applyFont="1" applyFill="1" applyBorder="1"/>
    <xf numFmtId="0" fontId="58" fillId="0" borderId="0" xfId="19" applyFont="1" applyFill="1"/>
    <xf numFmtId="0" fontId="59" fillId="0" borderId="0" xfId="19" applyFont="1" applyFill="1"/>
    <xf numFmtId="0" fontId="18" fillId="0" borderId="0" xfId="19" applyFont="1" applyFill="1"/>
    <xf numFmtId="0" fontId="30" fillId="0" borderId="0" xfId="19" applyFont="1" applyFill="1"/>
    <xf numFmtId="3" fontId="30" fillId="0" borderId="0" xfId="19" applyNumberFormat="1" applyFont="1" applyFill="1" applyAlignment="1">
      <alignment horizontal="center"/>
    </xf>
    <xf numFmtId="0" fontId="30" fillId="0" borderId="0" xfId="19" applyFont="1" applyFill="1" applyAlignment="1"/>
    <xf numFmtId="0" fontId="4" fillId="0" borderId="2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vertical="center" wrapText="1"/>
    </xf>
    <xf numFmtId="165" fontId="11" fillId="0" borderId="7" xfId="5" applyNumberFormat="1" applyFont="1" applyFill="1" applyBorder="1" applyAlignment="1" applyProtection="1">
      <alignment vertical="center"/>
      <protection locked="0"/>
    </xf>
    <xf numFmtId="165" fontId="11" fillId="0" borderId="39" xfId="5" applyNumberFormat="1" applyFont="1" applyFill="1" applyBorder="1" applyAlignment="1" applyProtection="1">
      <alignment vertical="center"/>
      <protection locked="0"/>
    </xf>
    <xf numFmtId="165" fontId="9" fillId="0" borderId="39" xfId="5" applyNumberFormat="1" applyFont="1" applyFill="1" applyBorder="1" applyAlignment="1" applyProtection="1">
      <alignment vertical="center"/>
    </xf>
    <xf numFmtId="165" fontId="9" fillId="0" borderId="8" xfId="5" applyNumberFormat="1" applyFont="1" applyFill="1" applyBorder="1" applyAlignment="1" applyProtection="1">
      <alignment vertical="center"/>
    </xf>
    <xf numFmtId="0" fontId="11" fillId="0" borderId="26" xfId="5" applyFont="1" applyFill="1" applyBorder="1" applyAlignment="1" applyProtection="1">
      <alignment horizontal="center" vertical="center"/>
    </xf>
    <xf numFmtId="0" fontId="11" fillId="0" borderId="27" xfId="5" applyFont="1" applyFill="1" applyBorder="1" applyAlignment="1" applyProtection="1">
      <alignment vertical="center" wrapText="1"/>
    </xf>
    <xf numFmtId="165" fontId="11" fillId="0" borderId="27" xfId="5" applyNumberFormat="1" applyFont="1" applyFill="1" applyBorder="1" applyAlignment="1" applyProtection="1">
      <alignment vertical="center"/>
      <protection locked="0"/>
    </xf>
    <xf numFmtId="165" fontId="11" fillId="0" borderId="66" xfId="5" applyNumberFormat="1" applyFont="1" applyFill="1" applyBorder="1" applyAlignment="1" applyProtection="1">
      <alignment vertical="center"/>
      <protection locked="0"/>
    </xf>
    <xf numFmtId="0" fontId="11" fillId="0" borderId="68" xfId="5" applyFont="1" applyFill="1" applyBorder="1" applyAlignment="1" applyProtection="1">
      <alignment horizontal="center" vertical="center"/>
    </xf>
    <xf numFmtId="0" fontId="11" fillId="0" borderId="54" xfId="5" applyFont="1" applyFill="1" applyBorder="1" applyAlignment="1" applyProtection="1">
      <alignment vertical="center" wrapText="1"/>
    </xf>
    <xf numFmtId="165" fontId="11" fillId="0" borderId="54" xfId="5" applyNumberFormat="1" applyFont="1" applyFill="1" applyBorder="1" applyAlignment="1" applyProtection="1">
      <alignment vertical="center"/>
      <protection locked="0"/>
    </xf>
    <xf numFmtId="165" fontId="11" fillId="0" borderId="51" xfId="5" applyNumberFormat="1" applyFont="1" applyFill="1" applyBorder="1" applyAlignment="1" applyProtection="1">
      <alignment vertical="center"/>
      <protection locked="0"/>
    </xf>
    <xf numFmtId="165" fontId="9" fillId="0" borderId="2" xfId="5" applyNumberFormat="1" applyFont="1" applyFill="1" applyBorder="1" applyAlignment="1" applyProtection="1">
      <alignment vertical="center"/>
    </xf>
    <xf numFmtId="165" fontId="9" fillId="0" borderId="18" xfId="5" applyNumberFormat="1" applyFont="1" applyFill="1" applyBorder="1" applyAlignment="1" applyProtection="1">
      <alignment vertical="center"/>
    </xf>
    <xf numFmtId="165" fontId="9" fillId="0" borderId="5" xfId="5" applyNumberFormat="1" applyFont="1" applyFill="1" applyBorder="1" applyAlignment="1" applyProtection="1">
      <alignment vertical="center"/>
    </xf>
    <xf numFmtId="0" fontId="7" fillId="0" borderId="0" xfId="5" applyFont="1" applyFill="1"/>
    <xf numFmtId="0" fontId="1" fillId="0" borderId="0" xfId="5" applyFill="1" applyProtection="1">
      <protection locked="0"/>
    </xf>
    <xf numFmtId="165" fontId="9" fillId="0" borderId="14" xfId="5" applyNumberFormat="1" applyFont="1" applyFill="1" applyBorder="1" applyAlignment="1" applyProtection="1">
      <alignment vertical="center"/>
    </xf>
    <xf numFmtId="165" fontId="21" fillId="0" borderId="2" xfId="5" applyNumberFormat="1" applyFont="1" applyFill="1" applyBorder="1" applyAlignment="1" applyProtection="1">
      <alignment vertical="center"/>
    </xf>
    <xf numFmtId="0" fontId="1" fillId="0" borderId="0" xfId="5" applyFill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165" fontId="10" fillId="0" borderId="0" xfId="5" applyNumberFormat="1" applyFont="1" applyFill="1" applyAlignment="1">
      <alignment vertical="center" wrapText="1"/>
    </xf>
    <xf numFmtId="165" fontId="6" fillId="0" borderId="0" xfId="5" applyNumberFormat="1" applyFont="1" applyFill="1" applyAlignment="1">
      <alignment horizontal="right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 applyProtection="1">
      <alignment horizontal="center" vertical="center" wrapText="1"/>
    </xf>
    <xf numFmtId="0" fontId="4" fillId="0" borderId="5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5" xfId="5" applyFont="1" applyFill="1" applyBorder="1" applyAlignment="1" applyProtection="1">
      <alignment horizontal="center" vertical="center" wrapText="1"/>
    </xf>
    <xf numFmtId="0" fontId="11" fillId="0" borderId="30" xfId="5" applyFont="1" applyFill="1" applyBorder="1" applyAlignment="1">
      <alignment horizontal="center" vertical="center" wrapText="1"/>
    </xf>
    <xf numFmtId="0" fontId="18" fillId="0" borderId="53" xfId="5" applyFont="1" applyFill="1" applyBorder="1" applyAlignment="1" applyProtection="1">
      <alignment horizontal="left" vertical="center" wrapText="1" indent="1"/>
    </xf>
    <xf numFmtId="165" fontId="11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5" applyFont="1" applyFill="1" applyBorder="1" applyAlignment="1">
      <alignment horizontal="center" vertical="center" wrapText="1"/>
    </xf>
    <xf numFmtId="0" fontId="18" fillId="0" borderId="33" xfId="5" applyFont="1" applyFill="1" applyBorder="1" applyAlignment="1" applyProtection="1">
      <alignment horizontal="left" vertical="center" wrapText="1" indent="1"/>
    </xf>
    <xf numFmtId="165" fontId="11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3" xfId="5" applyFont="1" applyFill="1" applyBorder="1" applyAlignment="1" applyProtection="1">
      <alignment horizontal="left" vertical="center" wrapText="1" indent="8"/>
    </xf>
    <xf numFmtId="165" fontId="11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5" applyFont="1" applyFill="1" applyBorder="1" applyAlignment="1" applyProtection="1">
      <alignment vertical="center" wrapText="1"/>
      <protection locked="0"/>
    </xf>
    <xf numFmtId="0" fontId="11" fillId="0" borderId="26" xfId="5" applyFont="1" applyFill="1" applyBorder="1" applyAlignment="1">
      <alignment horizontal="center" vertical="center" wrapText="1"/>
    </xf>
    <xf numFmtId="0" fontId="11" fillId="0" borderId="54" xfId="5" applyFont="1" applyFill="1" applyBorder="1" applyAlignment="1" applyProtection="1">
      <alignment vertical="center" wrapText="1"/>
      <protection locked="0"/>
    </xf>
    <xf numFmtId="165" fontId="11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 applyProtection="1">
      <alignment vertical="center" wrapText="1"/>
    </xf>
    <xf numFmtId="165" fontId="9" fillId="0" borderId="13" xfId="5" applyNumberFormat="1" applyFont="1" applyFill="1" applyBorder="1" applyAlignment="1" applyProtection="1">
      <alignment vertical="center" wrapText="1"/>
    </xf>
    <xf numFmtId="165" fontId="9" fillId="0" borderId="55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0" fontId="31" fillId="0" borderId="24" xfId="23" applyFont="1" applyBorder="1" applyAlignment="1">
      <alignment horizontal="center"/>
    </xf>
    <xf numFmtId="0" fontId="25" fillId="0" borderId="0" xfId="23"/>
    <xf numFmtId="0" fontId="31" fillId="0" borderId="9" xfId="23" applyFont="1" applyBorder="1" applyAlignment="1">
      <alignment horizontal="center"/>
    </xf>
    <xf numFmtId="0" fontId="31" fillId="0" borderId="7" xfId="23" applyFont="1" applyBorder="1" applyAlignment="1">
      <alignment horizontal="center" wrapText="1"/>
    </xf>
    <xf numFmtId="0" fontId="31" fillId="0" borderId="8" xfId="23" applyFont="1" applyBorder="1" applyAlignment="1">
      <alignment horizontal="center" wrapText="1"/>
    </xf>
    <xf numFmtId="0" fontId="25" fillId="0" borderId="6" xfId="23" applyBorder="1"/>
    <xf numFmtId="0" fontId="25" fillId="0" borderId="7" xfId="23" applyFont="1" applyBorder="1"/>
    <xf numFmtId="0" fontId="25" fillId="0" borderId="7" xfId="23" applyBorder="1"/>
    <xf numFmtId="0" fontId="25" fillId="0" borderId="8" xfId="23" applyBorder="1"/>
    <xf numFmtId="0" fontId="31" fillId="0" borderId="68" xfId="23" applyFont="1" applyBorder="1"/>
    <xf numFmtId="0" fontId="31" fillId="0" borderId="54" xfId="23" applyFont="1" applyBorder="1"/>
    <xf numFmtId="0" fontId="31" fillId="0" borderId="14" xfId="23" applyFont="1" applyBorder="1"/>
    <xf numFmtId="0" fontId="31" fillId="0" borderId="0" xfId="23" applyFont="1"/>
    <xf numFmtId="0" fontId="31" fillId="0" borderId="0" xfId="23" applyFont="1" applyBorder="1"/>
    <xf numFmtId="168" fontId="12" fillId="0" borderId="0" xfId="1" applyNumberFormat="1" applyFont="1"/>
    <xf numFmtId="0" fontId="0" fillId="0" borderId="9" xfId="18" applyFont="1" applyFill="1" applyBorder="1" applyAlignment="1" applyProtection="1">
      <alignment horizontal="left" vertical="center" wrapText="1" indent="1"/>
      <protection locked="0"/>
    </xf>
    <xf numFmtId="0" fontId="0" fillId="0" borderId="31" xfId="18" applyFont="1" applyFill="1" applyBorder="1" applyAlignment="1" applyProtection="1">
      <alignment horizontal="left" vertical="center" wrapText="1" indent="1"/>
      <protection locked="0"/>
    </xf>
    <xf numFmtId="0" fontId="12" fillId="0" borderId="0" xfId="7" applyFill="1" applyProtection="1"/>
    <xf numFmtId="0" fontId="6" fillId="0" borderId="22" xfId="5" applyFont="1" applyFill="1" applyBorder="1" applyAlignment="1" applyProtection="1">
      <alignment horizontal="right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8" fillId="0" borderId="25" xfId="7" applyFont="1" applyFill="1" applyBorder="1" applyAlignment="1" applyProtection="1">
      <alignment horizontal="center" vertical="center" wrapText="1"/>
    </xf>
    <xf numFmtId="165" fontId="8" fillId="0" borderId="5" xfId="7" applyNumberFormat="1" applyFont="1" applyFill="1" applyBorder="1" applyAlignment="1" applyProtection="1">
      <alignment horizontal="right" vertical="center" wrapText="1" indent="1"/>
    </xf>
    <xf numFmtId="165" fontId="13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5" xfId="7" applyNumberFormat="1" applyFont="1" applyFill="1" applyBorder="1" applyAlignment="1" applyProtection="1">
      <alignment horizontal="right" vertical="center" wrapText="1" indent="1"/>
    </xf>
    <xf numFmtId="165" fontId="13" fillId="0" borderId="11" xfId="7" applyNumberFormat="1" applyFont="1" applyFill="1" applyBorder="1" applyAlignment="1" applyProtection="1">
      <alignment horizontal="right" vertical="center" wrapText="1" indent="1"/>
    </xf>
    <xf numFmtId="165" fontId="13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0" xfId="7" applyNumberFormat="1" applyFont="1" applyFill="1" applyBorder="1" applyAlignment="1" applyProtection="1">
      <alignment horizontal="right" vertical="center" wrapText="1" indent="1"/>
    </xf>
    <xf numFmtId="0" fontId="8" fillId="0" borderId="5" xfId="7" applyFont="1" applyFill="1" applyBorder="1" applyAlignment="1" applyProtection="1">
      <alignment horizontal="center" vertical="center" wrapText="1"/>
    </xf>
    <xf numFmtId="165" fontId="8" fillId="0" borderId="25" xfId="7" applyNumberFormat="1" applyFont="1" applyFill="1" applyBorder="1" applyAlignment="1" applyProtection="1">
      <alignment horizontal="right" vertical="center" wrapText="1" indent="1"/>
    </xf>
    <xf numFmtId="165" fontId="13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4" xfId="7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5" xfId="5" applyNumberFormat="1" applyFont="1" applyBorder="1" applyAlignment="1" applyProtection="1">
      <alignment horizontal="right" vertical="center" wrapText="1" indent="1"/>
    </xf>
    <xf numFmtId="165" fontId="13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5" xfId="5" quotePrefix="1" applyNumberFormat="1" applyFont="1" applyBorder="1" applyAlignment="1" applyProtection="1">
      <alignment horizontal="right" vertical="center" wrapText="1" indent="1"/>
    </xf>
    <xf numFmtId="0" fontId="12" fillId="0" borderId="0" xfId="7" applyFont="1" applyFill="1" applyAlignment="1" applyProtection="1">
      <alignment horizontal="right" vertical="center" indent="1"/>
    </xf>
    <xf numFmtId="165" fontId="12" fillId="0" borderId="0" xfId="7" applyNumberFormat="1" applyFont="1" applyFill="1" applyAlignment="1" applyProtection="1">
      <alignment horizontal="right" vertical="center" indent="1"/>
    </xf>
    <xf numFmtId="168" fontId="13" fillId="0" borderId="0" xfId="1" applyNumberFormat="1" applyFont="1"/>
    <xf numFmtId="168" fontId="17" fillId="0" borderId="0" xfId="1" applyNumberFormat="1" applyFont="1"/>
    <xf numFmtId="175" fontId="8" fillId="0" borderId="5" xfId="7" applyNumberFormat="1" applyFont="1" applyBorder="1" applyAlignment="1">
      <alignment horizontal="right" vertical="center" wrapText="1" indent="1"/>
    </xf>
    <xf numFmtId="175" fontId="13" fillId="0" borderId="11" xfId="7" applyNumberFormat="1" applyFont="1" applyBorder="1" applyAlignment="1" applyProtection="1">
      <alignment horizontal="right" vertical="center" wrapText="1" indent="1"/>
      <protection locked="0"/>
    </xf>
    <xf numFmtId="175" fontId="13" fillId="0" borderId="8" xfId="7" applyNumberFormat="1" applyFont="1" applyBorder="1" applyAlignment="1" applyProtection="1">
      <alignment horizontal="right" vertical="center" wrapText="1" indent="1"/>
      <protection locked="0"/>
    </xf>
    <xf numFmtId="175" fontId="9" fillId="0" borderId="5" xfId="7" applyNumberFormat="1" applyFont="1" applyBorder="1" applyAlignment="1">
      <alignment horizontal="right" vertical="center" wrapText="1" indent="1"/>
    </xf>
    <xf numFmtId="175" fontId="13" fillId="0" borderId="11" xfId="7" applyNumberFormat="1" applyFont="1" applyBorder="1" applyAlignment="1">
      <alignment horizontal="right" vertical="center" wrapText="1" indent="1"/>
    </xf>
    <xf numFmtId="175" fontId="13" fillId="0" borderId="28" xfId="7" applyNumberFormat="1" applyFont="1" applyBorder="1" applyAlignment="1" applyProtection="1">
      <alignment horizontal="right" vertical="center" wrapText="1" indent="1"/>
      <protection locked="0"/>
    </xf>
    <xf numFmtId="175" fontId="11" fillId="0" borderId="11" xfId="7" applyNumberFormat="1" applyFont="1" applyBorder="1" applyAlignment="1" applyProtection="1">
      <alignment horizontal="right" vertical="center" wrapText="1" indent="1"/>
      <protection locked="0"/>
    </xf>
    <xf numFmtId="175" fontId="11" fillId="0" borderId="8" xfId="7" applyNumberFormat="1" applyFont="1" applyBorder="1" applyAlignment="1" applyProtection="1">
      <alignment horizontal="right" vertical="center" wrapText="1" indent="1"/>
      <protection locked="0"/>
    </xf>
    <xf numFmtId="175" fontId="11" fillId="0" borderId="28" xfId="7" applyNumberFormat="1" applyFont="1" applyBorder="1" applyAlignment="1" applyProtection="1">
      <alignment horizontal="right" vertical="center" wrapText="1" indent="1"/>
      <protection locked="0"/>
    </xf>
    <xf numFmtId="175" fontId="8" fillId="0" borderId="5" xfId="7" applyNumberFormat="1" applyFont="1" applyBorder="1" applyAlignment="1" applyProtection="1">
      <alignment horizontal="right" vertical="center" wrapText="1" indent="1"/>
      <protection locked="0"/>
    </xf>
    <xf numFmtId="175" fontId="8" fillId="0" borderId="25" xfId="7" applyNumberFormat="1" applyFont="1" applyBorder="1" applyAlignment="1">
      <alignment horizontal="right" vertical="center" wrapText="1" indent="1"/>
    </xf>
    <xf numFmtId="175" fontId="13" fillId="0" borderId="32" xfId="7" applyNumberFormat="1" applyFont="1" applyBorder="1" applyAlignment="1" applyProtection="1">
      <alignment horizontal="right" vertical="center" wrapText="1" indent="1"/>
      <protection locked="0"/>
    </xf>
    <xf numFmtId="175" fontId="13" fillId="0" borderId="12" xfId="7" applyNumberFormat="1" applyFont="1" applyBorder="1" applyAlignment="1" applyProtection="1">
      <alignment horizontal="right" vertical="center" wrapText="1" indent="1"/>
      <protection locked="0"/>
    </xf>
    <xf numFmtId="175" fontId="13" fillId="0" borderId="19" xfId="7" applyNumberFormat="1" applyFont="1" applyBorder="1" applyAlignment="1" applyProtection="1">
      <alignment horizontal="right" vertical="center" wrapText="1" indent="1"/>
      <protection locked="0"/>
    </xf>
    <xf numFmtId="175" fontId="13" fillId="0" borderId="64" xfId="7" applyNumberFormat="1" applyFont="1" applyBorder="1" applyAlignment="1" applyProtection="1">
      <alignment horizontal="right" vertical="center" wrapText="1" indent="1"/>
      <protection locked="0"/>
    </xf>
    <xf numFmtId="175" fontId="14" fillId="0" borderId="5" xfId="5" applyNumberFormat="1" applyFont="1" applyBorder="1" applyAlignment="1">
      <alignment horizontal="right" vertical="center" wrapText="1" indent="1"/>
    </xf>
    <xf numFmtId="175" fontId="13" fillId="0" borderId="34" xfId="7" applyNumberFormat="1" applyFont="1" applyBorder="1" applyAlignment="1" applyProtection="1">
      <alignment horizontal="right" vertical="center" wrapText="1" indent="1"/>
      <protection locked="0"/>
    </xf>
    <xf numFmtId="175" fontId="9" fillId="0" borderId="15" xfId="7" applyNumberFormat="1" applyFont="1" applyBorder="1" applyAlignment="1" applyProtection="1">
      <alignment horizontal="right" vertical="center" wrapText="1" indent="1"/>
      <protection locked="0"/>
    </xf>
    <xf numFmtId="175" fontId="15" fillId="0" borderId="5" xfId="5" quotePrefix="1" applyNumberFormat="1" applyFont="1" applyBorder="1" applyAlignment="1">
      <alignment horizontal="right" vertical="center" wrapText="1" indent="1"/>
    </xf>
    <xf numFmtId="175" fontId="12" fillId="0" borderId="0" xfId="7" applyNumberFormat="1"/>
    <xf numFmtId="175" fontId="6" fillId="0" borderId="22" xfId="5" applyNumberFormat="1" applyFont="1" applyBorder="1" applyAlignment="1">
      <alignment horizontal="right" vertical="center"/>
    </xf>
    <xf numFmtId="175" fontId="4" fillId="0" borderId="5" xfId="7" applyNumberFormat="1" applyFont="1" applyBorder="1" applyAlignment="1">
      <alignment horizontal="center" vertical="center" wrapText="1"/>
    </xf>
    <xf numFmtId="175" fontId="5" fillId="0" borderId="0" xfId="7" applyNumberFormat="1" applyFont="1" applyAlignment="1">
      <alignment horizontal="right" vertical="center" wrapText="1" indent="1"/>
    </xf>
    <xf numFmtId="175" fontId="8" fillId="0" borderId="5" xfId="7" applyNumberFormat="1" applyFont="1" applyBorder="1" applyAlignment="1">
      <alignment horizontal="center" vertical="center" wrapText="1"/>
    </xf>
    <xf numFmtId="175" fontId="12" fillId="0" borderId="0" xfId="7" applyNumberFormat="1" applyAlignment="1">
      <alignment horizontal="right" vertical="center" indent="1"/>
    </xf>
    <xf numFmtId="165" fontId="8" fillId="0" borderId="25" xfId="7" applyNumberFormat="1" applyFont="1" applyBorder="1" applyAlignment="1">
      <alignment horizontal="center" vertical="center" wrapText="1"/>
    </xf>
    <xf numFmtId="0" fontId="60" fillId="0" borderId="7" xfId="23" applyFont="1" applyBorder="1"/>
    <xf numFmtId="0" fontId="31" fillId="0" borderId="8" xfId="23" applyFont="1" applyBorder="1"/>
    <xf numFmtId="0" fontId="62" fillId="0" borderId="0" xfId="0" applyFont="1"/>
    <xf numFmtId="0" fontId="63" fillId="0" borderId="7" xfId="0" applyFont="1" applyFill="1" applyBorder="1" applyAlignment="1">
      <alignment vertical="center" wrapText="1"/>
    </xf>
    <xf numFmtId="0" fontId="64" fillId="0" borderId="7" xfId="0" applyFont="1" applyFill="1" applyBorder="1" applyAlignment="1">
      <alignment horizontal="left" vertical="center" wrapText="1"/>
    </xf>
    <xf numFmtId="0" fontId="65" fillId="0" borderId="7" xfId="0" applyFont="1" applyFill="1" applyBorder="1" applyAlignment="1">
      <alignment vertical="center" wrapText="1"/>
    </xf>
    <xf numFmtId="0" fontId="64" fillId="0" borderId="7" xfId="0" applyFont="1" applyFill="1" applyBorder="1" applyAlignment="1">
      <alignment vertical="center" wrapText="1"/>
    </xf>
    <xf numFmtId="0" fontId="66" fillId="0" borderId="7" xfId="0" applyFont="1" applyFill="1" applyBorder="1" applyAlignment="1">
      <alignment vertical="center" wrapText="1"/>
    </xf>
    <xf numFmtId="0" fontId="64" fillId="0" borderId="7" xfId="24" applyFont="1" applyFill="1" applyBorder="1" applyAlignment="1">
      <alignment horizontal="right" vertical="center" wrapText="1"/>
    </xf>
    <xf numFmtId="2" fontId="64" fillId="0" borderId="7" xfId="24" applyNumberFormat="1" applyFont="1" applyFill="1" applyBorder="1" applyAlignment="1">
      <alignment horizontal="right" vertical="center" wrapText="1"/>
    </xf>
    <xf numFmtId="0" fontId="56" fillId="0" borderId="14" xfId="19" applyFont="1" applyFill="1" applyBorder="1" applyAlignment="1" applyProtection="1">
      <alignment horizontal="center" vertical="center" wrapText="1"/>
    </xf>
    <xf numFmtId="173" fontId="68" fillId="0" borderId="31" xfId="19" applyNumberFormat="1" applyFont="1" applyFill="1" applyBorder="1" applyAlignment="1" applyProtection="1">
      <alignment horizontal="right" vertical="center" wrapText="1"/>
      <protection locked="0"/>
    </xf>
    <xf numFmtId="173" fontId="68" fillId="0" borderId="32" xfId="19" applyNumberFormat="1" applyFont="1" applyFill="1" applyBorder="1" applyAlignment="1" applyProtection="1">
      <alignment horizontal="right" vertical="center" wrapText="1"/>
      <protection locked="0"/>
    </xf>
    <xf numFmtId="173" fontId="68" fillId="0" borderId="7" xfId="19" applyNumberFormat="1" applyFont="1" applyFill="1" applyBorder="1" applyAlignment="1" applyProtection="1">
      <alignment horizontal="right" vertical="center" wrapText="1"/>
    </xf>
    <xf numFmtId="173" fontId="68" fillId="0" borderId="8" xfId="19" applyNumberFormat="1" applyFont="1" applyFill="1" applyBorder="1" applyAlignment="1" applyProtection="1">
      <alignment horizontal="right" vertical="center" wrapText="1"/>
    </xf>
    <xf numFmtId="173" fontId="69" fillId="0" borderId="7" xfId="19" applyNumberFormat="1" applyFont="1" applyFill="1" applyBorder="1" applyAlignment="1" applyProtection="1">
      <alignment horizontal="right" vertical="center" wrapText="1"/>
      <protection locked="0"/>
    </xf>
    <xf numFmtId="173" fontId="69" fillId="0" borderId="8" xfId="19" applyNumberFormat="1" applyFont="1" applyFill="1" applyBorder="1" applyAlignment="1" applyProtection="1">
      <alignment horizontal="right" vertical="center" wrapText="1"/>
      <protection locked="0"/>
    </xf>
    <xf numFmtId="173" fontId="18" fillId="0" borderId="7" xfId="19" applyNumberFormat="1" applyFont="1" applyFill="1" applyBorder="1" applyAlignment="1" applyProtection="1">
      <alignment horizontal="right" vertical="center" wrapText="1"/>
      <protection locked="0"/>
    </xf>
    <xf numFmtId="173" fontId="18" fillId="0" borderId="8" xfId="19" applyNumberFormat="1" applyFont="1" applyFill="1" applyBorder="1" applyAlignment="1" applyProtection="1">
      <alignment horizontal="right" vertical="center" wrapText="1"/>
      <protection locked="0"/>
    </xf>
    <xf numFmtId="173" fontId="14" fillId="0" borderId="7" xfId="19" applyNumberFormat="1" applyFont="1" applyFill="1" applyBorder="1" applyAlignment="1" applyProtection="1">
      <alignment horizontal="right" vertical="center" wrapText="1"/>
    </xf>
    <xf numFmtId="173" fontId="14" fillId="0" borderId="8" xfId="19" applyNumberFormat="1" applyFont="1" applyFill="1" applyBorder="1" applyAlignment="1" applyProtection="1">
      <alignment horizontal="right" vertical="center" wrapText="1"/>
    </xf>
    <xf numFmtId="173" fontId="18" fillId="0" borderId="7" xfId="19" applyNumberFormat="1" applyFont="1" applyFill="1" applyBorder="1" applyAlignment="1" applyProtection="1">
      <alignment horizontal="right" vertical="center" wrapText="1"/>
    </xf>
    <xf numFmtId="173" fontId="18" fillId="0" borderId="8" xfId="19" applyNumberFormat="1" applyFont="1" applyFill="1" applyBorder="1" applyAlignment="1" applyProtection="1">
      <alignment horizontal="right" vertical="center" wrapText="1"/>
    </xf>
    <xf numFmtId="173" fontId="14" fillId="0" borderId="7" xfId="19" applyNumberFormat="1" applyFont="1" applyFill="1" applyBorder="1" applyAlignment="1" applyProtection="1">
      <alignment horizontal="right" vertical="center" wrapText="1"/>
      <protection locked="0"/>
    </xf>
    <xf numFmtId="173" fontId="14" fillId="0" borderId="8" xfId="19" applyNumberFormat="1" applyFont="1" applyFill="1" applyBorder="1" applyAlignment="1" applyProtection="1">
      <alignment horizontal="right" vertical="center" wrapText="1"/>
      <protection locked="0"/>
    </xf>
    <xf numFmtId="173" fontId="68" fillId="0" borderId="54" xfId="19" applyNumberFormat="1" applyFont="1" applyFill="1" applyBorder="1" applyAlignment="1" applyProtection="1">
      <alignment horizontal="right" vertical="center" wrapText="1"/>
    </xf>
    <xf numFmtId="173" fontId="68" fillId="0" borderId="14" xfId="19" applyNumberFormat="1" applyFont="1" applyFill="1" applyBorder="1" applyAlignment="1" applyProtection="1">
      <alignment horizontal="right" vertical="center" wrapText="1"/>
    </xf>
    <xf numFmtId="0" fontId="20" fillId="0" borderId="0" xfId="20" applyFont="1" applyFill="1" applyAlignment="1" applyProtection="1">
      <alignment horizontal="center" vertical="center" wrapText="1"/>
    </xf>
    <xf numFmtId="0" fontId="70" fillId="0" borderId="0" xfId="14" applyFont="1" applyFill="1"/>
    <xf numFmtId="0" fontId="70" fillId="0" borderId="0" xfId="14" applyFont="1" applyFill="1" applyAlignment="1">
      <alignment vertical="center"/>
    </xf>
    <xf numFmtId="0" fontId="70" fillId="0" borderId="0" xfId="14" applyFont="1" applyFill="1" applyBorder="1" applyAlignment="1">
      <alignment horizontal="left" vertical="center" wrapText="1"/>
    </xf>
    <xf numFmtId="172" fontId="74" fillId="0" borderId="0" xfId="14" applyNumberFormat="1" applyFont="1" applyFill="1"/>
    <xf numFmtId="0" fontId="20" fillId="0" borderId="0" xfId="7" applyFont="1" applyAlignment="1">
      <alignment horizontal="center"/>
    </xf>
    <xf numFmtId="0" fontId="26" fillId="0" borderId="0" xfId="19" applyFont="1" applyFill="1" applyProtection="1"/>
    <xf numFmtId="0" fontId="12" fillId="0" borderId="0" xfId="20" applyFont="1" applyFill="1" applyAlignment="1" applyProtection="1">
      <alignment horizontal="left" vertical="center" wrapText="1"/>
    </xf>
    <xf numFmtId="0" fontId="26" fillId="0" borderId="0" xfId="19" applyFont="1" applyFill="1"/>
    <xf numFmtId="0" fontId="5" fillId="0" borderId="23" xfId="7" applyFont="1" applyBorder="1" applyAlignment="1">
      <alignment horizontal="center" vertical="center" wrapText="1"/>
    </xf>
    <xf numFmtId="0" fontId="5" fillId="0" borderId="24" xfId="7" applyFont="1" applyBorder="1" applyAlignment="1">
      <alignment horizontal="center" vertical="center" wrapText="1"/>
    </xf>
    <xf numFmtId="0" fontId="5" fillId="0" borderId="25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 indent="1"/>
    </xf>
    <xf numFmtId="0" fontId="5" fillId="0" borderId="16" xfId="7" applyFont="1" applyBorder="1" applyAlignment="1">
      <alignment horizontal="left" vertical="center" wrapText="1" indent="1"/>
    </xf>
    <xf numFmtId="0" fontId="5" fillId="0" borderId="2" xfId="7" applyFont="1" applyBorder="1" applyAlignment="1">
      <alignment horizontal="left" vertical="center" wrapText="1" indent="1"/>
    </xf>
    <xf numFmtId="165" fontId="5" fillId="0" borderId="5" xfId="7" applyNumberFormat="1" applyFont="1" applyBorder="1" applyAlignment="1">
      <alignment horizontal="right" vertical="center" wrapText="1" indent="1"/>
    </xf>
    <xf numFmtId="175" fontId="5" fillId="0" borderId="5" xfId="7" applyNumberFormat="1" applyFont="1" applyBorder="1" applyAlignment="1">
      <alignment horizontal="right" vertical="center" wrapText="1" indent="1"/>
    </xf>
    <xf numFmtId="49" fontId="2" fillId="0" borderId="10" xfId="7" applyNumberFormat="1" applyFont="1" applyBorder="1" applyAlignment="1">
      <alignment horizontal="left" vertical="center" wrapText="1" indent="1"/>
    </xf>
    <xf numFmtId="49" fontId="2" fillId="0" borderId="53" xfId="7" applyNumberFormat="1" applyFont="1" applyBorder="1" applyAlignment="1">
      <alignment horizontal="left" vertical="center" wrapText="1" indent="1"/>
    </xf>
    <xf numFmtId="0" fontId="30" fillId="0" borderId="9" xfId="5" applyFont="1" applyBorder="1" applyAlignment="1">
      <alignment horizontal="left" wrapText="1" indent="1"/>
    </xf>
    <xf numFmtId="165" fontId="2" fillId="0" borderId="11" xfId="7" applyNumberFormat="1" applyFont="1" applyBorder="1" applyAlignment="1" applyProtection="1">
      <alignment horizontal="right" vertical="center" wrapText="1" indent="1"/>
      <protection locked="0"/>
    </xf>
    <xf numFmtId="175" fontId="2" fillId="0" borderId="11" xfId="7" applyNumberFormat="1" applyFont="1" applyBorder="1" applyAlignment="1" applyProtection="1">
      <alignment horizontal="right" vertical="center" wrapText="1" indent="1"/>
      <protection locked="0"/>
    </xf>
    <xf numFmtId="49" fontId="2" fillId="0" borderId="6" xfId="7" applyNumberFormat="1" applyFont="1" applyBorder="1" applyAlignment="1">
      <alignment horizontal="left" vertical="center" wrapText="1" indent="1"/>
    </xf>
    <xf numFmtId="49" fontId="2" fillId="0" borderId="33" xfId="7" applyNumberFormat="1" applyFont="1" applyBorder="1" applyAlignment="1">
      <alignment horizontal="left" vertical="center" wrapText="1" indent="1"/>
    </xf>
    <xf numFmtId="0" fontId="30" fillId="0" borderId="7" xfId="5" applyFont="1" applyBorder="1" applyAlignment="1">
      <alignment horizontal="left" wrapText="1" indent="1"/>
    </xf>
    <xf numFmtId="165" fontId="2" fillId="0" borderId="8" xfId="7" applyNumberFormat="1" applyFont="1" applyBorder="1" applyAlignment="1" applyProtection="1">
      <alignment horizontal="right" vertical="center" wrapText="1" indent="1"/>
      <protection locked="0"/>
    </xf>
    <xf numFmtId="175" fontId="2" fillId="0" borderId="8" xfId="7" applyNumberFormat="1" applyFont="1" applyBorder="1" applyAlignment="1" applyProtection="1">
      <alignment horizontal="right" vertical="center" wrapText="1" indent="1"/>
      <protection locked="0"/>
    </xf>
    <xf numFmtId="49" fontId="2" fillId="0" borderId="26" xfId="7" applyNumberFormat="1" applyFont="1" applyBorder="1" applyAlignment="1">
      <alignment horizontal="left" vertical="center" wrapText="1" indent="1"/>
    </xf>
    <xf numFmtId="49" fontId="2" fillId="0" borderId="59" xfId="7" applyNumberFormat="1" applyFont="1" applyBorder="1" applyAlignment="1">
      <alignment horizontal="left" vertical="center" wrapText="1" indent="1"/>
    </xf>
    <xf numFmtId="0" fontId="30" fillId="0" borderId="27" xfId="5" applyFont="1" applyBorder="1" applyAlignment="1">
      <alignment horizontal="left" wrapText="1" indent="1"/>
    </xf>
    <xf numFmtId="0" fontId="26" fillId="0" borderId="2" xfId="5" applyFont="1" applyBorder="1" applyAlignment="1">
      <alignment horizontal="left" vertical="center" wrapText="1" indent="1"/>
    </xf>
    <xf numFmtId="165" fontId="20" fillId="0" borderId="5" xfId="7" applyNumberFormat="1" applyFont="1" applyBorder="1" applyAlignment="1">
      <alignment horizontal="right" vertical="center" wrapText="1" indent="1"/>
    </xf>
    <xf numFmtId="175" fontId="20" fillId="0" borderId="5" xfId="7" applyNumberFormat="1" applyFont="1" applyBorder="1" applyAlignment="1">
      <alignment horizontal="right" vertical="center" wrapText="1" indent="1"/>
    </xf>
    <xf numFmtId="165" fontId="2" fillId="0" borderId="11" xfId="7" applyNumberFormat="1" applyFont="1" applyBorder="1" applyAlignment="1">
      <alignment horizontal="right" vertical="center" wrapText="1" indent="1"/>
    </xf>
    <xf numFmtId="175" fontId="2" fillId="0" borderId="11" xfId="7" applyNumberFormat="1" applyFont="1" applyBorder="1" applyAlignment="1">
      <alignment horizontal="right" vertical="center" wrapText="1" indent="1"/>
    </xf>
    <xf numFmtId="165" fontId="2" fillId="0" borderId="28" xfId="7" applyNumberFormat="1" applyFont="1" applyBorder="1" applyAlignment="1" applyProtection="1">
      <alignment horizontal="right" vertical="center" wrapText="1" indent="1"/>
      <protection locked="0"/>
    </xf>
    <xf numFmtId="175" fontId="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17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7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7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49" fontId="2" fillId="0" borderId="63" xfId="7" applyNumberFormat="1" applyFont="1" applyBorder="1" applyAlignment="1">
      <alignment horizontal="left" vertical="center" wrapText="1" indent="1"/>
    </xf>
    <xf numFmtId="0" fontId="26" fillId="0" borderId="1" xfId="5" applyFont="1" applyBorder="1" applyAlignment="1">
      <alignment wrapText="1"/>
    </xf>
    <xf numFmtId="0" fontId="30" fillId="0" borderId="27" xfId="5" applyFont="1" applyBorder="1" applyAlignment="1">
      <alignment wrapText="1"/>
    </xf>
    <xf numFmtId="0" fontId="30" fillId="0" borderId="10" xfId="5" applyFont="1" applyBorder="1" applyAlignment="1">
      <alignment wrapText="1"/>
    </xf>
    <xf numFmtId="0" fontId="30" fillId="0" borderId="6" xfId="5" applyFont="1" applyBorder="1" applyAlignment="1">
      <alignment wrapText="1"/>
    </xf>
    <xf numFmtId="0" fontId="30" fillId="0" borderId="26" xfId="5" applyFont="1" applyBorder="1" applyAlignment="1">
      <alignment wrapText="1"/>
    </xf>
    <xf numFmtId="165" fontId="5" fillId="0" borderId="5" xfId="7" applyNumberFormat="1" applyFont="1" applyBorder="1" applyAlignment="1" applyProtection="1">
      <alignment horizontal="right" vertical="center" wrapText="1" indent="1"/>
      <protection locked="0"/>
    </xf>
    <xf numFmtId="175" fontId="5" fillId="0" borderId="5" xfId="7" applyNumberFormat="1" applyFont="1" applyBorder="1" applyAlignment="1" applyProtection="1">
      <alignment horizontal="right" vertical="center" wrapText="1" indent="1"/>
      <protection locked="0"/>
    </xf>
    <xf numFmtId="0" fontId="26" fillId="0" borderId="1" xfId="5" applyFont="1" applyBorder="1" applyAlignment="1">
      <alignment horizontal="center" wrapText="1"/>
    </xf>
    <xf numFmtId="0" fontId="26" fillId="0" borderId="2" xfId="5" applyFont="1" applyBorder="1" applyAlignment="1">
      <alignment wrapText="1"/>
    </xf>
    <xf numFmtId="0" fontId="26" fillId="0" borderId="60" xfId="5" applyFont="1" applyBorder="1" applyAlignment="1">
      <alignment wrapText="1"/>
    </xf>
    <xf numFmtId="0" fontId="26" fillId="0" borderId="13" xfId="5" applyFont="1" applyBorder="1" applyAlignment="1">
      <alignment wrapText="1"/>
    </xf>
    <xf numFmtId="0" fontId="5" fillId="0" borderId="23" xfId="7" applyFont="1" applyBorder="1" applyAlignment="1">
      <alignment horizontal="left" vertical="center" wrapText="1" indent="1"/>
    </xf>
    <xf numFmtId="0" fontId="5" fillId="0" borderId="61" xfId="7" applyFont="1" applyBorder="1" applyAlignment="1">
      <alignment horizontal="left" vertical="center" wrapText="1" indent="1"/>
    </xf>
    <xf numFmtId="0" fontId="5" fillId="0" borderId="24" xfId="7" applyFont="1" applyBorder="1" applyAlignment="1">
      <alignment vertical="center" wrapText="1"/>
    </xf>
    <xf numFmtId="165" fontId="5" fillId="0" borderId="25" xfId="7" applyNumberFormat="1" applyFont="1" applyBorder="1" applyAlignment="1">
      <alignment horizontal="right" vertical="center" wrapText="1" indent="1"/>
    </xf>
    <xf numFmtId="175" fontId="5" fillId="0" borderId="25" xfId="7" applyNumberFormat="1" applyFont="1" applyBorder="1" applyAlignment="1">
      <alignment horizontal="right" vertical="center" wrapText="1" indent="1"/>
    </xf>
    <xf numFmtId="0" fontId="12" fillId="0" borderId="0" xfId="7" applyFont="1"/>
    <xf numFmtId="49" fontId="2" fillId="0" borderId="30" xfId="7" applyNumberFormat="1" applyFont="1" applyBorder="1" applyAlignment="1">
      <alignment horizontal="left" vertical="center" wrapText="1" indent="1"/>
    </xf>
    <xf numFmtId="49" fontId="2" fillId="0" borderId="62" xfId="7" applyNumberFormat="1" applyFont="1" applyBorder="1" applyAlignment="1">
      <alignment horizontal="left" vertical="center" wrapText="1" indent="1"/>
    </xf>
    <xf numFmtId="0" fontId="2" fillId="0" borderId="31" xfId="7" applyFont="1" applyBorder="1" applyAlignment="1">
      <alignment horizontal="left" vertical="center" wrapText="1" indent="1"/>
    </xf>
    <xf numFmtId="165" fontId="2" fillId="0" borderId="32" xfId="7" applyNumberFormat="1" applyFont="1" applyBorder="1" applyAlignment="1" applyProtection="1">
      <alignment horizontal="right" vertical="center" wrapText="1" indent="1"/>
      <protection locked="0"/>
    </xf>
    <xf numFmtId="175" fontId="2" fillId="0" borderId="32" xfId="7" applyNumberFormat="1" applyFont="1" applyBorder="1" applyAlignment="1" applyProtection="1">
      <alignment horizontal="right" vertical="center" wrapText="1" indent="1"/>
      <protection locked="0"/>
    </xf>
    <xf numFmtId="0" fontId="2" fillId="0" borderId="7" xfId="7" applyFont="1" applyBorder="1" applyAlignment="1">
      <alignment horizontal="left" vertical="center" wrapText="1" indent="1"/>
    </xf>
    <xf numFmtId="0" fontId="2" fillId="0" borderId="33" xfId="7" applyFont="1" applyBorder="1" applyAlignment="1">
      <alignment horizontal="left" vertical="center" wrapText="1" indent="1"/>
    </xf>
    <xf numFmtId="49" fontId="2" fillId="0" borderId="54" xfId="7" applyNumberFormat="1" applyFont="1" applyBorder="1" applyAlignment="1">
      <alignment horizontal="left" vertical="center" wrapText="1" indent="1"/>
    </xf>
    <xf numFmtId="0" fontId="2" fillId="0" borderId="0" xfId="7" applyFont="1" applyAlignment="1">
      <alignment horizontal="left" vertical="center" wrapText="1" indent="1"/>
    </xf>
    <xf numFmtId="0" fontId="20" fillId="0" borderId="2" xfId="7" applyFont="1" applyBorder="1" applyAlignment="1">
      <alignment horizontal="left" vertical="center" wrapText="1" indent="1"/>
    </xf>
    <xf numFmtId="0" fontId="2" fillId="0" borderId="9" xfId="7" applyFont="1" applyBorder="1" applyAlignment="1">
      <alignment horizontal="left" vertical="center" wrapText="1" indent="1"/>
    </xf>
    <xf numFmtId="0" fontId="2" fillId="0" borderId="41" xfId="7" applyFont="1" applyBorder="1" applyAlignment="1">
      <alignment horizontal="left" vertical="center" wrapText="1" indent="1"/>
    </xf>
    <xf numFmtId="165" fontId="2" fillId="0" borderId="12" xfId="7" applyNumberFormat="1" applyFont="1" applyBorder="1" applyAlignment="1" applyProtection="1">
      <alignment horizontal="right" vertical="center" wrapText="1" indent="1"/>
      <protection locked="0"/>
    </xf>
    <xf numFmtId="175" fontId="2" fillId="0" borderId="12" xfId="7" applyNumberFormat="1" applyFont="1" applyBorder="1" applyAlignment="1" applyProtection="1">
      <alignment horizontal="right" vertical="center" wrapText="1" indent="1"/>
      <protection locked="0"/>
    </xf>
    <xf numFmtId="0" fontId="2" fillId="0" borderId="27" xfId="7" applyFont="1" applyBorder="1" applyAlignment="1">
      <alignment horizontal="left" vertical="center" wrapText="1" indent="1"/>
    </xf>
    <xf numFmtId="0" fontId="5" fillId="0" borderId="2" xfId="7" applyFont="1" applyBorder="1" applyAlignment="1">
      <alignment vertical="center" wrapText="1"/>
    </xf>
    <xf numFmtId="49" fontId="2" fillId="0" borderId="7" xfId="7" applyNumberFormat="1" applyFont="1" applyBorder="1" applyAlignment="1">
      <alignment horizontal="left" vertical="center" wrapText="1" indent="1"/>
    </xf>
    <xf numFmtId="165" fontId="2" fillId="0" borderId="19" xfId="7" applyNumberFormat="1" applyFont="1" applyBorder="1" applyAlignment="1" applyProtection="1">
      <alignment horizontal="right" vertical="center" wrapText="1" indent="1"/>
      <protection locked="0"/>
    </xf>
    <xf numFmtId="175" fontId="2" fillId="0" borderId="19" xfId="7" applyNumberFormat="1" applyFont="1" applyBorder="1" applyAlignment="1" applyProtection="1">
      <alignment horizontal="right" vertical="center" wrapText="1" indent="1"/>
      <protection locked="0"/>
    </xf>
    <xf numFmtId="0" fontId="30" fillId="0" borderId="27" xfId="5" applyFont="1" applyBorder="1" applyAlignment="1">
      <alignment horizontal="left" vertical="center" wrapText="1" indent="1"/>
    </xf>
    <xf numFmtId="49" fontId="2" fillId="0" borderId="20" xfId="7" applyNumberFormat="1" applyFont="1" applyBorder="1" applyAlignment="1">
      <alignment horizontal="left" vertical="center" wrapText="1" indent="1"/>
    </xf>
    <xf numFmtId="0" fontId="2" fillId="0" borderId="21" xfId="7" applyFont="1" applyBorder="1" applyAlignment="1">
      <alignment horizontal="left" vertical="center" wrapText="1" indent="1"/>
    </xf>
    <xf numFmtId="165" fontId="2" fillId="0" borderId="64" xfId="7" applyNumberFormat="1" applyFont="1" applyBorder="1" applyAlignment="1" applyProtection="1">
      <alignment horizontal="right" vertical="center" wrapText="1" indent="1"/>
      <protection locked="0"/>
    </xf>
    <xf numFmtId="175" fontId="2" fillId="0" borderId="64" xfId="7" applyNumberFormat="1" applyFont="1" applyBorder="1" applyAlignment="1" applyProtection="1">
      <alignment horizontal="right" vertical="center" wrapText="1" indent="1"/>
      <protection locked="0"/>
    </xf>
    <xf numFmtId="165" fontId="26" fillId="0" borderId="5" xfId="5" applyNumberFormat="1" applyFont="1" applyBorder="1" applyAlignment="1">
      <alignment horizontal="right" vertical="center" wrapText="1" indent="1"/>
    </xf>
    <xf numFmtId="175" fontId="26" fillId="0" borderId="5" xfId="5" applyNumberFormat="1" applyFont="1" applyBorder="1" applyAlignment="1">
      <alignment horizontal="right" vertical="center" wrapText="1" indent="1"/>
    </xf>
    <xf numFmtId="165" fontId="2" fillId="0" borderId="34" xfId="7" applyNumberFormat="1" applyFont="1" applyBorder="1" applyAlignment="1" applyProtection="1">
      <alignment horizontal="right" vertical="center" wrapText="1" indent="1"/>
      <protection locked="0"/>
    </xf>
    <xf numFmtId="175" fontId="2" fillId="0" borderId="34" xfId="7" applyNumberFormat="1" applyFont="1" applyBorder="1" applyAlignment="1" applyProtection="1">
      <alignment horizontal="right" vertical="center" wrapText="1" indent="1"/>
      <protection locked="0"/>
    </xf>
    <xf numFmtId="49" fontId="20" fillId="0" borderId="1" xfId="7" applyNumberFormat="1" applyFont="1" applyBorder="1" applyAlignment="1">
      <alignment horizontal="left" vertical="center" wrapText="1" indent="1"/>
    </xf>
    <xf numFmtId="49" fontId="20" fillId="0" borderId="16" xfId="7" applyNumberFormat="1" applyFont="1" applyBorder="1" applyAlignment="1">
      <alignment horizontal="left" vertical="center" wrapText="1" indent="1"/>
    </xf>
    <xf numFmtId="165" fontId="20" fillId="0" borderId="15" xfId="7" applyNumberFormat="1" applyFont="1" applyBorder="1" applyAlignment="1" applyProtection="1">
      <alignment horizontal="right" vertical="center" wrapText="1" indent="1"/>
      <protection locked="0"/>
    </xf>
    <xf numFmtId="175" fontId="2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26" fillId="0" borderId="5" xfId="5" quotePrefix="1" applyNumberFormat="1" applyFont="1" applyBorder="1" applyAlignment="1">
      <alignment horizontal="right" vertical="center" wrapText="1" indent="1"/>
    </xf>
    <xf numFmtId="175" fontId="26" fillId="0" borderId="5" xfId="5" quotePrefix="1" applyNumberFormat="1" applyFont="1" applyBorder="1" applyAlignment="1">
      <alignment horizontal="right" vertical="center" wrapText="1" indent="1"/>
    </xf>
    <xf numFmtId="0" fontId="26" fillId="0" borderId="29" xfId="5" applyFont="1" applyBorder="1" applyAlignment="1">
      <alignment horizontal="left" vertical="center" wrapText="1" indent="1"/>
    </xf>
    <xf numFmtId="0" fontId="26" fillId="0" borderId="60" xfId="5" applyFont="1" applyBorder="1" applyAlignment="1">
      <alignment horizontal="left" vertical="center" wrapText="1" indent="1"/>
    </xf>
    <xf numFmtId="0" fontId="26" fillId="0" borderId="13" xfId="5" applyFont="1" applyBorder="1" applyAlignment="1">
      <alignment horizontal="left" vertical="center" wrapText="1" indent="1"/>
    </xf>
    <xf numFmtId="0" fontId="2" fillId="0" borderId="0" xfId="7" applyFont="1"/>
    <xf numFmtId="0" fontId="12" fillId="0" borderId="0" xfId="7" applyFont="1" applyAlignment="1">
      <alignment horizontal="right" vertical="center" indent="1"/>
    </xf>
    <xf numFmtId="0" fontId="82" fillId="0" borderId="22" xfId="5" applyFont="1" applyBorder="1" applyAlignment="1">
      <alignment horizontal="right" vertical="center"/>
    </xf>
    <xf numFmtId="0" fontId="6" fillId="0" borderId="0" xfId="5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 wrapText="1"/>
    </xf>
    <xf numFmtId="175" fontId="8" fillId="0" borderId="0" xfId="7" applyNumberFormat="1" applyFont="1" applyBorder="1" applyAlignment="1">
      <alignment horizontal="right" vertical="center" wrapText="1" indent="1"/>
    </xf>
    <xf numFmtId="175" fontId="13" fillId="0" borderId="0" xfId="7" applyNumberFormat="1" applyFont="1" applyBorder="1" applyAlignment="1" applyProtection="1">
      <alignment horizontal="right" vertical="center" wrapText="1" indent="1"/>
      <protection locked="0"/>
    </xf>
    <xf numFmtId="175" fontId="9" fillId="0" borderId="0" xfId="7" applyNumberFormat="1" applyFont="1" applyBorder="1" applyAlignment="1">
      <alignment horizontal="right" vertical="center" wrapText="1" indent="1"/>
    </xf>
    <xf numFmtId="175" fontId="13" fillId="0" borderId="0" xfId="7" applyNumberFormat="1" applyFont="1" applyBorder="1" applyAlignment="1">
      <alignment horizontal="right" vertical="center" wrapText="1" indent="1"/>
    </xf>
    <xf numFmtId="175" fontId="11" fillId="0" borderId="0" xfId="7" applyNumberFormat="1" applyFont="1" applyBorder="1" applyAlignment="1" applyProtection="1">
      <alignment horizontal="right" vertical="center" wrapText="1" indent="1"/>
      <protection locked="0"/>
    </xf>
    <xf numFmtId="175" fontId="8" fillId="0" borderId="0" xfId="7" applyNumberFormat="1" applyFont="1" applyBorder="1" applyAlignment="1" applyProtection="1">
      <alignment horizontal="right" vertical="center" wrapText="1" indent="1"/>
      <protection locked="0"/>
    </xf>
    <xf numFmtId="175" fontId="14" fillId="0" borderId="0" xfId="5" applyNumberFormat="1" applyFont="1" applyBorder="1" applyAlignment="1">
      <alignment horizontal="right" vertical="center" wrapText="1" indent="1"/>
    </xf>
    <xf numFmtId="175" fontId="9" fillId="0" borderId="0" xfId="7" applyNumberFormat="1" applyFont="1" applyBorder="1" applyAlignment="1" applyProtection="1">
      <alignment horizontal="right" vertical="center" wrapText="1" indent="1"/>
      <protection locked="0"/>
    </xf>
    <xf numFmtId="175" fontId="15" fillId="0" borderId="0" xfId="5" quotePrefix="1" applyNumberFormat="1" applyFont="1" applyBorder="1" applyAlignment="1">
      <alignment horizontal="right" vertical="center" wrapText="1" indent="1"/>
    </xf>
    <xf numFmtId="165" fontId="8" fillId="0" borderId="0" xfId="7" applyNumberFormat="1" applyFont="1" applyBorder="1" applyAlignment="1">
      <alignment horizontal="right" vertical="center" wrapText="1" indent="1"/>
    </xf>
    <xf numFmtId="165" fontId="81" fillId="0" borderId="22" xfId="7" applyNumberFormat="1" applyFont="1" applyBorder="1" applyAlignment="1">
      <alignment horizontal="left" vertical="center"/>
    </xf>
    <xf numFmtId="165" fontId="5" fillId="0" borderId="0" xfId="7" applyNumberFormat="1" applyFont="1" applyAlignment="1">
      <alignment horizontal="center" vertical="center"/>
    </xf>
    <xf numFmtId="165" fontId="16" fillId="0" borderId="22" xfId="7" applyNumberFormat="1" applyFont="1" applyBorder="1" applyAlignment="1">
      <alignment horizontal="left" vertical="center"/>
    </xf>
    <xf numFmtId="165" fontId="16" fillId="0" borderId="22" xfId="7" applyNumberFormat="1" applyFont="1" applyBorder="1" applyAlignment="1">
      <alignment horizontal="left"/>
    </xf>
    <xf numFmtId="0" fontId="20" fillId="0" borderId="0" xfId="7" applyFont="1" applyAlignment="1">
      <alignment horizontal="center"/>
    </xf>
    <xf numFmtId="165" fontId="21" fillId="0" borderId="65" xfId="5" applyNumberFormat="1" applyFont="1" applyBorder="1" applyAlignment="1">
      <alignment horizontal="center" vertical="center" wrapText="1"/>
    </xf>
    <xf numFmtId="165" fontId="21" fillId="0" borderId="72" xfId="5" applyNumberFormat="1" applyFont="1" applyBorder="1" applyAlignment="1">
      <alignment horizontal="center" vertical="center" wrapText="1"/>
    </xf>
    <xf numFmtId="165" fontId="21" fillId="0" borderId="67" xfId="5" applyNumberFormat="1" applyFont="1" applyBorder="1" applyAlignment="1">
      <alignment horizontal="center" vertical="center" wrapText="1"/>
    </xf>
    <xf numFmtId="165" fontId="21" fillId="0" borderId="50" xfId="5" applyNumberFormat="1" applyFont="1" applyBorder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 wrapText="1"/>
    </xf>
    <xf numFmtId="165" fontId="76" fillId="0" borderId="22" xfId="5" applyNumberFormat="1" applyFont="1" applyBorder="1" applyAlignment="1">
      <alignment horizontal="center" vertical="center"/>
    </xf>
    <xf numFmtId="165" fontId="4" fillId="0" borderId="17" xfId="5" applyNumberFormat="1" applyFont="1" applyBorder="1" applyAlignment="1">
      <alignment horizontal="left" vertical="center" wrapText="1" indent="2"/>
    </xf>
    <xf numFmtId="165" fontId="4" fillId="0" borderId="15" xfId="5" applyNumberFormat="1" applyFont="1" applyBorder="1" applyAlignment="1">
      <alignment horizontal="left" vertical="center" wrapText="1" indent="2"/>
    </xf>
    <xf numFmtId="165" fontId="20" fillId="0" borderId="0" xfId="5" applyNumberFormat="1" applyFont="1" applyAlignment="1">
      <alignment horizontal="center" vertical="center" wrapText="1"/>
    </xf>
    <xf numFmtId="165" fontId="4" fillId="0" borderId="65" xfId="5" applyNumberFormat="1" applyFont="1" applyBorder="1" applyAlignment="1">
      <alignment horizontal="center" vertical="center" wrapText="1"/>
    </xf>
    <xf numFmtId="165" fontId="4" fillId="0" borderId="72" xfId="5" applyNumberFormat="1" applyFont="1" applyBorder="1" applyAlignment="1">
      <alignment horizontal="center" vertical="center" wrapText="1"/>
    </xf>
    <xf numFmtId="165" fontId="4" fillId="0" borderId="65" xfId="5" applyNumberFormat="1" applyFont="1" applyBorder="1" applyAlignment="1">
      <alignment horizontal="center" vertical="center"/>
    </xf>
    <xf numFmtId="165" fontId="4" fillId="0" borderId="72" xfId="5" applyNumberFormat="1" applyFont="1" applyBorder="1" applyAlignment="1">
      <alignment horizontal="center" vertical="center"/>
    </xf>
    <xf numFmtId="165" fontId="4" fillId="0" borderId="74" xfId="5" applyNumberFormat="1" applyFont="1" applyBorder="1" applyAlignment="1">
      <alignment horizontal="center" vertical="center"/>
    </xf>
    <xf numFmtId="165" fontId="4" fillId="0" borderId="56" xfId="5" applyNumberFormat="1" applyFont="1" applyBorder="1" applyAlignment="1">
      <alignment horizontal="center" vertical="center"/>
    </xf>
    <xf numFmtId="165" fontId="4" fillId="0" borderId="45" xfId="5" applyNumberFormat="1" applyFont="1" applyBorder="1" applyAlignment="1">
      <alignment horizontal="center" vertical="center"/>
    </xf>
    <xf numFmtId="0" fontId="26" fillId="0" borderId="0" xfId="5" applyFont="1" applyAlignment="1">
      <alignment horizontal="center" wrapText="1"/>
    </xf>
    <xf numFmtId="0" fontId="11" fillId="0" borderId="43" xfId="5" applyFont="1" applyBorder="1" applyAlignment="1">
      <alignment horizontal="justify" vertical="center" wrapText="1"/>
    </xf>
    <xf numFmtId="0" fontId="31" fillId="0" borderId="0" xfId="8" applyFont="1" applyAlignment="1">
      <alignment horizontal="left" vertical="center" wrapText="1"/>
    </xf>
    <xf numFmtId="14" fontId="31" fillId="0" borderId="58" xfId="9" applyNumberFormat="1" applyFont="1" applyBorder="1" applyAlignment="1">
      <alignment horizontal="center"/>
    </xf>
    <xf numFmtId="0" fontId="31" fillId="0" borderId="58" xfId="9" applyFont="1" applyBorder="1" applyAlignment="1">
      <alignment horizontal="center"/>
    </xf>
    <xf numFmtId="0" fontId="31" fillId="0" borderId="19" xfId="9" applyFont="1" applyBorder="1" applyAlignment="1">
      <alignment horizontal="center"/>
    </xf>
    <xf numFmtId="0" fontId="31" fillId="0" borderId="0" xfId="8" applyFont="1" applyAlignment="1">
      <alignment horizontal="center" vertical="center" wrapText="1"/>
    </xf>
    <xf numFmtId="0" fontId="31" fillId="0" borderId="0" xfId="9" applyFont="1" applyAlignment="1">
      <alignment horizontal="center"/>
    </xf>
    <xf numFmtId="14" fontId="31" fillId="0" borderId="0" xfId="9" applyNumberFormat="1" applyFont="1" applyAlignment="1">
      <alignment horizontal="center"/>
    </xf>
    <xf numFmtId="0" fontId="31" fillId="0" borderId="23" xfId="8" applyFont="1" applyBorder="1" applyAlignment="1">
      <alignment horizontal="center" vertical="center" wrapText="1"/>
    </xf>
    <xf numFmtId="0" fontId="31" fillId="0" borderId="20" xfId="8" applyFont="1" applyBorder="1" applyAlignment="1">
      <alignment horizontal="center" vertical="center" wrapText="1"/>
    </xf>
    <xf numFmtId="0" fontId="31" fillId="0" borderId="10" xfId="8" applyFont="1" applyBorder="1" applyAlignment="1">
      <alignment horizontal="center" vertical="center" wrapText="1"/>
    </xf>
    <xf numFmtId="0" fontId="31" fillId="0" borderId="56" xfId="9" applyFont="1" applyBorder="1" applyAlignment="1">
      <alignment horizontal="center"/>
    </xf>
    <xf numFmtId="0" fontId="31" fillId="0" borderId="45" xfId="9" applyFont="1" applyBorder="1" applyAlignment="1">
      <alignment horizontal="center"/>
    </xf>
    <xf numFmtId="0" fontId="31" fillId="0" borderId="73" xfId="9" applyFont="1" applyBorder="1" applyAlignment="1">
      <alignment horizontal="center"/>
    </xf>
    <xf numFmtId="0" fontId="31" fillId="0" borderId="62" xfId="9" applyFont="1" applyBorder="1" applyAlignment="1">
      <alignment horizontal="center"/>
    </xf>
    <xf numFmtId="0" fontId="31" fillId="0" borderId="33" xfId="9" applyFont="1" applyBorder="1" applyAlignment="1">
      <alignment horizontal="center"/>
    </xf>
    <xf numFmtId="14" fontId="31" fillId="0" borderId="39" xfId="9" applyNumberFormat="1" applyFont="1" applyBorder="1" applyAlignment="1">
      <alignment horizontal="center"/>
    </xf>
    <xf numFmtId="14" fontId="31" fillId="0" borderId="33" xfId="9" applyNumberFormat="1" applyFont="1" applyBorder="1" applyAlignment="1">
      <alignment horizontal="center"/>
    </xf>
    <xf numFmtId="0" fontId="0" fillId="0" borderId="56" xfId="0" applyBorder="1"/>
    <xf numFmtId="0" fontId="0" fillId="0" borderId="62" xfId="0" applyBorder="1"/>
    <xf numFmtId="0" fontId="0" fillId="0" borderId="7" xfId="0" applyBorder="1" applyAlignment="1">
      <alignment horizontal="left" wrapText="1"/>
    </xf>
    <xf numFmtId="0" fontId="77" fillId="0" borderId="71" xfId="13" applyFont="1" applyBorder="1" applyAlignment="1">
      <alignment horizontal="left"/>
    </xf>
    <xf numFmtId="0" fontId="78" fillId="0" borderId="0" xfId="13" applyFont="1" applyAlignment="1">
      <alignment horizontal="right"/>
    </xf>
    <xf numFmtId="0" fontId="50" fillId="0" borderId="0" xfId="15" applyFont="1" applyFill="1" applyAlignment="1" applyProtection="1">
      <alignment horizontal="right"/>
      <protection locked="0"/>
    </xf>
    <xf numFmtId="0" fontId="5" fillId="0" borderId="0" xfId="15" applyFont="1" applyFill="1" applyAlignment="1">
      <alignment horizontal="center" wrapText="1"/>
    </xf>
    <xf numFmtId="0" fontId="5" fillId="0" borderId="0" xfId="15" applyFont="1" applyFill="1" applyAlignment="1">
      <alignment horizontal="center"/>
    </xf>
    <xf numFmtId="0" fontId="5" fillId="0" borderId="17" xfId="15" applyFont="1" applyFill="1" applyBorder="1" applyAlignment="1">
      <alignment horizontal="center" vertical="center"/>
    </xf>
    <xf numFmtId="0" fontId="5" fillId="0" borderId="15" xfId="15" applyFont="1" applyFill="1" applyBorder="1" applyAlignment="1">
      <alignment horizontal="center" vertical="center"/>
    </xf>
    <xf numFmtId="0" fontId="5" fillId="0" borderId="48" xfId="15" applyFont="1" applyFill="1" applyBorder="1" applyAlignment="1">
      <alignment horizontal="center" vertical="center"/>
    </xf>
    <xf numFmtId="0" fontId="39" fillId="0" borderId="0" xfId="5" applyFont="1" applyFill="1" applyAlignment="1" applyProtection="1">
      <alignment horizontal="center" vertical="top" wrapText="1"/>
      <protection locked="0"/>
    </xf>
    <xf numFmtId="0" fontId="5" fillId="0" borderId="0" xfId="5" applyFont="1" applyFill="1" applyAlignment="1">
      <alignment horizontal="left"/>
    </xf>
    <xf numFmtId="0" fontId="1" fillId="0" borderId="0" xfId="5" applyFill="1" applyAlignment="1">
      <alignment horizontal="right"/>
    </xf>
    <xf numFmtId="0" fontId="79" fillId="0" borderId="0" xfId="0" applyFont="1" applyAlignment="1">
      <alignment horizontal="right"/>
    </xf>
    <xf numFmtId="0" fontId="26" fillId="0" borderId="0" xfId="19" applyFont="1" applyFill="1" applyAlignment="1" applyProtection="1">
      <alignment horizontal="center" vertical="center" wrapText="1"/>
    </xf>
    <xf numFmtId="0" fontId="54" fillId="0" borderId="0" xfId="19" applyFont="1" applyFill="1" applyBorder="1" applyAlignment="1" applyProtection="1">
      <alignment horizontal="right"/>
    </xf>
    <xf numFmtId="0" fontId="55" fillId="0" borderId="23" xfId="19" applyFont="1" applyFill="1" applyBorder="1" applyAlignment="1" applyProtection="1">
      <alignment horizontal="center" vertical="center" wrapText="1"/>
    </xf>
    <xf numFmtId="0" fontId="55" fillId="0" borderId="20" xfId="19" applyFont="1" applyFill="1" applyBorder="1" applyAlignment="1" applyProtection="1">
      <alignment horizontal="center" vertical="center" wrapText="1"/>
    </xf>
    <xf numFmtId="0" fontId="55" fillId="0" borderId="10" xfId="19" applyFont="1" applyFill="1" applyBorder="1" applyAlignment="1" applyProtection="1">
      <alignment horizontal="center" vertical="center" wrapText="1"/>
    </xf>
    <xf numFmtId="0" fontId="34" fillId="0" borderId="24" xfId="20" applyFont="1" applyFill="1" applyBorder="1" applyAlignment="1" applyProtection="1">
      <alignment horizontal="center" vertical="center" textRotation="90"/>
    </xf>
    <xf numFmtId="0" fontId="34" fillId="0" borderId="21" xfId="20" applyFont="1" applyFill="1" applyBorder="1" applyAlignment="1" applyProtection="1">
      <alignment horizontal="center" vertical="center" textRotation="90"/>
    </xf>
    <xf numFmtId="0" fontId="34" fillId="0" borderId="9" xfId="20" applyFont="1" applyFill="1" applyBorder="1" applyAlignment="1" applyProtection="1">
      <alignment horizontal="center" vertical="center" textRotation="90"/>
    </xf>
    <xf numFmtId="0" fontId="54" fillId="0" borderId="31" xfId="19" applyFont="1" applyFill="1" applyBorder="1" applyAlignment="1" applyProtection="1">
      <alignment horizontal="center" vertical="center" wrapText="1"/>
    </xf>
    <xf numFmtId="0" fontId="54" fillId="0" borderId="7" xfId="19" applyFont="1" applyFill="1" applyBorder="1" applyAlignment="1" applyProtection="1">
      <alignment horizontal="center" vertical="center" wrapText="1"/>
    </xf>
    <xf numFmtId="0" fontId="54" fillId="0" borderId="25" xfId="19" applyFont="1" applyFill="1" applyBorder="1" applyAlignment="1" applyProtection="1">
      <alignment horizontal="center" vertical="center" wrapText="1"/>
    </xf>
    <xf numFmtId="0" fontId="54" fillId="0" borderId="11" xfId="19" applyFont="1" applyFill="1" applyBorder="1" applyAlignment="1" applyProtection="1">
      <alignment horizontal="center" vertical="center" wrapText="1"/>
    </xf>
    <xf numFmtId="0" fontId="54" fillId="0" borderId="7" xfId="19" applyFont="1" applyFill="1" applyBorder="1" applyAlignment="1" applyProtection="1">
      <alignment horizontal="center" wrapText="1"/>
    </xf>
    <xf numFmtId="0" fontId="54" fillId="0" borderId="8" xfId="19" applyFont="1" applyFill="1" applyBorder="1" applyAlignment="1" applyProtection="1">
      <alignment horizontal="center" wrapText="1"/>
    </xf>
    <xf numFmtId="0" fontId="1" fillId="0" borderId="0" xfId="20" applyFill="1" applyAlignment="1" applyProtection="1">
      <alignment horizontal="right" vertical="center" wrapText="1"/>
    </xf>
    <xf numFmtId="0" fontId="30" fillId="0" borderId="0" xfId="19" applyFont="1" applyFill="1" applyAlignment="1" applyProtection="1">
      <alignment horizontal="center"/>
    </xf>
    <xf numFmtId="0" fontId="22" fillId="0" borderId="0" xfId="20" applyFont="1" applyFill="1" applyAlignment="1" applyProtection="1">
      <alignment horizontal="center" vertical="center" wrapText="1"/>
    </xf>
    <xf numFmtId="0" fontId="20" fillId="0" borderId="0" xfId="20" applyFont="1" applyFill="1" applyAlignment="1" applyProtection="1">
      <alignment horizontal="center" vertical="center" wrapText="1"/>
    </xf>
    <xf numFmtId="0" fontId="20" fillId="0" borderId="30" xfId="20" applyFont="1" applyFill="1" applyBorder="1" applyAlignment="1" applyProtection="1">
      <alignment horizontal="center" vertical="center" wrapText="1"/>
    </xf>
    <xf numFmtId="0" fontId="20" fillId="0" borderId="6" xfId="20" applyFont="1" applyFill="1" applyBorder="1" applyAlignment="1" applyProtection="1">
      <alignment horizontal="center" vertical="center" wrapText="1"/>
    </xf>
    <xf numFmtId="0" fontId="34" fillId="0" borderId="31" xfId="20" applyFont="1" applyFill="1" applyBorder="1" applyAlignment="1" applyProtection="1">
      <alignment horizontal="center" vertical="center" textRotation="90"/>
    </xf>
    <xf numFmtId="0" fontId="34" fillId="0" borderId="7" xfId="20" applyFont="1" applyFill="1" applyBorder="1" applyAlignment="1" applyProtection="1">
      <alignment horizontal="center" vertical="center" textRotation="90"/>
    </xf>
    <xf numFmtId="0" fontId="6" fillId="0" borderId="32" xfId="20" applyFont="1" applyFill="1" applyBorder="1" applyAlignment="1" applyProtection="1">
      <alignment horizontal="center" vertical="center" wrapText="1"/>
    </xf>
    <xf numFmtId="0" fontId="6" fillId="0" borderId="8" xfId="20" applyFont="1" applyFill="1" applyBorder="1" applyAlignment="1" applyProtection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6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horizontal="center" vertical="center"/>
    </xf>
    <xf numFmtId="0" fontId="15" fillId="0" borderId="17" xfId="19" applyFont="1" applyFill="1" applyBorder="1" applyAlignment="1">
      <alignment horizontal="left"/>
    </xf>
    <xf numFmtId="0" fontId="15" fillId="0" borderId="16" xfId="19" applyFont="1" applyFill="1" applyBorder="1" applyAlignment="1">
      <alignment horizontal="left"/>
    </xf>
    <xf numFmtId="3" fontId="30" fillId="0" borderId="0" xfId="19" applyNumberFormat="1" applyFont="1" applyFill="1" applyAlignment="1">
      <alignment horizontal="center"/>
    </xf>
    <xf numFmtId="0" fontId="80" fillId="0" borderId="0" xfId="19" applyFont="1" applyFill="1" applyAlignment="1">
      <alignment horizontal="right"/>
    </xf>
    <xf numFmtId="0" fontId="4" fillId="0" borderId="49" xfId="5" applyFont="1" applyFill="1" applyBorder="1" applyAlignment="1">
      <alignment horizontal="left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9" fillId="0" borderId="17" xfId="5" applyFont="1" applyFill="1" applyBorder="1" applyAlignment="1" applyProtection="1">
      <alignment horizontal="left" vertical="center"/>
    </xf>
    <xf numFmtId="0" fontId="9" fillId="0" borderId="16" xfId="5" applyFont="1" applyFill="1" applyBorder="1" applyAlignment="1" applyProtection="1">
      <alignment horizontal="left" vertical="center"/>
    </xf>
    <xf numFmtId="0" fontId="4" fillId="0" borderId="49" xfId="5" applyFont="1" applyFill="1" applyBorder="1" applyAlignment="1" applyProtection="1">
      <alignment horizontal="left" vertical="center" wrapText="1"/>
    </xf>
    <xf numFmtId="0" fontId="4" fillId="0" borderId="43" xfId="5" applyFont="1" applyFill="1" applyBorder="1" applyAlignment="1" applyProtection="1">
      <alignment horizontal="left" vertical="center" wrapText="1"/>
    </xf>
    <xf numFmtId="0" fontId="4" fillId="0" borderId="44" xfId="5" applyFont="1" applyFill="1" applyBorder="1" applyAlignment="1" applyProtection="1">
      <alignment horizontal="left" vertical="center" wrapText="1"/>
    </xf>
    <xf numFmtId="0" fontId="22" fillId="0" borderId="17" xfId="5" applyFont="1" applyFill="1" applyBorder="1" applyAlignment="1" applyProtection="1">
      <alignment horizontal="left" vertical="center"/>
    </xf>
    <xf numFmtId="0" fontId="22" fillId="0" borderId="16" xfId="5" applyFont="1" applyFill="1" applyBorder="1" applyAlignment="1" applyProtection="1">
      <alignment horizontal="left" vertical="center"/>
    </xf>
    <xf numFmtId="0" fontId="20" fillId="0" borderId="0" xfId="5" applyFont="1" applyFill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38" fillId="0" borderId="22" xfId="5" applyFont="1" applyFill="1" applyBorder="1" applyAlignment="1">
      <alignment horizontal="right"/>
    </xf>
    <xf numFmtId="0" fontId="4" fillId="0" borderId="4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/>
    </xf>
    <xf numFmtId="0" fontId="21" fillId="0" borderId="48" xfId="5" applyFont="1" applyFill="1" applyBorder="1" applyAlignment="1">
      <alignment horizontal="center"/>
    </xf>
    <xf numFmtId="0" fontId="4" fillId="0" borderId="25" xfId="5" applyFont="1" applyFill="1" applyBorder="1" applyAlignment="1">
      <alignment horizontal="center" vertical="center" wrapText="1"/>
    </xf>
    <xf numFmtId="0" fontId="4" fillId="0" borderId="55" xfId="5" applyFont="1" applyFill="1" applyBorder="1" applyAlignment="1">
      <alignment horizontal="center" vertical="center" wrapText="1"/>
    </xf>
    <xf numFmtId="0" fontId="1" fillId="0" borderId="22" xfId="5" applyFill="1" applyBorder="1" applyAlignment="1">
      <alignment horizontal="center"/>
    </xf>
    <xf numFmtId="0" fontId="11" fillId="0" borderId="43" xfId="5" applyFont="1" applyFill="1" applyBorder="1" applyAlignment="1">
      <alignment horizontal="justify" vertical="center" wrapText="1"/>
    </xf>
    <xf numFmtId="0" fontId="1" fillId="0" borderId="0" xfId="5" applyFill="1" applyAlignment="1">
      <alignment horizontal="right" vertical="center" wrapText="1"/>
    </xf>
    <xf numFmtId="165" fontId="20" fillId="0" borderId="22" xfId="5" applyNumberFormat="1" applyFont="1" applyFill="1" applyBorder="1" applyAlignment="1">
      <alignment horizontal="left" vertical="center" wrapText="1"/>
    </xf>
    <xf numFmtId="0" fontId="31" fillId="0" borderId="23" xfId="23" applyFont="1" applyBorder="1" applyAlignment="1">
      <alignment horizontal="center"/>
    </xf>
    <xf numFmtId="0" fontId="31" fillId="0" borderId="10" xfId="23" applyFont="1" applyBorder="1" applyAlignment="1">
      <alignment horizontal="center"/>
    </xf>
    <xf numFmtId="0" fontId="31" fillId="0" borderId="73" xfId="23" applyFont="1" applyBorder="1" applyAlignment="1">
      <alignment horizontal="center"/>
    </xf>
    <xf numFmtId="0" fontId="31" fillId="0" borderId="45" xfId="23" applyFont="1" applyBorder="1" applyAlignment="1">
      <alignment horizontal="center"/>
    </xf>
    <xf numFmtId="0" fontId="74" fillId="0" borderId="4" xfId="14" quotePrefix="1" applyFont="1" applyFill="1" applyBorder="1" applyAlignment="1">
      <alignment horizontal="center" vertical="center"/>
    </xf>
    <xf numFmtId="0" fontId="70" fillId="0" borderId="4" xfId="14" applyFont="1" applyFill="1" applyBorder="1" applyAlignment="1">
      <alignment horizontal="left" vertical="center" wrapText="1"/>
    </xf>
    <xf numFmtId="0" fontId="70" fillId="0" borderId="4" xfId="14" applyFont="1" applyFill="1" applyBorder="1" applyAlignment="1">
      <alignment horizontal="center" vertical="center" wrapText="1"/>
    </xf>
    <xf numFmtId="0" fontId="70" fillId="0" borderId="0" xfId="14" applyFont="1" applyFill="1" applyBorder="1" applyAlignment="1">
      <alignment horizontal="center" vertical="center" wrapText="1"/>
    </xf>
    <xf numFmtId="0" fontId="70" fillId="0" borderId="0" xfId="14" applyFont="1" applyFill="1" applyBorder="1" applyAlignment="1">
      <alignment horizontal="left" vertical="center" wrapText="1"/>
    </xf>
    <xf numFmtId="0" fontId="70" fillId="0" borderId="0" xfId="14" applyFont="1" applyFill="1" applyAlignment="1">
      <alignment horizontal="center"/>
    </xf>
    <xf numFmtId="49" fontId="75" fillId="4" borderId="39" xfId="14" applyNumberFormat="1" applyFont="1" applyFill="1" applyBorder="1" applyAlignment="1">
      <alignment horizontal="center" vertical="center"/>
    </xf>
    <xf numFmtId="49" fontId="75" fillId="4" borderId="33" xfId="14" applyNumberFormat="1" applyFont="1" applyFill="1" applyBorder="1" applyAlignment="1">
      <alignment horizontal="center" vertical="center"/>
    </xf>
    <xf numFmtId="0" fontId="73" fillId="4" borderId="39" xfId="14" applyFont="1" applyFill="1" applyBorder="1" applyAlignment="1">
      <alignment horizontal="left" vertical="center" wrapText="1"/>
    </xf>
    <xf numFmtId="0" fontId="73" fillId="4" borderId="58" xfId="14" applyFont="1" applyFill="1" applyBorder="1" applyAlignment="1">
      <alignment horizontal="left" vertical="center" wrapText="1"/>
    </xf>
    <xf numFmtId="0" fontId="73" fillId="4" borderId="33" xfId="14" applyFont="1" applyFill="1" applyBorder="1" applyAlignment="1">
      <alignment horizontal="left" vertical="center" wrapText="1"/>
    </xf>
    <xf numFmtId="3" fontId="73" fillId="4" borderId="39" xfId="14" applyNumberFormat="1" applyFont="1" applyFill="1" applyBorder="1" applyAlignment="1">
      <alignment horizontal="right" vertical="center" wrapText="1"/>
    </xf>
    <xf numFmtId="3" fontId="73" fillId="4" borderId="58" xfId="14" applyNumberFormat="1" applyFont="1" applyFill="1" applyBorder="1" applyAlignment="1">
      <alignment horizontal="right" vertical="center" wrapText="1"/>
    </xf>
    <xf numFmtId="3" fontId="73" fillId="4" borderId="33" xfId="14" applyNumberFormat="1" applyFont="1" applyFill="1" applyBorder="1" applyAlignment="1">
      <alignment horizontal="right" vertical="center" wrapText="1"/>
    </xf>
    <xf numFmtId="3" fontId="73" fillId="4" borderId="39" xfId="14" applyNumberFormat="1" applyFont="1" applyFill="1" applyBorder="1" applyAlignment="1">
      <alignment horizontal="right" vertical="center"/>
    </xf>
    <xf numFmtId="3" fontId="73" fillId="4" borderId="58" xfId="14" applyNumberFormat="1" applyFont="1" applyFill="1" applyBorder="1" applyAlignment="1">
      <alignment horizontal="right" vertical="center"/>
    </xf>
    <xf numFmtId="3" fontId="73" fillId="4" borderId="33" xfId="14" applyNumberFormat="1" applyFont="1" applyFill="1" applyBorder="1" applyAlignment="1">
      <alignment horizontal="right" vertical="center"/>
    </xf>
    <xf numFmtId="3" fontId="70" fillId="0" borderId="39" xfId="14" applyNumberFormat="1" applyFont="1" applyFill="1" applyBorder="1" applyAlignment="1">
      <alignment horizontal="right" vertical="center"/>
    </xf>
    <xf numFmtId="3" fontId="70" fillId="0" borderId="58" xfId="14" applyNumberFormat="1" applyFont="1" applyFill="1" applyBorder="1" applyAlignment="1">
      <alignment horizontal="right" vertical="center"/>
    </xf>
    <xf numFmtId="3" fontId="70" fillId="0" borderId="33" xfId="14" applyNumberFormat="1" applyFont="1" applyFill="1" applyBorder="1" applyAlignment="1">
      <alignment horizontal="right" vertical="center"/>
    </xf>
    <xf numFmtId="49" fontId="74" fillId="0" borderId="39" xfId="14" applyNumberFormat="1" applyFont="1" applyFill="1" applyBorder="1" applyAlignment="1">
      <alignment horizontal="center" vertical="center"/>
    </xf>
    <xf numFmtId="49" fontId="74" fillId="0" borderId="33" xfId="14" applyNumberFormat="1" applyFont="1" applyFill="1" applyBorder="1" applyAlignment="1">
      <alignment horizontal="center" vertical="center"/>
    </xf>
    <xf numFmtId="0" fontId="70" fillId="0" borderId="39" xfId="14" applyFont="1" applyFill="1" applyBorder="1" applyAlignment="1">
      <alignment horizontal="left" vertical="center" wrapText="1"/>
    </xf>
    <xf numFmtId="0" fontId="70" fillId="0" borderId="58" xfId="14" applyFont="1" applyFill="1" applyBorder="1" applyAlignment="1">
      <alignment horizontal="left" vertical="center" wrapText="1"/>
    </xf>
    <xf numFmtId="0" fontId="70" fillId="0" borderId="33" xfId="14" applyFont="1" applyFill="1" applyBorder="1" applyAlignment="1">
      <alignment horizontal="left" vertical="center" wrapText="1"/>
    </xf>
    <xf numFmtId="3" fontId="70" fillId="0" borderId="39" xfId="14" applyNumberFormat="1" applyFont="1" applyFill="1" applyBorder="1" applyAlignment="1">
      <alignment horizontal="right" vertical="center" wrapText="1"/>
    </xf>
    <xf numFmtId="3" fontId="70" fillId="0" borderId="58" xfId="14" applyNumberFormat="1" applyFont="1" applyFill="1" applyBorder="1" applyAlignment="1">
      <alignment horizontal="right" vertical="center" wrapText="1"/>
    </xf>
    <xf numFmtId="3" fontId="70" fillId="0" borderId="33" xfId="14" applyNumberFormat="1" applyFont="1" applyFill="1" applyBorder="1" applyAlignment="1">
      <alignment horizontal="right" vertical="center" wrapText="1"/>
    </xf>
    <xf numFmtId="1" fontId="70" fillId="0" borderId="39" xfId="14" applyNumberFormat="1" applyFont="1" applyFill="1" applyBorder="1" applyAlignment="1">
      <alignment horizontal="center" vertical="center"/>
    </xf>
    <xf numFmtId="1" fontId="70" fillId="0" borderId="33" xfId="14" applyNumberFormat="1" applyFont="1" applyFill="1" applyBorder="1" applyAlignment="1">
      <alignment horizontal="center" vertical="center"/>
    </xf>
    <xf numFmtId="0" fontId="70" fillId="0" borderId="39" xfId="14" applyFont="1" applyFill="1" applyBorder="1" applyAlignment="1">
      <alignment horizontal="center" vertical="center"/>
    </xf>
    <xf numFmtId="0" fontId="70" fillId="0" borderId="58" xfId="14" applyFont="1" applyFill="1" applyBorder="1" applyAlignment="1">
      <alignment horizontal="center" vertical="center"/>
    </xf>
    <xf numFmtId="0" fontId="70" fillId="0" borderId="33" xfId="14" applyFont="1" applyFill="1" applyBorder="1" applyAlignment="1">
      <alignment horizontal="center" vertical="center"/>
    </xf>
    <xf numFmtId="0" fontId="70" fillId="0" borderId="71" xfId="14" applyFont="1" applyFill="1" applyBorder="1" applyAlignment="1">
      <alignment horizontal="right" vertical="top"/>
    </xf>
    <xf numFmtId="0" fontId="71" fillId="0" borderId="71" xfId="14" applyFont="1" applyFill="1" applyBorder="1" applyAlignment="1">
      <alignment horizontal="right" vertical="top"/>
    </xf>
    <xf numFmtId="172" fontId="72" fillId="0" borderId="66" xfId="14" applyNumberFormat="1" applyFont="1" applyFill="1" applyBorder="1" applyAlignment="1">
      <alignment horizontal="center" vertical="center"/>
    </xf>
    <xf numFmtId="172" fontId="72" fillId="0" borderId="4" xfId="14" applyNumberFormat="1" applyFont="1" applyFill="1" applyBorder="1" applyAlignment="1">
      <alignment horizontal="center" vertical="center"/>
    </xf>
    <xf numFmtId="172" fontId="72" fillId="0" borderId="59" xfId="14" applyNumberFormat="1" applyFont="1" applyFill="1" applyBorder="1" applyAlignment="1">
      <alignment horizontal="center" vertical="center"/>
    </xf>
    <xf numFmtId="172" fontId="70" fillId="0" borderId="46" xfId="14" applyNumberFormat="1" applyFont="1" applyFill="1" applyBorder="1" applyAlignment="1">
      <alignment horizontal="center" vertical="center"/>
    </xf>
    <xf numFmtId="172" fontId="70" fillId="0" borderId="71" xfId="14" applyNumberFormat="1" applyFont="1" applyFill="1" applyBorder="1" applyAlignment="1">
      <alignment horizontal="center" vertical="center"/>
    </xf>
    <xf numFmtId="172" fontId="70" fillId="0" borderId="53" xfId="14" applyNumberFormat="1" applyFont="1" applyFill="1" applyBorder="1" applyAlignment="1">
      <alignment horizontal="center" vertical="center"/>
    </xf>
    <xf numFmtId="0" fontId="73" fillId="0" borderId="58" xfId="14" applyFont="1" applyFill="1" applyBorder="1" applyAlignment="1">
      <alignment horizontal="right"/>
    </xf>
    <xf numFmtId="172" fontId="73" fillId="0" borderId="66" xfId="14" applyNumberFormat="1" applyFont="1" applyFill="1" applyBorder="1" applyAlignment="1">
      <alignment horizontal="center" vertical="center" wrapText="1"/>
    </xf>
    <xf numFmtId="172" fontId="73" fillId="0" borderId="59" xfId="14" applyNumberFormat="1" applyFont="1" applyFill="1" applyBorder="1" applyAlignment="1">
      <alignment horizontal="center" vertical="center" wrapText="1"/>
    </xf>
    <xf numFmtId="172" fontId="73" fillId="0" borderId="46" xfId="14" applyNumberFormat="1" applyFont="1" applyFill="1" applyBorder="1" applyAlignment="1">
      <alignment horizontal="center" vertical="center" wrapText="1"/>
    </xf>
    <xf numFmtId="172" fontId="73" fillId="0" borderId="53" xfId="14" applyNumberFormat="1" applyFont="1" applyFill="1" applyBorder="1" applyAlignment="1">
      <alignment horizontal="center" vertical="center" wrapText="1"/>
    </xf>
    <xf numFmtId="0" fontId="73" fillId="0" borderId="39" xfId="14" applyFont="1" applyFill="1" applyBorder="1" applyAlignment="1">
      <alignment horizontal="center" vertical="center"/>
    </xf>
    <xf numFmtId="0" fontId="73" fillId="0" borderId="58" xfId="14" applyFont="1" applyFill="1" applyBorder="1" applyAlignment="1">
      <alignment horizontal="center" vertical="center"/>
    </xf>
    <xf numFmtId="0" fontId="73" fillId="0" borderId="33" xfId="14" applyFont="1" applyFill="1" applyBorder="1" applyAlignment="1">
      <alignment horizontal="center" vertical="center"/>
    </xf>
    <xf numFmtId="0" fontId="31" fillId="0" borderId="39" xfId="14" applyFont="1" applyBorder="1" applyAlignment="1">
      <alignment horizontal="center" vertical="center" wrapText="1"/>
    </xf>
    <xf numFmtId="0" fontId="31" fillId="0" borderId="58" xfId="14" applyFont="1" applyBorder="1" applyAlignment="1">
      <alignment horizontal="center" vertical="center" wrapText="1"/>
    </xf>
    <xf numFmtId="0" fontId="31" fillId="0" borderId="33" xfId="14" applyFont="1" applyBorder="1" applyAlignment="1">
      <alignment horizontal="center" vertical="center" wrapText="1"/>
    </xf>
    <xf numFmtId="0" fontId="31" fillId="0" borderId="39" xfId="14" applyFont="1" applyBorder="1" applyAlignment="1">
      <alignment horizontal="center" vertical="center"/>
    </xf>
    <xf numFmtId="0" fontId="31" fillId="0" borderId="58" xfId="14" applyFont="1" applyBorder="1" applyAlignment="1">
      <alignment horizontal="center" vertical="center"/>
    </xf>
    <xf numFmtId="0" fontId="31" fillId="0" borderId="33" xfId="14" applyFont="1" applyBorder="1" applyAlignment="1">
      <alignment horizontal="center" vertical="center"/>
    </xf>
  </cellXfs>
  <cellStyles count="25">
    <cellStyle name="Ezres" xfId="1" builtinId="3"/>
    <cellStyle name="Ezres 2" xfId="2"/>
    <cellStyle name="Ezres 2 2" xfId="16"/>
    <cellStyle name="Ezres 3" xfId="3"/>
    <cellStyle name="Ezres 4" xfId="4"/>
    <cellStyle name="Ezres 5" xfId="12"/>
    <cellStyle name="Ezres 5 2" xfId="21"/>
    <cellStyle name="Hiperhivatkozás" xfId="10"/>
    <cellStyle name="Hivatkozás" xfId="24" builtinId="8"/>
    <cellStyle name="Már látott hiperhivatkozás" xfId="11"/>
    <cellStyle name="Normál" xfId="0" builtinId="0"/>
    <cellStyle name="Normál 2" xfId="5"/>
    <cellStyle name="Normál 3" xfId="6"/>
    <cellStyle name="Normál 3 2" xfId="17"/>
    <cellStyle name="Normál 3_SZÖT Zárszámadás 2014." xfId="13"/>
    <cellStyle name="Normál 4" xfId="14"/>
    <cellStyle name="Normál 5" xfId="18"/>
    <cellStyle name="Normál_év végi létsz" xfId="23"/>
    <cellStyle name="Normál_KVRENMUNKA" xfId="7"/>
    <cellStyle name="Normál_Létszám(15. tábla) 2" xfId="8"/>
    <cellStyle name="Normál_Létszámtábla. (2) 2" xfId="9"/>
    <cellStyle name="Normál_minta" xfId="15"/>
    <cellStyle name="Normál_VAGYONK" xfId="20"/>
    <cellStyle name="Normál_VAGYONKIM" xfId="19"/>
    <cellStyle name="Százalék 2" xfId="2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</xdr:row>
      <xdr:rowOff>0</xdr:rowOff>
    </xdr:from>
    <xdr:to>
      <xdr:col>5</xdr:col>
      <xdr:colOff>0</xdr:colOff>
      <xdr:row>1</xdr:row>
      <xdr:rowOff>180975</xdr:rowOff>
    </xdr:to>
    <xdr:sp macro="" textlink="">
      <xdr:nvSpPr>
        <xdr:cNvPr id="2" name="Szövegdoboz 1">
          <a:extLst>
            <a:ext uri="{FF2B5EF4-FFF2-40B4-BE49-F238E27FC236}">
              <a16:creationId xmlns="" xmlns:a16="http://schemas.microsoft.com/office/drawing/2014/main" id="{79E49B32-C29B-4C51-A515-0AA15AFD5FE5}"/>
            </a:ext>
          </a:extLst>
        </xdr:cNvPr>
        <xdr:cNvSpPr txBox="1"/>
      </xdr:nvSpPr>
      <xdr:spPr>
        <a:xfrm>
          <a:off x="4600575" y="0"/>
          <a:ext cx="24193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hu-HU" sz="1000" i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8\K&#246;lts&#233;gvet&#233;s\2018.%20&#233;vi%20k&#246;lts&#233;gvet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852230622</v>
          </cell>
        </row>
        <row r="6">
          <cell r="D6">
            <v>254912723</v>
          </cell>
        </row>
        <row r="7">
          <cell r="D7">
            <v>292911351</v>
          </cell>
        </row>
        <row r="8">
          <cell r="D8">
            <v>285158668</v>
          </cell>
        </row>
        <row r="9">
          <cell r="D9">
            <v>19247880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44387000</v>
          </cell>
        </row>
        <row r="19">
          <cell r="D19">
            <v>29999999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1933878000</v>
          </cell>
        </row>
        <row r="25">
          <cell r="D25">
            <v>56000000</v>
          </cell>
        </row>
        <row r="26">
          <cell r="D26">
            <v>0</v>
          </cell>
        </row>
        <row r="27">
          <cell r="D27">
            <v>480500000</v>
          </cell>
        </row>
        <row r="28">
          <cell r="D28">
            <v>0</v>
          </cell>
        </row>
        <row r="29">
          <cell r="D29">
            <v>48500000</v>
          </cell>
        </row>
        <row r="30">
          <cell r="D30">
            <v>500000</v>
          </cell>
        </row>
        <row r="31">
          <cell r="D31">
            <v>1300000</v>
          </cell>
        </row>
        <row r="33">
          <cell r="D33">
            <v>0</v>
          </cell>
        </row>
        <row r="34">
          <cell r="D34">
            <v>84000</v>
          </cell>
        </row>
        <row r="35">
          <cell r="D35">
            <v>0</v>
          </cell>
        </row>
        <row r="36">
          <cell r="D36">
            <v>58500000</v>
          </cell>
        </row>
        <row r="37">
          <cell r="D37">
            <v>0</v>
          </cell>
        </row>
        <row r="38">
          <cell r="D38">
            <v>23000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157408000</v>
          </cell>
        </row>
        <row r="44">
          <cell r="D44">
            <v>0</v>
          </cell>
        </row>
        <row r="45">
          <cell r="D45">
            <v>22000000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72">
          <cell r="D72">
            <v>1702614858.3999999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93">
          <cell r="D93">
            <v>656962000</v>
          </cell>
        </row>
        <row r="94">
          <cell r="D94">
            <v>139798000</v>
          </cell>
        </row>
        <row r="95">
          <cell r="D95">
            <v>853500000</v>
          </cell>
        </row>
        <row r="96">
          <cell r="D96">
            <v>15219000</v>
          </cell>
        </row>
        <row r="97">
          <cell r="D97">
            <v>259809056</v>
          </cell>
        </row>
        <row r="99">
          <cell r="D99">
            <v>15077457</v>
          </cell>
        </row>
        <row r="100">
          <cell r="D100">
            <v>293315715</v>
          </cell>
        </row>
        <row r="101">
          <cell r="D101">
            <v>8000000</v>
          </cell>
        </row>
        <row r="103">
          <cell r="D103">
            <v>2053810000</v>
          </cell>
        </row>
        <row r="104">
          <cell r="D104">
            <v>1993262000</v>
          </cell>
        </row>
        <row r="105">
          <cell r="D105">
            <v>1047759000</v>
          </cell>
        </row>
        <row r="106">
          <cell r="D106">
            <v>719852000</v>
          </cell>
        </row>
        <row r="107">
          <cell r="D107">
            <v>4000000</v>
          </cell>
        </row>
        <row r="110">
          <cell r="D110">
            <v>10645000</v>
          </cell>
        </row>
        <row r="122">
          <cell r="D122">
            <v>30030251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tartnewwin('https://gazd-a-20.asp.lgov.hu/gazd-szakadat/APPS/etriusz-v3/php/cella_osszesito_megjelenito_2.php?=1LJZkxQBj0wA2LQBuS2KGAyWj0mp1OKn0gJM0WKMzNQZjxQA9xaWjNQZ00QrzHQZ1ZGCxyJMfyzMzHwMkRGB4NGC2LwA4RJLsA1H8o1p1=','',880,660);setEnableTimer(100);" TargetMode="External"/><Relationship Id="rId21" Type="http://schemas.openxmlformats.org/officeDocument/2006/relationships/hyperlink" Target="javascript:startnewwin('https://gazd-a-20.asp.lgov.hu/gazd-szakadat/APPS/etriusz-v3/php/cella_osszesito_megjelenito_2.php?=3DGMvW2Lm0wAzqmAjLmKGAyWj0mp1OKn0gJM0WKMzNQZjRGZ9xaWjNQZ00QrzHQZ1ZGCxyJMfyzMzpQAyWzLwAGC2L2A3NwAsA1Hr6491=','',880,660);setEnableTimer(100);" TargetMode="External"/><Relationship Id="rId42" Type="http://schemas.openxmlformats.org/officeDocument/2006/relationships/hyperlink" Target="javascript:startnewwin('https://gazd-a-20.asp.lgov.hu/gazd-szakadat/APPS/etriusz-v3/php/cella_osszesito_megjelenito_2.php?=yImZkZmZv1GB3DmZuWmKGAyWj0mp1OKn0gJM0WKMzNQZjNwZ9xaWjNQZ00QrzHQZ1ZGCxyJMfyzMzHJAmRmZmVJC5pQAmRzZsA1Hr4411=','',880,660);setEnableTimer(100);" TargetMode="External"/><Relationship Id="rId63" Type="http://schemas.openxmlformats.org/officeDocument/2006/relationships/hyperlink" Target="javascript:startnewwin('https://gazd-a-20.asp.lgov.hu/gazd-szakadat/APPS/etriusz-v3/php/cella_osszesito_megjelenito_2.php?=1xwLlVQZ50wZvuGAmZmKGAyWj0mp1OKn0gJM0WKMzNQZjpwZ9xaWjNQZ00QrzHQZ1ZGCxyJMfyzMzHGBvWwZjxGClVTB1ZmZsA1H7n491=','',880,660);setEnableTimer(100);" TargetMode="External"/><Relationship Id="rId84" Type="http://schemas.openxmlformats.org/officeDocument/2006/relationships/hyperlink" Target="javascript:startnewwin('https://gazd-a-20.asp.lgov.hu/gazd-szakadat/APPS/etriusz-v3/php/cella_osszesito_megjelenito_2.php?=jxwL2V2A10wAmDGAuS2KGAyWj0mp1OKn0gJM0WKMzNQZjLmZ9xaWjNQZ00QrzHQZ1ZGCxyJMfyzMzNGBvMwL3HGC2ZQA1RJLsA1H5q121=','',880,660);setEnableTimer(100);" TargetMode="External"/><Relationship Id="rId138" Type="http://schemas.openxmlformats.org/officeDocument/2006/relationships/hyperlink" Target="javascript:startnewwin('https://gazd-a-20.asp.lgov.hu/gazd-szakadat/APPS/etriusz-v3/php/cella_osszesito_megjelenito_2.php?=5HwM1HTZm0GB5HwLzWmKGAyWj0mp1OKn0gJM0WKMzNQZjNwA9xaWjNQZ00QrzHQZ1ZGCxyJMfyzMzxGAzIGMjZGC5xGAvMzZsA1Hqrso1=','',880,660);setEnableTimer(100);" TargetMode="External"/><Relationship Id="rId159" Type="http://schemas.openxmlformats.org/officeDocument/2006/relationships/hyperlink" Target="javascript:startnewwin('https://gazd-a-20.asp.lgov.hu/gazd-szakadat/APPS/etriusz-v3/php/cella_osszesito_megjelenito_2.php?=zWGBuI2Zx1wM2RQM2ZmKGAyWj0mp1OKn0gJM0WKMzNQZjpwA9xaWjNQZ00QrzHQZ1ZGCxyJMfyzMzLzZ5RJMmDJCzMGZxMmZsA1H08831=','',880,660);setEnableTimer(100);" TargetMode="External"/><Relationship Id="rId170" Type="http://schemas.openxmlformats.org/officeDocument/2006/relationships/hyperlink" Target="javascript:startnewwin('https://gazd-a-20.asp.lgov.hu/gazd-szakadat/APPS/etriusz-v3/php/cella_osszesito_megjelenito_2.php?=lVJLwEGM00wL1LJMkLmKGAyWj0mp1OKn0gJM0WKMzNQZjVmA9xaWjNQZ00QrzHQZ1ZGCxyJMfyzMzVwLuATAyEGCvIwMySwAsA1H0q711=','',880,660);setEnableTimer(100);" TargetMode="External"/><Relationship Id="rId191" Type="http://schemas.openxmlformats.org/officeDocument/2006/relationships/hyperlink" Target="javascript:startnewwin('https://gazd-a-20.asp.lgov.hu/gazd-szakadat/APPS/etriusz-v3/php/cella_osszesito_megjelenito_2.php?=jLGMxSGZy1QM5HmL5DmKGAyWj0mp1OKn0gJM0WKMzNQZjxmA9xaWjNQZ00QrzHQZ1ZGCxyJMfyzMzNwAyEJZkHJCxyGAwyQAsA1Hq5p61=','',880,660);setEnableTimer(100);" TargetMode="External"/><Relationship Id="rId205" Type="http://schemas.openxmlformats.org/officeDocument/2006/relationships/hyperlink" Target="javascript:startnewwin('https://gazd-a-20.asp.lgov.hu/gazd-szakadat/APPS/etriusz-v3/php/cella_kaszper_atemeles_megjelenito.php?=jD2A3L2Lj0GA5ZJZwA2KGAyWk0wLg92MsAKL0yJouc3pcg2KeITqlIzWj0mp1OKn0gJM0WKMzNQZjDQB9xaWjNQZm0QrzHQZ1ZGCxyJMfyzMzNQM3pwMwOGC1xmLkZ2LsA1H07os1=','',880,660);setEnableTimer(100);" TargetMode="External"/><Relationship Id="rId226" Type="http://schemas.openxmlformats.org/officeDocument/2006/relationships/hyperlink" Target="javascript:startnewwin('https://gazd-a-20.asp.lgov.hu/gazd-szakadat/APPS/etriusz-v3/php/cella_kaszper_atemeles_megjelenito.php?=wSzMvI2A10wA2pwA0NmKGAyWk0wLg92MsAKL0yJouc3pcg2KeITqlIzWj0mp1OKn0gJM0WKMzNQZjZGB9xaWjNQZm0QrzHQZ1ZGCxyJMfyzMzZJLzWJM3HGC2LmA2DQZsA1Hrn581=','',880,660);setEnableTimer(100);" TargetMode="External"/><Relationship Id="rId247" Type="http://schemas.openxmlformats.org/officeDocument/2006/relationships/hyperlink" Target="javascript:startnewwin('https://gazd-a-20.asp.lgov.hu/gazd-szakadat/APPS/etriusz-v3/php/cella_kaszper_atemeles_megjelenito.php?===tLkH2Z1HQM9ZGZwMQMx91HGMFZ9VJoiq2KmSTqc1JL6AKne91nyEapyMPZ9ZKqjyTqeITqlIzWjNQZjNGZ9xaWjNQZm0QrzHQZ1ZGCxyJMfyzMzVJZyAGA1DJCmRmL2DTMsA1Hr7so1===','',880,660);setEnableTimer(100);" TargetMode="External"/><Relationship Id="rId107" Type="http://schemas.openxmlformats.org/officeDocument/2006/relationships/hyperlink" Target="javascript:startnewwin('https://gazd-a-20.asp.lgov.hu/gazd-szakadat/APPS/etriusz-v3/php/cella_osszesito_megjelenito_2.php?=2H2AuMTAm0wMuIwLzA2KGAyWj0mp1OKn0gJM0WKMzNQZjLQA9xaWjNQZm0QrzHQZ1ZGCxyJMfyzMzLGM3RzM0ZGCzSJAvM2LsA1H21641=','',880,660);setEnableTimer(100);" TargetMode="External"/><Relationship Id="rId268" Type="http://schemas.openxmlformats.org/officeDocument/2006/relationships/hyperlink" Target="javascript:startnewwin('https://gazd-a-20.asp.lgov.hu/gazd-szakadat/APPS/etriusz-v3/php/cella_osszesito_megjelenito_2.php?===tAmHGMkxQA9pwAuWTMz91HGMPZ9ZKqjyTqeITqlIzWjNQZjRGZ9xaWjNQZ00QrzHQZ1ZGCxyJMfyzMzLmZ1HJZ5DGC3LGLvEzMsA1Hns871===','',880,660);setEnableTimer(100);" TargetMode="External"/><Relationship Id="rId11" Type="http://schemas.openxmlformats.org/officeDocument/2006/relationships/hyperlink" Target="javascript:startnewwin('https://gazd-a-20.asp.lgov.hu/gazd-szakadat/APPS/etriusz-v3/php/cella_osszesito_megjelenito_2.php?==HGMzAGLyqGCyMzMvAwMsA1HzNGCmIUpcE3nyEapyMPZjNmA9xaWjNQZ00QrzHQZ1ZGCxyJMfyzMzHGMzAGLyqGCyMzMvAwMsA1H4o321==','',880,660);setEnableTimer(100);" TargetMode="External"/><Relationship Id="rId32" Type="http://schemas.openxmlformats.org/officeDocument/2006/relationships/hyperlink" Target="javascript:startnewwin('https://gazd-a-20.asp.lgov.hu/gazd-szakadat/APPS/etriusz-v3/php/cella_osszesito_megjelenito_2.php?=mDwMlDGZz1QZ3VmAuAmKGAyWj0mp1OKn0gJM0WKMzNQZjLGZ9xaWjNQZ00QrzHQZ1ZGCxyJMfyzMzZQAzWQAkLJCjpwZ3R2ZsA1H9qro1=','',880,660);setEnableTimer(100);" TargetMode="External"/><Relationship Id="rId53" Type="http://schemas.openxmlformats.org/officeDocument/2006/relationships/hyperlink" Target="javascript:startnewwin('https://gazd-a-20.asp.lgov.hu/gazd-szakadat/APPS/etriusz-v3/php/cella_kaszper_atemeles_megjelenito.php?=wqmLkHJBx1mAuM2LwOmKGAyWk0wLg92MsAKL0yJouc3pcg2KeITqlIzWj0mp1OKn0gJM0WKMzNQZjDwZ9xaWjNQZm0QrzHQZ1ZGCxyJMfyzMzZ2AwSGM5DJC3RzMwATZsA1H7o911=','',880,660);setEnableTimer(100);" TargetMode="External"/><Relationship Id="rId74" Type="http://schemas.openxmlformats.org/officeDocument/2006/relationships/hyperlink" Target="javascript:startnewwin('https://gazd-a-20.asp.lgov.hu/gazd-szakadat/APPS/etriusz-v3/php/cella_kaszper_atemeles_megjelenito.php?=3VzAuIzAk0mAlHQAyS2KGAyWk0wLg92MsAKL0yJouc3pcg2KeITqlIzWj0mp1OKn0gJM0WKMzNQZjRmZ9xaWjNQZm0QrzHQZ1ZGCxyJMfyzMzpwL2RJM2RGC3VGA0HJLsA1Hn7931=','',880,660);setEnableTimer(100);" TargetMode="External"/><Relationship Id="rId128" Type="http://schemas.openxmlformats.org/officeDocument/2006/relationships/hyperlink" Target="javascript:startnewwin('https://gazd-a-20.asp.lgov.hu/gazd-szakadat/APPS/etriusz-v3/php/cella_osszesito_megjelenito_2.php?=jHJBmHGMw1GAjNGM4VmKGAyWj0mp1OKn0gJM0WKMzNQZjDGA9xaWjNQZ00QrzHQZ1ZGCxyJMfyzMzNGM5ZGAyAJC1NQZyuwZsA1H3q861=','',880,660);setEnableTimer(100);" TargetMode="External"/><Relationship Id="rId149" Type="http://schemas.openxmlformats.org/officeDocument/2006/relationships/hyperlink" Target="javascript:startnewwin('https://gazd-a-20.asp.lgov.hu/gazd-szakadat/APPS/etriusz-v3/php/cella_kaszper_atemeles_megjelenito.php?=0RwMvEzA10wM5LTBvA2KGAyWk0wLg92MsAKL0yJouc3pcg2KeITqlIzWj0mp1OKn0gJM0WKMzNQZjDwA9xaWjNQZm0QrzHQZ1ZGCxyJMfyzMzDGZzWTM2HGCzywM4V2LsA1H55pr1=','',880,660);setEnableTimer(100);" TargetMode="External"/><Relationship Id="rId5" Type="http://schemas.openxmlformats.org/officeDocument/2006/relationships/hyperlink" Target="javascript:startnewwin('https://gazd-a-20.asp.lgov.hu/gazd-szakadat/APPS/etriusz-v3/php/cella_osszesito_megjelenito_2.php?==HQA1tGZ1LGCwE2AvWmLsA1HzNGCmIUpcE3nyEapyMPZjNQA9xaWjNQZm0QrzHQZ1ZGCxyJMfyzMzHQA1tGZ1LGCwE2AvWmLsA1H74441==','',880,660);setEnableTimer(100);" TargetMode="External"/><Relationship Id="rId95" Type="http://schemas.openxmlformats.org/officeDocument/2006/relationships/hyperlink" Target="javascript:startnewwin('https://gazd-a-20.asp.lgov.hu/gazd-szakadat/APPS/etriusz-v3/php/cella_kaszper_atemeles_megjelenito.php?=1RzAyuGBy1QBvW2L3H2KGAyWk0wLg92MsAKL0yJouc3pcg2KeITqlIzWj0mp1OKn0gJM0WKMzNQZjVQA9xaWjNQZm0QrzHQZ1ZGCxyJMfyzMzHGL2HTB5HJC4VzLwqGMsA1H274p1=','',880,660);setEnableTimer(100);" TargetMode="External"/><Relationship Id="rId160" Type="http://schemas.openxmlformats.org/officeDocument/2006/relationships/hyperlink" Target="javascript:startnewwin('https://gazd-a-20.asp.lgov.hu/gazd-szakadat/APPS/etriusz-v3/php/cella_osszesito_megjelenito_2.php?=mRJBkZTA50QMzOGB3HmKGAyWj0mp1OKn0gJM0WKMzNQZjtwA9xaWjNQZl0QrzHQZ1ZGCxyJMfyzMzZGL5RmL0xGCxMTZ5pGAsA1H60o11=','',880,660);setEnableTimer(100);" TargetMode="External"/><Relationship Id="rId181" Type="http://schemas.openxmlformats.org/officeDocument/2006/relationships/hyperlink" Target="javascript:startnewwin('https://gazd-a-20.asp.lgov.hu/gazd-szakadat/APPS/etriusz-v3/php/cella_osszesito_megjelenito_2.php?=0D2ZmtGZj0GZvIzAvS2KGAyWj0mp1OKn0gJM0WKMzNQZjLmA9xaWjNQZm0QrzHQZ1ZGCxyJMfyzMzDQMmZQBkNGCkVJM2VJLsA1Hsor91=','',880,660);setEnableTimer(100);" TargetMode="External"/><Relationship Id="rId216" Type="http://schemas.openxmlformats.org/officeDocument/2006/relationships/hyperlink" Target="javascript:startnewwin('https://gazd-a-20.asp.lgov.hu/gazd-szakadat/APPS/etriusz-v3/php/cella_osszesito_megjelenito_2.php?=vEJZ1RwZ30GZ2tmZ2Z2KGAyWj0mp1OKn0gJM0WKMzNQZjNGB9xaWjNQZl0QrzHQZ1ZGCxyJMfyzMzVTMkHGZlpGCkLQBmLmLsA1Ho77o1=','',880,660);setEnableTimer(100);" TargetMode="External"/><Relationship Id="rId237" Type="http://schemas.openxmlformats.org/officeDocument/2006/relationships/hyperlink" Target="javascript:startnewwin('https://gazd-a-20.asp.lgov.hu/gazd-szakadat/APPS/etriusz-v3/php/cella_osszesito_megjelenito_2.php?=uqGZwW2Ll0GL5RmAmtmKGAyWj0mp1OKn0gJM0WKMzNQZjpGB9xaWjNQZl0QrzHQZ1ZGCxyJMfyzMzR2AkZzLwWGCuyGZ3ZQBsA1H39q41=','',880,660);setEnableTimer(100);" TargetMode="External"/><Relationship Id="rId258" Type="http://schemas.openxmlformats.org/officeDocument/2006/relationships/hyperlink" Target="javascript:startnewwin('https://gazd-a-20.asp.lgov.hu/gazd-szakadat/APPS/etriusz-v3/php/cella_kaszper_atemeles_megjelenito.php?===jZ3NQByWTZ9RzZyWTZm81HGMFZ9VJoiq2KmSTqc1JL6AKne91nyEapyMPZ9ZKqjyTqeITqlIzWjNQZ2NGZ9xaWjNQZl0QrzHQZ1ZGCxyJMfyzMzZmAjtGMvOGCuWGMvOmZsA1H6s1n1===','',880,660);setEnableTimer(100);" TargetMode="External"/><Relationship Id="rId22" Type="http://schemas.openxmlformats.org/officeDocument/2006/relationships/hyperlink" Target="javascript:startnewwin('https://gazd-a-20.asp.lgov.hu/gazd-szakadat/APPS/etriusz-v3/php/cella_osszesito_megjelenito_2.php?=3pmAwOGB00GAuWTZyM2KGAyWj0mp1OKn0gJM0WKMzNQZjVGZ9xaWjNQZ00QrzHQZ1ZGCxyJMfyzMzpmA3ZTZ5DGC1RzLjHzMsA1H2snq1=','',880,660);setEnableTimer(100);" TargetMode="External"/><Relationship Id="rId43" Type="http://schemas.openxmlformats.org/officeDocument/2006/relationships/hyperlink" Target="javascript:startnewwin('https://gazd-a-20.asp.lgov.hu/gazd-szakadat/APPS/etriusz-v3/php/cella_osszesito_megjelenito_2.php?=vIGMwMGAx1wZ4LQB5H2KGAyWj0mp1OKn0gJM0WKMzNQZjRwZ9xaWjNQZl0QrzHQZ1ZGCxyJMfyzMzVJAyAzA1DJCltwA4xGMsA1H34sq1=','',880,660);setEnableTimer(100);" TargetMode="External"/><Relationship Id="rId64" Type="http://schemas.openxmlformats.org/officeDocument/2006/relationships/hyperlink" Target="javascript:startnewwin('https://gazd-a-20.asp.lgov.hu/gazd-szakadat/APPS/etriusz-v3/php/cella_kaszper_atemeles_megjelenito.php?=3ZQZyW2Zw1mLuWwZ1LmKGAyWk0wLg92MsAKL0yJouc3pcg2KeITqlIzWj0mp1OKn0gJM0WKMzNQZjtwZ9xaWjNQZl0QrzHQZ1ZGCxyJMfyzMzpmZjHzLmZJCwSzZlHwAsA1H829n1=','',880,660);setEnableTimer(100);" TargetMode="External"/><Relationship Id="rId118" Type="http://schemas.openxmlformats.org/officeDocument/2006/relationships/hyperlink" Target="javascript:startnewwin('https://gazd-a-20.asp.lgov.hu/gazd-szakadat/APPS/etriusz-v3/php/cella_kaszper_atemeles_megjelenito.php?=3VGB5twL40QMwIQZlHmKGAyWk0wLg92MsAKL0yJouc3pcg2KeITqlIzWj0mp1OKn0gJM0WKMzNQZjNGA9xaWjNQZl0QrzHQZ1ZGCxyJMfyzMzpwZ5xQBvuGCxAJAjVGAsA1H03p21=','',880,660);setEnableTimer(100);" TargetMode="External"/><Relationship Id="rId139" Type="http://schemas.openxmlformats.org/officeDocument/2006/relationships/hyperlink" Target="javascript:startnewwin('https://gazd-a-20.asp.lgov.hu/gazd-szakadat/APPS/etriusz-v3/php/cella_osszesito_megjelenito_2.php?=kLmAxuGM30wA2H2LuE2KGAyWj0mp1OKn0gJM0WKMzNQZjRwA9xaWjNQZl0QrzHQZ1ZGCxyJMfyzMzRwA3DTByqGC2LGMwSTMsA1H74611=','',880,660);setEnableTimer(100);" TargetMode="External"/><Relationship Id="rId85" Type="http://schemas.openxmlformats.org/officeDocument/2006/relationships/hyperlink" Target="javascript:startnewwin('https://gazd-a-20.asp.lgov.hu/gazd-szakadat/APPS/etriusz-v3/php/cella_osszesito_megjelenito_2.php?=yAGAmpwM40GZ0xQBxM2KGAyWj0mp1OKn0gJM0WKMzNQZjpmZ9xaWjNQZ00QrzHQZ1ZGCxyJMfyzMzH2Z1ZmAzuGCkDGB4DzMsA1Hqq041=','',880,660);setEnableTimer(100);" TargetMode="External"/><Relationship Id="rId150" Type="http://schemas.openxmlformats.org/officeDocument/2006/relationships/hyperlink" Target="javascript:startnewwin('https://gazd-a-20.asp.lgov.hu/gazd-szakadat/APPS/etriusz-v3/php/cella_osszesito_megjelenito_2.php?=uEQB2pQMy1wZ4HTZmV2KGAyWj0mp1OKn0gJM0WKMzNQZjDwA9xaWjNQZ00QrzHQZ1ZGCxyJMfyzMzRTA4LmAxIJCltGMjZwLsA1H524q1=','',880,660);setEnableTimer(100);" TargetMode="External"/><Relationship Id="rId171" Type="http://schemas.openxmlformats.org/officeDocument/2006/relationships/hyperlink" Target="javascript:startnewwin('https://gazd-a-20.asp.lgov.hu/gazd-szakadat/APPS/etriusz-v3/php/cella_osszesito_megjelenito_2.php?=uSJZ0VQBu1mZlVmZ5VmKGAyWj0mp1OKn0gJM0WKMzNQZjZmA9xaWjNQZl0QrzHQZ1ZGCxyJMfyzMzRJLkDwZ4RJCmVwZmxwZsA1H10n81=','',880,660);setEnableTimer(100);" TargetMode="External"/><Relationship Id="rId192" Type="http://schemas.openxmlformats.org/officeDocument/2006/relationships/hyperlink" Target="javascript:startnewwin('https://gazd-a-20.asp.lgov.hu/gazd-szakadat/APPS/etriusz-v3/php/cella_kaszper_atemeles_megjelenito.php?=zSQAyWJLu1GZ4H2AkZmKGAyWk0wLg92MsAKL0yJouc3pcg2KeITqlIzWj0mp1OKn0gJM0WKMzNQZjNQB9xaWjNQZl0QrzHQZ1ZGCxyJMfyzMzLJZ0HzLuSJCktGM3RmZsA1Hr21s1=','',880,660);setEnableTimer(100);" TargetMode="External"/><Relationship Id="rId206" Type="http://schemas.openxmlformats.org/officeDocument/2006/relationships/hyperlink" Target="javascript:startnewwin('https://gazd-a-20.asp.lgov.hu/gazd-szakadat/APPS/etriusz-v3/php/cella_osszesito_megjelenito_2.php?=uMTM2RzL20GLuM2LzOmKGAyWj0mp1OKn0gJM0WKMzNQZjDQB9xaWjNQZ00QrzHQZ1ZGCxyJMfyzMzRzMxMGLvMGCuSzMwMTZsA1Hrq0p1=','',880,660);setEnableTimer(100);" TargetMode="External"/><Relationship Id="rId227" Type="http://schemas.openxmlformats.org/officeDocument/2006/relationships/hyperlink" Target="javascript:startnewwin('https://gazd-a-20.asp.lgov.hu/gazd-szakadat/APPS/etriusz-v3/php/cella_osszesito_megjelenito_2.php?=jLmL5RwAm0wZjRwZmRmKGAyWj0mp1OKn0gJM0WKMzNQZjZGB9xaWjNQZ00QrzHQZ1ZGCxyJMfyzMzNwAwyGZ2ZGClNGZlZGZsA1H0or11=','',880,660);setEnableTimer(100);" TargetMode="External"/><Relationship Id="rId248" Type="http://schemas.openxmlformats.org/officeDocument/2006/relationships/hyperlink" Target="javascript:startnewwin('https://gazd-a-20.asp.lgov.hu/gazd-szakadat/APPS/etriusz-v3/php/cella_osszesito_megjelenito_2.php?===jLuEJM1HmL9DJAkHTMw91HGMPZ9ZKqjyTqeITqlIzWjNQZjNGZ9xaWjNQZ00QrzHQZ1ZGCxyJMfyzMzZJLxIJA1ZJCxIGZyE2LsA1Hop201===','',880,660);setEnableTimer(100);" TargetMode="External"/><Relationship Id="rId269" Type="http://schemas.openxmlformats.org/officeDocument/2006/relationships/hyperlink" Target="javascript:startnewwin('https://gazd-a-20.asp.lgov.hu/gazd-szakadat/APPS/etriusz-v3/php/cella_kaszper_atemeles_megjelenito.php?===NM1RmAvITZ9ZGL5V2Am81HGMFZ9VJoiq2KmSTqc1JL6AKne91nyEapyMPZ9ZKqjyTqeITqlIzWjNQZkRGZ9xaWjNQZl0QrzHQZ1ZGCxyJMfyzMzDJAkpwLyOGCmRJBvqmZsA1H460r1===','',880,660);setEnableTimer(100);" TargetMode="External"/><Relationship Id="rId12" Type="http://schemas.openxmlformats.org/officeDocument/2006/relationships/hyperlink" Target="javascript:startnewwin('https://gazd-a-20.asp.lgov.hu/gazd-szakadat/APPS/etriusz-v3/php/cella_kaszper_atemeles_megjelenito.php?==tQA1RGAmRJC3RzL2DwLsA1HzRGCv12oa91puEKngSzrmy2nsgJM0WKMzNGCmIUpcE3nyEapyMPZjNQB9xaWjNQZl0QrzHQZ1ZGCxyJMfyzMztQA1RGAmRJC3RzL2DwLsA1H29q11==','',880,660);setEnableTimer(100);" TargetMode="External"/><Relationship Id="rId33" Type="http://schemas.openxmlformats.org/officeDocument/2006/relationships/hyperlink" Target="javascript:startnewwin('https://gazd-a-20.asp.lgov.hu/gazd-szakadat/APPS/etriusz-v3/php/cella_osszesito_megjelenito_2.php?=zyQAyWTMu1QA4DzLjxmKGAyWj0mp1OKn0gJM0WKMzNQZjpGZ9xaWjNQZ00QrzHQZ1ZGCxyJMfyzMzLJB0HzLxSJC0tQMvOGBsA1H7p3o1=','',880,660);setEnableTimer(100);" TargetMode="External"/><Relationship Id="rId108" Type="http://schemas.openxmlformats.org/officeDocument/2006/relationships/hyperlink" Target="javascript:startnewwin('https://gazd-a-20.asp.lgov.hu/gazd-szakadat/APPS/etriusz-v3/php/cella_osszesito_megjelenito_2.php?=vOGLjLmA00GZyIwZlVmKGAyWj0mp1OKn0gJM0WKMzNQZjLQA9xaWjNQZ00QrzHQZ1ZGCxyJMfyzMzVTZuOwA3DGCkHJAlVwZsA1Hoq4q1=','',880,660);setEnableTimer(100);" TargetMode="External"/><Relationship Id="rId129" Type="http://schemas.openxmlformats.org/officeDocument/2006/relationships/hyperlink" Target="javascript:startnewwin('https://gazd-a-20.asp.lgov.hu/gazd-szakadat/APPS/etriusz-v3/php/cella_osszesito_megjelenito_2.php?=kxQA5H2Lm0GBzWGBjHmKGAyWj0mp1OKn0gJM0WKMzNQZjHGA9xaWjNQZ00QrzHQZ1ZGCxyJMfyzMzRGB0xGMwAGC5LzZ5NGAsA1Hs8881=','',880,660);setEnableTimer(100);" TargetMode="External"/><Relationship Id="rId54" Type="http://schemas.openxmlformats.org/officeDocument/2006/relationships/hyperlink" Target="javascript:startnewwin('https://gazd-a-20.asp.lgov.hu/gazd-szakadat/APPS/etriusz-v3/php/cella_osszesito_megjelenito_2.php?=4pGA1ZwAj0GZ2RwA3V2KGAyWj0mp1OKn0gJM0WKMzNQZjDwZ9xaWjNQZ00QrzHQZ1ZGCxyJMfyzMztmA1HmZ2NGCkLGZ2pwLsA1Hn4o71=','',880,660);setEnableTimer(100);" TargetMode="External"/><Relationship Id="rId75" Type="http://schemas.openxmlformats.org/officeDocument/2006/relationships/hyperlink" Target="javascript:startnewwin('https://gazd-a-20.asp.lgov.hu/gazd-szakadat/APPS/etriusz-v3/php/cella_osszesito_megjelenito_2.php?=2xQZjVTM40mAzyQBltmKGAyWj0mp1OKn0gJM0WKMzNQZjRmZ9xaWjNQZ00QrzHQZ1ZGCxyJMfyzMzLGBjNwLxuGC3LJB4VQBsA1Hp8p21=','',880,660);setEnableTimer(100);" TargetMode="External"/><Relationship Id="rId96" Type="http://schemas.openxmlformats.org/officeDocument/2006/relationships/hyperlink" Target="javascript:startnewwin('https://gazd-a-20.asp.lgov.hu/gazd-szakadat/APPS/etriusz-v3/php/cella_osszesito_megjelenito_2.php?=vS2A4ZmLj0QZ2DGLyqmKGAyWj0mp1OKn0gJM0WKMzNQZjVQA9xaWjNQZ00QrzHQZ1ZGCxyJMfyzMzVJL3tmZwOGCjLQAuI2AsA1H615n1=','',880,660);setEnableTimer(100);" TargetMode="External"/><Relationship Id="rId140" Type="http://schemas.openxmlformats.org/officeDocument/2006/relationships/hyperlink" Target="javascript:startnewwin('https://gazd-a-20.asp.lgov.hu/gazd-szakadat/APPS/etriusz-v3/php/cella_osszesito_megjelenito_2.php?=5NwZ4pwM40wMlVmA3ZmKGAyWj0mp1OKn0gJM0WKMzNQZjRwA9xaWjNQZm0QrzHQZ1ZGCxyJMfyzMzxQZltmAzuGCzWwZ3pmZsA1H1n521=','',880,660);setEnableTimer(100);" TargetMode="External"/><Relationship Id="rId161" Type="http://schemas.openxmlformats.org/officeDocument/2006/relationships/hyperlink" Target="javascript:startnewwin('https://gazd-a-20.asp.lgov.hu/gazd-szakadat/APPS/etriusz-v3/php/cella_osszesito_megjelenito_2.php?=kLJBwqmLw1mZ2ZJZxWmKGAyWj0mp1OKn0gJM0WKMzNQZjtwA9xaWjNQZm0QrzHQZ1ZGCxyJMfyzMzRwM5Z2AwAJCmLmLkDzZsA1H95881=','',880,660);setEnableTimer(100);" TargetMode="External"/><Relationship Id="rId182" Type="http://schemas.openxmlformats.org/officeDocument/2006/relationships/hyperlink" Target="javascript:startnewwin('https://gazd-a-20.asp.lgov.hu/gazd-szakadat/APPS/etriusz-v3/php/cella_osszesito_megjelenito_2.php?=2ZzM2NGBm0QZ5VTMmL2KGAyWj0mp1OKn0gJM0WKMzNQZjLmA9xaWjNQZ00QrzHQZ1ZGCxyJMfyzMzLmLzMQZ5ZGCjxwLxAwMsA1H5qrp1=','',880,660);setEnableTimer(100);" TargetMode="External"/><Relationship Id="rId217" Type="http://schemas.openxmlformats.org/officeDocument/2006/relationships/hyperlink" Target="javascript:startnewwin('https://gazd-a-20.asp.lgov.hu/gazd-szakadat/APPS/etriusz-v3/php/cella_osszesito_megjelenito_2.php?=4NGB4ZmZ30QM0NGA1VmKGAyWj0mp1OKn0gJM0WKMzNQZjNGB9xaWjNQZm0QrzHQZ1ZGCxyJMfyzMztQZ5tmZmpGCxEQZ1HwZsA1H743p1=','',880,660);setEnableTimer(100);" TargetMode="External"/><Relationship Id="rId6" Type="http://schemas.openxmlformats.org/officeDocument/2006/relationships/hyperlink" Target="javascript:startnewwin('https://gazd-a-20.asp.lgov.hu/gazd-szakadat/APPS/etriusz-v3/php/cella_osszesito_megjelenito_2.php?==DmZlH2L5LGC0tmA1NwAsA1HzNGCmIUpcE3nyEapyMPZjNQA9xaWjNQZ00QrzHQZ1ZGCxyJMfyzMzDmZlH2L5LGC0tmA1NwAsA1H8qq01==','',880,660);setEnableTimer(100);" TargetMode="External"/><Relationship Id="rId238" Type="http://schemas.openxmlformats.org/officeDocument/2006/relationships/hyperlink" Target="javascript:startnewwin('https://gazd-a-20.asp.lgov.hu/gazd-szakadat/APPS/etriusz-v3/php/cella_osszesito_megjelenito_2.php?=wSGMwMJB40QAzIGLwMmKGAyWj0mp1OKn0gJM0WKMzNQZjpGB9xaWjNQZm0QrzHQZ1ZGCxyJMfyzMzZJZyAzM5tGC0LJAuAzAsA1H12901=','',880,660);setEnableTimer(100);" TargetMode="External"/><Relationship Id="rId259" Type="http://schemas.openxmlformats.org/officeDocument/2006/relationships/hyperlink" Target="javascript:startnewwin('https://gazd-a-20.asp.lgov.hu/gazd-szakadat/APPS/etriusz-v3/php/cella_kaszper_atemeles_megjelenito.php?===DL2DTA1LQA9tQA0pwL181HGMFZ9VJoiq2KmSTqc1JL6AKne91nyEapyMPZ9ZKqjyTqeITqlIzWjNQZ2NGZ9xaWjNQZm0QrzHQZ1ZGCxyJMfyzMzRzAxEGA2DGC4DQA3VJAsA1Hnr5p1===','',880,660);setEnableTimer(100);" TargetMode="External"/><Relationship Id="rId23" Type="http://schemas.openxmlformats.org/officeDocument/2006/relationships/hyperlink" Target="javascript:startnewwin('https://gazd-a-20.asp.lgov.hu/gazd-szakadat/APPS/etriusz-v3/php/cella_kaszper_atemeles_megjelenito.php?=kZ2ZvAGZm0QBmVmLmL2KGAyWk0wLg92MsAKL0yJouc3pcg2KeITqlIzWj0mp1OKn0gJM0WKMzNQZjZGZ9xaWjNQZl0QrzHQZ1ZGCxyJMfyzMzRmLmV2ZkZGC4ZwZwAwMsA1H278p1=','',880,660);setEnableTimer(100);" TargetMode="External"/><Relationship Id="rId119" Type="http://schemas.openxmlformats.org/officeDocument/2006/relationships/hyperlink" Target="javascript:startnewwin('https://gazd-a-20.asp.lgov.hu/gazd-szakadat/APPS/etriusz-v3/php/cella_kaszper_atemeles_megjelenito.php?=3VGB5twL40QMwIQZlHmKGAyWk0wLg92MsAKL0yJouc3pcg2KeITqlIzWj0mp1OKn0gJM0WKMzNQZjNGA9xaWjNQZm0QrzHQZ1ZGCxyJMfyzMzpwZ5xQBvuGCxAJAjVGAsA1H8o3r1=','',880,660);setEnableTimer(100);" TargetMode="External"/><Relationship Id="rId270" Type="http://schemas.openxmlformats.org/officeDocument/2006/relationships/hyperlink" Target="javascript:startnewwin('https://gazd-a-20.asp.lgov.hu/gazd-szakadat/APPS/etriusz-v3/php/cella_kaszper_atemeles_megjelenito.php?===NM1RmAvITZ9ZGL5V2Am81HGMFZ9VJoiq2KmSTqc1JL6AKne91nyEapyMPZ9ZKqjyTqeITqlIzWjNQZkRGZ9xaWjNQZm0QrzHQZ1ZGCxyJMfyzMzDJAkpwLyOGCmRJBvqmZsA1H54231===','',880,660);setEnableTimer(100);" TargetMode="External"/><Relationship Id="rId44" Type="http://schemas.openxmlformats.org/officeDocument/2006/relationships/hyperlink" Target="javascript:startnewwin('https://gazd-a-20.asp.lgov.hu/gazd-szakadat/APPS/etriusz-v3/php/cella_osszesito_megjelenito_2.php?=3HGMktmA10wMmtmZlpmKGAyWj0mp1OKn0gJM0WKMzNQZjRwZ9xaWjNQZm0QrzHQZ1ZGCxyJMfyzMzpGAySQB3HGCzAQBmVmAsA1Hn7o81=','',880,660);setEnableTimer(100);" TargetMode="External"/><Relationship Id="rId65" Type="http://schemas.openxmlformats.org/officeDocument/2006/relationships/hyperlink" Target="javascript:startnewwin('https://gazd-a-20.asp.lgov.hu/gazd-szakadat/APPS/etriusz-v3/php/cella_kaszper_atemeles_megjelenito.php?=4twAwyGAv1GB2pQBlRmKGAyWk0wLg92MsAKL0yJouc3pcg2KeITqlIzWj0mp1OKn0gJM0WKMzNQZjtwZ9xaWjNQZm0QrzHQZ1ZGCxyJMfyzMztQB2ZJB1VJC5LmA4VGZsA1H66p21=','',880,660);setEnableTimer(100);" TargetMode="External"/><Relationship Id="rId86" Type="http://schemas.openxmlformats.org/officeDocument/2006/relationships/hyperlink" Target="javascript:startnewwin('https://gazd-a-20.asp.lgov.hu/gazd-szakadat/APPS/etriusz-v3/php/cella_osszesito_megjelenito_2.php?=0pmLjVTBx1QZ5DwMlpmKGAyWj0mp1OKn0gJM0WKMzNQZjtmZ9xaWjNQZ00QrzHQZ1ZGCxyJMfyzMzDmAwOwL4DJCjxQAzWmAsA1H6s011=','',880,660);setEnableTimer(100);" TargetMode="External"/><Relationship Id="rId130" Type="http://schemas.openxmlformats.org/officeDocument/2006/relationships/hyperlink" Target="javascript:startnewwin('https://gazd-a-20.asp.lgov.hu/gazd-szakadat/APPS/etriusz-v3/php/cella_osszesito_megjelenito_2.php?=jDQMlZGA40wLkNmA0DmKGAyWj0mp1OKn0gJM0WKMzNQZjLGA9xaWjNQZl0QrzHQZ1ZGCxyJMfyzMzNQAxWmZ1tGCvSQZ3DQAsA1H07p91=','',880,660);setEnableTimer(100);" TargetMode="External"/><Relationship Id="rId151" Type="http://schemas.openxmlformats.org/officeDocument/2006/relationships/hyperlink" Target="javascript:startnewwin('https://gazd-a-20.asp.lgov.hu/gazd-szakadat/APPS/etriusz-v3/php/cella_kaszper_atemeles_megjelenito.php?=kHTA0HQA50wL4VGAyEmKGAyWk0wLg92MsAKL0yJouc3pcg2KeITqlIzWj0mp1OKn0gJM0WKMzNQZjHwA9xaWjNQZl0QrzHQZ1ZGCxyJMfyzMzRGM0DGA0xGCvuwZ1HTAsA1Hp8o61=','',880,660);setEnableTimer(100);" TargetMode="External"/><Relationship Id="rId172" Type="http://schemas.openxmlformats.org/officeDocument/2006/relationships/hyperlink" Target="javascript:startnewwin('https://gazd-a-20.asp.lgov.hu/gazd-szakadat/APPS/etriusz-v3/php/cella_osszesito_megjelenito_2.php?=zuwM0tQMj0GZ3ZmLlZmKGAyWj0mp1OKn0gJM0WKMzNQZjZmA9xaWjNQZm0QrzHQZ1ZGCxyJMfyzMzLTBzEQBxOGCkpmZwWmZsA1Hq8161=','',880,660);setEnableTimer(100);" TargetMode="External"/><Relationship Id="rId193" Type="http://schemas.openxmlformats.org/officeDocument/2006/relationships/hyperlink" Target="javascript:startnewwin('https://gazd-a-20.asp.lgov.hu/gazd-szakadat/APPS/etriusz-v3/php/cella_kaszper_atemeles_megjelenito.php?=lRGLjRJAm0mZlpmA5xmKGAyWk0wLg92MsAKL0yJouc3pcg2KeITqlIzWj0mp1OKn0gJM0WKMzNQZjNQB9xaWjNQZm0QrzHQZ1ZGCxyJMfyzMzVGZuOGL1ZGCmVmA3xGBsA1H0r3p1=','',880,660);setEnableTimer(100);" TargetMode="External"/><Relationship Id="rId202" Type="http://schemas.openxmlformats.org/officeDocument/2006/relationships/hyperlink" Target="javascript:startnewwin('https://gazd-a-20.asp.lgov.hu/gazd-szakadat/APPS/etriusz-v3/php/cella_kaszper_atemeles_megjelenito.php?=1ZTA4ZJMu1mL1NwL3tmKGAyWk0wLg92MsAKL0yJouc3pcg2KeITqlIzWj0mp1OKn0gJM0WKMzNQZjZQB9xaWjNQZm0QrzHQZ1ZGCxyJMfyzMzHmL0tmLySJCwIQZvqQBsA1H3pno1=','',880,660);setEnableTimer(100);" TargetMode="External"/><Relationship Id="rId207" Type="http://schemas.openxmlformats.org/officeDocument/2006/relationships/hyperlink" Target="javascript:startnewwin('https://gazd-a-20.asp.lgov.hu/gazd-szakadat/APPS/etriusz-v3/php/cella_kaszper_atemeles_megjelenito.php?=uqQBlVJLx1QZ0VTZuumKGAyWk0wLg92MsAKL0yJouc3pcg2KeITqlIzWj0mp1OKn0gJM0WKMzNQZjHQB9xaWjNQZl0QrzHQZ1ZGCxyJMfyzMzR2A4VwLuEJCjDwLjRTBsA1H846r1=','',880,660);setEnableTimer(100);" TargetMode="External"/><Relationship Id="rId223" Type="http://schemas.openxmlformats.org/officeDocument/2006/relationships/hyperlink" Target="javascript:startnewwin('https://gazd-a-20.asp.lgov.hu/gazd-szakadat/APPS/etriusz-v3/php/cella_kaszper_atemeles_megjelenito.php?=5ZGLxyQBk0mAzOQZ1DmKGAyWk0wLg92MsAKL0yJouc3pcg2KeITqlIzWj0mp1OKn0gJM0WKMzNQZjVGB9xaWjNQZm0QrzHQZ1ZGCxyJMfyzMzxmZuEJB4RGC3LTZjHQAsA1H63sr1=','',880,660);setEnableTimer(100);" TargetMode="External"/><Relationship Id="rId228" Type="http://schemas.openxmlformats.org/officeDocument/2006/relationships/hyperlink" Target="javascript:startnewwin('https://gazd-a-20.asp.lgov.hu/gazd-szakadat/APPS/etriusz-v3/php/cella_kaszper_atemeles_megjelenito.php?=5NmLjVTZ50wZzywZ2D2KGAyWk0wLg92MsAKL0yJouc3pcg2KeITqlIzWj0mp1OKn0gJM0WKMzNQZjDGB9xaWjNQZl0QrzHQZ1ZGCxyJMfyzMzxQZwOwLjxGClLJBlLQMsA1H34ns1=','',880,660);setEnableTimer(100);" TargetMode="External"/><Relationship Id="rId244" Type="http://schemas.openxmlformats.org/officeDocument/2006/relationships/hyperlink" Target="javascript:startnewwin('https://gazd-a-20.asp.lgov.hu/gazd-szakadat/APPS/etriusz-v3/php/cella_kaszper_atemeles_megjelenito.php?=4ZJZ0NwA30QAySzZyMmKGAyWk0wLg92MsAKL0yJouc3pcg2KeITqlIzWj0mp1OKn0gJM0WKMzNQZjxGB9xaWjNQZm0QrzHQZ1ZGCxyJMfyzMztmLkDQZ2pGC0HJLlHzAsA1Hn0121=','',880,660);setEnableTimer(100);" TargetMode="External"/><Relationship Id="rId249" Type="http://schemas.openxmlformats.org/officeDocument/2006/relationships/hyperlink" Target="javascript:startnewwin('https://gazd-a-20.asp.lgov.hu/gazd-szakadat/APPS/etriusz-v3/php/cella_kaszper_atemeles_megjelenito.php?===NM2ZGLuIGM9VmL4HQB381HGMFZ9VJoiq2KmSTqc1JL6AKne91nyEapyMPZ9ZKqjyTqeITqlIzWjNQZkNGZ9xaWjNQZl0QrzHQZ1ZGCxyJMfyzMzDzAmRJL1HJClZTB1tmAsA1H34r71===','',880,660);setEnableTimer(100);" TargetMode="External"/><Relationship Id="rId13" Type="http://schemas.openxmlformats.org/officeDocument/2006/relationships/hyperlink" Target="javascript:startnewwin('https://gazd-a-20.asp.lgov.hu/gazd-szakadat/APPS/etriusz-v3/php/cella_kaszper_atemeles_megjelenito.php?==HGBjZTZkVJCmVQAmNQZsA1HzRGCv12oa91puEKngSzrmy2nsgJM0WKMzNGCmIUpcE3nyEapyMPZjNQB9xaWjNQZm0QrzHQZ1ZGCxyJMfyzMzHGBjZTZkVJCmVQAmNQZsA1H15r21==','',880,660);setEnableTimer(100);" TargetMode="External"/><Relationship Id="rId18" Type="http://schemas.openxmlformats.org/officeDocument/2006/relationships/hyperlink" Target="javascript:startnewwin('https://gazd-a-20.asp.lgov.hu/gazd-szakadat/APPS/etriusz-v3/php/cella_osszesito_megjelenito_2.php?=jRGM0VzZw1mZ5DTAjxmKGAyWj0mp1OKn0gJM0WKMzNQZjNGZ9xaWjNQZl0QrzHQZ1ZGCxyJMfyzMzNGZyEwLlZJCmxQM0NGBsA1Hr9711=','',880,660);setEnableTimer(100);" TargetMode="External"/><Relationship Id="rId39" Type="http://schemas.openxmlformats.org/officeDocument/2006/relationships/hyperlink" Target="javascript:startnewwin('https://gazd-a-20.asp.lgov.hu/gazd-szakadat/APPS/etriusz-v3/php/cella_osszesito_megjelenito_2.php?=kpwZwAQA50wA1LzMkR2KGAyWj0mp1OKn0gJM0WKMzNQZjxGZ9xaWjNQZ00QrzHQZ1ZGCxyJMfyzMzRmAlZ2Z0xGC2HwMzSGLsA1H3r851=','',880,660);setEnableTimer(100);" TargetMode="External"/><Relationship Id="rId109" Type="http://schemas.openxmlformats.org/officeDocument/2006/relationships/hyperlink" Target="javascript:startnewwin('https://gazd-a-20.asp.lgov.hu/gazd-szakadat/APPS/etriusz-v3/php/cella_osszesito_megjelenito_2.php?=2DmAzIGZu1wM1LGBvEmKGAyWj0mp1OKn0gJM0WKMzNQZjpQA9xaWjNQZl0QrzHQZ1ZGCxyJMfyzMzLQA3LJAkRJCzIwA5VTAsA1Hs7qp1=','',880,660);setEnableTimer(100);" TargetMode="External"/><Relationship Id="rId260" Type="http://schemas.openxmlformats.org/officeDocument/2006/relationships/hyperlink" Target="javascript:startnewwin('https://gazd-a-20.asp.lgov.hu/gazd-szakadat/APPS/etriusz-v3/php/cella_osszesito_megjelenito_2.php?===DZ3RwMvIGB9VTMlZTMv91HGMPZ9ZKqjyTqeITqlIzWjNQZ2NGZ9xaWjNQZ00QrzHQZ1ZGCxyJMfyzMzRmAkLzL1xGCvEzZwEzLsA1H34061===','',880,660);setEnableTimer(100);" TargetMode="External"/><Relationship Id="rId265" Type="http://schemas.openxmlformats.org/officeDocument/2006/relationships/hyperlink" Target="javascript:startnewwin('https://gazd-a-20.asp.lgov.hu/gazd-szakadat/APPS/etriusz-v3/php/cella_kaszper_atemeles_megjelenito.php?===NBmZTMmVzM9Z2L4xGMk81HGMFZ9VJoiq2KmSTqc1JL6AKne91nyEapyMPZ9ZKqjyTqeITqlIzWjNQZ5NGZ9xaWjNQZl0QrzHQZ1ZGCxyJMfyzMztmZwE2ZvMJCwATB5HJZsA1Hq8211===','',880,660);setEnableTimer(100);" TargetMode="External"/><Relationship Id="rId34" Type="http://schemas.openxmlformats.org/officeDocument/2006/relationships/hyperlink" Target="javascript:startnewwin('https://gazd-a-20.asp.lgov.hu/gazd-szakadat/APPS/etriusz-v3/php/cella_kaszper_atemeles_megjelenito.php?=2twLmHQAm0mZ1xGBxMmKGAyWk0wLg92MsAKL0yJouc3pcg2KeITqlIzWj0mp1OKn0gJM0WKMzNQZjtGZ9xaWjNQZl0QrzHQZ1ZGCxyJMfyzMzLQBvAGA0ZGCmHGB5DzAsA1H43411=','',880,660);setEnableTimer(100);" TargetMode="External"/><Relationship Id="rId50" Type="http://schemas.openxmlformats.org/officeDocument/2006/relationships/hyperlink" Target="javascript:startnewwin('https://gazd-a-20.asp.lgov.hu/gazd-szakadat/APPS/etriusz-v3/php/cella_kaszper_atemeles_megjelenito.php?=2ZzAltwMj0GMzAwM1NmKGAyWk0wLg92MsAKL0yJouc3pcg2KeITqlIzWj0mp1OKn0gJM0WKMzNQZjZwZ9xaWjNQZm0QrzHQZ1ZGCxyJMfyzMzLmL2VQBzOGCyM2ZzIQZsA1Ho2sr1=','',880,660);setEnableTimer(100);" TargetMode="External"/><Relationship Id="rId55" Type="http://schemas.openxmlformats.org/officeDocument/2006/relationships/hyperlink" Target="javascript:startnewwin('https://gazd-a-20.asp.lgov.hu/gazd-szakadat/APPS/etriusz-v3/php/cella_kaszper_atemeles_megjelenito.php?=5xwZmLmL20GZuMJZuImKGAyWk0wLg92MsAKL0yJouc3pcg2KeITqlIzWj0mp1OKn0gJM0WKMzNQZjHwZ9xaWjNQZl0QrzHQZ1ZGCxyJMfyzMzxGBlZwAwMGCkRzMkRJAsA1Hq1on1=','',880,660);setEnableTimer(100);" TargetMode="External"/><Relationship Id="rId76" Type="http://schemas.openxmlformats.org/officeDocument/2006/relationships/hyperlink" Target="javascript:startnewwin('https://gazd-a-20.asp.lgov.hu/gazd-szakadat/APPS/etriusz-v3/php/cella_osszesito_megjelenito_2.php?=yITB5VzAw1GZ4RwMzMmKGAyWj0mp1OKn0gJM0WKMzNQZjVmZ9xaWjNQZ00QrzHQZ1ZGCxyJMfyzMzHJM4xwL2ZJCktGZzMzAsA1H79551=','',880,660);setEnableTimer(100);" TargetMode="External"/><Relationship Id="rId97" Type="http://schemas.openxmlformats.org/officeDocument/2006/relationships/hyperlink" Target="javascript:startnewwin('https://gazd-a-20.asp.lgov.hu/gazd-szakadat/APPS/etriusz-v3/php/cella_kaszper_atemeles_megjelenito.php?=lDwLlV2Zx1GLjZJMjtmKGAyWk0wLg92MsAKL0yJouc3pcg2KeITqlIzWj0mp1OKn0gJM0WKMzNQZjZQA9xaWjNQZl0QrzHQZ1ZGCxyJMfyzMzVQAvWwLmDJCuOmLyOQBsA1H02op1=','',880,660);setEnableTimer(100);" TargetMode="External"/><Relationship Id="rId104" Type="http://schemas.openxmlformats.org/officeDocument/2006/relationships/hyperlink" Target="javascript:startnewwin('https://gazd-a-20.asp.lgov.hu/gazd-szakadat/APPS/etriusz-v3/php/cella_kaszper_atemeles_megjelenito.php?=3D2L3LmZ30mZjHwL4D2KGAyWk0wLg92MsAKL0yJouc3pcg2KeITqlIzWj0mp1OKn0gJM0WKMzNQZjHQA9xaWjNQZm0QrzHQZ1ZGCxyJMfyzMzpQMwqwAmpGCmNGAvuQMsA1H019o1=','',880,660);setEnableTimer(100);" TargetMode="External"/><Relationship Id="rId120" Type="http://schemas.openxmlformats.org/officeDocument/2006/relationships/hyperlink" Target="javascript:startnewwin('https://gazd-a-20.asp.lgov.hu/gazd-szakadat/APPS/etriusz-v3/php/cella_osszesito_megjelenito_2.php?=uyGLwImLu1GL2LJB3ZmKGAyWj0mp1OKn0gJM0WKMzNQZjNGA9xaWjNQZ00QrzHQZ1ZGCxyJMfyzMzRJBuAJAwSJCuMwM5pmZsA1H2no21=','',880,660);setEnableTimer(100);" TargetMode="External"/><Relationship Id="rId125" Type="http://schemas.openxmlformats.org/officeDocument/2006/relationships/hyperlink" Target="javascript:startnewwin('https://gazd-a-20.asp.lgov.hu/gazd-szakadat/APPS/etriusz-v3/php/cella_kaszper_atemeles_megjelenito.php?=kVwL4ZzAu1GL2pQM4RmKGAyWk0wLg92MsAKL0yJouc3pcg2KeITqlIzWj0mp1OKn0gJM0WKMzNQZjVGA9xaWjNQZm0QrzHQZ1ZGCxyJMfyzMzRwZvumL2RJCuMmAxuGZsA1Hn6801=','',880,660);setEnableTimer(100);" TargetMode="External"/><Relationship Id="rId141" Type="http://schemas.openxmlformats.org/officeDocument/2006/relationships/hyperlink" Target="javascript:startnewwin('https://gazd-a-20.asp.lgov.hu/gazd-szakadat/APPS/etriusz-v3/php/cella_osszesito_megjelenito_2.php?=0HwZ5LGA00QA5tGL3R2KGAyWj0mp1OKn0gJM0WKMzNQZjRwA9xaWjNQZ00QrzHQZ1ZGCxyJMfyzMzDGAlxwA1DGC0xQBuqGLsA1H38931=','',880,660);setEnableTimer(100);" TargetMode="External"/><Relationship Id="rId146" Type="http://schemas.openxmlformats.org/officeDocument/2006/relationships/hyperlink" Target="javascript:startnewwin('https://gazd-a-20.asp.lgov.hu/gazd-szakadat/APPS/etriusz-v3/php/cella_osszesito_megjelenito_2.php?=vMJLuyQZj0mLuImLyA2KGAyWj0mp1OKn0gJM0WKMzNQZjZwA9xaWjNQZm0QrzHQZ1ZGCxyJMfyzMzVzMuSJBjNGCwSJAwI2LsA1Hs9p81=','',880,660);setEnableTimer(100);" TargetMode="External"/><Relationship Id="rId167" Type="http://schemas.openxmlformats.org/officeDocument/2006/relationships/hyperlink" Target="javascript:startnewwin('https://gazd-a-20.asp.lgov.hu/gazd-szakadat/APPS/etriusz-v3/php/cella_osszesito_megjelenito_2.php?=2VJLzMTA20mZjZzAlZmKGAyWj0mp1OKn0gJM0WKMzNQZjRmA9xaWjNQZ00QrzHQZ1ZGCxyJMfyzMzLwLuMzM0LGCmNmL2VmZsA1H9rs31=','',880,660);setEnableTimer(100);" TargetMode="External"/><Relationship Id="rId188" Type="http://schemas.openxmlformats.org/officeDocument/2006/relationships/hyperlink" Target="javascript:startnewwin('https://gazd-a-20.asp.lgov.hu/gazd-szakadat/APPS/etriusz-v3/php/cella_osszesito_megjelenito_2.php?=4VJL0NGLl0mLmpQMwMmKGAyWj0mp1OKn0gJM0WKMzNQZjtmA9xaWjNQZ00QrzHQZ1ZGCxyJMfyzMztwLuEQZuWGCwAmAxAzAsA1Hs0841=','',880,660);setEnableTimer(100);" TargetMode="External"/><Relationship Id="rId7" Type="http://schemas.openxmlformats.org/officeDocument/2006/relationships/hyperlink" Target="javascript:startnewwin('https://gazd-a-20.asp.lgov.hu/gazd-szakadat/APPS/etriusz-v3/php/cella_osszesito_megjelenito_2.php?==DGM1LzL5VGCjtwMyAJZsA1HzNGCmIUpcE3nyEapyMPZjNGA9xaWjNQZl0QrzHQZ1ZGCxyJMfyzMzDGM1LzL5VGCjtwMyAJZsA1Hsssn1==','',880,660);setEnableTimer(100);" TargetMode="External"/><Relationship Id="rId71" Type="http://schemas.openxmlformats.org/officeDocument/2006/relationships/hyperlink" Target="javascript:startnewwin('https://gazd-a-20.asp.lgov.hu/gazd-szakadat/APPS/etriusz-v3/php/cella_kaszper_atemeles_megjelenito.php?=mDwZ0RJZu1GZxqQMktmKGAyWk0wLg92MsAKL0yJouc3pcg2KeITqlIzWj0mp1OKn0gJM0WKMzNQZjNmZ9xaWjNQZm0QrzHQZ1ZGCxyJMfyzMzZQAlDGLkRJCkD2AxSQBsA1Hro9q1=','',880,660);setEnableTimer(100);" TargetMode="External"/><Relationship Id="rId92" Type="http://schemas.openxmlformats.org/officeDocument/2006/relationships/hyperlink" Target="javascript:startnewwin('https://gazd-a-20.asp.lgov.hu/gazd-szakadat/APPS/etriusz-v3/php/cella_osszesito_megjelenito_2.php?=1pGZySmLw1GMyuQA2DmKGAyWj0mp1OKn0gJM0WKMzNQZjRQA9xaWjNQZm0QrzHQZ1ZGCxyJMfyzMzHmAkHJZwAJCyITB0LQAsA1H7rr21=','',880,660);setEnableTimer(100);" TargetMode="External"/><Relationship Id="rId162" Type="http://schemas.openxmlformats.org/officeDocument/2006/relationships/hyperlink" Target="javascript:startnewwin('https://gazd-a-20.asp.lgov.hu/gazd-szakadat/APPS/etriusz-v3/php/cella_osszesito_megjelenito_2.php?=wAQMmZzZ10wM5DwM3H2KGAyWj0mp1OKn0gJM0WKMzNQZjtwA9xaWjNQZ00QrzHQZ1ZGCxyJMfyzMzZ2ZxAmLlHGCzyQAzqGMsA1Hnsqn1=','',880,660);setEnableTimer(100);" TargetMode="External"/><Relationship Id="rId183" Type="http://schemas.openxmlformats.org/officeDocument/2006/relationships/hyperlink" Target="javascript:startnewwin('https://gazd-a-20.asp.lgov.hu/gazd-szakadat/APPS/etriusz-v3/php/cella_kaszper_atemeles_megjelenito.php?=vEmL0NQZj0GB2HGAlDmKGAyWk0wLg92MsAKL0yJouc3pcg2KeITqlIzWj0mp1OKn0gJM0WKMzNQZjpmA9xaWjNQZl0QrzHQZ1ZGCxyJMfyzMzVTAwEQZjNGC5LGA1VQAsA1Hn7081=','',880,660);setEnableTimer(100);" TargetMode="External"/><Relationship Id="rId213" Type="http://schemas.openxmlformats.org/officeDocument/2006/relationships/hyperlink" Target="javascript:startnewwin('https://gazd-a-20.asp.lgov.hu/gazd-szakadat/APPS/etriusz-v3/php/cella_osszesito_megjelenito_2.php?=wWGBmHJL20GA4HwAzW2KGAyWj0mp1OKn0gJM0WKMzNQZjpQB9xaWjNQZl0QrzHQZ1ZGCxyJMfyzMzZzZ5ZGMuMGC1tGA2LzLsA1H76o91=','',880,660);setEnableTimer(100);" TargetMode="External"/><Relationship Id="rId218" Type="http://schemas.openxmlformats.org/officeDocument/2006/relationships/hyperlink" Target="javascript:startnewwin('https://gazd-a-20.asp.lgov.hu/gazd-szakadat/APPS/etriusz-v3/php/cella_osszesito_megjelenito_2.php?=lRJAvWTZ40wMlpQAyM2KGAyWj0mp1OKn0gJM0WKMzNQZjNGB9xaWjNQZ00QrzHQZ1ZGCxyJMfyzMzVGL1VzLjtGCzWmA0HzMsA1Hr6301=','',880,660);setEnableTimer(100);" TargetMode="External"/><Relationship Id="rId234" Type="http://schemas.openxmlformats.org/officeDocument/2006/relationships/hyperlink" Target="javascript:startnewwin('https://gazd-a-20.asp.lgov.hu/gazd-szakadat/APPS/etriusz-v3/php/cella_kaszper_atemeles_megjelenito.php?=uAJAmVGMu1mA3ZJLyI2KGAyWk0wLg92MsAKL0yJouc3pcg2KeITqlIzWj0mp1OKn0gJM0WKMzNQZjLGB9xaWjNQZl0QrzHQZ1ZGCxyJMfyzMzR2L1ZwZySJC3pmLuIJMsA1H48o31=','',880,660);setEnableTimer(100);" TargetMode="External"/><Relationship Id="rId239" Type="http://schemas.openxmlformats.org/officeDocument/2006/relationships/hyperlink" Target="javascript:startnewwin('https://gazd-a-20.asp.lgov.hu/gazd-szakadat/APPS/etriusz-v3/php/cella_osszesito_megjelenito_2.php?=zumA0HJZ00mLvWTA0DmKGAyWj0mp1OKn0gJM0WKMzNQZjpGB9xaWjNQZ00QrzHQZ1ZGCxyJMfyzMzLTB3DGMkDGCwWzL0DQAsA1H0prp1=','',880,660);setEnableTimer(100);" TargetMode="External"/><Relationship Id="rId2" Type="http://schemas.openxmlformats.org/officeDocument/2006/relationships/hyperlink" Target="javascript:startnewwin('https://gazd-a-20.asp.lgov.hu/gazd-szakadat/APPS/etriusz-v3/php/cella_osszesito_megjelenito_2.php?==RQZ1LmL1pGCmVJZ5D2AsA1HzNGCmIUpcE3nyEapyMPZjNmZ9xaWjNQZm0QrzHQZ1ZGCxyJMfyzMzRQZ1LmL1pGCmVJZ5D2AsA1Hr3741==','',880,660);setEnableTimer(100);" TargetMode="External"/><Relationship Id="rId29" Type="http://schemas.openxmlformats.org/officeDocument/2006/relationships/hyperlink" Target="javascript:startnewwin('https://gazd-a-20.asp.lgov.hu/gazd-szakadat/APPS/etriusz-v3/php/cella_osszesito_megjelenito_2.php?=lDGB1NmZ10GA2LmAlpmKGAyWj0mp1OKn0gJM0WKMzNQZjHGZ9xaWjNQZl0QrzHQZ1ZGCxyJMfyzMzVQA5HQZmHGC1LwA3VmAsA1H74r61=','',880,660);setEnableTimer(100);" TargetMode="External"/><Relationship Id="rId250" Type="http://schemas.openxmlformats.org/officeDocument/2006/relationships/hyperlink" Target="javascript:startnewwin('https://gazd-a-20.asp.lgov.hu/gazd-szakadat/APPS/etriusz-v3/php/cella_kaszper_atemeles_megjelenito.php?===jA2pwA5pQM9xmAvWmL181HGMFZ9VJoiq2KmSTqc1JL6AKne91nyEapyMPZ9ZKqjyTqeITqlIzWjNQZkNGZ9xaWjNQZm0QrzHQZ1ZGCxyJMfyzMzpwA3LGB3DJC5pwLlZJAsA1H40rq1===','',880,660);setEnableTimer(100);" TargetMode="External"/><Relationship Id="rId255" Type="http://schemas.openxmlformats.org/officeDocument/2006/relationships/hyperlink" Target="javascript:startnewwin('https://gazd-a-20.asp.lgov.hu/gazd-szakadat/APPS/etriusz-v3/php/cella_osszesito_megjelenito_2.php?===NMjtQBmxmA9ZJBmVGBk81HGMPZ9ZKqjyTqeITqlIzWjNQZmNGZ9xaWjNQZl0QrzHQZ1ZGCxyJMfyzMzDTZ4tmZ5pGCwymZlxGZsA1H0srq1===','',880,660);setEnableTimer(100);" TargetMode="External"/><Relationship Id="rId271" Type="http://schemas.openxmlformats.org/officeDocument/2006/relationships/hyperlink" Target="javascript:startnewwin('https://gazd-a-20.asp.lgov.hu/gazd-szakadat/APPS/etriusz-v3/php/cella_osszesito_megjelenito_2.php?===DLzqmA2RQA9pwM4ZQMx91HGMPZ9ZKqjyTqeITqlIzWjNQZkRGZ9xaWjNQZ00QrzHQZ1ZGCxyJMfyzMzRzM3pwAkDGC3LTBmDTMsA1H75sn1===','',880,660);setEnableTimer(100);" TargetMode="External"/><Relationship Id="rId276" Type="http://schemas.openxmlformats.org/officeDocument/2006/relationships/hyperlink" Target="javascript:startnewwin('https://gazd-a-20.asp.lgov.hu/gazd-szakadat/APPS/etriusz-v3/php/cella_kaszper_atemeles_megjelenito.php?===tZ2ZTMjtGA9pQBkVJB381HGMFZ9VJoiq2KmSTqc1JL6AKne91nyEapyMPZ9ZKqjyTqeITqlIzWjNQZmRGZ9xaWjNQZm0QrzHQZ1ZGCxyJMfyzMzVwAwETZ4HGC3tGZvymAsA1Hqn251===','',880,660);setEnableTimer(100);" TargetMode="External"/><Relationship Id="rId24" Type="http://schemas.openxmlformats.org/officeDocument/2006/relationships/hyperlink" Target="javascript:startnewwin('https://gazd-a-20.asp.lgov.hu/gazd-szakadat/APPS/etriusz-v3/php/cella_kaszper_atemeles_megjelenito.php?=kZ2ZvAGZm0QBmVmLmL2KGAyWk0wLg92MsAKL0yJouc3pcg2KeITqlIzWj0mp1OKn0gJM0WKMzNQZjZGZ9xaWjNQZm0QrzHQZ1ZGCxyJMfyzMzRmLmV2ZkZGC4ZwZwAwMsA1H7nps1=','',880,660);setEnableTimer(100);" TargetMode="External"/><Relationship Id="rId40" Type="http://schemas.openxmlformats.org/officeDocument/2006/relationships/hyperlink" Target="javascript:startnewwin('https://gazd-a-20.asp.lgov.hu/gazd-szakadat/APPS/etriusz-v3/php/cella_osszesito_megjelenito_2.php?=lpGMvMQZx1mLjHJMjHmKGAyWj0mp1OKn0gJM0WKMzNQZjNwZ9xaWjNQZl0QrzHQZ1ZGCxyJMfyzMzVmAyWzAjDJCwOGMyOGAsA1Hnp421=','',880,660);setEnableTimer(100);" TargetMode="External"/><Relationship Id="rId45" Type="http://schemas.openxmlformats.org/officeDocument/2006/relationships/hyperlink" Target="javascript:startnewwin('https://gazd-a-20.asp.lgov.hu/gazd-szakadat/APPS/etriusz-v3/php/cella_osszesito_megjelenito_2.php?=2HGZvATBz1QA4LTBkDmKGAyWj0mp1OKn0gJM0WKMzNQZjRwZ9xaWjNQZ00QrzHQZ1ZGCxyJMfyzMzLGAkV2L4LJC0twM4RQAsA1Hr6p31=','',880,660);setEnableTimer(100);" TargetMode="External"/><Relationship Id="rId66" Type="http://schemas.openxmlformats.org/officeDocument/2006/relationships/hyperlink" Target="javascript:startnewwin('https://gazd-a-20.asp.lgov.hu/gazd-szakadat/APPS/etriusz-v3/php/cella_osszesito_megjelenito_2.php?=xMTBlZwAy1mAzSQMmxmKGAyWj0mp1OKn0gJM0WKMzNQZjtwZ9xaWjNQZ00QrzHQZ1ZGCxyJMfyzMzDzM4VmZ2HJC3LJZxAGBsA1Hsos61=','',880,660);setEnableTimer(100);" TargetMode="External"/><Relationship Id="rId87" Type="http://schemas.openxmlformats.org/officeDocument/2006/relationships/hyperlink" Target="javascript:startnewwin('https://gazd-a-20.asp.lgov.hu/gazd-szakadat/APPS/etriusz-v3/php/cella_osszesito_megjelenito_2.php?=4HQM5LGAy1QB4RGBmL2KGAyWj0mp1OKn0gJM0WKMzNQZjxmZ9xaWjNQZ00QrzHQZ1ZGCxyJMfyzMztGAxywA1HJC4tGZ5ZwMsA1H34no1=','',880,660);setEnableTimer(100);" TargetMode="External"/><Relationship Id="rId110" Type="http://schemas.openxmlformats.org/officeDocument/2006/relationships/hyperlink" Target="javascript:startnewwin('https://gazd-a-20.asp.lgov.hu/gazd-szakadat/APPS/etriusz-v3/php/cella_osszesito_megjelenito_2.php?=2tmAwEQMk0QAkHQZ1VmKGAyWj0mp1OKn0gJM0WKMzNQZjpQA9xaWjNQZm0QrzHQZ1ZGCxyJMfyzMzLQB3ZTAxSGC0RGAjHwZsA1Hqs421=','',880,660);setEnableTimer(100);" TargetMode="External"/><Relationship Id="rId115" Type="http://schemas.openxmlformats.org/officeDocument/2006/relationships/hyperlink" Target="javascript:startnewwin('https://gazd-a-20.asp.lgov.hu/gazd-szakadat/APPS/etriusz-v3/php/cella_kaszper_atemeles_megjelenito.php?=vMGB4xwM30mAuMJL5Z2KGAyWk0wLg92MsAKL0yJouc3pcg2KeITqlIzWj0mp1OKn0gJM0WKMzNQZjxQA9xaWjNQZl0QrzHQZ1ZGCxyJMfyzMzVzA5tGBzqGC3RzMuymLsA1H0s651=','',880,660);setEnableTimer(100);" TargetMode="External"/><Relationship Id="rId131" Type="http://schemas.openxmlformats.org/officeDocument/2006/relationships/hyperlink" Target="javascript:startnewwin('https://gazd-a-20.asp.lgov.hu/gazd-szakadat/APPS/etriusz-v3/php/cella_osszesito_megjelenito_2.php?=wIzM1VzLz1wMyMwMmxmKGAyWj0mp1OKn0gJM0WKMzNQZjLGA9xaWjNQZm0QrzHQZ1ZGCxyJMfyzMzZJMzIwLvMJCzIzAzAGBsA1Hop611=','',880,660);setEnableTimer(100);" TargetMode="External"/><Relationship Id="rId136" Type="http://schemas.openxmlformats.org/officeDocument/2006/relationships/hyperlink" Target="javascript:startnewwin('https://gazd-a-20.asp.lgov.hu/gazd-szakadat/APPS/etriusz-v3/php/cella_osszesito_megjelenito_2.php?=lL2AzAQZk0wAxWGLkNmKGAyWj0mp1OKn0gJM0WKMzNQZjtGA9xaWjNQZ00QrzHQZ1ZGCxyJMfyzMzVwM3L2ZjRGC2DzZuSQZsA1Hps0n1=','',880,660);setEnableTimer(100);" TargetMode="External"/><Relationship Id="rId157" Type="http://schemas.openxmlformats.org/officeDocument/2006/relationships/hyperlink" Target="javascript:startnewwin('https://gazd-a-20.asp.lgov.hu/gazd-szakadat/APPS/etriusz-v3/php/cella_kaszper_atemeles_megjelenito.php?=lVTZ5V2L50wLvEQZ0tmKGAyWk0wLg92MsAKL0yJouc3pcg2KeITqlIzWj0mp1OKn0gJM0WKMzNQZjpwA9xaWjNQZl0QrzHQZ1ZGCxyJMfyzMzVwLjxwLwyGCvWTAjDQBsA1Hp9621=','',880,660);setEnableTimer(100);" TargetMode="External"/><Relationship Id="rId178" Type="http://schemas.openxmlformats.org/officeDocument/2006/relationships/hyperlink" Target="javascript:startnewwin('https://gazd-a-20.asp.lgov.hu/gazd-szakadat/APPS/etriusz-v3/php/cella_kaszper_atemeles_megjelenito.php?=4VGLuSwMy1wA3xGLmxmKGAyWk0wLg92MsAKL0yJouc3pcg2KeITqlIzWj0mp1OKn0gJM0WKMzNQZjHmA9xaWjNQZm0QrzHQZ1ZGCxyJMfyzMztwZuSJZzIJC2pGBuAGBsA1H64461=','',880,660);setEnableTimer(100);" TargetMode="External"/><Relationship Id="rId61" Type="http://schemas.openxmlformats.org/officeDocument/2006/relationships/hyperlink" Target="javascript:startnewwin('https://gazd-a-20.asp.lgov.hu/gazd-szakadat/APPS/etriusz-v3/php/cella_kaszper_atemeles_megjelenito.php?=1ZTB5DzA20wM1DJZmNmKGAyWk0wLg92MsAKL0yJouc3pcg2KeITqlIzWj0mp1OKn0gJM0WKMzNQZjpwZ9xaWjNQZl0QrzHQZ1ZGCxyJMfyzMzHmL4xQM2LGCzIQMkZQZsA1Hnn9s1=','',880,660);setEnableTimer(100);" TargetMode="External"/><Relationship Id="rId82" Type="http://schemas.openxmlformats.org/officeDocument/2006/relationships/hyperlink" Target="javascript:startnewwin('https://gazd-a-20.asp.lgov.hu/gazd-szakadat/APPS/etriusz-v3/php/cella_kaszper_atemeles_megjelenito.php?=lDQA5pGA20GAySJLyqmKGAyWk0wLg92MsAKL0yJouc3pcg2KeITqlIzWj0mp1OKn0gJM0WKMzNQZjLmZ9xaWjNQZl0QrzHQZ1ZGCxyJMfyzMzVQA0xmA1LGC1HJLuI2AsA1H8s551=','',880,660);setEnableTimer(100);" TargetMode="External"/><Relationship Id="rId152" Type="http://schemas.openxmlformats.org/officeDocument/2006/relationships/hyperlink" Target="javascript:startnewwin('https://gazd-a-20.asp.lgov.hu/gazd-szakadat/APPS/etriusz-v3/php/cella_kaszper_atemeles_megjelenito.php?=kHTA0HQA50wL4VGAyEmKGAyWk0wLg92MsAKL0yJouc3pcg2KeITqlIzWj0mp1OKn0gJM0WKMzNQZjHwA9xaWjNQZm0QrzHQZ1ZGCxyJMfyzMzRGM0DGA0xGCvuwZ1HTAsA1Hn7081=','',880,660);setEnableTimer(100);" TargetMode="External"/><Relationship Id="rId173" Type="http://schemas.openxmlformats.org/officeDocument/2006/relationships/hyperlink" Target="javascript:startnewwin('https://gazd-a-20.asp.lgov.hu/gazd-szakadat/APPS/etriusz-v3/php/cella_osszesito_megjelenito_2.php?=5RGZlRJMx1GBwMTMxI2KGAyWj0mp1OKn0gJM0WKMzNQZjZmA9xaWjNQZ00QrzHQZ1ZGCxyJMfyzMzxGZkVGLyEJC5ZzMxEJMsA1Hsn201=','',880,660);setEnableTimer(100);" TargetMode="External"/><Relationship Id="rId194" Type="http://schemas.openxmlformats.org/officeDocument/2006/relationships/hyperlink" Target="javascript:startnewwin('https://gazd-a-20.asp.lgov.hu/gazd-szakadat/APPS/etriusz-v3/php/cella_osszesito_megjelenito_2.php?=0xwM4RGMj0GB4LQZ5R2KGAyWj0mp1OKn0gJM0WKMzNQZjNQB9xaWjNQZ00QrzHQZ1ZGCxyJMfyzMzDGBzuGZyOGC5twAjxGLsA1Hq6961=','',880,660);setEnableTimer(100);" TargetMode="External"/><Relationship Id="rId199" Type="http://schemas.openxmlformats.org/officeDocument/2006/relationships/hyperlink" Target="javascript:startnewwin('https://gazd-a-20.asp.lgov.hu/gazd-szakadat/APPS/etriusz-v3/php/cella_kaszper_atemeles_megjelenito.php?=xEmZyOQBx1GMuOGZmpmKGAyWk0wLg92MsAKL0yJouc3pcg2KeITqlIzWj0mp1OKn0gJM0WKMzNQZjVQB9xaWjNQZm0QrzHQZ1ZGCxyJMfyzMzDTAmHTZ4DJCySTZkZmAsA1H8qnp1=','',880,660);setEnableTimer(100);" TargetMode="External"/><Relationship Id="rId203" Type="http://schemas.openxmlformats.org/officeDocument/2006/relationships/hyperlink" Target="javascript:startnewwin('https://gazd-a-20.asp.lgov.hu/gazd-szakadat/APPS/etriusz-v3/php/cella_osszesito_megjelenito_2.php?=uEwZySGMx1GB3xwA2HmKGAyWj0mp1OKn0gJM0WKMzNQZjZQB9xaWjNQZ00QrzHQZ1ZGCxyJMfyzMzRTAlHJZyEJC5pGB2LGAsA1H3q141=','',880,660);setEnableTimer(100);" TargetMode="External"/><Relationship Id="rId208" Type="http://schemas.openxmlformats.org/officeDocument/2006/relationships/hyperlink" Target="javascript:startnewwin('https://gazd-a-20.asp.lgov.hu/gazd-szakadat/APPS/etriusz-v3/php/cella_kaszper_atemeles_megjelenito.php?=uqQBlVJLx1QZ0VTZuumKGAyWk0wLg92MsAKL0yJouc3pcg2KeITqlIzWj0mp1OKn0gJM0WKMzNQZjHQB9xaWjNQZm0QrzHQZ1ZGCxyJMfyzMzR2A4VwLuEJCjDwLjRTBsA1H3p3r1=','',880,660);setEnableTimer(100);" TargetMode="External"/><Relationship Id="rId229" Type="http://schemas.openxmlformats.org/officeDocument/2006/relationships/hyperlink" Target="javascript:startnewwin('https://gazd-a-20.asp.lgov.hu/gazd-szakadat/APPS/etriusz-v3/php/cella_kaszper_atemeles_megjelenito.php?=lZGL2LmL40QZktGZyWmKGAyWk0wLg92MsAKL0yJouc3pcg2KeITqlIzWj0mp1OKn0gJM0WKMzNQZjDGB9xaWjNQZm0QrzHQZ1ZGCxyJMfyzMzVmZuMwAwuGCjRQBkHzZsA1H1on51=','',880,660);setEnableTimer(100);" TargetMode="External"/><Relationship Id="rId19" Type="http://schemas.openxmlformats.org/officeDocument/2006/relationships/hyperlink" Target="javascript:startnewwin('https://gazd-a-20.asp.lgov.hu/gazd-szakadat/APPS/etriusz-v3/php/cella_osszesito_megjelenito_2.php?=wSQZvSQM40GA5pmLzAmKGAyWj0mp1OKn0gJM0WKMzNQZjNGZ9xaWjNQZm0QrzHQZ1ZGCxyJMfyzMzZJZjVJZxuGC1xmAwM2ZsA1H4p1r1=','',880,660);setEnableTimer(100);" TargetMode="External"/><Relationship Id="rId224" Type="http://schemas.openxmlformats.org/officeDocument/2006/relationships/hyperlink" Target="javascript:startnewwin('https://gazd-a-20.asp.lgov.hu/gazd-szakadat/APPS/etriusz-v3/php/cella_osszesito_megjelenito_2.php?=5xwA0LTBu1QAuIGLlV2KGAyWj0mp1OKn0gJM0WKMzNQZjVGB9xaWjNQZ00QrzHQZ1ZGCxyJMfyzMzxGB2DwM4RJC0RJAuWwLsA1H0r791=','',880,660);setEnableTimer(100);" TargetMode="External"/><Relationship Id="rId240" Type="http://schemas.openxmlformats.org/officeDocument/2006/relationships/hyperlink" Target="javascript:startnewwin('https://gazd-a-20.asp.lgov.hu/gazd-szakadat/APPS/etriusz-v3/php/cella_kaszper_atemeles_megjelenito.php?=vumLuEwZl0QAjZJByM2KGAyWk0wLg92MsAKL0yJouc3pcg2KeITqlIzWj0mp1OKn0gJM0WKMzNQZjtGB9xaWjNQZl0QrzHQZ1ZGCxyJMfyzMzVTBwSTAlVGC0NmL5HzMsA1H06181=','',880,660);setEnableTimer(100);" TargetMode="External"/><Relationship Id="rId245" Type="http://schemas.openxmlformats.org/officeDocument/2006/relationships/hyperlink" Target="javascript:startnewwin('https://gazd-a-20.asp.lgov.hu/gazd-szakadat/APPS/etriusz-v3/php/cella_osszesito_megjelenito_2.php?=0HJLwA2L40GLkDGZzS2KGAyWj0mp1OKn0gJM0WKMzNQZjxGB9xaWjNQZ00QrzHQZ1ZGCxyJMfyzMzDGMuA2LwuGCuSQAkLJLsA1Hnprq1=','',880,660);setEnableTimer(100);" TargetMode="External"/><Relationship Id="rId261" Type="http://schemas.openxmlformats.org/officeDocument/2006/relationships/hyperlink" Target="javascript:startnewwin('https://gazd-a-20.asp.lgov.hu/gazd-szakadat/APPS/etriusz-v3/php/cella_kaszper_atemeles_megjelenito.php?===jA5LTAjVJB9DGZ0twMl81HGMFZ9VJoiq2KmSTqc1JL6AKne91nyEapyMPZ9ZKqjyTqeITqlIzWjNQZ3NGZ9xaWjNQZl0QrzHQZ1ZGCxyJMfyzMzpGBzEQZvyGC0RQA4LzZsA1H65781===','',880,660);setEnableTimer(100);" TargetMode="External"/><Relationship Id="rId266" Type="http://schemas.openxmlformats.org/officeDocument/2006/relationships/hyperlink" Target="javascript:startnewwin('https://gazd-a-20.asp.lgov.hu/gazd-szakadat/APPS/etriusz-v3/php/cella_kaszper_atemeles_megjelenito.php?===DZ5VJZ5ZzM9tQMuSJLy91HGMFZ9VJoiq2KmSTqc1JL6AKne91nyEapyMPZ9ZKqjyTqeITqlIzWjNQZ5NGZ9xaWjNQZm0QrzHQZ1ZGCxyJMfyzMzRGBvSGBwMJC4DJLuSJMsA1Hpsn01===','',880,660);setEnableTimer(100);" TargetMode="External"/><Relationship Id="rId14" Type="http://schemas.openxmlformats.org/officeDocument/2006/relationships/hyperlink" Target="javascript:startnewwin('https://gazd-a-20.asp.lgov.hu/gazd-szakadat/APPS/etriusz-v3/php/cella_osszesito_megjelenito_2.php?==xGA1DwMkHGCmpGB1DwAsA1HzNGCmIUpcE3nyEapyMPZjNQB9xaWjNQZ00QrzHQZ1ZGCxyJMfyzMzxGA1DwMkHGCmpGB1DwAsA1H71071==','',880,660);setEnableTimer(100);" TargetMode="External"/><Relationship Id="rId30" Type="http://schemas.openxmlformats.org/officeDocument/2006/relationships/hyperlink" Target="javascript:startnewwin('https://gazd-a-20.asp.lgov.hu/gazd-szakadat/APPS/etriusz-v3/php/cella_osszesito_megjelenito_2.php?=xWzL1DTA30GBkDJAkH2KGAyWj0mp1OKn0gJM0WKMzNQZjHGZ9xaWjNQZm0QrzHQZ1ZGCxyJMfyzMzDzLvIQM0pGC5RQM1RGMsA1Hn7rq1=','',880,660);setEnableTimer(100);" TargetMode="External"/><Relationship Id="rId35" Type="http://schemas.openxmlformats.org/officeDocument/2006/relationships/hyperlink" Target="javascript:startnewwin('https://gazd-a-20.asp.lgov.hu/gazd-szakadat/APPS/etriusz-v3/php/cella_kaszper_atemeles_megjelenito.php?=2twLmHQAm0mZ1xGBxMmKGAyWk0wLg92MsAKL0yJouc3pcg2KeITqlIzWj0mp1OKn0gJM0WKMzNQZjtGZ9xaWjNQZm0QrzHQZ1ZGCxyJMfyzMzLQBvAGA0ZGCmHGB5DzAsA1Hssq51=','',880,660);setEnableTimer(100);" TargetMode="External"/><Relationship Id="rId56" Type="http://schemas.openxmlformats.org/officeDocument/2006/relationships/hyperlink" Target="javascript:startnewwin('https://gazd-a-20.asp.lgov.hu/gazd-szakadat/APPS/etriusz-v3/php/cella_kaszper_atemeles_megjelenito.php?=kxwMwAwM30QM2HTZ3DmKGAyWk0wLg92MsAKL0yJouc3pcg2KeITqlIzWj0mp1OKn0gJM0WKMzNQZjHwZ9xaWjNQZm0QrzHQZ1ZGCxyJMfyzMzRGBzA2ZzqGCxMGMjpQAsA1H3s401=','',880,660);setEnableTimer(100);" TargetMode="External"/><Relationship Id="rId77" Type="http://schemas.openxmlformats.org/officeDocument/2006/relationships/hyperlink" Target="javascript:startnewwin('https://gazd-a-20.asp.lgov.hu/gazd-szakadat/APPS/etriusz-v3/php/cella_osszesito_megjelenito_2.php?=1VTA5ZwZ00wLyOQAlR2KGAyWj0mp1OKn0gJM0WKMzNQZjZmZ9xaWjNQZ00QrzHQZ1ZGCxyJMfyzMzHwL0xmZlDGCvITZ0VGLsA1Hn02p1=','',880,660);setEnableTimer(100);" TargetMode="External"/><Relationship Id="rId100" Type="http://schemas.openxmlformats.org/officeDocument/2006/relationships/hyperlink" Target="javascript:startnewwin('https://gazd-a-20.asp.lgov.hu/gazd-szakadat/APPS/etriusz-v3/php/cella_kaszper_atemeles_megjelenito.php?=yWzZyImA30QBvImAuEmKGAyWk0wLg92MsAKL0yJouc3pcg2KeITqlIzWj0mp1OKn0gJM0WKMzNQZjDQA9xaWjNQZl0QrzHQZ1ZGCxyJMfyzMzHzLlHJA3pGC4VJA3RTAsA1H34531=','',880,660);setEnableTimer(100);" TargetMode="External"/><Relationship Id="rId105" Type="http://schemas.openxmlformats.org/officeDocument/2006/relationships/hyperlink" Target="javascript:startnewwin('https://gazd-a-20.asp.lgov.hu/gazd-szakadat/APPS/etriusz-v3/php/cella_osszesito_megjelenito_2.php?=0xGBuAwAm0GZ5xQA3pmKGAyWj0mp1OKn0gJM0WKMzNQZjHQA9xaWjNQZ00QrzHQZ1ZGCxyJMfyzMzDGB5R2Z2ZGCkxGB0pmAsA1Hq1551=','',880,660);setEnableTimer(100);" TargetMode="External"/><Relationship Id="rId126" Type="http://schemas.openxmlformats.org/officeDocument/2006/relationships/hyperlink" Target="javascript:startnewwin('https://gazd-a-20.asp.lgov.hu/gazd-szakadat/APPS/etriusz-v3/php/cella_osszesito_megjelenito_2.php?=3tQMyymAw1QZ3ZQZvSmKGAyWj0mp1OKn0gJM0WKMzNQZjVGA9xaWjNQZ00QrzHQZ1ZGCxyJMfyzMzpQBxIJB3ZJCjpmZjVJZsA1H28821=','',880,660);setEnableTimer(100);" TargetMode="External"/><Relationship Id="rId147" Type="http://schemas.openxmlformats.org/officeDocument/2006/relationships/hyperlink" Target="javascript:startnewwin('https://gazd-a-20.asp.lgov.hu/gazd-szakadat/APPS/etriusz-v3/php/cella_osszesito_megjelenito_2.php?=uywZlpQAx1wLwWTM4L2KGAyWj0mp1OKn0gJM0WKMzNQZjZwA9xaWjNQZ00QrzHQZ1ZGCxyJMfyzMzRJBlVmA0DJCvAzLxuwMsA1H2qr51=','',880,660);setEnableTimer(100);" TargetMode="External"/><Relationship Id="rId168" Type="http://schemas.openxmlformats.org/officeDocument/2006/relationships/hyperlink" Target="javascript:startnewwin('https://gazd-a-20.asp.lgov.hu/gazd-szakadat/APPS/etriusz-v3/php/cella_kaszper_atemeles_megjelenito.php?=uEmL0RwMy1GM2LzZjR2KGAyWk0wLg92MsAKL0yJouc3pcg2KeITqlIzWj0mp1OKn0gJM0WKMzNQZjVmA9xaWjNQZl0QrzHQZ1ZGCxyJMfyzMzRTAwEGZzIJCyMwMlNGLsA1H6pp21=','',880,660);setEnableTimer(100);" TargetMode="External"/><Relationship Id="rId8" Type="http://schemas.openxmlformats.org/officeDocument/2006/relationships/hyperlink" Target="javascript:startnewwin('https://gazd-a-20.asp.lgov.hu/gazd-szakadat/APPS/etriusz-v3/php/cella_osszesito_megjelenito_2.php?==VJLlxGZvIJCjHwMvETZsA1HzNGCmIUpcE3nyEapyMPZjNGA9xaWjNQZm0QrzHQZ1ZGCxyJMfyzMzVJLlxGZvIJCjHwMvETZsA1H935r1==','',880,660);setEnableTimer(100);" TargetMode="External"/><Relationship Id="rId51" Type="http://schemas.openxmlformats.org/officeDocument/2006/relationships/hyperlink" Target="javascript:startnewwin('https://gazd-a-20.asp.lgov.hu/gazd-szakadat/APPS/etriusz-v3/php/cella_osszesito_megjelenito_2.php?=wymAvWwZy1QZ4L2L0HmKGAyWj0mp1OKn0gJM0WKMzNQZjZwZ9xaWjNQZ00QrzHQZ1ZGCxyJMfyzMzZJB3VzZlHJCjtwMwEGAsA1Honp81=','',880,660);setEnableTimer(100);" TargetMode="External"/><Relationship Id="rId72" Type="http://schemas.openxmlformats.org/officeDocument/2006/relationships/hyperlink" Target="javascript:startnewwin('https://gazd-a-20.asp.lgov.hu/gazd-szakadat/APPS/etriusz-v3/php/cella_osszesito_megjelenito_2.php?=xywM4HGL00GMvWGL1ZmKGAyWj0mp1OKn0gJM0WKMzNQZjNmZ9xaWjNQZ00QrzHQZ1ZGCxyJMfyzMzDJBzuGAuEGCyWzZuImZsA1Hqs931=','',880,660);setEnableTimer(100);" TargetMode="External"/><Relationship Id="rId93" Type="http://schemas.openxmlformats.org/officeDocument/2006/relationships/hyperlink" Target="javascript:startnewwin('https://gazd-a-20.asp.lgov.hu/gazd-szakadat/APPS/etriusz-v3/php/cella_osszesito_megjelenito_2.php?=vMQA3RGL20GLxWmZ3ZmKGAyWj0mp1OKn0gJM0WKMzNQZjRQA9xaWjNQZ00QrzHQZ1ZGCxyJMfyzMzVzA0pGZuMGCuEzZmpmZsA1Hp6sr1=','',880,660);setEnableTimer(100);" TargetMode="External"/><Relationship Id="rId98" Type="http://schemas.openxmlformats.org/officeDocument/2006/relationships/hyperlink" Target="javascript:startnewwin('https://gazd-a-20.asp.lgov.hu/gazd-szakadat/APPS/etriusz-v3/php/cella_kaszper_atemeles_megjelenito.php?=ltQBjHTMj0wMwMGMxE2KGAyWk0wLg92MsAKL0yJouc3pcg2KeITqlIzWj0mp1OKn0gJM0WKMzNQZjZQA9xaWjNQZm0QrzHQZ1ZGCxyJMfyzMzVQB4NGMxOGCzAzAyETMsA1H936n1=','',880,660);setEnableTimer(100);" TargetMode="External"/><Relationship Id="rId121" Type="http://schemas.openxmlformats.org/officeDocument/2006/relationships/hyperlink" Target="javascript:startnewwin('https://gazd-a-20.asp.lgov.hu/gazd-szakadat/APPS/etriusz-v3/php/cella_kaszper_atemeles_megjelenito.php?=1RJL5xQZ10wMvMJM2H2KGAyWk0wLg92MsAKL0yJouc3pcg2KeITqlIzWj0mp1OKn0gJM0WKMzNQZjRGA9xaWjNQZl0QrzHQZ1ZGCxyJMfyzMzHGLuyGBjHGCzWzMyMGMsA1H501r1=','',880,660);setEnableTimer(100);" TargetMode="External"/><Relationship Id="rId142" Type="http://schemas.openxmlformats.org/officeDocument/2006/relationships/hyperlink" Target="javascript:startnewwin('https://gazd-a-20.asp.lgov.hu/gazd-szakadat/APPS/etriusz-v3/php/cella_osszesito_megjelenito_2.php?=2LJAuEGA30GA5DQM5V2KGAyWj0mp1OKn0gJM0WKMzNQZjVwA9xaWjNQZl0QrzHQZ1ZGCxyJMfyzMzLwM1RTA1pGC1xQAxywLsA1Hq02n1=','',880,660);setEnableTimer(100);" TargetMode="External"/><Relationship Id="rId163" Type="http://schemas.openxmlformats.org/officeDocument/2006/relationships/hyperlink" Target="javascript:startnewwin('https://gazd-a-20.asp.lgov.hu/gazd-szakadat/APPS/etriusz-v3/php/cella_osszesito_megjelenito_2.php?=xSzZ4VTAz1mAyIQByumKGAyWj0mp1OKn0gJM0WKMzNQZjxwA9xaWjNQZ00QrzHQZ1ZGCxyJMfyzMzDJLltwL0LJC3HJA4HTBsA1H55571=','',880,660);setEnableTimer(100);" TargetMode="External"/><Relationship Id="rId184" Type="http://schemas.openxmlformats.org/officeDocument/2006/relationships/hyperlink" Target="javascript:startnewwin('https://gazd-a-20.asp.lgov.hu/gazd-szakadat/APPS/etriusz-v3/php/cella_kaszper_atemeles_megjelenito.php?=ktGBmL2Zv1wMmNwLyymKGAyWk0wLg92MsAKL0yJouc3pcg2KeITqlIzWj0mp1OKn0gJM0WKMzNQZjpmA9xaWjNQZm0QrzHQZ1ZGCxyJMfyzMzRQB5ZwMmVJCzAQZvIJBsA1H4srq1=','',880,660);setEnableTimer(100);" TargetMode="External"/><Relationship Id="rId189" Type="http://schemas.openxmlformats.org/officeDocument/2006/relationships/hyperlink" Target="javascript:startnewwin('https://gazd-a-20.asp.lgov.hu/gazd-szakadat/APPS/etriusz-v3/php/cella_kaszper_atemeles_megjelenito.php?=mZJBkZQBm0mZ0xGZ3DmKGAyWk0wLg92MsAKL0yJouc3pcg2KeITqlIzWj0mp1OKn0gJM0WKMzNQZjxmA9xaWjNQZl0QrzHQZ1ZGCxyJMfyzMzZmL5RmZ4ZGCmDGBkpQAsA1Hso9s1=','',880,660);setEnableTimer(100);" TargetMode="External"/><Relationship Id="rId219" Type="http://schemas.openxmlformats.org/officeDocument/2006/relationships/hyperlink" Target="javascript:startnewwin('https://gazd-a-20.asp.lgov.hu/gazd-szakadat/APPS/etriusz-v3/php/cella_kaszper_atemeles_megjelenito.php?=2NGByAJZz1GM0xGB1Z2KGAyWk0wLg92MsAKL0yJouc3pcg2KeITqlIzWj0mp1OKn0gJM0WKMzNQZjRGB9xaWjNQZl0QrzHQZ1ZGCxyJMfyzMzLQZ5H2LkLJCyEGB5HmLsA1Hsp301=','',880,660);setEnableTimer(100);" TargetMode="External"/><Relationship Id="rId3" Type="http://schemas.openxmlformats.org/officeDocument/2006/relationships/hyperlink" Target="javascript:startnewwin('https://gazd-a-20.asp.lgov.hu/gazd-szakadat/APPS/etriusz-v3/php/cella_osszesito_megjelenito_2.php?==HJBzMJBjLJC1ZmLwSGBsA1HzNGCmIUpcE3nyEapyMPZjNmZ9xaWjNQZ00QrzHQZ1ZGCxyJMfyzMzHJBzMJBjLJC1ZmLwSGBsA1H06931==','',880,660);setEnableTimer(100);" TargetMode="External"/><Relationship Id="rId214" Type="http://schemas.openxmlformats.org/officeDocument/2006/relationships/hyperlink" Target="javascript:startnewwin('https://gazd-a-20.asp.lgov.hu/gazd-szakadat/APPS/etriusz-v3/php/cella_osszesito_megjelenito_2.php?=wqGL2xQBy1wLwqGB1tmKGAyWj0mp1OKn0gJM0WKMzNQZjpQB9xaWjNQZm0QrzHQZ1ZGCxyJMfyzMzZ2AuMGB4HJCvA2A5HQBsA1Ho6pq1=','',880,660);setEnableTimer(100);" TargetMode="External"/><Relationship Id="rId230" Type="http://schemas.openxmlformats.org/officeDocument/2006/relationships/hyperlink" Target="javascript:startnewwin('https://gazd-a-20.asp.lgov.hu/gazd-szakadat/APPS/etriusz-v3/php/cella_osszesito_megjelenito_2.php?=mRQMkRJZl0QZzMQA4DmKGAyWj0mp1OKn0gJM0WKMzNQZjDGB9xaWjNQZ00QrzHQZ1ZGCxyJMfyzMzZGZxSGLkVGCjLzA0tQAsA1H3so31=','',880,660);setEnableTimer(100);" TargetMode="External"/><Relationship Id="rId235" Type="http://schemas.openxmlformats.org/officeDocument/2006/relationships/hyperlink" Target="javascript:startnewwin('https://gazd-a-20.asp.lgov.hu/gazd-szakadat/APPS/etriusz-v3/php/cella_kaszper_atemeles_megjelenito.php?=uAJAmVGMu1mA3ZJLyI2KGAyWk0wLg92MsAKL0yJouc3pcg2KeITqlIzWj0mp1OKn0gJM0WKMzNQZjLGB9xaWjNQZm0QrzHQZ1ZGCxyJMfyzMzR2L1ZwZySJC3pmLuIJMsA1H26sq1=','',880,660);setEnableTimer(100);" TargetMode="External"/><Relationship Id="rId251" Type="http://schemas.openxmlformats.org/officeDocument/2006/relationships/hyperlink" Target="javascript:startnewwin('https://gazd-a-20.asp.lgov.hu/gazd-szakadat/APPS/etriusz-v3/php/cella_osszesito_megjelenito_2.php?===tA4xmZ1V2A9ZTZ3NGLj81HGMPZ9ZKqjyTqeITqlIzWjNQZkNGZ9xaWjNQZ00QrzHQZ1ZGCxyJMfyzMzLQB5ZGAvqGCwOmAjRTZsA1Hr6451===','',880,660);setEnableTimer(100);" TargetMode="External"/><Relationship Id="rId256" Type="http://schemas.openxmlformats.org/officeDocument/2006/relationships/hyperlink" Target="javascript:startnewwin('https://gazd-a-20.asp.lgov.hu/gazd-szakadat/APPS/etriusz-v3/php/cella_osszesito_megjelenito_2.php?===jZuSQM0ZJM9pGAjZTZw91HGMPZ9ZKqjyTqeITqlIzWjNQZmNGZ9xaWjNQZm0QrzHQZ1ZGCxyJMfyzMzZGLkDTAwIJC3HQZwOmLsA1H7q061===','',880,660);setEnableTimer(100);" TargetMode="External"/><Relationship Id="rId277" Type="http://schemas.openxmlformats.org/officeDocument/2006/relationships/hyperlink" Target="javascript:startnewwin('https://gazd-a-20.asp.lgov.hu/gazd-szakadat/APPS/etriusz-v3/php/cella_osszesito_megjelenito_2.php?===NMuITZ4ZGM9ZQB3LzLw91HGMPZ9ZKqjyTqeITqlIzWjNQZmRGZ9xaWjNQZ00QrzHQZ1ZGCxyJMfyzMzDJLyOQBmHJCmtmAzW2LsA1H5p281===','',880,660);setEnableTimer(100);" TargetMode="External"/><Relationship Id="rId25" Type="http://schemas.openxmlformats.org/officeDocument/2006/relationships/hyperlink" Target="javascript:startnewwin('https://gazd-a-20.asp.lgov.hu/gazd-szakadat/APPS/etriusz-v3/php/cella_osszesito_megjelenito_2.php?=3VGByMGZl0QM4VzAkV2KGAyWj0mp1OKn0gJM0WKMzNQZjZGZ9xaWjNQZ00QrzHQZ1ZGCxyJMfyzMzpwZ5HzAkVGCxuwL2RwLsA1Hnp1o1=','',880,660);setEnableTimer(100);" TargetMode="External"/><Relationship Id="rId46" Type="http://schemas.openxmlformats.org/officeDocument/2006/relationships/hyperlink" Target="javascript:startnewwin('https://gazd-a-20.asp.lgov.hu/gazd-szakadat/APPS/etriusz-v3/php/cella_kaszper_atemeles_megjelenito.php?=4ZJMmLTZ50GB1RTAwymKGAyWk0wLg92MsAKL0yJouc3pcg2KeITqlIzWj0mp1OKn0gJM0WKMzNQZjVwZ9xaWjNQZl0QrzHQZ1ZGCxyJMfyzMztmLyAwMjxGC5HGL0ZJBsA1H04qs1=','',880,660);setEnableTimer(100);" TargetMode="External"/><Relationship Id="rId67" Type="http://schemas.openxmlformats.org/officeDocument/2006/relationships/hyperlink" Target="javascript:startnewwin('https://gazd-a-20.asp.lgov.hu/gazd-szakadat/APPS/etriusz-v3/php/cella_kaszper_atemeles_megjelenito.php?=vAGL4LJZy1wMzqwA2ZmKGAyWk0wLg92MsAKL0yJouc3pcg2KeITqlIzWj0mp1OKn0gJM0WKMzNQZjxwZ9xaWjNQZl0QrzHQZ1ZGCxyJMfyzMzV2ZuuwMkHJCzM2A2LmZsA1Hnsrs1=','',880,660);setEnableTimer(100);" TargetMode="External"/><Relationship Id="rId116" Type="http://schemas.openxmlformats.org/officeDocument/2006/relationships/hyperlink" Target="javascript:startnewwin('https://gazd-a-20.asp.lgov.hu/gazd-szakadat/APPS/etriusz-v3/php/cella_kaszper_atemeles_megjelenito.php?=zqGZuEQZw1QBkZ2L4NmKGAyWk0wLg92MsAKL0yJouc3pcg2KeITqlIzWj0mp1OKn0gJM0WKMzNQZjxQA9xaWjNQZm0QrzHQZ1ZGCxyJMfyzMzL2AkRTAjZJC4RmLwuQZsA1H0p881=','',880,660);setEnableTimer(100);" TargetMode="External"/><Relationship Id="rId137" Type="http://schemas.openxmlformats.org/officeDocument/2006/relationships/hyperlink" Target="javascript:startnewwin('https://gazd-a-20.asp.lgov.hu/gazd-szakadat/APPS/etriusz-v3/php/cella_osszesito_megjelenito_2.php?=lL2AlRGAz1mLkZQZ0Z2KGAyWj0mp1OKn0gJM0WKMzNQZjxGA9xaWjNQZ00QrzHQZ1ZGCxyJMfyzMzVwM3VGZ1LJCwSmZjDmLsA1Hsn0o1=','',880,660);setEnableTimer(100);" TargetMode="External"/><Relationship Id="rId158" Type="http://schemas.openxmlformats.org/officeDocument/2006/relationships/hyperlink" Target="javascript:startnewwin('https://gazd-a-20.asp.lgov.hu/gazd-szakadat/APPS/etriusz-v3/php/cella_kaszper_atemeles_megjelenito.php?=uAmL3HmLm0mAwEGMjZmKGAyWk0wLg92MsAKL0yJouc3pcg2KeITqlIzWj0mp1OKn0gJM0WKMzNQZjpwA9xaWjNQZm0QrzHQZ1ZGCxyJMfyzMzR2ZwqGAwAGC3ZTAyOmZsA1H8n381=','',880,660);setEnableTimer(100);" TargetMode="External"/><Relationship Id="rId272" Type="http://schemas.openxmlformats.org/officeDocument/2006/relationships/hyperlink" Target="javascript:startnewwin('https://gazd-a-20.asp.lgov.hu/gazd-szakadat/APPS/etriusz-v3/php/cella_kaszper_atemeles_megjelenito.php?===tLzEJZ1VGA9DGAmZzAu91HGMFZ9VJoiq2KmSTqc1JL6AKne91nyEapyMPZ9ZKqjyTqeITqlIzWjNQZlRGZ9xaWjNQZl0QrzHQZ1ZGCxyJMfyzMzVzMxSGAlHGC0HmZwMGLsA1H25831===','',880,660);setEnableTimer(100);" TargetMode="External"/><Relationship Id="rId20" Type="http://schemas.openxmlformats.org/officeDocument/2006/relationships/hyperlink" Target="javascript:startnewwin('https://gazd-a-20.asp.lgov.hu/gazd-szakadat/APPS/etriusz-v3/php/cella_osszesito_megjelenito_2.php?=3VGL1LGZj0GMvMQMmDmKGAyWj0mp1OKn0gJM0WKMzNQZjNGZ9xaWjNQZ00QrzHQZ1ZGCxyJMfyzMzpwZuIwAkNGCyWzAxAQAsA1H5p451=','',880,660);setEnableTimer(100);" TargetMode="External"/><Relationship Id="rId41" Type="http://schemas.openxmlformats.org/officeDocument/2006/relationships/hyperlink" Target="javascript:startnewwin('https://gazd-a-20.asp.lgov.hu/gazd-szakadat/APPS/etriusz-v3/php/cella_osszesito_megjelenito_2.php?=uITB1LTBw1QZjD2L4DmKGAyWj0mp1OKn0gJM0WKMzNQZjNwZ9xaWjNQZm0QrzHQZ1ZGCxyJMfyzMzRJM4HwM4ZJCjNQMwuQAsA1H31rr1=','',880,660);setEnableTimer(100);" TargetMode="External"/><Relationship Id="rId62" Type="http://schemas.openxmlformats.org/officeDocument/2006/relationships/hyperlink" Target="javascript:startnewwin('https://gazd-a-20.asp.lgov.hu/gazd-szakadat/APPS/etriusz-v3/php/cella_kaszper_atemeles_megjelenito.php?=2NGMwMJA30QZxAmZvW2KGAyWk0wLg92MsAKL0yJouc3pcg2KeITqlIzWj0mp1OKn0gJM0WKMzNQZjpwZ9xaWjNQZm0QrzHQZ1ZGCxyJMfyzMzLQZyAzM1pGCjD2ZmVzLsA1Hs0081=','',880,660);setEnableTimer(100);" TargetMode="External"/><Relationship Id="rId83" Type="http://schemas.openxmlformats.org/officeDocument/2006/relationships/hyperlink" Target="javascript:startnewwin('https://gazd-a-20.asp.lgov.hu/gazd-szakadat/APPS/etriusz-v3/php/cella_kaszper_atemeles_megjelenito.php?=lDQA5pGA20GAySJLyqmKGAyWk0wLg92MsAKL0yJouc3pcg2KeITqlIzWj0mp1OKn0gJM0WKMzNQZjLmZ9xaWjNQZm0QrzHQZ1ZGCxyJMfyzMzVQA0xmA1LGC1HJLuI2AsA1Hp01o1=','',880,660);setEnableTimer(100);" TargetMode="External"/><Relationship Id="rId88" Type="http://schemas.openxmlformats.org/officeDocument/2006/relationships/hyperlink" Target="javascript:startnewwin('https://gazd-a-20.asp.lgov.hu/gazd-szakadat/APPS/etriusz-v3/php/cella_osszesito_megjelenito_2.php?=3LTZ3VJB40QZjDmLvymKGAyWj0mp1OKn0gJM0WKMzNQZjNQA9xaWjNQZl0QrzHQZ1ZGCxyJMfyzMzpwMjpwL5tGCjNQAwWJBsA1Hrn331=','',880,660);setEnableTimer(100);" TargetMode="External"/><Relationship Id="rId111" Type="http://schemas.openxmlformats.org/officeDocument/2006/relationships/hyperlink" Target="javascript:startnewwin('https://gazd-a-20.asp.lgov.hu/gazd-szakadat/APPS/etriusz-v3/php/cella_osszesito_megjelenito_2.php?=3RmAzAJZ20wZySzLlZ2KGAyWj0mp1OKn0gJM0WKMzNQZjpQA9xaWjNQZ00QrzHQZ1ZGCxyJMfyzMzpGZ3L2LkLGClHJLvWmLsA1Hq60q1=','',880,660);setEnableTimer(100);" TargetMode="External"/><Relationship Id="rId132" Type="http://schemas.openxmlformats.org/officeDocument/2006/relationships/hyperlink" Target="javascript:startnewwin('https://gazd-a-20.asp.lgov.hu/gazd-szakadat/APPS/etriusz-v3/php/cella_osszesito_megjelenito_2.php?=mVJM4NQM00QAuumLjD2KGAyWj0mp1OKn0gJM0WKMzNQZjLGA9xaWjNQZ00QrzHQZ1ZGCxyJMfyzMzZwLyuQZxEGC0RTBwOQMsA1H2s4n1=','',880,660);setEnableTimer(100);" TargetMode="External"/><Relationship Id="rId153" Type="http://schemas.openxmlformats.org/officeDocument/2006/relationships/hyperlink" Target="javascript:startnewwin('https://gazd-a-20.asp.lgov.hu/gazd-szakadat/APPS/etriusz-v3/php/cella_osszesito_megjelenito_2.php?=1RGMvEGA20GMwqmLyymKGAyWj0mp1OKn0gJM0WKMzNQZjHwA9xaWjNQZ00QrzHQZ1ZGCxyJMfyzMzHGZyWTA1LGCyA2AwIJBsA1H6qr21=','',880,660);setEnableTimer(100);" TargetMode="External"/><Relationship Id="rId174" Type="http://schemas.openxmlformats.org/officeDocument/2006/relationships/hyperlink" Target="javascript:startnewwin('https://gazd-a-20.asp.lgov.hu/gazd-szakadat/APPS/etriusz-v3/php/cella_kaszper_atemeles_megjelenito.php?=uETZzATZ40GMwyGLxImKGAyWk0wLg92MsAKL0yJouc3pcg2KeITqlIzWj0mp1OKn0gJM0WKMzNQZjDmA9xaWjNQZl0QrzHQZ1ZGCxyJMfyzMzRTMjL2LjtGCyAJBuEJAsA1H65r81=','',880,660);setEnableTimer(100);" TargetMode="External"/><Relationship Id="rId179" Type="http://schemas.openxmlformats.org/officeDocument/2006/relationships/hyperlink" Target="javascript:startnewwin('https://gazd-a-20.asp.lgov.hu/gazd-szakadat/APPS/etriusz-v3/php/cella_osszesito_megjelenito_2.php?=uOGZyAmLy1GB1ZGAyE2KGAyWj0mp1OKn0gJM0WKMzNQZjHmA9xaWjNQZ00QrzHQZ1ZGCxyJMfyzMzRTZkH2ZwIJC5HmZ1HTMsA1H7r8r1=','',880,660);setEnableTimer(100);" TargetMode="External"/><Relationship Id="rId195" Type="http://schemas.openxmlformats.org/officeDocument/2006/relationships/hyperlink" Target="javascript:startnewwin('https://gazd-a-20.asp.lgov.hu/gazd-szakadat/APPS/etriusz-v3/php/cella_osszesito_megjelenito_2.php?=jpmLkRmA00GBuEJL4V2KGAyWj0mp1OKn0gJM0WKMzNQZjRQB9xaWjNQZl0QrzHQZ1ZGCxyJMfyzMzNmAwSGZ3DGC5RTMuuwLsA1H7s341=','',880,660);setEnableTimer(100);" TargetMode="External"/><Relationship Id="rId209" Type="http://schemas.openxmlformats.org/officeDocument/2006/relationships/hyperlink" Target="javascript:startnewwin('https://gazd-a-20.asp.lgov.hu/gazd-szakadat/APPS/etriusz-v3/php/cella_osszesito_megjelenito_2.php?=1RJAwIzL20mZmZJM5DmKGAyWj0mp1OKn0gJM0WKMzNQZjHQB9xaWjNQZ00QrzHQZ1ZGCxyJMfyzMzHGL1ZJMvMGCmZmLyyQAsA1H532o1=','',880,660);setEnableTimer(100);" TargetMode="External"/><Relationship Id="rId190" Type="http://schemas.openxmlformats.org/officeDocument/2006/relationships/hyperlink" Target="javascript:startnewwin('https://gazd-a-20.asp.lgov.hu/gazd-szakadat/APPS/etriusz-v3/php/cella_kaszper_atemeles_megjelenito.php?=mZJBkZQBm0mZ0xGZ3DmKGAyWk0wLg92MsAKL0yJouc3pcg2KeITqlIzWj0mp1OKn0gJM0WKMzNQZjxmA9xaWjNQZm0QrzHQZ1ZGCxyJMfyzMzZmL5RmZ4ZGCmDGBkpQAsA1Hr8o71=','',880,660);setEnableTimer(100);" TargetMode="External"/><Relationship Id="rId204" Type="http://schemas.openxmlformats.org/officeDocument/2006/relationships/hyperlink" Target="javascript:startnewwin('https://gazd-a-20.asp.lgov.hu/gazd-szakadat/APPS/etriusz-v3/php/cella_kaszper_atemeles_megjelenito.php?=jD2A3L2Lj0GA5ZJZwA2KGAyWk0wLg92MsAKL0yJouc3pcg2KeITqlIzWj0mp1OKn0gJM0WKMzNQZjDQB9xaWjNQZl0QrzHQZ1ZGCxyJMfyzMzNQM3pwMwOGC1xmLkZ2LsA1H9o0p1=','',880,660);setEnableTimer(100);" TargetMode="External"/><Relationship Id="rId220" Type="http://schemas.openxmlformats.org/officeDocument/2006/relationships/hyperlink" Target="javascript:startnewwin('https://gazd-a-20.asp.lgov.hu/gazd-szakadat/APPS/etriusz-v3/php/cella_kaszper_atemeles_megjelenito.php?=2NGByAJZz1GM0xGB1Z2KGAyWk0wLg92MsAKL0yJouc3pcg2KeITqlIzWj0mp1OKn0gJM0WKMzNQZjRGB9xaWjNQZm0QrzHQZ1ZGCxyJMfyzMzLQZ5H2LkLJCyEGB5HmLsA1Hn0881=','',880,660);setEnableTimer(100);" TargetMode="External"/><Relationship Id="rId225" Type="http://schemas.openxmlformats.org/officeDocument/2006/relationships/hyperlink" Target="javascript:startnewwin('https://gazd-a-20.asp.lgov.hu/gazd-szakadat/APPS/etriusz-v3/php/cella_kaszper_atemeles_megjelenito.php?=mxmLmVTMv1mAlpQAxImKGAyWk0wLg92MsAKL0yJouc3pcg2KeITqlIzWj0mp1OKn0gJM0WKMzNQZjZGB9xaWjNQZl0QrzHQZ1ZGCxyJMfyzMzZGBwAwLxWJC3VmA0DJAsA1H10991=','',880,660);setEnableTimer(100);" TargetMode="External"/><Relationship Id="rId241" Type="http://schemas.openxmlformats.org/officeDocument/2006/relationships/hyperlink" Target="javascript:startnewwin('https://gazd-a-20.asp.lgov.hu/gazd-szakadat/APPS/etriusz-v3/php/cella_kaszper_atemeles_megjelenito.php?=zWmAxAzL00QA2HJLkL2KGAyWk0wLg92MsAKL0yJouc3pcg2KeITqlIzWj0mp1OKn0gJM0WKMzNQZjtGB9xaWjNQZm0QrzHQZ1ZGCxyJMfyzMzLzZ3D2LvEGC0LGMuSwMsA1Hq4or1=','',880,660);setEnableTimer(100);" TargetMode="External"/><Relationship Id="rId246" Type="http://schemas.openxmlformats.org/officeDocument/2006/relationships/hyperlink" Target="javascript:startnewwin('https://gazd-a-20.asp.lgov.hu/gazd-szakadat/APPS/etriusz-v3/php/cella_kaszper_atemeles_megjelenito.php?===tLzuQAmH2Z9HGBySJZ581HGMFZ9VJoiq2KmSTqc1JL6AKne91nyEapyMPZ9ZKqjyTqeITqlIzWjNQZjNGZ9xaWjNQZl0QrzHQZ1ZGCxyJMfyzMzVzM4DmZyAGC1xGMuSGBsA1H47p41===','',880,660);setEnableTimer(100);" TargetMode="External"/><Relationship Id="rId267" Type="http://schemas.openxmlformats.org/officeDocument/2006/relationships/hyperlink" Target="javascript:startnewwin('https://gazd-a-20.asp.lgov.hu/gazd-szakadat/APPS/etriusz-v3/php/cella_osszesito_megjelenito_2.php?===jLmLGMmpwL9ZQZ1NmZm81HGMPZ9ZKqjyTqeITqlIzWjNQZ5NGZ9xaWjNQZ00QrzHQZ1ZGCxyJMfyzMzZ2Z2H2Z3VJCmNGAjZmZsA1Hq4q81===','',880,660);setEnableTimer(100);" TargetMode="External"/><Relationship Id="rId15" Type="http://schemas.openxmlformats.org/officeDocument/2006/relationships/hyperlink" Target="javascript:startnewwin('https://gazd-a-20.asp.lgov.hu/gazd-szakadat/APPS/etriusz-v3/php/cella_kaszper_atemeles_megjelenito.php?==VGBjNQZyEJCyumZjpwMsA1HzRGCv12oa91puEKngSzrmy2nsgJM0WKMzNGCmIUpcE3nyEapyMPZjNGB9xaWjNQZl0QrzHQZ1ZGCxyJMfyzMzVGBjNQZyEJCyumZjpwMsA1H274p1==','',880,660);setEnableTimer(100);" TargetMode="External"/><Relationship Id="rId36" Type="http://schemas.openxmlformats.org/officeDocument/2006/relationships/hyperlink" Target="javascript:startnewwin('https://gazd-a-20.asp.lgov.hu/gazd-szakadat/APPS/etriusz-v3/php/cella_osszesito_megjelenito_2.php?=xOwAuywZ10QAvEmL3D2KGAyWj0mp1OKn0gJM0WKMzNQZjtGZ9xaWjNQZ00QrzHQZ1ZGCxyJMfyzMzDTZ2RJBlHGC0VTAwqQMsA1H90s11=','',880,660);setEnableTimer(100);" TargetMode="External"/><Relationship Id="rId57" Type="http://schemas.openxmlformats.org/officeDocument/2006/relationships/hyperlink" Target="javascript:startnewwin('https://gazd-a-20.asp.lgov.hu/gazd-szakadat/APPS/etriusz-v3/php/cella_osszesito_megjelenito_2.php?=3LJBmHQBx1mLzEGMlHmKGAyWj0mp1OKn0gJM0WKMzNQZjHwZ9xaWjNQZ00QrzHQZ1ZGCxyJMfyzMzpwM5ZGA4DJCwMTAyWGAsA1Hrppn1=','',880,660);setEnableTimer(100);" TargetMode="External"/><Relationship Id="rId106" Type="http://schemas.openxmlformats.org/officeDocument/2006/relationships/hyperlink" Target="javascript:startnewwin('https://gazd-a-20.asp.lgov.hu/gazd-szakadat/APPS/etriusz-v3/php/cella_osszesito_megjelenito_2.php?=uSJMxEwAk0mLvyGM4ZmKGAyWj0mp1OKn0gJM0WKMzNQZjLQA9xaWjNQZl0QrzHQZ1ZGCxyJMfyzMzRJLyETA2RGCwWJByumZsA1Hp3551=','',880,660);setEnableTimer(100);" TargetMode="External"/><Relationship Id="rId127" Type="http://schemas.openxmlformats.org/officeDocument/2006/relationships/hyperlink" Target="javascript:startnewwin('https://gazd-a-20.asp.lgov.hu/gazd-szakadat/APPS/etriusz-v3/php/cella_osszesito_megjelenito_2.php?=5VQZ3HzLv1GB5HGAvI2KGAyWj0mp1OKn0gJM0WKMzNQZjZGA9xaWjNQZ00QrzHQZ1ZGCxyJMfyzMzxwZjpGMvWJC5xGA1VJMsA1Hs5391=','',880,660);setEnableTimer(100);" TargetMode="External"/><Relationship Id="rId262" Type="http://schemas.openxmlformats.org/officeDocument/2006/relationships/hyperlink" Target="javascript:startnewwin('https://gazd-a-20.asp.lgov.hu/gazd-szakadat/APPS/etriusz-v3/php/cella_kaszper_atemeles_megjelenito.php?===NZzAmLuSTM9D2LuEJBj81HGMFZ9VJoiq2KmSTqc1JL6AKne91nyEapyMPZ9ZKqjyTqeITqlIzWjNQZ3NGZ9xaWjNQZm0QrzHQZ1ZGCxyJMfyzMzNwMmZJLuEJCxAJLxyQZsA1H9s6q1===','',880,660);setEnableTimer(100);" TargetMode="External"/><Relationship Id="rId10" Type="http://schemas.openxmlformats.org/officeDocument/2006/relationships/hyperlink" Target="javascript:startnewwin('https://gazd-a-20.asp.lgov.hu/gazd-szakadat/APPS/etriusz-v3/php/cella_osszesito_megjelenito_2.php?==RGLkZ2AkNGCkH2A4pGZsA1HzNGCmIUpcE3nyEapyMPZjNwA9xaWjNQZ00QrzHQZ1ZGCxyJMfyzMzRGLkZ2AkNGCkH2A4pGZsA1H5nn61==','',880,660);setEnableTimer(100);" TargetMode="External"/><Relationship Id="rId31" Type="http://schemas.openxmlformats.org/officeDocument/2006/relationships/hyperlink" Target="javascript:startnewwin('https://gazd-a-20.asp.lgov.hu/gazd-szakadat/APPS/etriusz-v3/php/cella_osszesito_megjelenito_2.php?=zAwZzS2A40QMxM2AlDmKGAyWj0mp1OKn0gJM0WKMzNQZjHGZ9xaWjNQZ00QrzHQZ1ZGCxyJMfyzMzL2ZlLJL3tGCxEzM3VQAsA1Ho78n1=','',880,660);setEnableTimer(100);" TargetMode="External"/><Relationship Id="rId52" Type="http://schemas.openxmlformats.org/officeDocument/2006/relationships/hyperlink" Target="javascript:startnewwin('https://gazd-a-20.asp.lgov.hu/gazd-szakadat/APPS/etriusz-v3/php/cella_kaszper_atemeles_megjelenito.php?=wqwM5RQAv1mLkNGA2Z2KGAyWk0wLg92MsAKL0yJouc3pcg2KeITqlIzWj0mp1OKn0gJM0WKMzNQZjDwZ9xaWjNQZl0QrzHQZ1ZGCxyJMfyzMzZ2AzyGZ0VJCwSQZ1LmLsA1H57621=','',880,660);setEnableTimer(100);" TargetMode="External"/><Relationship Id="rId73" Type="http://schemas.openxmlformats.org/officeDocument/2006/relationships/hyperlink" Target="javascript:startnewwin('https://gazd-a-20.asp.lgov.hu/gazd-szakadat/APPS/etriusz-v3/php/cella_kaszper_atemeles_megjelenito.php?=zOGB1xQB30QB0tQAvE2KGAyWk0wLg92MsAKL0yJouc3pcg2KeITqlIzWj0mp1OKn0gJM0WKMzNQZjRmZ9xaWjNQZl0QrzHQZ1ZGCxyJMfyzMzLTZ5HGB4pGC4DQB0VTMsA1Ho2s81=','',880,660);setEnableTimer(100);" TargetMode="External"/><Relationship Id="rId78" Type="http://schemas.openxmlformats.org/officeDocument/2006/relationships/hyperlink" Target="javascript:startnewwin('https://gazd-a-20.asp.lgov.hu/gazd-szakadat/APPS/etriusz-v3/php/cella_osszesito_megjelenito_2.php?=lxmZ4DGBy1mZxqQZjpmKGAyWj0mp1OKn0gJM0WKMzNQZjDmZ9xaWjNQZ00QrzHQZ1ZGCxyJMfyzMzVGBmtQA5HJCmD2AjNmAsA1Hr3p91=','',880,660);setEnableTimer(100);" TargetMode="External"/><Relationship Id="rId94" Type="http://schemas.openxmlformats.org/officeDocument/2006/relationships/hyperlink" Target="javascript:startnewwin('https://gazd-a-20.asp.lgov.hu/gazd-szakadat/APPS/etriusz-v3/php/cella_kaszper_atemeles_megjelenito.php?=uWGZ1VTZ00QAwMQMlZ2KGAyWk0wLg92MsAKL0yJouc3pcg2KeITqlIzWj0mp1OKn0gJM0WKMzNQZjVQA9xaWjNQZl0QrzHQZ1ZGCxyJMfyzMzRzZkHwLjDGC0ZzAxWmLsA1Ho5991=','',880,660);setEnableTimer(100);" TargetMode="External"/><Relationship Id="rId99" Type="http://schemas.openxmlformats.org/officeDocument/2006/relationships/hyperlink" Target="javascript:startnewwin('https://gazd-a-20.asp.lgov.hu/gazd-szakadat/APPS/etriusz-v3/php/cella_osszesito_megjelenito_2.php?=lRQAyMTMv1QA4R2LyM2KGAyWj0mp1OKn0gJM0WKMzNQZjZQA9xaWjNQZ00QrzHQZ1ZGCxyJMfyzMzVGZ0HzMxWJC0tGLwIzMsA1H245o1=','',880,660);setEnableTimer(100);" TargetMode="External"/><Relationship Id="rId101" Type="http://schemas.openxmlformats.org/officeDocument/2006/relationships/hyperlink" Target="javascript:startnewwin('https://gazd-a-20.asp.lgov.hu/gazd-szakadat/APPS/etriusz-v3/php/cella_kaszper_atemeles_megjelenito.php?=vOmZyETZv1mZxEmA1RmKGAyWk0wLg92MsAKL0yJouc3pcg2KeITqlIzWj0mp1OKn0gJM0WKMzNQZjDQA9xaWjNQZm0QrzHQZ1ZGCxyJMfyzMzVTZmHTMjVJCmDTA3HGZsA1H7rn61=','',880,660);setEnableTimer(100);" TargetMode="External"/><Relationship Id="rId122" Type="http://schemas.openxmlformats.org/officeDocument/2006/relationships/hyperlink" Target="javascript:startnewwin('https://gazd-a-20.asp.lgov.hu/gazd-szakadat/APPS/etriusz-v3/php/cella_kaszper_atemeles_megjelenito.php?=wWQZ4DwM40GBjH2LktmKGAyWk0wLg92MsAKL0yJouc3pcg2KeITqlIzWj0mp1OKn0gJM0WKMzNQZjRGA9xaWjNQZm0QrzHQZ1ZGCxyJMfyzMzZzZjtQAzuGC5NGMwSQBsA1Hp48r1=','',880,660);setEnableTimer(100);" TargetMode="External"/><Relationship Id="rId143" Type="http://schemas.openxmlformats.org/officeDocument/2006/relationships/hyperlink" Target="javascript:startnewwin('https://gazd-a-20.asp.lgov.hu/gazd-szakadat/APPS/etriusz-v3/php/cella_osszesito_megjelenito_2.php?=yIQB5HmL40QMvAJBzW2KGAyWj0mp1OKn0gJM0WKMzNQZjVwA9xaWjNQZm0QrzHQZ1ZGCxyJMfyzMzHJA4xGAwuGCxW2L5LzLsA1H75r91=','',880,660);setEnableTimer(100);" TargetMode="External"/><Relationship Id="rId148" Type="http://schemas.openxmlformats.org/officeDocument/2006/relationships/hyperlink" Target="javascript:startnewwin('https://gazd-a-20.asp.lgov.hu/gazd-szakadat/APPS/etriusz-v3/php/cella_kaszper_atemeles_megjelenito.php?=3xGLvyGBv1GM4tQBwumKGAyWk0wLg92MsAKL0yJouc3pcg2KeITqlIzWj0mp1OKn0gJM0WKMzNQZjDwA9xaWjNQZl0QrzHQZ1ZGCxyJMfyzMzpGBuWJB5VJCyuQB4ZTBsA1Hoo6r1=','',880,660);setEnableTimer(100);" TargetMode="External"/><Relationship Id="rId164" Type="http://schemas.openxmlformats.org/officeDocument/2006/relationships/hyperlink" Target="javascript:startnewwin('https://gazd-a-20.asp.lgov.hu/gazd-szakadat/APPS/etriusz-v3/php/cella_osszesito_megjelenito_2.php?=jD2LjZJB00GZ5HmAmDmKGAyWj0mp1OKn0gJM0WKMzNQZjNmA9xaWjNQZ00QrzHQZ1ZGCxyJMfyzMzNQMwOmL5DGCkxGA3ZQAsA1H892s1=','',880,660);setEnableTimer(100);" TargetMode="External"/><Relationship Id="rId169" Type="http://schemas.openxmlformats.org/officeDocument/2006/relationships/hyperlink" Target="javascript:startnewwin('https://gazd-a-20.asp.lgov.hu/gazd-szakadat/APPS/etriusz-v3/php/cella_kaszper_atemeles_megjelenito.php?=xywL4VmZu1QA3HmZzM2KGAyWk0wLg92MsAKL0yJouc3pcg2KeITqlIzWj0mp1OKn0gJM0WKMzNQZjVmA9xaWjNQZm0QrzHQZ1ZGCxyJMfyzMzDJBvuwZmRJC0pGAmLzMsA1H7s261=','',880,660);setEnableTimer(100);" TargetMode="External"/><Relationship Id="rId185" Type="http://schemas.openxmlformats.org/officeDocument/2006/relationships/hyperlink" Target="javascript:startnewwin('https://gazd-a-20.asp.lgov.hu/gazd-szakadat/APPS/etriusz-v3/php/cella_osszesito_megjelenito_2.php?=kNQB0DGL10wL5LmLxWmKGAyWj0mp1OKn0gJM0WKMzNQZjpmA9xaWjNQZ00QrzHQZ1ZGCxyJMfyzMzRQZ4DQAuIGCvywAwEzZsA1Hp45o1=','',880,660);setEnableTimer(100);" TargetMode="External"/><Relationship Id="rId4" Type="http://schemas.openxmlformats.org/officeDocument/2006/relationships/hyperlink" Target="javascript:startnewwin('https://gazd-a-20.asp.lgov.hu/gazd-szakadat/APPS/etriusz-v3/php/cella_osszesito_megjelenito_2.php?==pmZlNmAlDJC1NQZyEzMsA1HzNGCmIUpcE3nyEapyMPZjNQA9xaWjNQZl0QrzHQZ1ZGCxyJMfyzMzpmZlNmAlDJC1NQZyEzMsA1H980r1==','',880,660);setEnableTimer(100);" TargetMode="External"/><Relationship Id="rId9" Type="http://schemas.openxmlformats.org/officeDocument/2006/relationships/hyperlink" Target="javascript:startnewwin('https://gazd-a-20.asp.lgov.hu/gazd-szakadat/APPS/etriusz-v3/php/cella_osszesito_megjelenito_2.php?==HTZyWTB2tGCwIQBwWQAsA1HzNGCmIUpcE3nyEapyMPZjNGA9xaWjNQZ00QrzHQZ1ZGCxyJMfyzMzHTZyWTB2tGCwIQBwWQAsA1H7qo81==','',880,660);setEnableTimer(100);" TargetMode="External"/><Relationship Id="rId180" Type="http://schemas.openxmlformats.org/officeDocument/2006/relationships/hyperlink" Target="javascript:startnewwin('https://gazd-a-20.asp.lgov.hu/gazd-szakadat/APPS/etriusz-v3/php/cella_osszesito_megjelenito_2.php?=3ZGAuAJAy1GBwA2L4D2KGAyWj0mp1OKn0gJM0WKMzNQZjLmA9xaWjNQZl0QrzHQZ1ZGCxyJMfyzMzpmZ1R2L1HJC5Z2LwuQMsA1H3p341=','',880,660);setEnableTimer(100);" TargetMode="External"/><Relationship Id="rId210" Type="http://schemas.openxmlformats.org/officeDocument/2006/relationships/hyperlink" Target="javascript:startnewwin('https://gazd-a-20.asp.lgov.hu/gazd-szakadat/APPS/etriusz-v3/php/cella_kaszper_atemeles_megjelenito.php?=xEwMlDwLx1GBxEJLuAmKGAyWk0wLg92MsAKL0yJouc3pcg2KeITqlIzWj0mp1OKn0gJM0WKMzNQZjLQB9xaWjNQZl0QrzHQZ1ZGCxyJMfyzMzDTAzWQAvEJC5DTMuS2ZsA1H26rr1=','',880,660);setEnableTimer(100);" TargetMode="External"/><Relationship Id="rId215" Type="http://schemas.openxmlformats.org/officeDocument/2006/relationships/hyperlink" Target="javascript:startnewwin('https://gazd-a-20.asp.lgov.hu/gazd-szakadat/APPS/etriusz-v3/php/cella_osszesito_megjelenito_2.php?=1ZJZuIzZ10wLkH2AyS2KGAyWj0mp1OKn0gJM0WKMzNQZjpQB9xaWjNQZ00QrzHQZ1ZGCxyJMfyzMzHmLkRJMlHGCvSGM3HJLsA1H7q0q1=','',880,660);setEnableTimer(100);" TargetMode="External"/><Relationship Id="rId236" Type="http://schemas.openxmlformats.org/officeDocument/2006/relationships/hyperlink" Target="javascript:startnewwin('https://gazd-a-20.asp.lgov.hu/gazd-szakadat/APPS/etriusz-v3/php/cella_osszesito_megjelenito_2.php?=2RGMyywAv1wZ3RwA2NmKGAyWj0mp1OKn0gJM0WKMzNQZjLGB9xaWjNQZ00QrzHQZ1ZGCxyJMfyzMzLGZyIJB2VJClpGZ2LQZsA1Hp4rp1=','',880,660);setEnableTimer(100);" TargetMode="External"/><Relationship Id="rId257" Type="http://schemas.openxmlformats.org/officeDocument/2006/relationships/hyperlink" Target="javascript:startnewwin('https://gazd-a-20.asp.lgov.hu/gazd-szakadat/APPS/etriusz-v3/php/cella_osszesito_megjelenito_2.php?===DLyWzA1NGM9HJL2pGBu91HGMPZ9ZKqjyTqeITqlIzWjNQZmNGZ9xaWjNQZ00QrzHQZ1ZGCxyJMfyzMzRJMvMGAjHJCySzA3xGLsA1H9s3p1===','',880,660);setEnableTimer(100);" TargetMode="External"/><Relationship Id="rId278" Type="http://schemas.openxmlformats.org/officeDocument/2006/relationships/printerSettings" Target="../printerSettings/printerSettings18.bin"/><Relationship Id="rId26" Type="http://schemas.openxmlformats.org/officeDocument/2006/relationships/hyperlink" Target="javascript:startnewwin('https://gazd-a-20.asp.lgov.hu/gazd-szakadat/APPS/etriusz-v3/php/cella_kaszper_atemeles_megjelenito.php?=mLJZvAQBk0GAzAQZvqmKGAyWk0wLg92MsAKL0yJouc3pcg2KeITqlIzWj0mp1OKn0gJM0WKMzNQZjDGZ9xaWjNQZl0QrzHQZ1ZGCxyJMfyzMzZwMkV2Z4RGC1L2ZjV2AsA1Hp25n1=','',880,660);setEnableTimer(100);" TargetMode="External"/><Relationship Id="rId231" Type="http://schemas.openxmlformats.org/officeDocument/2006/relationships/hyperlink" Target="javascript:startnewwin('https://gazd-a-20.asp.lgov.hu/gazd-szakadat/APPS/etriusz-v3/php/cella_kaszper_atemeles_megjelenito.php?=zA2L1LzLu1GLlHGBjD2KGAyWk0wLg92MsAKL0yJouc3pcg2KeITqlIzWj0mp1OKn0gJM0WKMzNQZjHGB9xaWjNQZl0QrzHQZ1ZGCxyJMfyzMzL2LwIwMvSJCuWGA5NQMsA1H6n331=','',880,660);setEnableTimer(100);" TargetMode="External"/><Relationship Id="rId252" Type="http://schemas.openxmlformats.org/officeDocument/2006/relationships/hyperlink" Target="javascript:startnewwin('https://gazd-a-20.asp.lgov.hu/gazd-szakadat/APPS/etriusz-v3/php/cella_kaszper_atemeles_megjelenito.php?===NMmxmLuIzZ9RGM3ZTMv91HGMFZ9VJoiq2KmSTqc1JL6AKne91nyEapyMPZ9ZKqjyTqeITqlIzWjNQZlNGZ9xaWjNQZl0QrzHQZ1ZGCxyJMfyzMzD2Z5ZJLyWGCkH2AwEzLsA1Hps7q1===','',880,660);setEnableTimer(100);" TargetMode="External"/><Relationship Id="rId273" Type="http://schemas.openxmlformats.org/officeDocument/2006/relationships/hyperlink" Target="javascript:startnewwin('https://gazd-a-20.asp.lgov.hu/gazd-szakadat/APPS/etriusz-v3/php/cella_kaszper_atemeles_megjelenito.php?===tLzEJZ1VGA9DGAmZzAu91HGMFZ9VJoiq2KmSTqc1JL6AKne91nyEapyMPZ9ZKqjyTqeITqlIzWjNQZlRGZ9xaWjNQZm0QrzHQZ1ZGCxyJMfyzMzVzMxSGAlHGC0HmZwMGLsA1H40p01===','',880,660);setEnableTimer(100);" TargetMode="External"/><Relationship Id="rId47" Type="http://schemas.openxmlformats.org/officeDocument/2006/relationships/hyperlink" Target="javascript:startnewwin('https://gazd-a-20.asp.lgov.hu/gazd-szakadat/APPS/etriusz-v3/php/cella_kaszper_atemeles_megjelenito.php?=0twAjpGAw1GZuAmZmHmKGAyWk0wLg92MsAKL0yJouc3pcg2KeITqlIzWj0mp1OKn0gJM0WKMzNQZjVwZ9xaWjNQZm0QrzHQZ1ZGCxyJMfyzMzDQB2NmA1ZJCkR2ZmZGAsA1H5rnr1=','',880,660);setEnableTimer(100);" TargetMode="External"/><Relationship Id="rId68" Type="http://schemas.openxmlformats.org/officeDocument/2006/relationships/hyperlink" Target="javascript:startnewwin('https://gazd-a-20.asp.lgov.hu/gazd-szakadat/APPS/etriusz-v3/php/cella_kaszper_atemeles_megjelenito.php?=wImAwIzM50GA3VmL1V2KGAyWk0wLg92MsAKL0yJouc3pcg2KeITqlIzWj0mp1OKn0gJM0WKMzNQZjxwZ9xaWjNQZm0QrzHQZ1ZGCxyJMfyzMzZJA3ZJMzyGC1pwZwIwLsA1Hn8o21=','',880,660);setEnableTimer(100);" TargetMode="External"/><Relationship Id="rId89" Type="http://schemas.openxmlformats.org/officeDocument/2006/relationships/hyperlink" Target="javascript:startnewwin('https://gazd-a-20.asp.lgov.hu/gazd-szakadat/APPS/etriusz-v3/php/cella_osszesito_megjelenito_2.php?=zuGA0HGMv1QMwqGAxqmKGAyWj0mp1OKn0gJM0WKMzNQZjNQA9xaWjNQZm0QrzHQZ1ZGCxyJMfyzMzLTB1DGAyWJCxA2A1D2AsA1H672s1=','',880,660);setEnableTimer(100);" TargetMode="External"/><Relationship Id="rId112" Type="http://schemas.openxmlformats.org/officeDocument/2006/relationships/hyperlink" Target="javascript:startnewwin('https://gazd-a-20.asp.lgov.hu/gazd-szakadat/APPS/etriusz-v3/php/cella_kaszper_atemeles_megjelenito.php?=zMQBjZzMl0QB0pwLjpmKGAyWk0wLg92MsAKL0yJouc3pcg2KeITqlIzWj0mp1OKn0gJM0WKMzNQZjtQA9xaWjNQZl0QrzHQZ1ZGCxyJMfyzMzLzA4NmLzWGC4DmAvOmAsA1Hp16p1=','',880,660);setEnableTimer(100);" TargetMode="External"/><Relationship Id="rId133" Type="http://schemas.openxmlformats.org/officeDocument/2006/relationships/hyperlink" Target="javascript:startnewwin('https://gazd-a-20.asp.lgov.hu/gazd-szakadat/APPS/etriusz-v3/php/cella_kaszper_atemeles_megjelenito.php?=yqmAwIQBz1wMxAQA2H2KGAyWk0wLg92MsAKL0yJouc3pcg2KeITqlIzWj0mp1OKn0gJM0WKMzNQZjpGA9xaWjNQZl0QrzHQZ1ZGCxyJMfyzMzH2A3ZJA4LJCzE2Z0LGMsA1Hq7181=','',880,660);setEnableTimer(100);" TargetMode="External"/><Relationship Id="rId154" Type="http://schemas.openxmlformats.org/officeDocument/2006/relationships/hyperlink" Target="javascript:startnewwin('https://gazd-a-20.asp.lgov.hu/gazd-szakadat/APPS/etriusz-v3/php/cella_kaszper_atemeles_megjelenito.php?=kVzL3LzZk0QBmHJBvymKGAyWk0wLg92MsAKL0yJouc3pcg2KeITqlIzWj0mp1OKn0gJM0WKMzNQZjLwA9xaWjNQZl0QrzHQZ1ZGCxyJMfyzMzRwLvqwMlRGC4ZGM5VJBsA1H75781=','',880,660);setEnableTimer(100);" TargetMode="External"/><Relationship Id="rId175" Type="http://schemas.openxmlformats.org/officeDocument/2006/relationships/hyperlink" Target="javascript:startnewwin('https://gazd-a-20.asp.lgov.hu/gazd-szakadat/APPS/etriusz-v3/php/cella_kaszper_atemeles_megjelenito.php?=5DzA2xmLz1QZjHzAmLmKGAyWk0wLg92MsAKL0yJouc3pcg2KeITqlIzWj0mp1OKn0gJM0WKMzNQZjDmA9xaWjNQZm0QrzHQZ1ZGCxyJMfyzMzxQM2LGBwMJCjNGM2ZwAsA1Hn1s61=','',880,660);setEnableTimer(100);" TargetMode="External"/><Relationship Id="rId196" Type="http://schemas.openxmlformats.org/officeDocument/2006/relationships/hyperlink" Target="javascript:startnewwin('https://gazd-a-20.asp.lgov.hu/gazd-szakadat/APPS/etriusz-v3/php/cella_osszesito_megjelenito_2.php?=3RmLkLGA20GMmZTM1RmKGAyWj0mp1OKn0gJM0WKMzNQZjRQB9xaWjNQZm0QrzHQZ1ZGCxyJMfyzMzpGZwSwA1LGCyAmLxIGZsA1Hq9r21=','',880,660);setEnableTimer(100);" TargetMode="External"/><Relationship Id="rId200" Type="http://schemas.openxmlformats.org/officeDocument/2006/relationships/hyperlink" Target="javascript:startnewwin('https://gazd-a-20.asp.lgov.hu/gazd-szakadat/APPS/etriusz-v3/php/cella_osszesito_megjelenito_2.php?=kRJB0H2Z30GB2VwZ1xmKGAyWj0mp1OKn0gJM0WKMzNQZjVQB9xaWjNQZ00QrzHQZ1ZGCxyJMfyzMzRGL5DGMmpGC5LwZlHGBsA1Hn7081=','',880,660);setEnableTimer(100);" TargetMode="External"/><Relationship Id="rId16" Type="http://schemas.openxmlformats.org/officeDocument/2006/relationships/hyperlink" Target="javascript:startnewwin('https://gazd-a-20.asp.lgov.hu/gazd-szakadat/APPS/etriusz-v3/php/cella_kaszper_atemeles_megjelenito.php?==ZGMuImZkRJC2pGMkZGZsA1HzRGCv12oa91puEKngSzrmy2nsgJM0WKMzNGCmIUpcE3nyEapyMPZjNGB9xaWjNQZm0QrzHQZ1ZGCxyJMfyzMzZGMuImZkRJC2pGMkZGZsA1Hs86s1==','',880,660);setEnableTimer(100);" TargetMode="External"/><Relationship Id="rId221" Type="http://schemas.openxmlformats.org/officeDocument/2006/relationships/hyperlink" Target="javascript:startnewwin('https://gazd-a-20.asp.lgov.hu/gazd-szakadat/APPS/etriusz-v3/php/cella_osszesito_megjelenito_2.php?=wMQA1DwAx1GA2LQAkxmKGAyWj0mp1OKn0gJM0WKMzNQZjRGB9xaWjNQZ00QrzHQZ1ZGCxyJMfyzMzZzA0HQA2DJC1LwA0RGBsA1H2qqr1=','',880,660);setEnableTimer(100);" TargetMode="External"/><Relationship Id="rId242" Type="http://schemas.openxmlformats.org/officeDocument/2006/relationships/hyperlink" Target="javascript:startnewwin('https://gazd-a-20.asp.lgov.hu/gazd-szakadat/APPS/etriusz-v3/php/cella_osszesito_megjelenito_2.php?=vMzZxIGMy1mZ1NGAjD2KGAyWj0mp1OKn0gJM0WKMzNQZjtGB9xaWjNQZ00QrzHQZ1ZGCxyJMfyzMzVzMlDJAyIJCmHQZ1NQMsA1H9n791=','',880,660);setEnableTimer(100);" TargetMode="External"/><Relationship Id="rId263" Type="http://schemas.openxmlformats.org/officeDocument/2006/relationships/hyperlink" Target="javascript:startnewwin('https://gazd-a-20.asp.lgov.hu/gazd-szakadat/APPS/etriusz-v3/php/cella_osszesito_megjelenito_2.php?===NMwA2AzM2A9ZzL5HTZk81HGMPZ9ZKqjyTqeITqlIzWjNQZ3NGZ9xaWjNQZ00QrzHQZ1ZGCxyJMfyzMzD2LwqwMzqGCwWJByOGZsA1H22q71===','',880,660);setEnableTimer(100);" TargetMode="External"/><Relationship Id="rId37" Type="http://schemas.openxmlformats.org/officeDocument/2006/relationships/hyperlink" Target="javascript:startnewwin('https://gazd-a-20.asp.lgov.hu/gazd-szakadat/APPS/etriusz-v3/php/cella_kaszper_atemeles_megjelenito.php?=kLJZ1HGBy1QA0xGBmHmKGAyWk0wLg92MsAKL0yJouc3pcg2KeITqlIzWj0mp1OKn0gJM0WKMzNQZjxGZ9xaWjNQZl0QrzHQZ1ZGCxyJMfyzMzRwMkHGA5HJC0DGB5ZGAsA1H38931=','',880,660);setEnableTimer(100);" TargetMode="External"/><Relationship Id="rId58" Type="http://schemas.openxmlformats.org/officeDocument/2006/relationships/hyperlink" Target="javascript:startnewwin('https://gazd-a-20.asp.lgov.hu/gazd-szakadat/APPS/etriusz-v3/php/cella_osszesito_megjelenito_2.php?=vI2Z1LTA30mL1xmZ0V2KGAyWj0mp1OKn0gJM0WKMzNQZjLwZ9xaWjNQZl0QrzHQZ1ZGCxyJMfyzMzVJMmHwM0pGCwIGBmDwLsA1Ho8861=','',880,660);setEnableTimer(100);" TargetMode="External"/><Relationship Id="rId79" Type="http://schemas.openxmlformats.org/officeDocument/2006/relationships/hyperlink" Target="javascript:startnewwin('https://gazd-a-20.asp.lgov.hu/gazd-szakadat/APPS/etriusz-v3/php/cella_osszesito_megjelenito_2.php?=xWGM4HzA30QM2ZTBxqmKGAyWj0mp1OKn0gJM0WKMzNQZjHmZ9xaWjNQZl0QrzHQZ1ZGCxyJMfyzMzDzZyuGM2pGCxMmL4D2AsA1Hoqqr1=','',880,660);setEnableTimer(100);" TargetMode="External"/><Relationship Id="rId102" Type="http://schemas.openxmlformats.org/officeDocument/2006/relationships/hyperlink" Target="javascript:startnewwin('https://gazd-a-20.asp.lgov.hu/gazd-szakadat/APPS/etriusz-v3/php/cella_osszesito_megjelenito_2.php?=3xmZjR2Z50GBxEGZ3Z2KGAyWj0mp1OKn0gJM0WKMzNQZjDQA9xaWjNQZ00QrzHQZ1ZGCxyJMfyzMzpGBmNGLmxGC5DTAkpmLsA1Hp9411=','',880,660);setEnableTimer(100);" TargetMode="External"/><Relationship Id="rId123" Type="http://schemas.openxmlformats.org/officeDocument/2006/relationships/hyperlink" Target="javascript:startnewwin('https://gazd-a-20.asp.lgov.hu/gazd-szakadat/APPS/etriusz-v3/php/cella_osszesito_megjelenito_2.php?=zM2A5VGZ40GLlLQM0tmKGAyWj0mp1OKn0gJM0WKMzNQZjRGA9xaWjNQZ00QrzHQZ1ZGCxyJMfyzMzLzM3xwZktGCuWwAxEQBsA1H21po1=','',880,660);setEnableTimer(100);" TargetMode="External"/><Relationship Id="rId144" Type="http://schemas.openxmlformats.org/officeDocument/2006/relationships/hyperlink" Target="javascript:startnewwin('https://gazd-a-20.asp.lgov.hu/gazd-szakadat/APPS/etriusz-v3/php/cella_osszesito_megjelenito_2.php?=mpQAmpwM20QBwMmLjR2KGAyWj0mp1OKn0gJM0WKMzNQZjVwA9xaWjNQZ00QrzHQZ1ZGCxyJMfyzMzZmA0ZmAzMGC4ZzAwOGLsA1H51951=','',880,660);setEnableTimer(100);" TargetMode="External"/><Relationship Id="rId90" Type="http://schemas.openxmlformats.org/officeDocument/2006/relationships/hyperlink" Target="javascript:startnewwin('https://gazd-a-20.asp.lgov.hu/gazd-szakadat/APPS/etriusz-v3/php/cella_osszesito_megjelenito_2.php?=0twMjZTAk0QBzSzL5HmKGAyWj0mp1OKn0gJM0WKMzNQZjNQA9xaWjNQZ00QrzHQZ1ZGCxyJMfyzMzDQBzOmL0RGC4LJLvyGAsA1H81s61=','',880,660);setEnableTimer(100);" TargetMode="External"/><Relationship Id="rId165" Type="http://schemas.openxmlformats.org/officeDocument/2006/relationships/hyperlink" Target="javascript:startnewwin('https://gazd-a-20.asp.lgov.hu/gazd-szakadat/APPS/etriusz-v3/php/cella_kaszper_atemeles_megjelenito.php?=vqQA4NGAm0QBjZGBjNmKGAyWk0wLg92MsAKL0yJouc3pcg2KeITqlIzWj0mp1OKn0gJM0WKMzNQZjRmA9xaWjNQZl0QrzHQZ1ZGCxyJMfyzMzV2A0tQZ1ZGC4NmZ5NQZsA1H7nps1=','',880,660);setEnableTimer(100);" TargetMode="External"/><Relationship Id="rId186" Type="http://schemas.openxmlformats.org/officeDocument/2006/relationships/hyperlink" Target="javascript:startnewwin('https://gazd-a-20.asp.lgov.hu/gazd-szakadat/APPS/etriusz-v3/php/cella_kaszper_atemeles_megjelenito.php?=yIJMwAzAu1GBxSTM4tmKGAyWk0wLg92MsAKL0yJouc3pcg2KeITqlIzWj0mp1OKn0gJM0WKMzNQZjtmA9xaWjNQZl0QrzHQZ1ZGCxyJMfyzMzHJMyA2L2RJC5DJLxuQBsA1H979p1=','',880,660);setEnableTimer(100);" TargetMode="External"/><Relationship Id="rId211" Type="http://schemas.openxmlformats.org/officeDocument/2006/relationships/hyperlink" Target="javascript:startnewwin('https://gazd-a-20.asp.lgov.hu/gazd-szakadat/APPS/etriusz-v3/php/cella_kaszper_atemeles_megjelenito.php?=mRGZuWzLy1mLvuQZmD2KGAyWk0wLg92MsAKL0yJouc3pcg2KeITqlIzWj0mp1OKn0gJM0WKMzNQZjLQB9xaWjNQZm0QrzHQZ1ZGCxyJMfyzMzZGZkRzLvIJCwWTBjZQMsA1Hs93n1=','',880,660);setEnableTimer(100);" TargetMode="External"/><Relationship Id="rId232" Type="http://schemas.openxmlformats.org/officeDocument/2006/relationships/hyperlink" Target="javascript:startnewwin('https://gazd-a-20.asp.lgov.hu/gazd-szakadat/APPS/etriusz-v3/php/cella_kaszper_atemeles_megjelenito.php?=uSwZmRTMy1QBzITZjZmKGAyWk0wLg92MsAKL0yJouc3pcg2KeITqlIzWj0mp1OKn0gJM0WKMzNQZjHGB9xaWjNQZm0QrzHQZ1ZGCxyJMfyzMzRJZlZGLxIJC4LJMjNmZsA1Ho0971=','',880,660);setEnableTimer(100);" TargetMode="External"/><Relationship Id="rId253" Type="http://schemas.openxmlformats.org/officeDocument/2006/relationships/hyperlink" Target="javascript:startnewwin('https://gazd-a-20.asp.lgov.hu/gazd-szakadat/APPS/etriusz-v3/php/cella_kaszper_atemeles_megjelenito.php?===NMmxmLuIzZ9RGM3ZTMv91HGMFZ9VJoiq2KmSTqc1JL6AKne91nyEapyMPZ9ZKqjyTqeITqlIzWjNQZlNGZ9xaWjNQZm0QrzHQZ1ZGCxyJMfyzMzD2Z5ZJLyWGCkH2AwEzLsA1H890s1===','',880,660);setEnableTimer(100);" TargetMode="External"/><Relationship Id="rId274" Type="http://schemas.openxmlformats.org/officeDocument/2006/relationships/hyperlink" Target="javascript:startnewwin('https://gazd-a-20.asp.lgov.hu/gazd-szakadat/APPS/etriusz-v3/php/cella_osszesito_megjelenito_2.php?===NB0NmZzImA9VmA1ZTBv91HGMPZ9ZKqjyTqeITqlIzWjNQZlRGZ9xaWjNQZ00QrzHQZ1ZGCxyJMfyzMztQAjZwM1pGClpGAwuwLsA1H629q1===','',880,660);setEnableTimer(100);" TargetMode="External"/><Relationship Id="rId27" Type="http://schemas.openxmlformats.org/officeDocument/2006/relationships/hyperlink" Target="javascript:startnewwin('https://gazd-a-20.asp.lgov.hu/gazd-szakadat/APPS/etriusz-v3/php/cella_kaszper_atemeles_megjelenito.php?=mLJZvAQBk0GAzAQZvqmKGAyWk0wLg92MsAKL0yJouc3pcg2KeITqlIzWj0mp1OKn0gJM0WKMzNQZjDGZ9xaWjNQZm0QrzHQZ1ZGCxyJMfyzMzZwMkV2Z4RGC1L2ZjV2AsA1H37311=','',880,660);setEnableTimer(100);" TargetMode="External"/><Relationship Id="rId48" Type="http://schemas.openxmlformats.org/officeDocument/2006/relationships/hyperlink" Target="javascript:startnewwin('https://gazd-a-20.asp.lgov.hu/gazd-szakadat/APPS/etriusz-v3/php/cella_osszesito_megjelenito_2.php?=lHGZwImLm0QB4D2A5xmKGAyWj0mp1OKn0gJM0WKMzNQZjVwZ9xaWjNQZ00QrzHQZ1ZGCxyJMfyzMzVGAkZJAwAGC4tQM3xGBsA1H92p01=','',880,660);setEnableTimer(100);" TargetMode="External"/><Relationship Id="rId69" Type="http://schemas.openxmlformats.org/officeDocument/2006/relationships/hyperlink" Target="javascript:startnewwin('https://gazd-a-20.asp.lgov.hu/gazd-szakadat/APPS/etriusz-v3/php/cella_osszesito_megjelenito_2.php?=kHTAxIwLl0GZxAmZmV2KGAyWj0mp1OKn0gJM0WKMzNQZjxwZ9xaWjNQZ00QrzHQZ1ZGCxyJMfyzMzRGM0DJAvWGCkD2ZmZwLsA1H043r1=','',880,660);setEnableTimer(100);" TargetMode="External"/><Relationship Id="rId113" Type="http://schemas.openxmlformats.org/officeDocument/2006/relationships/hyperlink" Target="javascript:startnewwin('https://gazd-a-20.asp.lgov.hu/gazd-szakadat/APPS/etriusz-v3/php/cella_kaszper_atemeles_megjelenito.php?=zEQBvI2Al0mZwIQAjZ2KGAyWk0wLg92MsAKL0yJouc3pcg2KeITqlIzWj0mp1OKn0gJM0WKMzNQZjtQA9xaWjNQZm0QrzHQZ1ZGCxyJMfyzMzLTA4VJM3VGCmZJA0NmLsA1H172n1=','',880,660);setEnableTimer(100);" TargetMode="External"/><Relationship Id="rId134" Type="http://schemas.openxmlformats.org/officeDocument/2006/relationships/hyperlink" Target="javascript:startnewwin('https://gazd-a-20.asp.lgov.hu/gazd-szakadat/APPS/etriusz-v3/php/cella_kaszper_atemeles_megjelenito.php?=zSJMxIzL50QZzE2LvM2KGAyWk0wLg92MsAKL0yJouc3pcg2KeITqlIzWj0mp1OKn0gJM0WKMzNQZjpGA9xaWjNQZm0QrzHQZ1ZGCxyJMfyzMzLJLyEJMvyGCjLTMwWzMsA1H92rn1=','',880,660);setEnableTimer(100);" TargetMode="External"/><Relationship Id="rId80" Type="http://schemas.openxmlformats.org/officeDocument/2006/relationships/hyperlink" Target="javascript:startnewwin('https://gazd-a-20.asp.lgov.hu/gazd-szakadat/APPS/etriusz-v3/php/cella_osszesito_megjelenito_2.php?=ktQMyEmLy1QZwqGLmpmKGAyWj0mp1OKn0gJM0WKMzNQZjHmZ9xaWjNQZm0QrzHQZ1ZGCxyJMfyzMzRQBxITAwIJCjZ2AuAmAsA1Hqs7s1=','',880,660);setEnableTimer(100);" TargetMode="External"/><Relationship Id="rId155" Type="http://schemas.openxmlformats.org/officeDocument/2006/relationships/hyperlink" Target="javascript:startnewwin('https://gazd-a-20.asp.lgov.hu/gazd-szakadat/APPS/etriusz-v3/php/cella_kaszper_atemeles_megjelenito.php?=2xQZ2H2Z20QMwEQA1V2KGAyWk0wLg92MsAKL0yJouc3pcg2KeITqlIzWj0mp1OKn0gJM0WKMzNQZjLwA9xaWjNQZm0QrzHQZ1ZGCxyJMfyzMzLGBjLGMmLGCxATA0HwLsA1H606p1=','',880,660);setEnableTimer(100);" TargetMode="External"/><Relationship Id="rId176" Type="http://schemas.openxmlformats.org/officeDocument/2006/relationships/hyperlink" Target="javascript:startnewwin('https://gazd-a-20.asp.lgov.hu/gazd-szakadat/APPS/etriusz-v3/php/cella_osszesito_megjelenito_2.php?=3RmAwOQZl0QBzAGM3Z2KGAyWj0mp1OKn0gJM0WKMzNQZjDmA9xaWjNQZ00QrzHQZ1ZGCxyJMfyzMzpGZ3ZTZjVGC4L2ZyqmLsA1Hrqp41=','',880,660);setEnableTimer(100);" TargetMode="External"/><Relationship Id="rId197" Type="http://schemas.openxmlformats.org/officeDocument/2006/relationships/hyperlink" Target="javascript:startnewwin('https://gazd-a-20.asp.lgov.hu/gazd-szakadat/APPS/etriusz-v3/php/cella_osszesito_megjelenito_2.php?=zumZyEQA20wZ4RwAyWmKGAyWj0mp1OKn0gJM0WKMzNQZjRQB9xaWjNQZ00QrzHQZ1ZGCxyJMfyzMzLTBmHTA0LGCltGZ2HzZsA1H54rn1=','',880,660);setEnableTimer(100);" TargetMode="External"/><Relationship Id="rId201" Type="http://schemas.openxmlformats.org/officeDocument/2006/relationships/hyperlink" Target="javascript:startnewwin('https://gazd-a-20.asp.lgov.hu/gazd-szakadat/APPS/etriusz-v3/php/cella_kaszper_atemeles_megjelenito.php?=vIQMwEGM10GLjR2LwumKGAyWk0wLg92MsAKL0yJouc3pcg2KeITqlIzWj0mp1OKn0gJM0WKMzNQZjZQB9xaWjNQZl0QrzHQZ1ZGCxyJMfyzMzVJAxATAyIGCuOGLwATBsA1Hn13o1=','',880,660);setEnableTimer(100);" TargetMode="External"/><Relationship Id="rId222" Type="http://schemas.openxmlformats.org/officeDocument/2006/relationships/hyperlink" Target="javascript:startnewwin('https://gazd-a-20.asp.lgov.hu/gazd-szakadat/APPS/etriusz-v3/php/cella_kaszper_atemeles_megjelenito.php?=5ZGLxyQBk0mAzOQZ1DmKGAyWk0wLg92MsAKL0yJouc3pcg2KeITqlIzWj0mp1OKn0gJM0WKMzNQZjVGB9xaWjNQZl0QrzHQZ1ZGCxyJMfyzMzxmZuEJB4RGC3LTZjHQAsA1H9r321=','',880,660);setEnableTimer(100);" TargetMode="External"/><Relationship Id="rId243" Type="http://schemas.openxmlformats.org/officeDocument/2006/relationships/hyperlink" Target="javascript:startnewwin('https://gazd-a-20.asp.lgov.hu/gazd-szakadat/APPS/etriusz-v3/php/cella_kaszper_atemeles_megjelenito.php?=uymL5DGZ00GB2DTAmtmKGAyWk0wLg92MsAKL0yJouc3pcg2KeITqlIzWj0mp1OKn0gJM0WKMzNQZjxGB9xaWjNQZl0QrzHQZ1ZGCxyJMfyzMzRJBwyQAkDGC5LQM0ZQBsA1Hn5o61=','',880,660);setEnableTimer(100);" TargetMode="External"/><Relationship Id="rId264" Type="http://schemas.openxmlformats.org/officeDocument/2006/relationships/hyperlink" Target="javascript:startnewwin('https://gazd-a-20.asp.lgov.hu/gazd-szakadat/APPS/etriusz-v3/php/cella_osszesito_megjelenito_2.php?===jA1pQA5NGM9D2L2VJZ281HGMPZ9ZKqjyTqeITqlIzWjNQZ4NGZ9xaWjNQZ00QrzHQZ1ZGCxyJMfyzMzpGA3DGBjHJCxAzAvSwAsA1H7s7s1===','',880,660);setEnableTimer(100);" TargetMode="External"/><Relationship Id="rId17" Type="http://schemas.openxmlformats.org/officeDocument/2006/relationships/hyperlink" Target="javascript:startnewwin('https://gazd-a-20.asp.lgov.hu/gazd-szakadat/APPS/etriusz-v3/php/cella_osszesito_megjelenito_2.php?==HJZ3VGMmtGCzEQAyEwAsA1HzNGCmIUpcE3nyEapyMPZjNGB9xaWjNQZ00QrzHQZ1ZGCxyJMfyzMzHJZ3VGMmtGCzEQAyEwAsA1H241q1==','',880,660);setEnableTimer(100);" TargetMode="External"/><Relationship Id="rId38" Type="http://schemas.openxmlformats.org/officeDocument/2006/relationships/hyperlink" Target="javascript:startnewwin('https://gazd-a-20.asp.lgov.hu/gazd-szakadat/APPS/etriusz-v3/php/cella_kaszper_atemeles_megjelenito.php?=5RQBlVJAw1GBuIzMjtmKGAyWk0wLg92MsAKL0yJouc3pcg2KeITqlIzWj0mp1OKn0gJM0WKMzNQZjxGZ9xaWjNQZm0QrzHQZ1ZGCxyJMfyzMzxGZ4VwL1ZJC5RJMzOQBsA1H27441=','',880,660);setEnableTimer(100);" TargetMode="External"/><Relationship Id="rId59" Type="http://schemas.openxmlformats.org/officeDocument/2006/relationships/hyperlink" Target="javascript:startnewwin('https://gazd-a-20.asp.lgov.hu/gazd-szakadat/APPS/etriusz-v3/php/cella_osszesito_megjelenito_2.php?=jLQM3RwA50mZmZTZwumKGAyWj0mp1OKn0gJM0WKMzNQZjLwZ9xaWjNQZm0QrzHQZ1ZGCxyJMfyzMzNwAxqGZ2xGCmZmLjZTBsA1H97o71=','',880,660);setEnableTimer(100);" TargetMode="External"/><Relationship Id="rId103" Type="http://schemas.openxmlformats.org/officeDocument/2006/relationships/hyperlink" Target="javascript:startnewwin('https://gazd-a-20.asp.lgov.hu/gazd-szakadat/APPS/etriusz-v3/php/cella_kaszper_atemeles_megjelenito.php?=3D2L3LmZ30mZjHwL4D2KGAyWk0wLg92MsAKL0yJouc3pcg2KeITqlIzWj0mp1OKn0gJM0WKMzNQZjHQA9xaWjNQZl0QrzHQZ1ZGCxyJMfyzMzpQMwqwAmpGCmNGAvuQMsA1H558o1=','',880,660);setEnableTimer(100);" TargetMode="External"/><Relationship Id="rId124" Type="http://schemas.openxmlformats.org/officeDocument/2006/relationships/hyperlink" Target="javascript:startnewwin('https://gazd-a-20.asp.lgov.hu/gazd-szakadat/APPS/etriusz-v3/php/cella_kaszper_atemeles_megjelenito.php?=wW2LvWzZj0QAuAJMlV2KGAyWk0wLg92MsAKL0yJouc3pcg2KeITqlIzWj0mp1OKn0gJM0WKMzNQZjVGA9xaWjNQZl0QrzHQZ1ZGCxyJMfyzMzZzLwWzLlNGC0R2LyWwLsA1H7r841=','',880,660);setEnableTimer(100);" TargetMode="External"/><Relationship Id="rId70" Type="http://schemas.openxmlformats.org/officeDocument/2006/relationships/hyperlink" Target="javascript:startnewwin('https://gazd-a-20.asp.lgov.hu/gazd-szakadat/APPS/etriusz-v3/php/cella_kaszper_atemeles_megjelenito.php?=jL2A4RJA10GLwAzM1RmKGAyWk0wLg92MsAKL0yJouc3pcg2KeITqlIzWj0mp1OKn0gJM0WKMzNQZjNmZ9xaWjNQZl0QrzHQZ1ZGCxyJMfyzMzNwM3tGL1HGCuA2LzIGZsA1H226r1=','',880,660);setEnableTimer(100);" TargetMode="External"/><Relationship Id="rId91" Type="http://schemas.openxmlformats.org/officeDocument/2006/relationships/hyperlink" Target="javascript:startnewwin('https://gazd-a-20.asp.lgov.hu/gazd-szakadat/APPS/etriusz-v3/php/cella_osszesito_megjelenito_2.php?=4tQMxOGBv1GMxSTA1R2KGAyWj0mp1OKn0gJM0WKMzNQZjRQA9xaWjNQZl0QrzHQZ1ZGCxyJMfyzMztQBxETZ5VJCyEJL0HGLsA1H4rqp1=','',880,660);setEnableTimer(100);" TargetMode="External"/><Relationship Id="rId145" Type="http://schemas.openxmlformats.org/officeDocument/2006/relationships/hyperlink" Target="javascript:startnewwin('https://gazd-a-20.asp.lgov.hu/gazd-szakadat/APPS/etriusz-v3/php/cella_osszesito_megjelenito_2.php?=yA2LwIJZl0QAxMGA3xmKGAyWj0mp1OKn0gJM0WKMzNQZjZwA9xaWjNQZl0QrzHQZ1ZGCxyJMfyzMzH2LwAJMkVGC0DzA1pGBsA1H492r1=','',880,660);setEnableTimer(100);" TargetMode="External"/><Relationship Id="rId166" Type="http://schemas.openxmlformats.org/officeDocument/2006/relationships/hyperlink" Target="javascript:startnewwin('https://gazd-a-20.asp.lgov.hu/gazd-szakadat/APPS/etriusz-v3/php/cella_kaszper_atemeles_megjelenito.php?=zWJM5xQB00QZjL2ZjH2KGAyWk0wLg92MsAKL0yJouc3pcg2KeITqlIzWj0mp1OKn0gJM0WKMzNQZjRmA9xaWjNQZm0QrzHQZ1ZGCxyJMfyzMzLzLyyGB4DGCjNwMmNGMsA1Hpn941=','',880,660);setEnableTimer(100);" TargetMode="External"/><Relationship Id="rId187" Type="http://schemas.openxmlformats.org/officeDocument/2006/relationships/hyperlink" Target="javascript:startnewwin('https://gazd-a-20.asp.lgov.hu/gazd-szakadat/APPS/etriusz-v3/php/cella_kaszper_atemeles_megjelenito.php?=yIJMwAzAu1GBxSTM4tmKGAyWk0wLg92MsAKL0yJouc3pcg2KeITqlIzWj0mp1OKn0gJM0WKMzNQZjtmA9xaWjNQZm0QrzHQZ1ZGCxyJMfyzMzHJMyA2L2RJC5DJLxuQBsA1Hno451=','',880,660);setEnableTimer(100);" TargetMode="External"/><Relationship Id="rId1" Type="http://schemas.openxmlformats.org/officeDocument/2006/relationships/hyperlink" Target="javascript:startnewwin('https://gazd-a-20.asp.lgov.hu/gazd-szakadat/APPS/etriusz-v3/php/cella_osszesito_megjelenito_2.php?==ZTZjpwZyOGCvWQZyWzMsA1HzNGCmIUpcE3nyEapyMPZjNmZ9xaWjNQZl0QrzHQZ1ZGCxyJMfyzMzZTZjpwZyOGCvWQZyWzMsA1Hr39r1==','',880,660);setEnableTimer(100);" TargetMode="External"/><Relationship Id="rId212" Type="http://schemas.openxmlformats.org/officeDocument/2006/relationships/hyperlink" Target="javascript:startnewwin('https://gazd-a-20.asp.lgov.hu/gazd-szakadat/APPS/etriusz-v3/php/cella_osszesito_megjelenito_2.php?=4pGMvOmLy1QAzqGLyMmKGAyWj0mp1OKn0gJM0WKMzNQZjLQB9xaWjNQZ00QrzHQZ1ZGCxyJMfyzMztmAyWTZwIJC0L2AuIzAsA1H4pnq1=','',880,660);setEnableTimer(100);" TargetMode="External"/><Relationship Id="rId233" Type="http://schemas.openxmlformats.org/officeDocument/2006/relationships/hyperlink" Target="javascript:startnewwin('https://gazd-a-20.asp.lgov.hu/gazd-szakadat/APPS/etriusz-v3/php/cella_osszesito_megjelenito_2.php?=1D2ZvIGZm0mAvMTA0L2KGAyWj0mp1OKn0gJM0WKMzNQZjHGB9xaWjNQZ00QrzHQZ1ZGCxyJMfyzMzHQMmVJAkZGC3VzM0DwMsA1H23nn1=','',880,660);setEnableTimer(100);" TargetMode="External"/><Relationship Id="rId254" Type="http://schemas.openxmlformats.org/officeDocument/2006/relationships/hyperlink" Target="javascript:startnewwin('https://gazd-a-20.asp.lgov.hu/gazd-szakadat/APPS/etriusz-v3/php/cella_osszesito_megjelenito_2.php?===DBjVJMuS2A9RmZ1H2Z381HGMPZ9ZKqjyTqeITqlIzWjNQZlNGZ9xaWjNQZ00QrzHQZ1ZGCxyJMfyzMzxQZvIJLuqGCkZGAyAmAsA1Hoors1===','',880,660);setEnableTimer(100);" TargetMode="External"/><Relationship Id="rId28" Type="http://schemas.openxmlformats.org/officeDocument/2006/relationships/hyperlink" Target="javascript:startnewwin('https://gazd-a-20.asp.lgov.hu/gazd-szakadat/APPS/etriusz-v3/php/cella_osszesito_megjelenito_2.php?=ySGLlLzLw1GB4xGMuWmKGAyWj0mp1OKn0gJM0WKMzNQZjDGZ9xaWjNQZ00QrzHQZ1ZGCxyJMfyzMzHJZuWwMvAJC5tGBySzZsA1H218s1=','',880,660);setEnableTimer(100);" TargetMode="External"/><Relationship Id="rId49" Type="http://schemas.openxmlformats.org/officeDocument/2006/relationships/hyperlink" Target="javascript:startnewwin('https://gazd-a-20.asp.lgov.hu/gazd-szakadat/APPS/etriusz-v3/php/cella_kaszper_atemeles_megjelenito.php?=3RwLkVQAk0GAuumA2L2KGAyWk0wLg92MsAKL0yJouc3pcg2KeITqlIzWj0mp1OKn0gJM0WKMzNQZjZwZ9xaWjNQZl0QrzHQZ1ZGCxyJMfyzMzpGZvSwZ0RGC1RTB3LwMsA1H914q1=','',880,660);setEnableTimer(100);" TargetMode="External"/><Relationship Id="rId114" Type="http://schemas.openxmlformats.org/officeDocument/2006/relationships/hyperlink" Target="javascript:startnewwin('https://gazd-a-20.asp.lgov.hu/gazd-szakadat/APPS/etriusz-v3/php/cella_osszesito_megjelenito_2.php?=lL2L5HTBw1GMjHTAyOmKGAyWj0mp1OKn0gJM0WKMzNQZjtQA9xaWjNQZ00QrzHQZ1ZGCxyJMfyzMzVwMwyGM4ZJCyOGM0HTZsA1H0r791=','',880,660);setEnableTimer(100);" TargetMode="External"/><Relationship Id="rId275" Type="http://schemas.openxmlformats.org/officeDocument/2006/relationships/hyperlink" Target="javascript:startnewwin('https://gazd-a-20.asp.lgov.hu/gazd-szakadat/APPS/etriusz-v3/php/cella_kaszper_atemeles_megjelenito.php?===tZ2ZTMjtGA9pQBkVJB381HGMFZ9VJoiq2KmSTqc1JL6AKne91nyEapyMPZ9ZKqjyTqeITqlIzWjNQZmRGZ9xaWjNQZl0QrzHQZ1ZGCxyJMfyzMzVwAwETZ4HGC3tGZvymAsA1H999q1===','',880,660);setEnableTimer(100);" TargetMode="External"/><Relationship Id="rId60" Type="http://schemas.openxmlformats.org/officeDocument/2006/relationships/hyperlink" Target="javascript:startnewwin('https://gazd-a-20.asp.lgov.hu/gazd-szakadat/APPS/etriusz-v3/php/cella_osszesito_megjelenito_2.php?=yEJBmRwMv1mZmRGB0DmKGAyWj0mp1OKn0gJM0WKMzNQZjLwZ9xaWjNQZ00QrzHQZ1ZGCxyJMfyzMzHTM5ZGZzWJCmZGZ5DQAsA1H02121=','',880,660);setEnableTimer(100);" TargetMode="External"/><Relationship Id="rId81" Type="http://schemas.openxmlformats.org/officeDocument/2006/relationships/hyperlink" Target="javascript:startnewwin('https://gazd-a-20.asp.lgov.hu/gazd-szakadat/APPS/etriusz-v3/php/cella_osszesito_megjelenito_2.php?=0HJBlZ2Lx1QAwWQA2Z2KGAyWj0mp1OKn0gJM0WKMzNQZjHmZ9xaWjNQZ00QrzHQZ1ZGCxyJMfyzMzDGM5VmLwEJC0ZzZ0LmLsA1H5n7o1=','',880,660);setEnableTimer(100);" TargetMode="External"/><Relationship Id="rId135" Type="http://schemas.openxmlformats.org/officeDocument/2006/relationships/hyperlink" Target="javascript:startnewwin('https://gazd-a-20.asp.lgov.hu/gazd-szakadat/APPS/etriusz-v3/php/cella_osszesito_megjelenito_2.php?=uOwZ1DJMl0wLyWzAzA2KGAyWj0mp1OKn0gJM0WKMzNQZjpGA9xaWjNQZ00QrzHQZ1ZGCxyJMfyzMzRTZlHQMyWGCvIzL2L2LsA1Hn2q61=','',880,660);setEnableTimer(100);" TargetMode="External"/><Relationship Id="rId156" Type="http://schemas.openxmlformats.org/officeDocument/2006/relationships/hyperlink" Target="javascript:startnewwin('https://gazd-a-20.asp.lgov.hu/gazd-szakadat/APPS/etriusz-v3/php/cella_osszesito_megjelenito_2.php?=jZwLlVmZx1wA3HGAlDmKGAyWj0mp1OKn0gJM0WKMzNQZjLwA9xaWjNQZ00QrzHQZ1ZGCxyJMfyzMzNmZvWwZmDJC2pGA1VQAsA1H8s431=','',880,660);setEnableTimer(100);" TargetMode="External"/><Relationship Id="rId177" Type="http://schemas.openxmlformats.org/officeDocument/2006/relationships/hyperlink" Target="javascript:startnewwin('https://gazd-a-20.asp.lgov.hu/gazd-szakadat/APPS/etriusz-v3/php/cella_kaszper_atemeles_megjelenito.php?=4VGLuSwMy1wA3xGLmxmKGAyWk0wLg92MsAKL0yJouc3pcg2KeITqlIzWj0mp1OKn0gJM0WKMzNQZjHmA9xaWjNQZl0QrzHQZ1ZGCxyJMfyzMztwZuSJZzIJC2pGBuAGBsA1H52r21=','',880,660);setEnableTimer(100);" TargetMode="External"/><Relationship Id="rId198" Type="http://schemas.openxmlformats.org/officeDocument/2006/relationships/hyperlink" Target="javascript:startnewwin('https://gazd-a-20.asp.lgov.hu/gazd-szakadat/APPS/etriusz-v3/php/cella_kaszper_atemeles_megjelenito.php?=wymZ4pGMy1wAzMJZlDmKGAyWk0wLg92MsAKL0yJouc3pcg2KeITqlIzWj0mp1OKn0gJM0WKMzNQZjVQB9xaWjNQZl0QrzHQZ1ZGCxyJMfyzMzZJBmtmAyIJC2LzMkVQAsA1H6so31=','',880,660);setEnableTimer(100);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43"/>
  <sheetViews>
    <sheetView view="pageBreakPreview" zoomScaleNormal="100" zoomScaleSheetLayoutView="100" workbookViewId="0">
      <selection activeCell="E95" sqref="E95:E96"/>
    </sheetView>
  </sheetViews>
  <sheetFormatPr defaultColWidth="9.33203125" defaultRowHeight="15.6" x14ac:dyDescent="0.3"/>
  <cols>
    <col min="1" max="2" width="8.33203125" style="19" customWidth="1"/>
    <col min="3" max="3" width="75.33203125" style="19" customWidth="1"/>
    <col min="4" max="4" width="15.88671875" style="74" customWidth="1"/>
    <col min="5" max="5" width="16.6640625" style="74" hidden="1" customWidth="1"/>
    <col min="6" max="6" width="15.33203125" style="74" hidden="1" customWidth="1"/>
    <col min="7" max="7" width="16.6640625" style="74" customWidth="1"/>
    <col min="8" max="8" width="17.5546875" style="74" customWidth="1"/>
    <col min="9" max="9" width="13.88671875" style="74" customWidth="1"/>
    <col min="10" max="16384" width="9.33203125" style="19"/>
  </cols>
  <sheetData>
    <row r="1" spans="1:9" ht="16.2" customHeight="1" x14ac:dyDescent="0.3">
      <c r="A1" s="807" t="s">
        <v>1</v>
      </c>
      <c r="B1" s="807"/>
      <c r="C1" s="807"/>
      <c r="D1" s="807"/>
      <c r="E1" s="189"/>
      <c r="F1" s="189"/>
      <c r="G1" s="189"/>
      <c r="H1" s="19"/>
      <c r="I1" s="19"/>
    </row>
    <row r="2" spans="1:9" ht="16.2" customHeight="1" thickBot="1" x14ac:dyDescent="0.35">
      <c r="A2" s="808" t="s">
        <v>1323</v>
      </c>
      <c r="B2" s="808"/>
      <c r="C2" s="808"/>
      <c r="D2" s="20"/>
      <c r="E2" s="20"/>
      <c r="F2" s="20"/>
      <c r="G2" s="20"/>
      <c r="H2" s="20"/>
      <c r="I2" s="20"/>
    </row>
    <row r="3" spans="1:9" ht="34.799999999999997" thickBot="1" x14ac:dyDescent="0.35">
      <c r="A3" s="21" t="s">
        <v>3</v>
      </c>
      <c r="B3" s="132" t="s">
        <v>251</v>
      </c>
      <c r="C3" s="22" t="s">
        <v>4</v>
      </c>
      <c r="D3" s="23" t="s">
        <v>1332</v>
      </c>
      <c r="E3" s="23" t="s">
        <v>1604</v>
      </c>
      <c r="F3" s="23" t="s">
        <v>471</v>
      </c>
      <c r="G3" s="23" t="s">
        <v>472</v>
      </c>
      <c r="H3" s="23" t="s">
        <v>1306</v>
      </c>
      <c r="I3" s="23" t="s">
        <v>1317</v>
      </c>
    </row>
    <row r="4" spans="1:9" s="27" customFormat="1" ht="12" customHeight="1" thickBot="1" x14ac:dyDescent="0.25">
      <c r="A4" s="701">
        <v>1</v>
      </c>
      <c r="B4" s="701">
        <v>2</v>
      </c>
      <c r="C4" s="702">
        <v>2</v>
      </c>
      <c r="D4" s="703">
        <v>3</v>
      </c>
      <c r="E4" s="703">
        <v>3</v>
      </c>
      <c r="F4" s="703">
        <v>3</v>
      </c>
      <c r="G4" s="703">
        <v>3</v>
      </c>
      <c r="H4" s="703">
        <v>6</v>
      </c>
      <c r="I4" s="703">
        <v>6</v>
      </c>
    </row>
    <row r="5" spans="1:9" s="30" customFormat="1" ht="14.25" customHeight="1" thickBot="1" x14ac:dyDescent="0.3">
      <c r="A5" s="704" t="s">
        <v>5</v>
      </c>
      <c r="B5" s="705" t="s">
        <v>278</v>
      </c>
      <c r="C5" s="706" t="s">
        <v>6</v>
      </c>
      <c r="D5" s="707">
        <f>+D6+D7+D8+D9+D10+D11</f>
        <v>20715671</v>
      </c>
      <c r="E5" s="707">
        <f t="shared" ref="E5:G5" si="0">+E6+E7+E8+E9+E10+E11</f>
        <v>0</v>
      </c>
      <c r="F5" s="707">
        <f t="shared" si="0"/>
        <v>23287762</v>
      </c>
      <c r="G5" s="707">
        <f t="shared" si="0"/>
        <v>23287762</v>
      </c>
      <c r="H5" s="707">
        <f t="shared" ref="H5" si="1">+H6+H7+H8+H9+H10+H11</f>
        <v>23287762</v>
      </c>
      <c r="I5" s="708">
        <f>H5/G5*100</f>
        <v>100</v>
      </c>
    </row>
    <row r="6" spans="1:9" s="30" customFormat="1" ht="15.75" customHeight="1" x14ac:dyDescent="0.3">
      <c r="A6" s="709" t="s">
        <v>7</v>
      </c>
      <c r="B6" s="710" t="s">
        <v>279</v>
      </c>
      <c r="C6" s="711" t="s">
        <v>8</v>
      </c>
      <c r="D6" s="712">
        <v>12979963</v>
      </c>
      <c r="E6" s="712">
        <f>'1.2.sz.mell.'!E6+'1.3.sz.mell.'!E6+'1.4.sz.mell.'!E6</f>
        <v>0</v>
      </c>
      <c r="F6" s="712">
        <f>'1.2.sz.mell.'!F6+'1.3.sz.mell.'!F6+'1.4.sz.mell.'!F6</f>
        <v>13078826</v>
      </c>
      <c r="G6" s="712">
        <v>13078826</v>
      </c>
      <c r="H6" s="712">
        <v>13078826</v>
      </c>
      <c r="I6" s="713">
        <f t="shared" ref="I6:I61" si="2">H6/G6*100</f>
        <v>100</v>
      </c>
    </row>
    <row r="7" spans="1:9" s="30" customFormat="1" ht="24" customHeight="1" x14ac:dyDescent="0.3">
      <c r="A7" s="714" t="s">
        <v>9</v>
      </c>
      <c r="B7" s="715" t="s">
        <v>280</v>
      </c>
      <c r="C7" s="716" t="s">
        <v>10</v>
      </c>
      <c r="D7" s="717"/>
      <c r="E7" s="717">
        <f>'1.2.sz.mell.'!E7+'1.3.sz.mell.'!E7+'1.4.sz.mell.'!E7</f>
        <v>0</v>
      </c>
      <c r="F7" s="717">
        <f>'1.2.sz.mell.'!F7+'1.3.sz.mell.'!F7+'1.4.sz.mell.'!F7</f>
        <v>0</v>
      </c>
      <c r="G7" s="717"/>
      <c r="H7" s="717"/>
      <c r="I7" s="718">
        <v>0</v>
      </c>
    </row>
    <row r="8" spans="1:9" s="30" customFormat="1" ht="21.75" customHeight="1" x14ac:dyDescent="0.3">
      <c r="A8" s="714" t="s">
        <v>11</v>
      </c>
      <c r="B8" s="715" t="s">
        <v>281</v>
      </c>
      <c r="C8" s="716" t="s">
        <v>375</v>
      </c>
      <c r="D8" s="717">
        <v>5935708</v>
      </c>
      <c r="E8" s="717">
        <f>'1.2.sz.mell.'!E8+'1.3.sz.mell.'!E8+'1.4.sz.mell.'!E8</f>
        <v>0</v>
      </c>
      <c r="F8" s="717">
        <f>'1.2.sz.mell.'!F8+'1.3.sz.mell.'!F8+'1.4.sz.mell.'!F8</f>
        <v>7696466</v>
      </c>
      <c r="G8" s="717">
        <v>7696466</v>
      </c>
      <c r="H8" s="717">
        <v>7696466</v>
      </c>
      <c r="I8" s="718">
        <f t="shared" si="2"/>
        <v>100</v>
      </c>
    </row>
    <row r="9" spans="1:9" s="30" customFormat="1" ht="22.5" customHeight="1" x14ac:dyDescent="0.3">
      <c r="A9" s="714" t="s">
        <v>12</v>
      </c>
      <c r="B9" s="715" t="s">
        <v>282</v>
      </c>
      <c r="C9" s="716" t="s">
        <v>13</v>
      </c>
      <c r="D9" s="717">
        <v>1800000</v>
      </c>
      <c r="E9" s="717">
        <f>'1.2.sz.mell.'!E9+'1.3.sz.mell.'!E9+'1.4.sz.mell.'!E9</f>
        <v>0</v>
      </c>
      <c r="F9" s="717">
        <f>'1.2.sz.mell.'!F9+'1.3.sz.mell.'!F9+'1.4.sz.mell.'!F9</f>
        <v>1800000</v>
      </c>
      <c r="G9" s="717">
        <v>1800000</v>
      </c>
      <c r="H9" s="717">
        <v>1800000</v>
      </c>
      <c r="I9" s="718">
        <f t="shared" si="2"/>
        <v>100</v>
      </c>
    </row>
    <row r="10" spans="1:9" s="30" customFormat="1" ht="21" customHeight="1" x14ac:dyDescent="0.3">
      <c r="A10" s="714" t="s">
        <v>14</v>
      </c>
      <c r="B10" s="715" t="s">
        <v>283</v>
      </c>
      <c r="C10" s="716" t="s">
        <v>376</v>
      </c>
      <c r="D10" s="717">
        <f>'1.2.sz.mell.'!D10+'1.3.sz.mell.'!D10+'1.4.sz.mell.'!D10</f>
        <v>0</v>
      </c>
      <c r="E10" s="717">
        <f>'1.2.sz.mell.'!E10+'1.3.sz.mell.'!E10+'1.4.sz.mell.'!E10</f>
        <v>0</v>
      </c>
      <c r="F10" s="717">
        <f>'1.2.sz.mell.'!F10+'1.3.sz.mell.'!F10+'1.4.sz.mell.'!F10</f>
        <v>712470</v>
      </c>
      <c r="G10" s="717">
        <v>712470</v>
      </c>
      <c r="H10" s="717">
        <v>712470</v>
      </c>
      <c r="I10" s="718">
        <f t="shared" si="2"/>
        <v>100</v>
      </c>
    </row>
    <row r="11" spans="1:9" s="30" customFormat="1" ht="18" customHeight="1" thickBot="1" x14ac:dyDescent="0.35">
      <c r="A11" s="719" t="s">
        <v>15</v>
      </c>
      <c r="B11" s="720" t="s">
        <v>284</v>
      </c>
      <c r="C11" s="721" t="s">
        <v>377</v>
      </c>
      <c r="D11" s="717">
        <f>'1.2.sz.mell.'!D11+'1.3.sz.mell.'!D11+'1.4.sz.mell.'!D11</f>
        <v>0</v>
      </c>
      <c r="E11" s="717">
        <f>'1.2.sz.mell.'!E11+'1.3.sz.mell.'!E11+'1.4.sz.mell.'!E11</f>
        <v>0</v>
      </c>
      <c r="F11" s="717">
        <f>'1.2.sz.mell.'!F11+'1.3.sz.mell.'!F11+'1.4.sz.mell.'!F11</f>
        <v>0</v>
      </c>
      <c r="G11" s="717"/>
      <c r="H11" s="717"/>
      <c r="I11" s="718">
        <v>0</v>
      </c>
    </row>
    <row r="12" spans="1:9" s="30" customFormat="1" ht="29.25" customHeight="1" thickBot="1" x14ac:dyDescent="0.3">
      <c r="A12" s="704" t="s">
        <v>16</v>
      </c>
      <c r="B12" s="705"/>
      <c r="C12" s="722" t="s">
        <v>17</v>
      </c>
      <c r="D12" s="707">
        <f>+D13+D14+D15+D16+D17</f>
        <v>8322000</v>
      </c>
      <c r="E12" s="707">
        <f t="shared" ref="E12:G12" si="3">+E13+E14+E15+E16+E17</f>
        <v>0</v>
      </c>
      <c r="F12" s="707">
        <f t="shared" si="3"/>
        <v>8360414</v>
      </c>
      <c r="G12" s="707">
        <f t="shared" si="3"/>
        <v>8360414</v>
      </c>
      <c r="H12" s="707">
        <f t="shared" ref="H12" si="4">+H13+H14+H15+H16+H17</f>
        <v>8360414</v>
      </c>
      <c r="I12" s="708">
        <f t="shared" si="2"/>
        <v>100</v>
      </c>
    </row>
    <row r="13" spans="1:9" s="30" customFormat="1" ht="18" customHeight="1" x14ac:dyDescent="0.3">
      <c r="A13" s="709" t="s">
        <v>18</v>
      </c>
      <c r="B13" s="710" t="s">
        <v>285</v>
      </c>
      <c r="C13" s="711" t="s">
        <v>19</v>
      </c>
      <c r="D13" s="712">
        <f>'1.2.sz.mell.'!D13+'1.3.sz.mell.'!D13+'1.4.sz.mell.'!D13</f>
        <v>0</v>
      </c>
      <c r="E13" s="712">
        <f>'1.2.sz.mell.'!E13+'1.3.sz.mell.'!E13+'1.4.sz.mell.'!E13</f>
        <v>0</v>
      </c>
      <c r="F13" s="712">
        <f>'1.2.sz.mell.'!F13+'1.3.sz.mell.'!F13+'1.4.sz.mell.'!F13</f>
        <v>0</v>
      </c>
      <c r="G13" s="712">
        <f>'1.2.sz.mell.'!G13+'1.3.sz.mell.'!G13+'1.4.sz.mell.'!G13</f>
        <v>0</v>
      </c>
      <c r="H13" s="712">
        <f>'1.2.sz.mell.'!H13+'1.3.sz.mell.'!H13+'1.4.sz.mell.'!H13</f>
        <v>0</v>
      </c>
      <c r="I13" s="713"/>
    </row>
    <row r="14" spans="1:9" s="30" customFormat="1" ht="15.75" customHeight="1" x14ac:dyDescent="0.3">
      <c r="A14" s="714" t="s">
        <v>20</v>
      </c>
      <c r="B14" s="715" t="s">
        <v>286</v>
      </c>
      <c r="C14" s="716" t="s">
        <v>21</v>
      </c>
      <c r="D14" s="717">
        <f>'1.2.sz.mell.'!D14+'1.3.sz.mell.'!D14+'1.4.sz.mell.'!D14</f>
        <v>0</v>
      </c>
      <c r="E14" s="717">
        <f>'1.2.sz.mell.'!E14+'1.3.sz.mell.'!E14+'1.4.sz.mell.'!E14</f>
        <v>0</v>
      </c>
      <c r="F14" s="717">
        <f>'1.2.sz.mell.'!F14+'1.3.sz.mell.'!F14+'1.4.sz.mell.'!F14</f>
        <v>0</v>
      </c>
      <c r="G14" s="717">
        <f>'1.2.sz.mell.'!G14+'1.3.sz.mell.'!G14+'1.4.sz.mell.'!G14</f>
        <v>0</v>
      </c>
      <c r="H14" s="717">
        <f>'1.2.sz.mell.'!H14+'1.3.sz.mell.'!H14+'1.4.sz.mell.'!H14</f>
        <v>0</v>
      </c>
      <c r="I14" s="718"/>
    </row>
    <row r="15" spans="1:9" s="30" customFormat="1" ht="16.5" customHeight="1" x14ac:dyDescent="0.3">
      <c r="A15" s="714" t="s">
        <v>22</v>
      </c>
      <c r="B15" s="715" t="s">
        <v>287</v>
      </c>
      <c r="C15" s="716" t="s">
        <v>23</v>
      </c>
      <c r="D15" s="717">
        <f>'1.2.sz.mell.'!D15+'1.3.sz.mell.'!D15+'1.4.sz.mell.'!D15</f>
        <v>0</v>
      </c>
      <c r="E15" s="717">
        <f>'1.2.sz.mell.'!E15+'1.3.sz.mell.'!E15+'1.4.sz.mell.'!E15</f>
        <v>0</v>
      </c>
      <c r="F15" s="717">
        <f>'1.2.sz.mell.'!F15+'1.3.sz.mell.'!F15+'1.4.sz.mell.'!F15</f>
        <v>0</v>
      </c>
      <c r="G15" s="717">
        <f>'1.2.sz.mell.'!G15+'1.3.sz.mell.'!G15+'1.4.sz.mell.'!G15</f>
        <v>0</v>
      </c>
      <c r="H15" s="717"/>
      <c r="I15" s="718"/>
    </row>
    <row r="16" spans="1:9" s="30" customFormat="1" ht="16.5" customHeight="1" x14ac:dyDescent="0.3">
      <c r="A16" s="714" t="s">
        <v>24</v>
      </c>
      <c r="B16" s="715" t="s">
        <v>288</v>
      </c>
      <c r="C16" s="716" t="s">
        <v>25</v>
      </c>
      <c r="D16" s="717">
        <f>'1.2.sz.mell.'!D16+'1.3.sz.mell.'!D16+'1.4.sz.mell.'!D16</f>
        <v>0</v>
      </c>
      <c r="E16" s="717">
        <f>'1.2.sz.mell.'!E16+'1.3.sz.mell.'!E16+'1.4.sz.mell.'!E16</f>
        <v>0</v>
      </c>
      <c r="F16" s="717">
        <f>'1.2.sz.mell.'!F16+'1.3.sz.mell.'!F16+'1.4.sz.mell.'!F16</f>
        <v>0</v>
      </c>
      <c r="G16" s="717">
        <f>'1.2.sz.mell.'!G16+'1.3.sz.mell.'!G16+'1.4.sz.mell.'!G16</f>
        <v>0</v>
      </c>
      <c r="H16" s="717"/>
      <c r="I16" s="718"/>
    </row>
    <row r="17" spans="1:9" s="30" customFormat="1" ht="18.75" customHeight="1" thickBot="1" x14ac:dyDescent="0.35">
      <c r="A17" s="714" t="s">
        <v>26</v>
      </c>
      <c r="B17" s="715" t="s">
        <v>289</v>
      </c>
      <c r="C17" s="716" t="s">
        <v>27</v>
      </c>
      <c r="D17" s="717">
        <v>8322000</v>
      </c>
      <c r="E17" s="717">
        <f>'1.2.sz.mell.'!E17+'1.3.sz.mell.'!E17+'1.4.sz.mell.'!E17</f>
        <v>0</v>
      </c>
      <c r="F17" s="717">
        <f>'1.2.sz.mell.'!F17+'1.3.sz.mell.'!F17+'1.4.sz.mell.'!F17</f>
        <v>8360414</v>
      </c>
      <c r="G17" s="717">
        <v>8360414</v>
      </c>
      <c r="H17" s="717">
        <v>8360414</v>
      </c>
      <c r="I17" s="718">
        <f t="shared" si="2"/>
        <v>100</v>
      </c>
    </row>
    <row r="18" spans="1:9" s="30" customFormat="1" ht="34.5" customHeight="1" thickBot="1" x14ac:dyDescent="0.3">
      <c r="A18" s="704" t="s">
        <v>28</v>
      </c>
      <c r="B18" s="705" t="s">
        <v>290</v>
      </c>
      <c r="C18" s="706" t="s">
        <v>29</v>
      </c>
      <c r="D18" s="707">
        <f>+D19+D20+D21+D22+D23</f>
        <v>21455000</v>
      </c>
      <c r="E18" s="707">
        <f t="shared" ref="E18:G18" si="5">+E19+E20+E21+E22+E23</f>
        <v>0</v>
      </c>
      <c r="F18" s="707">
        <f t="shared" si="5"/>
        <v>49887528</v>
      </c>
      <c r="G18" s="707">
        <f t="shared" si="5"/>
        <v>49887528</v>
      </c>
      <c r="H18" s="707">
        <f t="shared" ref="H18" si="6">+H19+H20+H21+H22+H23</f>
        <v>84140571</v>
      </c>
      <c r="I18" s="708">
        <f t="shared" si="2"/>
        <v>168.66053375104093</v>
      </c>
    </row>
    <row r="19" spans="1:9" s="30" customFormat="1" ht="24.75" customHeight="1" x14ac:dyDescent="0.3">
      <c r="A19" s="709" t="s">
        <v>30</v>
      </c>
      <c r="B19" s="710" t="s">
        <v>291</v>
      </c>
      <c r="C19" s="711" t="s">
        <v>31</v>
      </c>
      <c r="D19" s="712"/>
      <c r="E19" s="712">
        <f>'1.2.sz.mell.'!E19+'1.3.sz.mell.'!E19+'1.4.sz.mell.'!E19</f>
        <v>0</v>
      </c>
      <c r="F19" s="712">
        <f>'1.2.sz.mell.'!F19+'1.3.sz.mell.'!F19+'1.4.sz.mell.'!F19</f>
        <v>19454940</v>
      </c>
      <c r="G19" s="712">
        <v>19454940</v>
      </c>
      <c r="H19" s="712">
        <v>19454940</v>
      </c>
      <c r="I19" s="713">
        <f>H12/G12*100</f>
        <v>100</v>
      </c>
    </row>
    <row r="20" spans="1:9" s="30" customFormat="1" ht="21.75" customHeight="1" x14ac:dyDescent="0.3">
      <c r="A20" s="714" t="s">
        <v>32</v>
      </c>
      <c r="B20" s="715" t="s">
        <v>292</v>
      </c>
      <c r="C20" s="716" t="s">
        <v>33</v>
      </c>
      <c r="D20" s="717">
        <f>'1.2.sz.mell.'!D20+'1.3.sz.mell.'!D20+'1.4.sz.mell.'!D20</f>
        <v>0</v>
      </c>
      <c r="E20" s="717">
        <f>'1.2.sz.mell.'!E20+'1.3.sz.mell.'!E20+'1.4.sz.mell.'!E20</f>
        <v>0</v>
      </c>
      <c r="F20" s="717">
        <f>'1.2.sz.mell.'!F20+'1.3.sz.mell.'!F20+'1.4.sz.mell.'!F20</f>
        <v>0</v>
      </c>
      <c r="G20" s="717">
        <f>'1.2.sz.mell.'!G20+'1.3.sz.mell.'!G20+'1.4.sz.mell.'!G20</f>
        <v>0</v>
      </c>
      <c r="H20" s="717">
        <f>'1.2.sz.mell.'!H20+'1.3.sz.mell.'!H20+'1.4.sz.mell.'!H20</f>
        <v>0</v>
      </c>
      <c r="I20" s="718"/>
    </row>
    <row r="21" spans="1:9" s="30" customFormat="1" ht="18.75" customHeight="1" x14ac:dyDescent="0.3">
      <c r="A21" s="714" t="s">
        <v>34</v>
      </c>
      <c r="B21" s="715" t="s">
        <v>293</v>
      </c>
      <c r="C21" s="716" t="s">
        <v>35</v>
      </c>
      <c r="D21" s="717">
        <f>'1.2.sz.mell.'!D21+'1.3.sz.mell.'!D21+'1.4.sz.mell.'!D21</f>
        <v>0</v>
      </c>
      <c r="E21" s="717">
        <f>'1.2.sz.mell.'!E21+'1.3.sz.mell.'!E21+'1.4.sz.mell.'!E21</f>
        <v>0</v>
      </c>
      <c r="F21" s="717">
        <f>'1.2.sz.mell.'!F21+'1.3.sz.mell.'!F21+'1.4.sz.mell.'!F21</f>
        <v>0</v>
      </c>
      <c r="G21" s="717">
        <f>'1.2.sz.mell.'!G21+'1.3.sz.mell.'!G21+'1.4.sz.mell.'!G21</f>
        <v>0</v>
      </c>
      <c r="H21" s="717">
        <f>'1.2.sz.mell.'!H21+'1.3.sz.mell.'!H21+'1.4.sz.mell.'!H21</f>
        <v>0</v>
      </c>
      <c r="I21" s="718"/>
    </row>
    <row r="22" spans="1:9" s="30" customFormat="1" ht="15.75" customHeight="1" x14ac:dyDescent="0.3">
      <c r="A22" s="714" t="s">
        <v>36</v>
      </c>
      <c r="B22" s="715" t="s">
        <v>294</v>
      </c>
      <c r="C22" s="716" t="s">
        <v>37</v>
      </c>
      <c r="D22" s="717">
        <f>'1.2.sz.mell.'!D22+'1.3.sz.mell.'!D22+'1.4.sz.mell.'!D22</f>
        <v>0</v>
      </c>
      <c r="E22" s="717">
        <f>'1.2.sz.mell.'!E22+'1.3.sz.mell.'!E22+'1.4.sz.mell.'!E22</f>
        <v>0</v>
      </c>
      <c r="F22" s="717">
        <f>'1.2.sz.mell.'!F22+'1.3.sz.mell.'!F22+'1.4.sz.mell.'!F22</f>
        <v>0</v>
      </c>
      <c r="G22" s="717">
        <f>'1.2.sz.mell.'!G22+'1.3.sz.mell.'!G22+'1.4.sz.mell.'!G22</f>
        <v>0</v>
      </c>
      <c r="H22" s="717">
        <f>'1.2.sz.mell.'!H22+'1.3.sz.mell.'!H22+'1.4.sz.mell.'!H22</f>
        <v>0</v>
      </c>
      <c r="I22" s="718"/>
    </row>
    <row r="23" spans="1:9" s="30" customFormat="1" ht="21" customHeight="1" thickBot="1" x14ac:dyDescent="0.35">
      <c r="A23" s="714" t="s">
        <v>38</v>
      </c>
      <c r="B23" s="715" t="s">
        <v>295</v>
      </c>
      <c r="C23" s="716" t="s">
        <v>39</v>
      </c>
      <c r="D23" s="717">
        <v>21455000</v>
      </c>
      <c r="E23" s="717">
        <f>'1.2.sz.mell.'!E23+'1.3.sz.mell.'!E23+'1.4.sz.mell.'!E23</f>
        <v>0</v>
      </c>
      <c r="F23" s="717">
        <f>'1.2.sz.mell.'!F23+'1.3.sz.mell.'!F23+'1.4.sz.mell.'!F23</f>
        <v>30432588</v>
      </c>
      <c r="G23" s="717">
        <v>30432588</v>
      </c>
      <c r="H23" s="717">
        <v>64685631</v>
      </c>
      <c r="I23" s="718">
        <f t="shared" si="2"/>
        <v>212.55382881009001</v>
      </c>
    </row>
    <row r="24" spans="1:9" s="30" customFormat="1" ht="19.5" customHeight="1" thickBot="1" x14ac:dyDescent="0.3">
      <c r="A24" s="704" t="s">
        <v>40</v>
      </c>
      <c r="B24" s="705" t="s">
        <v>296</v>
      </c>
      <c r="C24" s="706" t="s">
        <v>41</v>
      </c>
      <c r="D24" s="723">
        <f>SUM(D25:D31)</f>
        <v>3082527</v>
      </c>
      <c r="E24" s="723">
        <f t="shared" ref="E24:G24" si="7">SUM(E25:E31)</f>
        <v>0</v>
      </c>
      <c r="F24" s="723">
        <f t="shared" si="7"/>
        <v>3082527</v>
      </c>
      <c r="G24" s="723">
        <f t="shared" si="7"/>
        <v>3082527</v>
      </c>
      <c r="H24" s="723">
        <f t="shared" ref="H24" si="8">SUM(H25:H31)</f>
        <v>3786221</v>
      </c>
      <c r="I24" s="724">
        <f t="shared" si="2"/>
        <v>122.8284780636147</v>
      </c>
    </row>
    <row r="25" spans="1:9" s="30" customFormat="1" ht="18" customHeight="1" x14ac:dyDescent="0.3">
      <c r="A25" s="709" t="s">
        <v>350</v>
      </c>
      <c r="B25" s="710" t="s">
        <v>297</v>
      </c>
      <c r="C25" s="711" t="s">
        <v>381</v>
      </c>
      <c r="D25" s="725">
        <v>600000</v>
      </c>
      <c r="E25" s="725">
        <f>'1.2.sz.mell.'!E25+'1.3.sz.mell.'!E25+'1.4.sz.mell.'!E25</f>
        <v>0</v>
      </c>
      <c r="F25" s="725">
        <f>'1.2.sz.mell.'!F25+'1.3.sz.mell.'!F25+'1.4.sz.mell.'!F25</f>
        <v>600000</v>
      </c>
      <c r="G25" s="725">
        <v>600000</v>
      </c>
      <c r="H25" s="725">
        <v>870866</v>
      </c>
      <c r="I25" s="726">
        <f t="shared" si="2"/>
        <v>145.14433333333335</v>
      </c>
    </row>
    <row r="26" spans="1:9" s="30" customFormat="1" ht="18" customHeight="1" x14ac:dyDescent="0.3">
      <c r="A26" s="709" t="s">
        <v>351</v>
      </c>
      <c r="B26" s="710" t="s">
        <v>422</v>
      </c>
      <c r="C26" s="711" t="s">
        <v>421</v>
      </c>
      <c r="D26" s="725">
        <f>'1.2.sz.mell.'!D26+'1.3.sz.mell.'!D26+'1.4.sz.mell.'!D26</f>
        <v>0</v>
      </c>
      <c r="E26" s="725">
        <f>'1.2.sz.mell.'!E26+'1.3.sz.mell.'!E26+'1.4.sz.mell.'!E26</f>
        <v>0</v>
      </c>
      <c r="F26" s="725">
        <f>'1.2.sz.mell.'!F26+'1.3.sz.mell.'!F26+'1.4.sz.mell.'!F26</f>
        <v>0</v>
      </c>
      <c r="G26" s="725">
        <f>'1.2.sz.mell.'!G26+'1.3.sz.mell.'!G26+'1.4.sz.mell.'!G26</f>
        <v>0</v>
      </c>
      <c r="H26" s="725">
        <v>6000</v>
      </c>
      <c r="I26" s="726"/>
    </row>
    <row r="27" spans="1:9" s="30" customFormat="1" ht="15.75" customHeight="1" x14ac:dyDescent="0.3">
      <c r="A27" s="709" t="s">
        <v>352</v>
      </c>
      <c r="B27" s="715" t="s">
        <v>378</v>
      </c>
      <c r="C27" s="716" t="s">
        <v>382</v>
      </c>
      <c r="D27" s="725">
        <v>2000000</v>
      </c>
      <c r="E27" s="725">
        <f>'1.2.sz.mell.'!E27+'1.3.sz.mell.'!E27+'1.4.sz.mell.'!E27</f>
        <v>0</v>
      </c>
      <c r="F27" s="725">
        <f>'1.2.sz.mell.'!F27+'1.3.sz.mell.'!F27+'1.4.sz.mell.'!F27</f>
        <v>2000000</v>
      </c>
      <c r="G27" s="725">
        <v>2000000</v>
      </c>
      <c r="H27" s="725">
        <v>2615177</v>
      </c>
      <c r="I27" s="726">
        <f t="shared" si="2"/>
        <v>130.75885</v>
      </c>
    </row>
    <row r="28" spans="1:9" s="30" customFormat="1" ht="16.5" customHeight="1" x14ac:dyDescent="0.3">
      <c r="A28" s="709" t="s">
        <v>353</v>
      </c>
      <c r="B28" s="715" t="s">
        <v>379</v>
      </c>
      <c r="C28" s="716" t="s">
        <v>383</v>
      </c>
      <c r="D28" s="717">
        <f>'1.2.sz.mell.'!D28+'1.3.sz.mell.'!D28+'1.4.sz.mell.'!D28</f>
        <v>0</v>
      </c>
      <c r="E28" s="717">
        <f>'1.2.sz.mell.'!E28+'1.3.sz.mell.'!E28+'1.4.sz.mell.'!E28</f>
        <v>0</v>
      </c>
      <c r="F28" s="717">
        <f>'1.2.sz.mell.'!F28+'1.3.sz.mell.'!F28+'1.4.sz.mell.'!F28</f>
        <v>0</v>
      </c>
      <c r="G28" s="717">
        <f>'1.2.sz.mell.'!G28+'1.3.sz.mell.'!G28+'1.4.sz.mell.'!G28</f>
        <v>0</v>
      </c>
      <c r="H28" s="717">
        <f>'1.2.sz.mell.'!H28+'1.3.sz.mell.'!H28+'1.4.sz.mell.'!H28</f>
        <v>0</v>
      </c>
      <c r="I28" s="718"/>
    </row>
    <row r="29" spans="1:9" s="30" customFormat="1" ht="18.75" customHeight="1" x14ac:dyDescent="0.3">
      <c r="A29" s="709" t="s">
        <v>354</v>
      </c>
      <c r="B29" s="715" t="s">
        <v>298</v>
      </c>
      <c r="C29" s="716" t="s">
        <v>384</v>
      </c>
      <c r="D29" s="717">
        <v>470000</v>
      </c>
      <c r="E29" s="717">
        <f>'1.2.sz.mell.'!E29+'1.3.sz.mell.'!E29+'1.4.sz.mell.'!E29</f>
        <v>0</v>
      </c>
      <c r="F29" s="717">
        <f>'1.2.sz.mell.'!F29+'1.3.sz.mell.'!F29+'1.4.sz.mell.'!F29</f>
        <v>470000</v>
      </c>
      <c r="G29" s="717">
        <v>470000</v>
      </c>
      <c r="H29" s="717">
        <v>259832</v>
      </c>
      <c r="I29" s="718">
        <f t="shared" si="2"/>
        <v>55.283404255319148</v>
      </c>
    </row>
    <row r="30" spans="1:9" s="30" customFormat="1" ht="16.5" customHeight="1" x14ac:dyDescent="0.3">
      <c r="A30" s="709" t="s">
        <v>355</v>
      </c>
      <c r="B30" s="720" t="s">
        <v>299</v>
      </c>
      <c r="C30" s="721" t="s">
        <v>385</v>
      </c>
      <c r="D30" s="717"/>
      <c r="E30" s="717">
        <f>'1.2.sz.mell.'!E30+'1.3.sz.mell.'!E30+'1.4.sz.mell.'!E30</f>
        <v>0</v>
      </c>
      <c r="F30" s="717">
        <f>'1.2.sz.mell.'!F30+'1.3.sz.mell.'!F30+'1.4.sz.mell.'!F30</f>
        <v>0</v>
      </c>
      <c r="G30" s="717"/>
      <c r="H30" s="717"/>
      <c r="I30" s="718">
        <v>0</v>
      </c>
    </row>
    <row r="31" spans="1:9" s="30" customFormat="1" ht="17.25" customHeight="1" thickBot="1" x14ac:dyDescent="0.35">
      <c r="A31" s="709" t="s">
        <v>423</v>
      </c>
      <c r="B31" s="720" t="s">
        <v>300</v>
      </c>
      <c r="C31" s="721" t="s">
        <v>380</v>
      </c>
      <c r="D31" s="727">
        <v>12527</v>
      </c>
      <c r="E31" s="727">
        <f>'1.2.sz.mell.'!E31+'1.3.sz.mell.'!E31+'1.4.sz.mell.'!E31</f>
        <v>0</v>
      </c>
      <c r="F31" s="727">
        <f>'1.2.sz.mell.'!F31+'1.3.sz.mell.'!F31+'1.4.sz.mell.'!F31</f>
        <v>12527</v>
      </c>
      <c r="G31" s="727">
        <v>12527</v>
      </c>
      <c r="H31" s="727">
        <v>34346</v>
      </c>
      <c r="I31" s="728">
        <f t="shared" si="2"/>
        <v>274.17578031452064</v>
      </c>
    </row>
    <row r="32" spans="1:9" s="30" customFormat="1" ht="25.5" customHeight="1" thickBot="1" x14ac:dyDescent="0.3">
      <c r="A32" s="704" t="s">
        <v>42</v>
      </c>
      <c r="B32" s="705" t="s">
        <v>301</v>
      </c>
      <c r="C32" s="706" t="s">
        <v>43</v>
      </c>
      <c r="D32" s="707">
        <f>SUM(D33:D42)</f>
        <v>9829000</v>
      </c>
      <c r="E32" s="707">
        <f t="shared" ref="E32:G32" si="9">SUM(E33:E42)</f>
        <v>0</v>
      </c>
      <c r="F32" s="707">
        <f t="shared" si="9"/>
        <v>9829000</v>
      </c>
      <c r="G32" s="707">
        <f t="shared" si="9"/>
        <v>9829000</v>
      </c>
      <c r="H32" s="707">
        <f t="shared" ref="H32" si="10">SUM(H33:H42)</f>
        <v>12610740</v>
      </c>
      <c r="I32" s="708">
        <f t="shared" si="2"/>
        <v>128.30135313867129</v>
      </c>
    </row>
    <row r="33" spans="1:9" s="30" customFormat="1" ht="18" customHeight="1" x14ac:dyDescent="0.3">
      <c r="A33" s="709" t="s">
        <v>44</v>
      </c>
      <c r="B33" s="710" t="s">
        <v>302</v>
      </c>
      <c r="C33" s="711" t="s">
        <v>45</v>
      </c>
      <c r="D33" s="712">
        <f>'1.2.sz.mell.'!D33+'1.3.sz.mell.'!D33+'1.4.sz.mell.'!D33</f>
        <v>0</v>
      </c>
      <c r="E33" s="712">
        <f>'1.2.sz.mell.'!E33+'1.3.sz.mell.'!E33+'1.4.sz.mell.'!E33</f>
        <v>0</v>
      </c>
      <c r="F33" s="712">
        <f>'1.2.sz.mell.'!F33+'1.3.sz.mell.'!F33+'1.4.sz.mell.'!F33</f>
        <v>0</v>
      </c>
      <c r="G33" s="712"/>
      <c r="H33" s="712">
        <v>1419083</v>
      </c>
      <c r="I33" s="713">
        <v>0</v>
      </c>
    </row>
    <row r="34" spans="1:9" s="30" customFormat="1" ht="19.5" customHeight="1" x14ac:dyDescent="0.3">
      <c r="A34" s="714" t="s">
        <v>46</v>
      </c>
      <c r="B34" s="715" t="s">
        <v>303</v>
      </c>
      <c r="C34" s="716" t="s">
        <v>47</v>
      </c>
      <c r="D34" s="717">
        <v>7469000</v>
      </c>
      <c r="E34" s="717">
        <f>'1.2.sz.mell.'!E34+'1.3.sz.mell.'!E34+'1.4.sz.mell.'!E34</f>
        <v>0</v>
      </c>
      <c r="F34" s="717">
        <f>'1.2.sz.mell.'!F34+'1.3.sz.mell.'!F34+'1.4.sz.mell.'!F34</f>
        <v>7469000</v>
      </c>
      <c r="G34" s="717">
        <v>7469000</v>
      </c>
      <c r="H34" s="717">
        <v>8320482</v>
      </c>
      <c r="I34" s="718">
        <f t="shared" si="2"/>
        <v>111.40021421877091</v>
      </c>
    </row>
    <row r="35" spans="1:9" s="30" customFormat="1" ht="16.5" customHeight="1" x14ac:dyDescent="0.3">
      <c r="A35" s="714" t="s">
        <v>48</v>
      </c>
      <c r="B35" s="715" t="s">
        <v>304</v>
      </c>
      <c r="C35" s="716" t="s">
        <v>49</v>
      </c>
      <c r="D35" s="717">
        <v>397000</v>
      </c>
      <c r="E35" s="717">
        <f>'1.2.sz.mell.'!E35+'1.3.sz.mell.'!E35+'1.4.sz.mell.'!E35</f>
        <v>0</v>
      </c>
      <c r="F35" s="717">
        <f>'1.2.sz.mell.'!F35+'1.3.sz.mell.'!F35+'1.4.sz.mell.'!F35</f>
        <v>397000</v>
      </c>
      <c r="G35" s="717">
        <v>397000</v>
      </c>
      <c r="H35" s="717">
        <v>176802</v>
      </c>
      <c r="I35" s="718">
        <f t="shared" si="2"/>
        <v>44.534508816120905</v>
      </c>
    </row>
    <row r="36" spans="1:9" s="30" customFormat="1" ht="13.5" customHeight="1" x14ac:dyDescent="0.3">
      <c r="A36" s="714" t="s">
        <v>50</v>
      </c>
      <c r="B36" s="715" t="s">
        <v>305</v>
      </c>
      <c r="C36" s="716" t="s">
        <v>51</v>
      </c>
      <c r="D36" s="717"/>
      <c r="E36" s="717">
        <f>'1.2.sz.mell.'!E36+'1.3.sz.mell.'!E36+'1.4.sz.mell.'!E36</f>
        <v>0</v>
      </c>
      <c r="F36" s="717">
        <f>'1.2.sz.mell.'!F36+'1.3.sz.mell.'!F36+'1.4.sz.mell.'!F36</f>
        <v>0</v>
      </c>
      <c r="G36" s="717"/>
      <c r="H36" s="717"/>
      <c r="I36" s="718">
        <v>0</v>
      </c>
    </row>
    <row r="37" spans="1:9" s="30" customFormat="1" ht="15" customHeight="1" x14ac:dyDescent="0.3">
      <c r="A37" s="714" t="s">
        <v>52</v>
      </c>
      <c r="B37" s="715" t="s">
        <v>306</v>
      </c>
      <c r="C37" s="716" t="s">
        <v>53</v>
      </c>
      <c r="D37" s="717">
        <f>'1.2.sz.mell.'!D37+'1.3.sz.mell.'!D37+'1.4.sz.mell.'!D37</f>
        <v>0</v>
      </c>
      <c r="E37" s="717">
        <f>'1.2.sz.mell.'!E37+'1.3.sz.mell.'!E37+'1.4.sz.mell.'!E37</f>
        <v>0</v>
      </c>
      <c r="F37" s="717">
        <f>'1.2.sz.mell.'!F37+'1.3.sz.mell.'!F37+'1.4.sz.mell.'!F37</f>
        <v>0</v>
      </c>
      <c r="G37" s="717"/>
      <c r="H37" s="717"/>
      <c r="I37" s="718">
        <v>0</v>
      </c>
    </row>
    <row r="38" spans="1:9" s="30" customFormat="1" ht="15" customHeight="1" x14ac:dyDescent="0.3">
      <c r="A38" s="714" t="s">
        <v>54</v>
      </c>
      <c r="B38" s="715" t="s">
        <v>307</v>
      </c>
      <c r="C38" s="716" t="s">
        <v>55</v>
      </c>
      <c r="D38" s="717">
        <v>1963000</v>
      </c>
      <c r="E38" s="717">
        <f>'1.2.sz.mell.'!E38+'1.3.sz.mell.'!E38+'1.4.sz.mell.'!E38</f>
        <v>0</v>
      </c>
      <c r="F38" s="717">
        <f>'1.2.sz.mell.'!F38+'1.3.sz.mell.'!F38+'1.4.sz.mell.'!F38</f>
        <v>1963000</v>
      </c>
      <c r="G38" s="717">
        <v>1963000</v>
      </c>
      <c r="H38" s="717">
        <v>2671465</v>
      </c>
      <c r="I38" s="718">
        <f t="shared" si="2"/>
        <v>136.09093224656138</v>
      </c>
    </row>
    <row r="39" spans="1:9" s="30" customFormat="1" ht="15.75" customHeight="1" x14ac:dyDescent="0.3">
      <c r="A39" s="714" t="s">
        <v>56</v>
      </c>
      <c r="B39" s="715" t="s">
        <v>308</v>
      </c>
      <c r="C39" s="716" t="s">
        <v>57</v>
      </c>
      <c r="D39" s="717">
        <f>'1.2.sz.mell.'!D39+'1.3.sz.mell.'!D39+'1.4.sz.mell.'!D39</f>
        <v>0</v>
      </c>
      <c r="E39" s="717">
        <f>'1.2.sz.mell.'!E39+'1.3.sz.mell.'!E39+'1.4.sz.mell.'!E39</f>
        <v>0</v>
      </c>
      <c r="F39" s="717">
        <f>'1.2.sz.mell.'!F39+'1.3.sz.mell.'!F39+'1.4.sz.mell.'!F39</f>
        <v>0</v>
      </c>
      <c r="G39" s="717"/>
      <c r="H39" s="717">
        <f>'1.2.sz.mell.'!H39+'1.3.sz.mell.'!H39+'1.4.sz.mell.'!H39</f>
        <v>0</v>
      </c>
      <c r="I39" s="718">
        <v>0</v>
      </c>
    </row>
    <row r="40" spans="1:9" s="30" customFormat="1" ht="15" customHeight="1" x14ac:dyDescent="0.3">
      <c r="A40" s="714" t="s">
        <v>58</v>
      </c>
      <c r="B40" s="715" t="s">
        <v>309</v>
      </c>
      <c r="C40" s="716" t="s">
        <v>59</v>
      </c>
      <c r="D40" s="717">
        <f>'1.2.sz.mell.'!D40+'1.3.sz.mell.'!D40+'1.4.sz.mell.'!D40</f>
        <v>0</v>
      </c>
      <c r="E40" s="717">
        <f>'1.2.sz.mell.'!E40+'1.3.sz.mell.'!E40+'1.4.sz.mell.'!E40</f>
        <v>0</v>
      </c>
      <c r="F40" s="717">
        <f>'1.2.sz.mell.'!F40+'1.3.sz.mell.'!F40+'1.4.sz.mell.'!F40</f>
        <v>0</v>
      </c>
      <c r="G40" s="717"/>
      <c r="H40" s="717"/>
      <c r="I40" s="718">
        <v>0</v>
      </c>
    </row>
    <row r="41" spans="1:9" s="30" customFormat="1" ht="19.5" customHeight="1" x14ac:dyDescent="0.3">
      <c r="A41" s="714" t="s">
        <v>60</v>
      </c>
      <c r="B41" s="715" t="s">
        <v>310</v>
      </c>
      <c r="C41" s="716" t="s">
        <v>61</v>
      </c>
      <c r="D41" s="717">
        <f>'1.2.sz.mell.'!D41+'1.3.sz.mell.'!D41+'1.4.sz.mell.'!D41</f>
        <v>0</v>
      </c>
      <c r="E41" s="717">
        <f>'1.2.sz.mell.'!E41+'1.3.sz.mell.'!E41+'1.4.sz.mell.'!E41</f>
        <v>0</v>
      </c>
      <c r="F41" s="717">
        <f>'1.2.sz.mell.'!F41+'1.3.sz.mell.'!F41+'1.4.sz.mell.'!F41</f>
        <v>0</v>
      </c>
      <c r="G41" s="717">
        <f>'1.2.sz.mell.'!G41+'1.3.sz.mell.'!G41+'1.4.sz.mell.'!G41</f>
        <v>0</v>
      </c>
      <c r="H41" s="717"/>
      <c r="I41" s="718"/>
    </row>
    <row r="42" spans="1:9" s="30" customFormat="1" ht="14.25" customHeight="1" thickBot="1" x14ac:dyDescent="0.35">
      <c r="A42" s="719" t="s">
        <v>62</v>
      </c>
      <c r="B42" s="715" t="s">
        <v>1333</v>
      </c>
      <c r="C42" s="721" t="s">
        <v>63</v>
      </c>
      <c r="D42" s="717"/>
      <c r="E42" s="717">
        <f>'1.2.sz.mell.'!E42+'1.3.sz.mell.'!E42+'1.4.sz.mell.'!E42</f>
        <v>0</v>
      </c>
      <c r="F42" s="717">
        <f>'1.2.sz.mell.'!F42+'1.3.sz.mell.'!F42+'1.4.sz.mell.'!F42</f>
        <v>0</v>
      </c>
      <c r="G42" s="717"/>
      <c r="H42" s="717">
        <v>22908</v>
      </c>
      <c r="I42" s="718">
        <v>0</v>
      </c>
    </row>
    <row r="43" spans="1:9" s="30" customFormat="1" ht="19.5" customHeight="1" thickBot="1" x14ac:dyDescent="0.3">
      <c r="A43" s="704" t="s">
        <v>64</v>
      </c>
      <c r="B43" s="705" t="s">
        <v>312</v>
      </c>
      <c r="C43" s="706" t="s">
        <v>65</v>
      </c>
      <c r="D43" s="707">
        <f>SUM(D44:D48)</f>
        <v>0</v>
      </c>
      <c r="E43" s="707">
        <f t="shared" ref="E43:G43" si="11">SUM(E44:E48)</f>
        <v>0</v>
      </c>
      <c r="F43" s="707">
        <f t="shared" si="11"/>
        <v>0</v>
      </c>
      <c r="G43" s="707">
        <f t="shared" si="11"/>
        <v>0</v>
      </c>
      <c r="H43" s="707">
        <f t="shared" ref="H43" si="12">SUM(H44:H48)</f>
        <v>0</v>
      </c>
      <c r="I43" s="708">
        <v>0</v>
      </c>
    </row>
    <row r="44" spans="1:9" s="30" customFormat="1" ht="20.25" customHeight="1" x14ac:dyDescent="0.3">
      <c r="A44" s="709" t="s">
        <v>66</v>
      </c>
      <c r="B44" s="710" t="s">
        <v>313</v>
      </c>
      <c r="C44" s="711" t="s">
        <v>67</v>
      </c>
      <c r="D44" s="729">
        <f>'1.2.sz.mell.'!D44+'1.3.sz.mell.'!D44+'1.4.sz.mell.'!D44</f>
        <v>0</v>
      </c>
      <c r="E44" s="729">
        <f>'1.2.sz.mell.'!E44+'1.3.sz.mell.'!E44+'1.4.sz.mell.'!E44</f>
        <v>0</v>
      </c>
      <c r="F44" s="729">
        <f>'1.2.sz.mell.'!F44+'1.3.sz.mell.'!F44+'1.4.sz.mell.'!F44</f>
        <v>0</v>
      </c>
      <c r="G44" s="729">
        <f>'1.2.sz.mell.'!G44+'1.3.sz.mell.'!G44+'1.4.sz.mell.'!G44</f>
        <v>0</v>
      </c>
      <c r="H44" s="729">
        <f>'1.2.sz.mell.'!H44+'1.3.sz.mell.'!H44+'1.4.sz.mell.'!H44</f>
        <v>0</v>
      </c>
      <c r="I44" s="730"/>
    </row>
    <row r="45" spans="1:9" s="30" customFormat="1" ht="18.75" customHeight="1" x14ac:dyDescent="0.3">
      <c r="A45" s="714" t="s">
        <v>68</v>
      </c>
      <c r="B45" s="715" t="s">
        <v>314</v>
      </c>
      <c r="C45" s="716" t="s">
        <v>69</v>
      </c>
      <c r="D45" s="731"/>
      <c r="E45" s="731">
        <f>'1.2.sz.mell.'!E45+'1.3.sz.mell.'!E45+'1.4.sz.mell.'!E45</f>
        <v>0</v>
      </c>
      <c r="F45" s="731">
        <f>'1.2.sz.mell.'!F45+'1.3.sz.mell.'!F45+'1.4.sz.mell.'!F45</f>
        <v>0</v>
      </c>
      <c r="G45" s="731"/>
      <c r="H45" s="731"/>
      <c r="I45" s="732">
        <v>0</v>
      </c>
    </row>
    <row r="46" spans="1:9" s="30" customFormat="1" ht="16.5" customHeight="1" x14ac:dyDescent="0.3">
      <c r="A46" s="714" t="s">
        <v>70</v>
      </c>
      <c r="B46" s="715" t="s">
        <v>315</v>
      </c>
      <c r="C46" s="716" t="s">
        <v>71</v>
      </c>
      <c r="D46" s="731">
        <f>'1.2.sz.mell.'!D46+'1.3.sz.mell.'!D46+'1.4.sz.mell.'!D46</f>
        <v>0</v>
      </c>
      <c r="E46" s="731">
        <f>'1.2.sz.mell.'!E46+'1.3.sz.mell.'!E46+'1.4.sz.mell.'!E46</f>
        <v>0</v>
      </c>
      <c r="F46" s="731">
        <f>'1.2.sz.mell.'!F46+'1.3.sz.mell.'!F46+'1.4.sz.mell.'!F46</f>
        <v>0</v>
      </c>
      <c r="G46" s="731">
        <f>'1.2.sz.mell.'!G46+'1.3.sz.mell.'!G46+'1.4.sz.mell.'!G46</f>
        <v>0</v>
      </c>
      <c r="H46" s="731"/>
      <c r="I46" s="732"/>
    </row>
    <row r="47" spans="1:9" s="30" customFormat="1" ht="16.5" customHeight="1" x14ac:dyDescent="0.3">
      <c r="A47" s="714" t="s">
        <v>72</v>
      </c>
      <c r="B47" s="715" t="s">
        <v>316</v>
      </c>
      <c r="C47" s="716" t="s">
        <v>73</v>
      </c>
      <c r="D47" s="731">
        <f>'1.2.sz.mell.'!D47+'1.3.sz.mell.'!D47+'1.4.sz.mell.'!D47</f>
        <v>0</v>
      </c>
      <c r="E47" s="731">
        <f>'1.2.sz.mell.'!E47+'1.3.sz.mell.'!E47+'1.4.sz.mell.'!E47</f>
        <v>0</v>
      </c>
      <c r="F47" s="731">
        <f>'1.2.sz.mell.'!F47+'1.3.sz.mell.'!F47+'1.4.sz.mell.'!F47</f>
        <v>0</v>
      </c>
      <c r="G47" s="731">
        <f>'1.2.sz.mell.'!G47+'1.3.sz.mell.'!G47+'1.4.sz.mell.'!G47</f>
        <v>0</v>
      </c>
      <c r="H47" s="731">
        <f>'1.2.sz.mell.'!H47+'1.3.sz.mell.'!H47+'1.4.sz.mell.'!H47</f>
        <v>0</v>
      </c>
      <c r="I47" s="732"/>
    </row>
    <row r="48" spans="1:9" s="30" customFormat="1" ht="18.75" customHeight="1" thickBot="1" x14ac:dyDescent="0.35">
      <c r="A48" s="719" t="s">
        <v>74</v>
      </c>
      <c r="B48" s="715" t="s">
        <v>317</v>
      </c>
      <c r="C48" s="721" t="s">
        <v>75</v>
      </c>
      <c r="D48" s="733">
        <f>'1.2.sz.mell.'!D48+'1.3.sz.mell.'!D48+'1.4.sz.mell.'!D48</f>
        <v>0</v>
      </c>
      <c r="E48" s="733">
        <f>'1.2.sz.mell.'!E48+'1.3.sz.mell.'!E48+'1.4.sz.mell.'!E48</f>
        <v>0</v>
      </c>
      <c r="F48" s="733">
        <f>'1.2.sz.mell.'!F48+'1.3.sz.mell.'!F48+'1.4.sz.mell.'!F48</f>
        <v>0</v>
      </c>
      <c r="G48" s="733">
        <f>'1.2.sz.mell.'!G48+'1.3.sz.mell.'!G48+'1.4.sz.mell.'!G48</f>
        <v>0</v>
      </c>
      <c r="H48" s="733">
        <f>'1.2.sz.mell.'!H48+'1.3.sz.mell.'!H48+'1.4.sz.mell.'!H48</f>
        <v>0</v>
      </c>
      <c r="I48" s="734"/>
    </row>
    <row r="49" spans="1:9" s="30" customFormat="1" ht="18" customHeight="1" thickBot="1" x14ac:dyDescent="0.3">
      <c r="A49" s="704" t="s">
        <v>76</v>
      </c>
      <c r="B49" s="705" t="s">
        <v>318</v>
      </c>
      <c r="C49" s="706" t="s">
        <v>77</v>
      </c>
      <c r="D49" s="707">
        <f>SUM(D50:D54)</f>
        <v>0</v>
      </c>
      <c r="E49" s="707">
        <f t="shared" ref="E49:H49" si="13">SUM(E50:E54)</f>
        <v>0</v>
      </c>
      <c r="F49" s="707">
        <f t="shared" si="13"/>
        <v>0</v>
      </c>
      <c r="G49" s="707">
        <f t="shared" si="13"/>
        <v>0</v>
      </c>
      <c r="H49" s="707">
        <f t="shared" si="13"/>
        <v>0</v>
      </c>
      <c r="I49" s="708">
        <v>0</v>
      </c>
    </row>
    <row r="50" spans="1:9" s="30" customFormat="1" ht="32.25" customHeight="1" x14ac:dyDescent="0.3">
      <c r="A50" s="709" t="s">
        <v>390</v>
      </c>
      <c r="B50" s="710" t="s">
        <v>319</v>
      </c>
      <c r="C50" s="711" t="s">
        <v>387</v>
      </c>
      <c r="D50" s="712">
        <f>'1.2.sz.mell.'!D50+'1.3.sz.mell.'!D50+'1.4.sz.mell.'!D50</f>
        <v>0</v>
      </c>
      <c r="E50" s="712">
        <f>'1.2.sz.mell.'!E50+'1.3.sz.mell.'!E50+'1.4.sz.mell.'!E50</f>
        <v>0</v>
      </c>
      <c r="F50" s="712">
        <f>'1.2.sz.mell.'!F50+'1.3.sz.mell.'!F50+'1.4.sz.mell.'!F50</f>
        <v>0</v>
      </c>
      <c r="G50" s="712">
        <f>'1.2.sz.mell.'!G50+'1.3.sz.mell.'!G50+'1.4.sz.mell.'!G50</f>
        <v>0</v>
      </c>
      <c r="H50" s="712">
        <f>'1.2.sz.mell.'!H50+'1.3.sz.mell.'!H50+'1.4.sz.mell.'!H50</f>
        <v>0</v>
      </c>
      <c r="I50" s="713"/>
    </row>
    <row r="51" spans="1:9" s="30" customFormat="1" ht="33" customHeight="1" x14ac:dyDescent="0.3">
      <c r="A51" s="709" t="s">
        <v>391</v>
      </c>
      <c r="B51" s="715" t="s">
        <v>320</v>
      </c>
      <c r="C51" s="716" t="s">
        <v>388</v>
      </c>
      <c r="D51" s="712"/>
      <c r="E51" s="712"/>
      <c r="F51" s="712"/>
      <c r="G51" s="712"/>
      <c r="H51" s="712"/>
      <c r="I51" s="713"/>
    </row>
    <row r="52" spans="1:9" s="30" customFormat="1" ht="30" customHeight="1" x14ac:dyDescent="0.3">
      <c r="A52" s="709" t="s">
        <v>392</v>
      </c>
      <c r="B52" s="715" t="s">
        <v>321</v>
      </c>
      <c r="C52" s="716" t="s">
        <v>416</v>
      </c>
      <c r="D52" s="712"/>
      <c r="E52" s="712"/>
      <c r="F52" s="712"/>
      <c r="G52" s="712"/>
      <c r="H52" s="712"/>
      <c r="I52" s="713"/>
    </row>
    <row r="53" spans="1:9" s="30" customFormat="1" ht="32.25" customHeight="1" x14ac:dyDescent="0.3">
      <c r="A53" s="719" t="s">
        <v>393</v>
      </c>
      <c r="B53" s="720" t="s">
        <v>389</v>
      </c>
      <c r="C53" s="721" t="s">
        <v>395</v>
      </c>
      <c r="D53" s="727">
        <f>'1.2.sz.mell.'!D53+'1.3.sz.mell.'!D53+'1.4.sz.mell.'!D53</f>
        <v>0</v>
      </c>
      <c r="E53" s="727">
        <f>'1.2.sz.mell.'!E53+'1.3.sz.mell.'!E53+'1.4.sz.mell.'!E53</f>
        <v>0</v>
      </c>
      <c r="F53" s="727">
        <f>'1.2.sz.mell.'!F53+'1.3.sz.mell.'!F53+'1.4.sz.mell.'!F53</f>
        <v>0</v>
      </c>
      <c r="G53" s="727">
        <f>'1.2.sz.mell.'!G53+'1.3.sz.mell.'!G53+'1.4.sz.mell.'!G53</f>
        <v>0</v>
      </c>
      <c r="H53" s="727">
        <f>'1.2.sz.mell.'!H53+'1.3.sz.mell.'!H53+'1.4.sz.mell.'!H53</f>
        <v>0</v>
      </c>
      <c r="I53" s="728"/>
    </row>
    <row r="54" spans="1:9" s="30" customFormat="1" ht="24" customHeight="1" thickBot="1" x14ac:dyDescent="0.35">
      <c r="A54" s="719" t="s">
        <v>394</v>
      </c>
      <c r="B54" s="720" t="s">
        <v>386</v>
      </c>
      <c r="C54" s="721" t="s">
        <v>396</v>
      </c>
      <c r="D54" s="727">
        <f>'1.2.sz.mell.'!D54+'1.3.sz.mell.'!D54+'1.4.sz.mell.'!D54</f>
        <v>0</v>
      </c>
      <c r="E54" s="727">
        <f>'1.2.sz.mell.'!E54+'1.3.sz.mell.'!E54+'1.4.sz.mell.'!E54</f>
        <v>0</v>
      </c>
      <c r="F54" s="727">
        <f>'1.2.sz.mell.'!F54+'1.3.sz.mell.'!F54+'1.4.sz.mell.'!F54</f>
        <v>0</v>
      </c>
      <c r="G54" s="727"/>
      <c r="H54" s="727"/>
      <c r="I54" s="728">
        <v>0</v>
      </c>
    </row>
    <row r="55" spans="1:9" s="30" customFormat="1" ht="19.5" customHeight="1" thickBot="1" x14ac:dyDescent="0.3">
      <c r="A55" s="704" t="s">
        <v>82</v>
      </c>
      <c r="B55" s="705" t="s">
        <v>322</v>
      </c>
      <c r="C55" s="722" t="s">
        <v>83</v>
      </c>
      <c r="D55" s="707">
        <f>SUM(D56:D60)</f>
        <v>0</v>
      </c>
      <c r="E55" s="707">
        <f t="shared" ref="E55:H55" si="14">SUM(E56:E60)</f>
        <v>0</v>
      </c>
      <c r="F55" s="707">
        <f t="shared" si="14"/>
        <v>0</v>
      </c>
      <c r="G55" s="707">
        <f t="shared" si="14"/>
        <v>0</v>
      </c>
      <c r="H55" s="707">
        <f t="shared" si="14"/>
        <v>13000</v>
      </c>
      <c r="I55" s="708">
        <v>0</v>
      </c>
    </row>
    <row r="56" spans="1:9" s="30" customFormat="1" ht="34.5" customHeight="1" x14ac:dyDescent="0.3">
      <c r="A56" s="709" t="s">
        <v>402</v>
      </c>
      <c r="B56" s="710" t="s">
        <v>323</v>
      </c>
      <c r="C56" s="711" t="s">
        <v>397</v>
      </c>
      <c r="D56" s="731">
        <f>'1.2.sz.mell.'!D56+'1.3.sz.mell.'!D56+'1.4.sz.mell.'!D56</f>
        <v>0</v>
      </c>
      <c r="E56" s="731">
        <f>'1.2.sz.mell.'!E56+'1.3.sz.mell.'!E56+'1.4.sz.mell.'!E56</f>
        <v>0</v>
      </c>
      <c r="F56" s="731">
        <f>'1.2.sz.mell.'!F56+'1.3.sz.mell.'!F56+'1.4.sz.mell.'!F56</f>
        <v>0</v>
      </c>
      <c r="G56" s="731">
        <f>'1.2.sz.mell.'!G56+'1.3.sz.mell.'!G56+'1.4.sz.mell.'!G56</f>
        <v>0</v>
      </c>
      <c r="H56" s="731">
        <f>'1.2.sz.mell.'!H56+'1.3.sz.mell.'!H56+'1.4.sz.mell.'!H56</f>
        <v>0</v>
      </c>
      <c r="I56" s="732"/>
    </row>
    <row r="57" spans="1:9" s="30" customFormat="1" ht="29.25" customHeight="1" x14ac:dyDescent="0.3">
      <c r="A57" s="709" t="s">
        <v>403</v>
      </c>
      <c r="B57" s="710" t="s">
        <v>324</v>
      </c>
      <c r="C57" s="716" t="s">
        <v>398</v>
      </c>
      <c r="D57" s="731"/>
      <c r="E57" s="731"/>
      <c r="F57" s="731"/>
      <c r="G57" s="731"/>
      <c r="H57" s="731"/>
      <c r="I57" s="732"/>
    </row>
    <row r="58" spans="1:9" s="30" customFormat="1" ht="31.5" customHeight="1" x14ac:dyDescent="0.3">
      <c r="A58" s="709" t="s">
        <v>404</v>
      </c>
      <c r="B58" s="710" t="s">
        <v>325</v>
      </c>
      <c r="C58" s="716" t="s">
        <v>417</v>
      </c>
      <c r="D58" s="731"/>
      <c r="E58" s="731"/>
      <c r="F58" s="731"/>
      <c r="G58" s="731"/>
      <c r="H58" s="731"/>
      <c r="I58" s="732"/>
    </row>
    <row r="59" spans="1:9" s="30" customFormat="1" ht="26.25" customHeight="1" x14ac:dyDescent="0.3">
      <c r="A59" s="709" t="s">
        <v>403</v>
      </c>
      <c r="B59" s="735" t="s">
        <v>400</v>
      </c>
      <c r="C59" s="721" t="s">
        <v>399</v>
      </c>
      <c r="D59" s="731">
        <f>'1.2.sz.mell.'!D59+'1.3.sz.mell.'!D59+'1.4.sz.mell.'!D59</f>
        <v>0</v>
      </c>
      <c r="E59" s="731">
        <f>'1.2.sz.mell.'!E59+'1.3.sz.mell.'!E59+'1.4.sz.mell.'!E59</f>
        <v>0</v>
      </c>
      <c r="F59" s="731">
        <f>'1.2.sz.mell.'!F59+'1.3.sz.mell.'!F59+'1.4.sz.mell.'!F59</f>
        <v>0</v>
      </c>
      <c r="G59" s="731">
        <f>'1.2.sz.mell.'!G59+'1.3.sz.mell.'!G59+'1.4.sz.mell.'!G59</f>
        <v>0</v>
      </c>
      <c r="H59" s="731"/>
      <c r="I59" s="732"/>
    </row>
    <row r="60" spans="1:9" s="30" customFormat="1" ht="18.75" customHeight="1" thickBot="1" x14ac:dyDescent="0.35">
      <c r="A60" s="709" t="s">
        <v>404</v>
      </c>
      <c r="B60" s="720" t="s">
        <v>407</v>
      </c>
      <c r="C60" s="721" t="s">
        <v>401</v>
      </c>
      <c r="D60" s="731">
        <f>'1.2.sz.mell.'!D60+'1.3.sz.mell.'!D60+'1.4.sz.mell.'!D60</f>
        <v>0</v>
      </c>
      <c r="E60" s="731">
        <f>'1.2.sz.mell.'!E60+'1.3.sz.mell.'!E60+'1.4.sz.mell.'!E60</f>
        <v>0</v>
      </c>
      <c r="F60" s="731">
        <f>'1.2.sz.mell.'!F60+'1.3.sz.mell.'!F60+'1.4.sz.mell.'!F60</f>
        <v>0</v>
      </c>
      <c r="G60" s="731"/>
      <c r="H60" s="731">
        <v>13000</v>
      </c>
      <c r="I60" s="732">
        <v>0</v>
      </c>
    </row>
    <row r="61" spans="1:9" s="30" customFormat="1" ht="24.75" customHeight="1" thickBot="1" x14ac:dyDescent="0.3">
      <c r="A61" s="704" t="s">
        <v>84</v>
      </c>
      <c r="B61" s="705"/>
      <c r="C61" s="706" t="s">
        <v>85</v>
      </c>
      <c r="D61" s="723">
        <f>+D5+D12+D18+D24+D32+D43+D49+D55</f>
        <v>63404198</v>
      </c>
      <c r="E61" s="723">
        <f t="shared" ref="E61:G61" si="15">+E5+E12+E18+E24+E32+E43+E49+E55</f>
        <v>0</v>
      </c>
      <c r="F61" s="723">
        <f t="shared" si="15"/>
        <v>94447231</v>
      </c>
      <c r="G61" s="723">
        <f t="shared" si="15"/>
        <v>94447231</v>
      </c>
      <c r="H61" s="723">
        <f t="shared" ref="H61" si="16">+H5+H12+H18+H24+H32+H43+H49+H55</f>
        <v>132198708</v>
      </c>
      <c r="I61" s="724">
        <f t="shared" si="2"/>
        <v>139.97097278585119</v>
      </c>
    </row>
    <row r="62" spans="1:9" s="30" customFormat="1" ht="20.25" customHeight="1" thickBot="1" x14ac:dyDescent="0.35">
      <c r="A62" s="736" t="s">
        <v>86</v>
      </c>
      <c r="B62" s="705" t="s">
        <v>327</v>
      </c>
      <c r="C62" s="722" t="s">
        <v>87</v>
      </c>
      <c r="D62" s="707">
        <f>SUM(D63:D65)</f>
        <v>0</v>
      </c>
      <c r="E62" s="707">
        <f t="shared" ref="E62:G62" si="17">SUM(E63:E65)</f>
        <v>0</v>
      </c>
      <c r="F62" s="707">
        <f t="shared" si="17"/>
        <v>0</v>
      </c>
      <c r="G62" s="707">
        <f t="shared" si="17"/>
        <v>0</v>
      </c>
      <c r="H62" s="707">
        <f t="shared" ref="H62" si="18">SUM(H63:H65)</f>
        <v>0</v>
      </c>
      <c r="I62" s="708">
        <v>0</v>
      </c>
    </row>
    <row r="63" spans="1:9" s="30" customFormat="1" ht="20.25" customHeight="1" x14ac:dyDescent="0.3">
      <c r="A63" s="709" t="s">
        <v>88</v>
      </c>
      <c r="B63" s="710" t="s">
        <v>328</v>
      </c>
      <c r="C63" s="711" t="s">
        <v>89</v>
      </c>
      <c r="D63" s="731">
        <f>'1.2.sz.mell.'!D63+'1.3.sz.mell.'!D63+'1.4.sz.mell.'!D63</f>
        <v>0</v>
      </c>
      <c r="E63" s="731">
        <f>'1.2.sz.mell.'!E63+'1.3.sz.mell.'!E63+'1.4.sz.mell.'!E63</f>
        <v>0</v>
      </c>
      <c r="F63" s="731">
        <f>'1.2.sz.mell.'!F63+'1.3.sz.mell.'!F63+'1.4.sz.mell.'!F63</f>
        <v>0</v>
      </c>
      <c r="G63" s="731"/>
      <c r="H63" s="731">
        <f>'1.2.sz.mell.'!H63+'1.3.sz.mell.'!H63+'1.4.sz.mell.'!H63</f>
        <v>0</v>
      </c>
      <c r="I63" s="732">
        <v>0</v>
      </c>
    </row>
    <row r="64" spans="1:9" s="30" customFormat="1" ht="22.5" customHeight="1" x14ac:dyDescent="0.3">
      <c r="A64" s="714" t="s">
        <v>90</v>
      </c>
      <c r="B64" s="710" t="s">
        <v>329</v>
      </c>
      <c r="C64" s="716" t="s">
        <v>91</v>
      </c>
      <c r="D64" s="731">
        <f>'1.2.sz.mell.'!D64+'1.3.sz.mell.'!D64+'1.4.sz.mell.'!D64</f>
        <v>0</v>
      </c>
      <c r="E64" s="731">
        <f>'1.2.sz.mell.'!E64+'1.3.sz.mell.'!E64+'1.4.sz.mell.'!E64</f>
        <v>0</v>
      </c>
      <c r="F64" s="731">
        <f>'1.2.sz.mell.'!F64+'1.3.sz.mell.'!F64+'1.4.sz.mell.'!F64</f>
        <v>0</v>
      </c>
      <c r="G64" s="731">
        <f>'1.2.sz.mell.'!G64+'1.3.sz.mell.'!G64+'1.4.sz.mell.'!G64</f>
        <v>0</v>
      </c>
      <c r="H64" s="731">
        <f>'1.2.sz.mell.'!H64+'1.3.sz.mell.'!H64+'1.4.sz.mell.'!H64</f>
        <v>0</v>
      </c>
      <c r="I64" s="732"/>
    </row>
    <row r="65" spans="1:9" s="30" customFormat="1" ht="23.25" customHeight="1" thickBot="1" x14ac:dyDescent="0.35">
      <c r="A65" s="719" t="s">
        <v>92</v>
      </c>
      <c r="B65" s="710" t="s">
        <v>330</v>
      </c>
      <c r="C65" s="737" t="s">
        <v>93</v>
      </c>
      <c r="D65" s="731">
        <f>'1.2.sz.mell.'!D65+'1.3.sz.mell.'!D65+'1.4.sz.mell.'!D65</f>
        <v>0</v>
      </c>
      <c r="E65" s="731">
        <f>'1.2.sz.mell.'!E65+'1.3.sz.mell.'!E65+'1.4.sz.mell.'!E65</f>
        <v>0</v>
      </c>
      <c r="F65" s="731">
        <f>'1.2.sz.mell.'!F65+'1.3.sz.mell.'!F65+'1.4.sz.mell.'!F65</f>
        <v>0</v>
      </c>
      <c r="G65" s="731">
        <f>'1.2.sz.mell.'!G65+'1.3.sz.mell.'!G65+'1.4.sz.mell.'!G65</f>
        <v>0</v>
      </c>
      <c r="H65" s="731">
        <f>'1.2.sz.mell.'!H65+'1.3.sz.mell.'!H65+'1.4.sz.mell.'!H65</f>
        <v>0</v>
      </c>
      <c r="I65" s="732"/>
    </row>
    <row r="66" spans="1:9" s="30" customFormat="1" ht="21" customHeight="1" thickBot="1" x14ac:dyDescent="0.35">
      <c r="A66" s="736" t="s">
        <v>94</v>
      </c>
      <c r="B66" s="705" t="s">
        <v>331</v>
      </c>
      <c r="C66" s="722" t="s">
        <v>95</v>
      </c>
      <c r="D66" s="707">
        <f>SUM(D67:D70)</f>
        <v>0</v>
      </c>
      <c r="E66" s="707">
        <f t="shared" ref="E66:G66" si="19">SUM(E67:E70)</f>
        <v>0</v>
      </c>
      <c r="F66" s="707">
        <f t="shared" si="19"/>
        <v>0</v>
      </c>
      <c r="G66" s="707">
        <f t="shared" si="19"/>
        <v>0</v>
      </c>
      <c r="H66" s="707">
        <f t="shared" ref="H66" si="20">SUM(H67:H70)</f>
        <v>0</v>
      </c>
      <c r="I66" s="708"/>
    </row>
    <row r="67" spans="1:9" s="30" customFormat="1" ht="21.75" customHeight="1" x14ac:dyDescent="0.3">
      <c r="A67" s="709" t="s">
        <v>96</v>
      </c>
      <c r="B67" s="710" t="s">
        <v>332</v>
      </c>
      <c r="C67" s="711" t="s">
        <v>97</v>
      </c>
      <c r="D67" s="731">
        <f>'1.2.sz.mell.'!D67+'1.3.sz.mell.'!D67+'1.4.sz.mell.'!D67</f>
        <v>0</v>
      </c>
      <c r="E67" s="731">
        <f>'1.2.sz.mell.'!E67+'1.3.sz.mell.'!E67+'1.4.sz.mell.'!E67</f>
        <v>0</v>
      </c>
      <c r="F67" s="731">
        <f>'1.2.sz.mell.'!F67+'1.3.sz.mell.'!F67+'1.4.sz.mell.'!F67</f>
        <v>0</v>
      </c>
      <c r="G67" s="731">
        <f>'1.2.sz.mell.'!G67+'1.3.sz.mell.'!G67+'1.4.sz.mell.'!G67</f>
        <v>0</v>
      </c>
      <c r="H67" s="731">
        <f>'1.2.sz.mell.'!H67+'1.3.sz.mell.'!H67+'1.4.sz.mell.'!H67</f>
        <v>0</v>
      </c>
      <c r="I67" s="732"/>
    </row>
    <row r="68" spans="1:9" s="30" customFormat="1" ht="18" customHeight="1" x14ac:dyDescent="0.3">
      <c r="A68" s="714" t="s">
        <v>98</v>
      </c>
      <c r="B68" s="710" t="s">
        <v>333</v>
      </c>
      <c r="C68" s="716" t="s">
        <v>99</v>
      </c>
      <c r="D68" s="731">
        <f>'1.2.sz.mell.'!D68+'1.3.sz.mell.'!D68+'1.4.sz.mell.'!D68</f>
        <v>0</v>
      </c>
      <c r="E68" s="731">
        <f>'1.2.sz.mell.'!E68+'1.3.sz.mell.'!E68+'1.4.sz.mell.'!E68</f>
        <v>0</v>
      </c>
      <c r="F68" s="731">
        <f>'1.2.sz.mell.'!F68+'1.3.sz.mell.'!F68+'1.4.sz.mell.'!F68</f>
        <v>0</v>
      </c>
      <c r="G68" s="731">
        <f>'1.2.sz.mell.'!G68+'1.3.sz.mell.'!G68+'1.4.sz.mell.'!G68</f>
        <v>0</v>
      </c>
      <c r="H68" s="731">
        <f>'1.2.sz.mell.'!H68+'1.3.sz.mell.'!H68+'1.4.sz.mell.'!H68</f>
        <v>0</v>
      </c>
      <c r="I68" s="732"/>
    </row>
    <row r="69" spans="1:9" s="30" customFormat="1" ht="18" customHeight="1" x14ac:dyDescent="0.3">
      <c r="A69" s="714" t="s">
        <v>100</v>
      </c>
      <c r="B69" s="710" t="s">
        <v>334</v>
      </c>
      <c r="C69" s="716" t="s">
        <v>101</v>
      </c>
      <c r="D69" s="731">
        <f>'1.2.sz.mell.'!D69+'1.3.sz.mell.'!D69+'1.4.sz.mell.'!D69</f>
        <v>0</v>
      </c>
      <c r="E69" s="731">
        <f>'1.2.sz.mell.'!E69+'1.3.sz.mell.'!E69+'1.4.sz.mell.'!E69</f>
        <v>0</v>
      </c>
      <c r="F69" s="731">
        <f>'1.2.sz.mell.'!F69+'1.3.sz.mell.'!F69+'1.4.sz.mell.'!F69</f>
        <v>0</v>
      </c>
      <c r="G69" s="731">
        <f>'1.2.sz.mell.'!G69+'1.3.sz.mell.'!G69+'1.4.sz.mell.'!G69</f>
        <v>0</v>
      </c>
      <c r="H69" s="731">
        <f>'1.2.sz.mell.'!H69+'1.3.sz.mell.'!H69+'1.4.sz.mell.'!H69</f>
        <v>0</v>
      </c>
      <c r="I69" s="732"/>
    </row>
    <row r="70" spans="1:9" s="30" customFormat="1" ht="19.5" customHeight="1" thickBot="1" x14ac:dyDescent="0.35">
      <c r="A70" s="719" t="s">
        <v>102</v>
      </c>
      <c r="B70" s="710" t="s">
        <v>335</v>
      </c>
      <c r="C70" s="721" t="s">
        <v>103</v>
      </c>
      <c r="D70" s="731">
        <f>'1.2.sz.mell.'!D70+'1.3.sz.mell.'!D70+'1.4.sz.mell.'!D70</f>
        <v>0</v>
      </c>
      <c r="E70" s="731">
        <f>'1.2.sz.mell.'!E70+'1.3.sz.mell.'!E70+'1.4.sz.mell.'!E70</f>
        <v>0</v>
      </c>
      <c r="F70" s="731">
        <f>'1.2.sz.mell.'!F70+'1.3.sz.mell.'!F70+'1.4.sz.mell.'!F70</f>
        <v>0</v>
      </c>
      <c r="G70" s="731">
        <f>'1.2.sz.mell.'!G70+'1.3.sz.mell.'!G70+'1.4.sz.mell.'!G70</f>
        <v>0</v>
      </c>
      <c r="H70" s="731">
        <f>'1.2.sz.mell.'!H70+'1.3.sz.mell.'!H70+'1.4.sz.mell.'!H70</f>
        <v>0</v>
      </c>
      <c r="I70" s="732"/>
    </row>
    <row r="71" spans="1:9" s="30" customFormat="1" ht="17.25" customHeight="1" thickBot="1" x14ac:dyDescent="0.35">
      <c r="A71" s="736" t="s">
        <v>104</v>
      </c>
      <c r="B71" s="705" t="s">
        <v>336</v>
      </c>
      <c r="C71" s="722" t="s">
        <v>105</v>
      </c>
      <c r="D71" s="707">
        <f>SUM(D72:D73)</f>
        <v>19600802</v>
      </c>
      <c r="E71" s="707">
        <f t="shared" ref="E71:G71" si="21">SUM(E72:E73)</f>
        <v>0</v>
      </c>
      <c r="F71" s="707">
        <f t="shared" si="21"/>
        <v>19561709</v>
      </c>
      <c r="G71" s="707">
        <f t="shared" si="21"/>
        <v>19561709</v>
      </c>
      <c r="H71" s="707">
        <f t="shared" ref="H71" si="22">SUM(H72:H73)</f>
        <v>19561709</v>
      </c>
      <c r="I71" s="708">
        <f t="shared" ref="I71:I86" si="23">H71/G71*100</f>
        <v>100</v>
      </c>
    </row>
    <row r="72" spans="1:9" s="30" customFormat="1" ht="22.5" customHeight="1" x14ac:dyDescent="0.3">
      <c r="A72" s="709" t="s">
        <v>106</v>
      </c>
      <c r="B72" s="710" t="s">
        <v>337</v>
      </c>
      <c r="C72" s="711" t="s">
        <v>107</v>
      </c>
      <c r="D72" s="731">
        <v>19600802</v>
      </c>
      <c r="E72" s="731">
        <f>'1.2.sz.mell.'!E72+'1.3.sz.mell.'!E72+'1.4.sz.mell.'!E72</f>
        <v>0</v>
      </c>
      <c r="F72" s="731">
        <f>'1.2.sz.mell.'!F72+'1.3.sz.mell.'!F72+'1.4.sz.mell.'!F72</f>
        <v>19561709</v>
      </c>
      <c r="G72" s="731">
        <v>19561709</v>
      </c>
      <c r="H72" s="731">
        <v>19561709</v>
      </c>
      <c r="I72" s="732">
        <f t="shared" si="23"/>
        <v>100</v>
      </c>
    </row>
    <row r="73" spans="1:9" s="30" customFormat="1" ht="18" customHeight="1" thickBot="1" x14ac:dyDescent="0.35">
      <c r="A73" s="719" t="s">
        <v>108</v>
      </c>
      <c r="B73" s="710" t="s">
        <v>338</v>
      </c>
      <c r="C73" s="721" t="s">
        <v>109</v>
      </c>
      <c r="D73" s="731">
        <f>'1.2.sz.mell.'!D73+'1.3.sz.mell.'!D73+'1.4.sz.mell.'!D73</f>
        <v>0</v>
      </c>
      <c r="E73" s="731">
        <f>'1.2.sz.mell.'!E73+'1.3.sz.mell.'!E73+'1.4.sz.mell.'!E73</f>
        <v>0</v>
      </c>
      <c r="F73" s="731">
        <f>'1.2.sz.mell.'!F73+'1.3.sz.mell.'!F73+'1.4.sz.mell.'!F73</f>
        <v>0</v>
      </c>
      <c r="G73" s="731">
        <f>'1.2.sz.mell.'!G73+'1.3.sz.mell.'!G73+'1.4.sz.mell.'!G73</f>
        <v>0</v>
      </c>
      <c r="H73" s="731">
        <f>'1.2.sz.mell.'!H73+'1.3.sz.mell.'!H73+'1.4.sz.mell.'!H73</f>
        <v>0</v>
      </c>
      <c r="I73" s="732"/>
    </row>
    <row r="74" spans="1:9" s="30" customFormat="1" ht="15.75" customHeight="1" thickBot="1" x14ac:dyDescent="0.35">
      <c r="A74" s="736" t="s">
        <v>110</v>
      </c>
      <c r="B74" s="705"/>
      <c r="C74" s="722" t="s">
        <v>111</v>
      </c>
      <c r="D74" s="707">
        <f>SUM(D75:D77)</f>
        <v>0</v>
      </c>
      <c r="E74" s="707">
        <f t="shared" ref="E74:G74" si="24">SUM(E75:E77)</f>
        <v>0</v>
      </c>
      <c r="F74" s="707">
        <f t="shared" si="24"/>
        <v>0</v>
      </c>
      <c r="G74" s="707">
        <f t="shared" si="24"/>
        <v>0</v>
      </c>
      <c r="H74" s="707">
        <f t="shared" ref="H74" si="25">SUM(H75:H77)</f>
        <v>1259140</v>
      </c>
      <c r="I74" s="708"/>
    </row>
    <row r="75" spans="1:9" s="30" customFormat="1" ht="24" customHeight="1" x14ac:dyDescent="0.3">
      <c r="A75" s="709" t="s">
        <v>409</v>
      </c>
      <c r="B75" s="710" t="s">
        <v>339</v>
      </c>
      <c r="C75" s="711" t="s">
        <v>112</v>
      </c>
      <c r="D75" s="731">
        <f>'1.2.sz.mell.'!D75+'1.3.sz.mell.'!D75+'1.4.sz.mell.'!D75</f>
        <v>0</v>
      </c>
      <c r="E75" s="731">
        <f>'1.2.sz.mell.'!E75+'1.3.sz.mell.'!E75+'1.4.sz.mell.'!E75</f>
        <v>0</v>
      </c>
      <c r="F75" s="731">
        <f>'1.2.sz.mell.'!F75+'1.3.sz.mell.'!F75+'1.4.sz.mell.'!F75</f>
        <v>0</v>
      </c>
      <c r="G75" s="731">
        <f>'1.2.sz.mell.'!G75+'1.3.sz.mell.'!G75+'1.4.sz.mell.'!G75</f>
        <v>0</v>
      </c>
      <c r="H75" s="731">
        <v>1259140</v>
      </c>
      <c r="I75" s="732"/>
    </row>
    <row r="76" spans="1:9" s="30" customFormat="1" ht="24" customHeight="1" x14ac:dyDescent="0.3">
      <c r="A76" s="714" t="s">
        <v>410</v>
      </c>
      <c r="B76" s="715" t="s">
        <v>340</v>
      </c>
      <c r="C76" s="716" t="s">
        <v>113</v>
      </c>
      <c r="D76" s="731">
        <f>'1.2.sz.mell.'!D76+'1.3.sz.mell.'!D76+'1.4.sz.mell.'!D76</f>
        <v>0</v>
      </c>
      <c r="E76" s="731">
        <f>'1.2.sz.mell.'!E76+'1.3.sz.mell.'!E76+'1.4.sz.mell.'!E76</f>
        <v>0</v>
      </c>
      <c r="F76" s="731">
        <f>'1.2.sz.mell.'!F76+'1.3.sz.mell.'!F76+'1.4.sz.mell.'!F76</f>
        <v>0</v>
      </c>
      <c r="G76" s="731">
        <f>'1.2.sz.mell.'!G76+'1.3.sz.mell.'!G76+'1.4.sz.mell.'!G76</f>
        <v>0</v>
      </c>
      <c r="H76" s="731">
        <f>'1.2.sz.mell.'!H76+'1.3.sz.mell.'!H76+'1.4.sz.mell.'!H76</f>
        <v>0</v>
      </c>
      <c r="I76" s="732"/>
    </row>
    <row r="77" spans="1:9" s="30" customFormat="1" ht="23.25" customHeight="1" thickBot="1" x14ac:dyDescent="0.35">
      <c r="A77" s="719" t="s">
        <v>411</v>
      </c>
      <c r="B77" s="720" t="s">
        <v>408</v>
      </c>
      <c r="C77" s="721" t="s">
        <v>430</v>
      </c>
      <c r="D77" s="731">
        <f>'1.2.sz.mell.'!D77+'1.3.sz.mell.'!D77+'1.4.sz.mell.'!D77</f>
        <v>0</v>
      </c>
      <c r="E77" s="731">
        <f>'1.2.sz.mell.'!E77+'1.3.sz.mell.'!E77+'1.4.sz.mell.'!E77</f>
        <v>0</v>
      </c>
      <c r="F77" s="731">
        <f>'1.2.sz.mell.'!F77+'1.3.sz.mell.'!F77+'1.4.sz.mell.'!F77</f>
        <v>0</v>
      </c>
      <c r="G77" s="731">
        <f>'1.2.sz.mell.'!G77+'1.3.sz.mell.'!G77+'1.4.sz.mell.'!G77</f>
        <v>0</v>
      </c>
      <c r="H77" s="731">
        <f>'1.2.sz.mell.'!H77+'1.3.sz.mell.'!H77+'1.4.sz.mell.'!H77</f>
        <v>0</v>
      </c>
      <c r="I77" s="732"/>
    </row>
    <row r="78" spans="1:9" s="30" customFormat="1" ht="15.75" customHeight="1" thickBot="1" x14ac:dyDescent="0.35">
      <c r="A78" s="736" t="s">
        <v>114</v>
      </c>
      <c r="B78" s="705" t="s">
        <v>341</v>
      </c>
      <c r="C78" s="722" t="s">
        <v>115</v>
      </c>
      <c r="D78" s="707">
        <f>SUM(D79:D82)</f>
        <v>0</v>
      </c>
      <c r="E78" s="707">
        <f t="shared" ref="E78:G78" si="26">SUM(E79:E82)</f>
        <v>0</v>
      </c>
      <c r="F78" s="707">
        <f t="shared" si="26"/>
        <v>0</v>
      </c>
      <c r="G78" s="707">
        <f t="shared" si="26"/>
        <v>0</v>
      </c>
      <c r="H78" s="707">
        <f t="shared" ref="H78" si="27">SUM(H79:H82)</f>
        <v>0</v>
      </c>
      <c r="I78" s="708"/>
    </row>
    <row r="79" spans="1:9" s="30" customFormat="1" ht="23.25" customHeight="1" x14ac:dyDescent="0.3">
      <c r="A79" s="738" t="s">
        <v>412</v>
      </c>
      <c r="B79" s="710" t="s">
        <v>342</v>
      </c>
      <c r="C79" s="711" t="s">
        <v>431</v>
      </c>
      <c r="D79" s="731">
        <f>'1.2.sz.mell.'!D79+'1.3.sz.mell.'!D79+'1.4.sz.mell.'!D79</f>
        <v>0</v>
      </c>
      <c r="E79" s="731">
        <f>'1.2.sz.mell.'!E79+'1.3.sz.mell.'!E79+'1.4.sz.mell.'!E79</f>
        <v>0</v>
      </c>
      <c r="F79" s="731">
        <f>'1.2.sz.mell.'!F79+'1.3.sz.mell.'!F79+'1.4.sz.mell.'!F79</f>
        <v>0</v>
      </c>
      <c r="G79" s="731">
        <f>'1.2.sz.mell.'!G79+'1.3.sz.mell.'!G79+'1.4.sz.mell.'!G79</f>
        <v>0</v>
      </c>
      <c r="H79" s="731">
        <f>'1.2.sz.mell.'!H79+'1.3.sz.mell.'!H79+'1.4.sz.mell.'!H79</f>
        <v>0</v>
      </c>
      <c r="I79" s="732"/>
    </row>
    <row r="80" spans="1:9" s="30" customFormat="1" ht="22.5" customHeight="1" x14ac:dyDescent="0.3">
      <c r="A80" s="739" t="s">
        <v>413</v>
      </c>
      <c r="B80" s="710" t="s">
        <v>343</v>
      </c>
      <c r="C80" s="716" t="s">
        <v>432</v>
      </c>
      <c r="D80" s="731">
        <f>'1.2.sz.mell.'!D80+'1.3.sz.mell.'!D80+'1.4.sz.mell.'!D80</f>
        <v>0</v>
      </c>
      <c r="E80" s="731">
        <f>'1.2.sz.mell.'!E80+'1.3.sz.mell.'!E80+'1.4.sz.mell.'!E80</f>
        <v>0</v>
      </c>
      <c r="F80" s="731">
        <f>'1.2.sz.mell.'!F80+'1.3.sz.mell.'!F80+'1.4.sz.mell.'!F80</f>
        <v>0</v>
      </c>
      <c r="G80" s="731">
        <f>'1.2.sz.mell.'!G80+'1.3.sz.mell.'!G80+'1.4.sz.mell.'!G80</f>
        <v>0</v>
      </c>
      <c r="H80" s="731">
        <f>'1.2.sz.mell.'!H80+'1.3.sz.mell.'!H80+'1.4.sz.mell.'!H80</f>
        <v>0</v>
      </c>
      <c r="I80" s="732"/>
    </row>
    <row r="81" spans="1:9" s="30" customFormat="1" ht="18.75" customHeight="1" x14ac:dyDescent="0.3">
      <c r="A81" s="739" t="s">
        <v>414</v>
      </c>
      <c r="B81" s="710" t="s">
        <v>344</v>
      </c>
      <c r="C81" s="716" t="s">
        <v>433</v>
      </c>
      <c r="D81" s="731">
        <f>'1.2.sz.mell.'!D81+'1.3.sz.mell.'!D81+'1.4.sz.mell.'!D81</f>
        <v>0</v>
      </c>
      <c r="E81" s="731">
        <f>'1.2.sz.mell.'!E81+'1.3.sz.mell.'!E81+'1.4.sz.mell.'!E81</f>
        <v>0</v>
      </c>
      <c r="F81" s="731">
        <f>'1.2.sz.mell.'!F81+'1.3.sz.mell.'!F81+'1.4.sz.mell.'!F81</f>
        <v>0</v>
      </c>
      <c r="G81" s="731">
        <f>'1.2.sz.mell.'!G81+'1.3.sz.mell.'!G81+'1.4.sz.mell.'!G81</f>
        <v>0</v>
      </c>
      <c r="H81" s="731">
        <f>'1.2.sz.mell.'!H81+'1.3.sz.mell.'!H81+'1.4.sz.mell.'!H81</f>
        <v>0</v>
      </c>
      <c r="I81" s="732"/>
    </row>
    <row r="82" spans="1:9" s="30" customFormat="1" ht="20.25" customHeight="1" thickBot="1" x14ac:dyDescent="0.35">
      <c r="A82" s="740" t="s">
        <v>415</v>
      </c>
      <c r="B82" s="710" t="s">
        <v>345</v>
      </c>
      <c r="C82" s="721" t="s">
        <v>434</v>
      </c>
      <c r="D82" s="731">
        <f>'1.2.sz.mell.'!D82+'1.3.sz.mell.'!D82+'1.4.sz.mell.'!D82</f>
        <v>0</v>
      </c>
      <c r="E82" s="731">
        <f>'1.2.sz.mell.'!E82+'1.3.sz.mell.'!E82+'1.4.sz.mell.'!E82</f>
        <v>0</v>
      </c>
      <c r="F82" s="731">
        <f>'1.2.sz.mell.'!F82+'1.3.sz.mell.'!F82+'1.4.sz.mell.'!F82</f>
        <v>0</v>
      </c>
      <c r="G82" s="731">
        <f>'1.2.sz.mell.'!G82+'1.3.sz.mell.'!G82+'1.4.sz.mell.'!G82</f>
        <v>0</v>
      </c>
      <c r="H82" s="731">
        <f>'1.2.sz.mell.'!H82+'1.3.sz.mell.'!H82+'1.4.sz.mell.'!H82</f>
        <v>0</v>
      </c>
      <c r="I82" s="732"/>
    </row>
    <row r="83" spans="1:9" s="30" customFormat="1" ht="20.25" customHeight="1" thickBot="1" x14ac:dyDescent="0.35">
      <c r="A83" s="736" t="s">
        <v>116</v>
      </c>
      <c r="B83" s="705" t="s">
        <v>346</v>
      </c>
      <c r="C83" s="722" t="s">
        <v>117</v>
      </c>
      <c r="D83" s="741"/>
      <c r="E83" s="741"/>
      <c r="F83" s="741"/>
      <c r="G83" s="741"/>
      <c r="H83" s="741"/>
      <c r="I83" s="742"/>
    </row>
    <row r="84" spans="1:9" s="30" customFormat="1" ht="20.25" customHeight="1" thickBot="1" x14ac:dyDescent="0.35">
      <c r="A84" s="743" t="s">
        <v>179</v>
      </c>
      <c r="B84" s="705"/>
      <c r="C84" s="722" t="s">
        <v>456</v>
      </c>
      <c r="D84" s="741"/>
      <c r="E84" s="741"/>
      <c r="F84" s="741"/>
      <c r="G84" s="741"/>
      <c r="H84" s="741"/>
      <c r="I84" s="742"/>
    </row>
    <row r="85" spans="1:9" s="30" customFormat="1" ht="15.75" customHeight="1" thickBot="1" x14ac:dyDescent="0.35">
      <c r="A85" s="743" t="s">
        <v>182</v>
      </c>
      <c r="B85" s="705" t="s">
        <v>326</v>
      </c>
      <c r="C85" s="744" t="s">
        <v>119</v>
      </c>
      <c r="D85" s="723">
        <f>+D62+D66+D71+D74+D78+D83</f>
        <v>19600802</v>
      </c>
      <c r="E85" s="723">
        <f t="shared" ref="E85:G85" si="28">+E62+E66+E71+E74+E78+E83</f>
        <v>0</v>
      </c>
      <c r="F85" s="723">
        <f t="shared" si="28"/>
        <v>19561709</v>
      </c>
      <c r="G85" s="723">
        <f t="shared" si="28"/>
        <v>19561709</v>
      </c>
      <c r="H85" s="723">
        <f t="shared" ref="H85" si="29">+H62+H66+H71+H74+H78+H83</f>
        <v>20820849</v>
      </c>
      <c r="I85" s="724">
        <f t="shared" si="23"/>
        <v>106.43675866970518</v>
      </c>
    </row>
    <row r="86" spans="1:9" s="30" customFormat="1" ht="16.5" customHeight="1" thickBot="1" x14ac:dyDescent="0.35">
      <c r="A86" s="743" t="s">
        <v>185</v>
      </c>
      <c r="B86" s="745"/>
      <c r="C86" s="746" t="s">
        <v>121</v>
      </c>
      <c r="D86" s="723">
        <f>+D61+D85</f>
        <v>83005000</v>
      </c>
      <c r="E86" s="723">
        <f t="shared" ref="E86:G86" si="30">+E61+E85</f>
        <v>0</v>
      </c>
      <c r="F86" s="723">
        <f t="shared" si="30"/>
        <v>114008940</v>
      </c>
      <c r="G86" s="723">
        <f t="shared" si="30"/>
        <v>114008940</v>
      </c>
      <c r="H86" s="723">
        <f t="shared" ref="H86" si="31">+H61+H85</f>
        <v>153019557</v>
      </c>
      <c r="I86" s="724">
        <f t="shared" si="23"/>
        <v>134.21715612828257</v>
      </c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807" t="s">
        <v>122</v>
      </c>
      <c r="B88" s="807"/>
      <c r="C88" s="807"/>
      <c r="D88" s="807"/>
      <c r="E88" s="189"/>
      <c r="F88" s="189"/>
      <c r="G88" s="189"/>
      <c r="H88" s="19"/>
      <c r="I88" s="19"/>
    </row>
    <row r="89" spans="1:9" ht="16.5" customHeight="1" thickBot="1" x14ac:dyDescent="0.35">
      <c r="A89" s="809" t="s">
        <v>123</v>
      </c>
      <c r="B89" s="809"/>
      <c r="C89" s="809"/>
      <c r="D89" s="20"/>
      <c r="E89" s="20"/>
      <c r="F89" s="20"/>
      <c r="G89" s="20"/>
      <c r="H89" s="20"/>
      <c r="I89" s="20"/>
    </row>
    <row r="90" spans="1:9" ht="34.799999999999997" thickBot="1" x14ac:dyDescent="0.35">
      <c r="A90" s="21" t="s">
        <v>3</v>
      </c>
      <c r="B90" s="132" t="s">
        <v>251</v>
      </c>
      <c r="C90" s="22" t="s">
        <v>124</v>
      </c>
      <c r="D90" s="23" t="s">
        <v>1332</v>
      </c>
      <c r="E90" s="23" t="s">
        <v>1604</v>
      </c>
      <c r="F90" s="23" t="s">
        <v>471</v>
      </c>
      <c r="G90" s="23" t="s">
        <v>472</v>
      </c>
      <c r="H90" s="23" t="s">
        <v>1306</v>
      </c>
      <c r="I90" s="23" t="s">
        <v>1317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s="752" customFormat="1" ht="12" customHeight="1" thickBot="1" x14ac:dyDescent="0.35">
      <c r="A92" s="747" t="s">
        <v>5</v>
      </c>
      <c r="B92" s="748"/>
      <c r="C92" s="749" t="s">
        <v>1601</v>
      </c>
      <c r="D92" s="750">
        <f>SUM(D93:D97)</f>
        <v>55959000</v>
      </c>
      <c r="E92" s="750">
        <f t="shared" ref="E92:G92" si="32">SUM(E93:E97)</f>
        <v>0</v>
      </c>
      <c r="F92" s="750">
        <f t="shared" si="32"/>
        <v>65408000</v>
      </c>
      <c r="G92" s="750">
        <f t="shared" si="32"/>
        <v>65408000</v>
      </c>
      <c r="H92" s="750">
        <f t="shared" ref="H92" si="33">SUM(H93:H97)</f>
        <v>47765631</v>
      </c>
      <c r="I92" s="751">
        <f t="shared" ref="I92:I135" si="34">H92/G92*100</f>
        <v>73.027200036692761</v>
      </c>
    </row>
    <row r="93" spans="1:9" s="752" customFormat="1" ht="15.75" customHeight="1" x14ac:dyDescent="0.3">
      <c r="A93" s="753" t="s">
        <v>7</v>
      </c>
      <c r="B93" s="754" t="s">
        <v>252</v>
      </c>
      <c r="C93" s="755" t="s">
        <v>126</v>
      </c>
      <c r="D93" s="756">
        <v>18923000</v>
      </c>
      <c r="E93" s="756">
        <f>'1.2.sz.mell.'!E93+'1.3.sz.mell.'!E93+'1.4.sz.mell.'!E93</f>
        <v>0</v>
      </c>
      <c r="F93" s="756">
        <f>'1.2.sz.mell.'!F93+'1.3.sz.mell.'!F93+'1.4.sz.mell.'!F93</f>
        <v>19324000</v>
      </c>
      <c r="G93" s="756">
        <v>19324000</v>
      </c>
      <c r="H93" s="756">
        <v>17540227</v>
      </c>
      <c r="I93" s="757">
        <f t="shared" si="34"/>
        <v>90.76913164976196</v>
      </c>
    </row>
    <row r="94" spans="1:9" s="752" customFormat="1" ht="15.75" customHeight="1" x14ac:dyDescent="0.3">
      <c r="A94" s="714" t="s">
        <v>9</v>
      </c>
      <c r="B94" s="715" t="s">
        <v>253</v>
      </c>
      <c r="C94" s="758" t="s">
        <v>127</v>
      </c>
      <c r="D94" s="717">
        <v>3257000</v>
      </c>
      <c r="E94" s="717">
        <f>'1.2.sz.mell.'!E94+'1.3.sz.mell.'!E94+'1.4.sz.mell.'!E94</f>
        <v>0</v>
      </c>
      <c r="F94" s="717">
        <f>'1.2.sz.mell.'!F94+'1.3.sz.mell.'!F94+'1.4.sz.mell.'!F94</f>
        <v>3257000</v>
      </c>
      <c r="G94" s="717">
        <v>3257000</v>
      </c>
      <c r="H94" s="717">
        <v>2566338</v>
      </c>
      <c r="I94" s="718">
        <f t="shared" si="34"/>
        <v>78.794534848019651</v>
      </c>
    </row>
    <row r="95" spans="1:9" s="752" customFormat="1" ht="14.25" customHeight="1" x14ac:dyDescent="0.3">
      <c r="A95" s="714" t="s">
        <v>11</v>
      </c>
      <c r="B95" s="715" t="s">
        <v>254</v>
      </c>
      <c r="C95" s="758" t="s">
        <v>128</v>
      </c>
      <c r="D95" s="727">
        <v>19864000</v>
      </c>
      <c r="E95" s="727">
        <f>'1.2.sz.mell.'!E95+'1.3.sz.mell.'!E95+'1.4.sz.mell.'!E95</f>
        <v>0</v>
      </c>
      <c r="F95" s="727">
        <f>'1.2.sz.mell.'!F95+'1.3.sz.mell.'!F95+'1.4.sz.mell.'!F95</f>
        <v>29028000</v>
      </c>
      <c r="G95" s="727">
        <v>29028000</v>
      </c>
      <c r="H95" s="727">
        <v>24960377</v>
      </c>
      <c r="I95" s="728">
        <f t="shared" si="34"/>
        <v>85.987243351247074</v>
      </c>
    </row>
    <row r="96" spans="1:9" s="752" customFormat="1" ht="18.75" customHeight="1" x14ac:dyDescent="0.3">
      <c r="A96" s="714" t="s">
        <v>12</v>
      </c>
      <c r="B96" s="715" t="s">
        <v>255</v>
      </c>
      <c r="C96" s="759" t="s">
        <v>129</v>
      </c>
      <c r="D96" s="727">
        <v>2858000</v>
      </c>
      <c r="E96" s="727">
        <f>'1.2.sz.mell.'!E96+'1.3.sz.mell.'!E96+'1.4.sz.mell.'!E96</f>
        <v>0</v>
      </c>
      <c r="F96" s="727">
        <f>'1.2.sz.mell.'!F96+'1.3.sz.mell.'!F96+'1.4.sz.mell.'!F96</f>
        <v>2878000</v>
      </c>
      <c r="G96" s="727">
        <v>2878000</v>
      </c>
      <c r="H96" s="727">
        <v>2591896</v>
      </c>
      <c r="I96" s="728">
        <f t="shared" si="34"/>
        <v>90.058929812369698</v>
      </c>
    </row>
    <row r="97" spans="1:9" s="752" customFormat="1" ht="22.5" customHeight="1" thickBot="1" x14ac:dyDescent="0.35">
      <c r="A97" s="714" t="s">
        <v>130</v>
      </c>
      <c r="B97" s="760" t="s">
        <v>256</v>
      </c>
      <c r="C97" s="761" t="s">
        <v>131</v>
      </c>
      <c r="D97" s="727">
        <v>11057000</v>
      </c>
      <c r="E97" s="727">
        <f>'1.2.sz.mell.'!E97+'1.3.sz.mell.'!E97+'1.4.sz.mell.'!E97</f>
        <v>0</v>
      </c>
      <c r="F97" s="727">
        <f>'1.2.sz.mell.'!F97+'1.3.sz.mell.'!F97+'1.4.sz.mell.'!F97</f>
        <v>10921000</v>
      </c>
      <c r="G97" s="727">
        <v>10921000</v>
      </c>
      <c r="H97" s="727">
        <v>106793</v>
      </c>
      <c r="I97" s="728">
        <f t="shared" si="34"/>
        <v>0.97786832707627502</v>
      </c>
    </row>
    <row r="98" spans="1:9" s="752" customFormat="1" ht="21" customHeight="1" thickBot="1" x14ac:dyDescent="0.35">
      <c r="A98" s="704" t="s">
        <v>16</v>
      </c>
      <c r="B98" s="705" t="s">
        <v>468</v>
      </c>
      <c r="C98" s="762" t="s">
        <v>435</v>
      </c>
      <c r="D98" s="707">
        <f>+D99+D101+D100</f>
        <v>0</v>
      </c>
      <c r="E98" s="707">
        <f t="shared" ref="E98:G98" si="35">+E99+E101+E100</f>
        <v>0</v>
      </c>
      <c r="F98" s="707">
        <f t="shared" si="35"/>
        <v>19454940</v>
      </c>
      <c r="G98" s="707">
        <f t="shared" si="35"/>
        <v>19454940</v>
      </c>
      <c r="H98" s="707">
        <f t="shared" ref="H98" si="36">+H99+H101+H100</f>
        <v>0</v>
      </c>
      <c r="I98" s="708">
        <v>0</v>
      </c>
    </row>
    <row r="99" spans="1:9" s="752" customFormat="1" ht="20.25" customHeight="1" x14ac:dyDescent="0.3">
      <c r="A99" s="709" t="s">
        <v>347</v>
      </c>
      <c r="B99" s="710" t="s">
        <v>468</v>
      </c>
      <c r="C99" s="763" t="s">
        <v>137</v>
      </c>
      <c r="D99" s="712"/>
      <c r="E99" s="712">
        <f>'1.2.sz.mell.'!E99+'1.3.sz.mell.'!E99+'1.4.sz.mell.'!E99</f>
        <v>0</v>
      </c>
      <c r="F99" s="712">
        <f>'1.2.sz.mell.'!F99+'1.3.sz.mell.'!F99+'1.4.sz.mell.'!F99</f>
        <v>19454940</v>
      </c>
      <c r="G99" s="712">
        <v>19454940</v>
      </c>
      <c r="H99" s="712">
        <f>'1.2.sz.mell.'!H99+'1.3.sz.mell.'!H99+'1.4.sz.mell.'!H99</f>
        <v>0</v>
      </c>
      <c r="I99" s="713">
        <v>0</v>
      </c>
    </row>
    <row r="100" spans="1:9" s="752" customFormat="1" ht="18.75" customHeight="1" x14ac:dyDescent="0.3">
      <c r="A100" s="709" t="s">
        <v>348</v>
      </c>
      <c r="B100" s="735" t="s">
        <v>468</v>
      </c>
      <c r="C100" s="764" t="s">
        <v>419</v>
      </c>
      <c r="D100" s="765"/>
      <c r="E100" s="765">
        <f>'1.2.sz.mell.'!E100+'1.3.sz.mell.'!E100+'1.4.sz.mell.'!E100</f>
        <v>0</v>
      </c>
      <c r="F100" s="765">
        <f>'1.2.sz.mell.'!F100+'1.3.sz.mell.'!F100+'1.4.sz.mell.'!F100</f>
        <v>0</v>
      </c>
      <c r="G100" s="765"/>
      <c r="H100" s="765">
        <f>'1.2.sz.mell.'!H100+'1.3.sz.mell.'!H100+'1.4.sz.mell.'!H100</f>
        <v>0</v>
      </c>
      <c r="I100" s="766">
        <v>0</v>
      </c>
    </row>
    <row r="101" spans="1:9" s="752" customFormat="1" ht="18.75" customHeight="1" thickBot="1" x14ac:dyDescent="0.35">
      <c r="A101" s="709" t="s">
        <v>349</v>
      </c>
      <c r="B101" s="720" t="s">
        <v>468</v>
      </c>
      <c r="C101" s="767" t="s">
        <v>418</v>
      </c>
      <c r="D101" s="727"/>
      <c r="E101" s="727">
        <f>'1.2.sz.mell.'!E101+'1.3.sz.mell.'!E101+'1.4.sz.mell.'!E101</f>
        <v>0</v>
      </c>
      <c r="F101" s="727">
        <f>'1.2.sz.mell.'!F101+'1.3.sz.mell.'!F101+'1.4.sz.mell.'!F101</f>
        <v>0</v>
      </c>
      <c r="G101" s="727"/>
      <c r="H101" s="727">
        <f>'1.2.sz.mell.'!H101+'1.3.sz.mell.'!H101+'1.4.sz.mell.'!H101</f>
        <v>0</v>
      </c>
      <c r="I101" s="728">
        <v>0</v>
      </c>
    </row>
    <row r="102" spans="1:9" s="752" customFormat="1" ht="17.25" customHeight="1" thickBot="1" x14ac:dyDescent="0.35">
      <c r="A102" s="704" t="s">
        <v>28</v>
      </c>
      <c r="B102" s="705"/>
      <c r="C102" s="768" t="s">
        <v>1602</v>
      </c>
      <c r="D102" s="707">
        <f>+D103+D105+D107</f>
        <v>26217000</v>
      </c>
      <c r="E102" s="707">
        <f t="shared" ref="E102:G102" si="37">+E103+E105+E107</f>
        <v>0</v>
      </c>
      <c r="F102" s="707">
        <f t="shared" si="37"/>
        <v>27917000</v>
      </c>
      <c r="G102" s="707">
        <f t="shared" si="37"/>
        <v>27917000</v>
      </c>
      <c r="H102" s="707">
        <f t="shared" ref="H102" si="38">+H103+H105+H107</f>
        <v>22411964</v>
      </c>
      <c r="I102" s="708">
        <f t="shared" si="34"/>
        <v>80.280703513987888</v>
      </c>
    </row>
    <row r="103" spans="1:9" s="752" customFormat="1" ht="18.75" customHeight="1" x14ac:dyDescent="0.3">
      <c r="A103" s="709" t="s">
        <v>426</v>
      </c>
      <c r="B103" s="710" t="s">
        <v>257</v>
      </c>
      <c r="C103" s="758" t="s">
        <v>132</v>
      </c>
      <c r="D103" s="712">
        <v>2000000</v>
      </c>
      <c r="E103" s="712">
        <f>'1.2.sz.mell.'!E103+'1.3.sz.mell.'!E103+'1.4.sz.mell.'!E103</f>
        <v>0</v>
      </c>
      <c r="F103" s="712">
        <f>'1.2.sz.mell.'!F103+'1.3.sz.mell.'!F103+'1.4.sz.mell.'!F103</f>
        <v>2100000</v>
      </c>
      <c r="G103" s="712">
        <v>2100000</v>
      </c>
      <c r="H103" s="712">
        <v>1090600</v>
      </c>
      <c r="I103" s="713">
        <f t="shared" si="34"/>
        <v>51.93333333333333</v>
      </c>
    </row>
    <row r="104" spans="1:9" s="752" customFormat="1" ht="19.5" customHeight="1" x14ac:dyDescent="0.3">
      <c r="A104" s="709" t="s">
        <v>427</v>
      </c>
      <c r="B104" s="769" t="s">
        <v>257</v>
      </c>
      <c r="C104" s="767" t="s">
        <v>133</v>
      </c>
      <c r="D104" s="712"/>
      <c r="E104" s="712">
        <f>'1.2.sz.mell.'!E104+'1.3.sz.mell.'!E104+'1.4.sz.mell.'!E104</f>
        <v>0</v>
      </c>
      <c r="F104" s="712">
        <f>'1.2.sz.mell.'!F104+'1.3.sz.mell.'!F104+'1.4.sz.mell.'!F104</f>
        <v>0</v>
      </c>
      <c r="G104" s="712"/>
      <c r="H104" s="712">
        <f>'1.2.sz.mell.'!H104+'1.3.sz.mell.'!H104+'1.4.sz.mell.'!H104</f>
        <v>0</v>
      </c>
      <c r="I104" s="713">
        <v>0</v>
      </c>
    </row>
    <row r="105" spans="1:9" s="752" customFormat="1" ht="20.25" customHeight="1" x14ac:dyDescent="0.3">
      <c r="A105" s="709" t="s">
        <v>428</v>
      </c>
      <c r="B105" s="769" t="s">
        <v>258</v>
      </c>
      <c r="C105" s="767" t="s">
        <v>134</v>
      </c>
      <c r="D105" s="717">
        <v>24217000</v>
      </c>
      <c r="E105" s="717">
        <f>'1.2.sz.mell.'!E105+'1.3.sz.mell.'!E105+'1.4.sz.mell.'!E105</f>
        <v>0</v>
      </c>
      <c r="F105" s="717">
        <f>'1.2.sz.mell.'!F105+'1.3.sz.mell.'!F105+'1.4.sz.mell.'!F105</f>
        <v>25817000</v>
      </c>
      <c r="G105" s="717">
        <v>25817000</v>
      </c>
      <c r="H105" s="717">
        <v>21321364</v>
      </c>
      <c r="I105" s="718">
        <f t="shared" si="34"/>
        <v>82.586528256575122</v>
      </c>
    </row>
    <row r="106" spans="1:9" s="752" customFormat="1" ht="15" customHeight="1" x14ac:dyDescent="0.3">
      <c r="A106" s="709" t="s">
        <v>436</v>
      </c>
      <c r="B106" s="769" t="s">
        <v>258</v>
      </c>
      <c r="C106" s="767" t="s">
        <v>135</v>
      </c>
      <c r="D106" s="770"/>
      <c r="E106" s="770">
        <f>'1.2.sz.mell.'!E106+'1.3.sz.mell.'!E106+'1.4.sz.mell.'!E106</f>
        <v>0</v>
      </c>
      <c r="F106" s="770">
        <f>'1.2.sz.mell.'!F106+'1.3.sz.mell.'!F106+'1.4.sz.mell.'!F106</f>
        <v>0</v>
      </c>
      <c r="G106" s="770"/>
      <c r="H106" s="770">
        <f>'1.2.sz.mell.'!H106+'1.3.sz.mell.'!H106+'1.4.sz.mell.'!H106</f>
        <v>0</v>
      </c>
      <c r="I106" s="771">
        <v>0</v>
      </c>
    </row>
    <row r="107" spans="1:9" s="752" customFormat="1" ht="20.25" customHeight="1" thickBot="1" x14ac:dyDescent="0.35">
      <c r="A107" s="709" t="s">
        <v>437</v>
      </c>
      <c r="B107" s="735" t="s">
        <v>259</v>
      </c>
      <c r="C107" s="772" t="s">
        <v>136</v>
      </c>
      <c r="D107" s="770"/>
      <c r="E107" s="770">
        <f>'1.2.sz.mell.'!E107+'1.3.sz.mell.'!E107+'1.4.sz.mell.'!E107</f>
        <v>0</v>
      </c>
      <c r="F107" s="770">
        <f>'1.2.sz.mell.'!F107+'1.3.sz.mell.'!F107+'1.4.sz.mell.'!F107</f>
        <v>0</v>
      </c>
      <c r="G107" s="770"/>
      <c r="H107" s="770"/>
      <c r="I107" s="771">
        <v>0</v>
      </c>
    </row>
    <row r="108" spans="1:9" s="752" customFormat="1" ht="20.25" customHeight="1" thickBot="1" x14ac:dyDescent="0.35">
      <c r="A108" s="704" t="s">
        <v>138</v>
      </c>
      <c r="B108" s="705"/>
      <c r="C108" s="762" t="s">
        <v>139</v>
      </c>
      <c r="D108" s="707">
        <f>+D92+D102+D98</f>
        <v>82176000</v>
      </c>
      <c r="E108" s="707">
        <f t="shared" ref="E108:G108" si="39">+E92+E102+E98</f>
        <v>0</v>
      </c>
      <c r="F108" s="707">
        <f t="shared" si="39"/>
        <v>112779940</v>
      </c>
      <c r="G108" s="707">
        <f t="shared" si="39"/>
        <v>112779940</v>
      </c>
      <c r="H108" s="707">
        <f t="shared" ref="H108" si="40">+H92+H102+H98</f>
        <v>70177595</v>
      </c>
      <c r="I108" s="708">
        <f t="shared" si="34"/>
        <v>62.225245908093228</v>
      </c>
    </row>
    <row r="109" spans="1:9" s="752" customFormat="1" ht="18" customHeight="1" thickBot="1" x14ac:dyDescent="0.35">
      <c r="A109" s="704" t="s">
        <v>42</v>
      </c>
      <c r="B109" s="705"/>
      <c r="C109" s="762" t="s">
        <v>140</v>
      </c>
      <c r="D109" s="707">
        <f>+D110+D111+D112</f>
        <v>0</v>
      </c>
      <c r="E109" s="707">
        <f t="shared" ref="E109:G109" si="41">+E110+E111+E112</f>
        <v>0</v>
      </c>
      <c r="F109" s="707">
        <f t="shared" si="41"/>
        <v>0</v>
      </c>
      <c r="G109" s="707">
        <f t="shared" si="41"/>
        <v>0</v>
      </c>
      <c r="H109" s="707">
        <f t="shared" ref="H109" si="42">+H110+H111+H112</f>
        <v>0</v>
      </c>
      <c r="I109" s="708">
        <v>0</v>
      </c>
    </row>
    <row r="110" spans="1:9" s="752" customFormat="1" ht="19.5" customHeight="1" x14ac:dyDescent="0.3">
      <c r="A110" s="709" t="s">
        <v>44</v>
      </c>
      <c r="B110" s="710" t="s">
        <v>261</v>
      </c>
      <c r="C110" s="763" t="s">
        <v>141</v>
      </c>
      <c r="D110" s="770"/>
      <c r="E110" s="770">
        <f>'1.2.sz.mell.'!E110+'1.3.sz.mell.'!E110+'1.4.sz.mell.'!E110</f>
        <v>0</v>
      </c>
      <c r="F110" s="770">
        <f>'1.2.sz.mell.'!F110+'1.3.sz.mell.'!F110+'1.4.sz.mell.'!F110</f>
        <v>0</v>
      </c>
      <c r="G110" s="770"/>
      <c r="H110" s="770"/>
      <c r="I110" s="771">
        <v>0</v>
      </c>
    </row>
    <row r="111" spans="1:9" s="752" customFormat="1" ht="19.5" customHeight="1" x14ac:dyDescent="0.3">
      <c r="A111" s="709" t="s">
        <v>46</v>
      </c>
      <c r="B111" s="710" t="s">
        <v>262</v>
      </c>
      <c r="C111" s="763" t="s">
        <v>142</v>
      </c>
      <c r="D111" s="770">
        <f>'1.2.sz.mell.'!D111+'1.3.sz.mell.'!D111+'1.4.sz.mell.'!D111</f>
        <v>0</v>
      </c>
      <c r="E111" s="770">
        <f>'1.2.sz.mell.'!E111+'1.3.sz.mell.'!E111+'1.4.sz.mell.'!E111</f>
        <v>0</v>
      </c>
      <c r="F111" s="770">
        <f>'1.2.sz.mell.'!F111+'1.3.sz.mell.'!F111+'1.4.sz.mell.'!F111</f>
        <v>0</v>
      </c>
      <c r="G111" s="770">
        <f>'1.2.sz.mell.'!G111+'1.3.sz.mell.'!G111+'1.4.sz.mell.'!G111</f>
        <v>0</v>
      </c>
      <c r="H111" s="770">
        <f>'1.2.sz.mell.'!H111+'1.3.sz.mell.'!H111+'1.4.sz.mell.'!H111</f>
        <v>0</v>
      </c>
      <c r="I111" s="771"/>
    </row>
    <row r="112" spans="1:9" s="752" customFormat="1" ht="17.25" customHeight="1" thickBot="1" x14ac:dyDescent="0.35">
      <c r="A112" s="773" t="s">
        <v>48</v>
      </c>
      <c r="B112" s="735" t="s">
        <v>263</v>
      </c>
      <c r="C112" s="774" t="s">
        <v>143</v>
      </c>
      <c r="D112" s="770">
        <f>'1.2.sz.mell.'!D112+'1.3.sz.mell.'!D112+'1.4.sz.mell.'!D112</f>
        <v>0</v>
      </c>
      <c r="E112" s="770">
        <f>'1.2.sz.mell.'!E112+'1.3.sz.mell.'!E112+'1.4.sz.mell.'!E112</f>
        <v>0</v>
      </c>
      <c r="F112" s="770">
        <f>'1.2.sz.mell.'!F112+'1.3.sz.mell.'!F112+'1.4.sz.mell.'!F112</f>
        <v>0</v>
      </c>
      <c r="G112" s="770">
        <f>'1.2.sz.mell.'!G112+'1.3.sz.mell.'!G112+'1.4.sz.mell.'!G112</f>
        <v>0</v>
      </c>
      <c r="H112" s="770">
        <f>'1.2.sz.mell.'!H112+'1.3.sz.mell.'!H112+'1.4.sz.mell.'!H112</f>
        <v>0</v>
      </c>
      <c r="I112" s="771"/>
    </row>
    <row r="113" spans="1:9" s="752" customFormat="1" ht="17.25" customHeight="1" thickBot="1" x14ac:dyDescent="0.35">
      <c r="A113" s="704" t="s">
        <v>64</v>
      </c>
      <c r="B113" s="705" t="s">
        <v>264</v>
      </c>
      <c r="C113" s="762" t="s">
        <v>144</v>
      </c>
      <c r="D113" s="707">
        <f>+D114+D117+D118+D119</f>
        <v>0</v>
      </c>
      <c r="E113" s="707">
        <f t="shared" ref="E113:G113" si="43">+E114+E117+E118+E119</f>
        <v>0</v>
      </c>
      <c r="F113" s="707">
        <f t="shared" si="43"/>
        <v>0</v>
      </c>
      <c r="G113" s="707">
        <f t="shared" si="43"/>
        <v>0</v>
      </c>
      <c r="H113" s="707">
        <f t="shared" ref="H113" si="44">+H114+H117+H118+H119</f>
        <v>0</v>
      </c>
      <c r="I113" s="708"/>
    </row>
    <row r="114" spans="1:9" s="752" customFormat="1" ht="18.75" customHeight="1" x14ac:dyDescent="0.3">
      <c r="A114" s="709" t="s">
        <v>356</v>
      </c>
      <c r="B114" s="710" t="s">
        <v>265</v>
      </c>
      <c r="C114" s="763" t="s">
        <v>439</v>
      </c>
      <c r="D114" s="770">
        <f>'1.2.sz.mell.'!D114+'1.3.sz.mell.'!D114+'1.4.sz.mell.'!D114</f>
        <v>0</v>
      </c>
      <c r="E114" s="770">
        <f>'1.2.sz.mell.'!E114+'1.3.sz.mell.'!E114+'1.4.sz.mell.'!E114</f>
        <v>0</v>
      </c>
      <c r="F114" s="770">
        <f>'1.2.sz.mell.'!F114+'1.3.sz.mell.'!F114+'1.4.sz.mell.'!F114</f>
        <v>0</v>
      </c>
      <c r="G114" s="770">
        <f>'1.2.sz.mell.'!G114+'1.3.sz.mell.'!G114+'1.4.sz.mell.'!G114</f>
        <v>0</v>
      </c>
      <c r="H114" s="770">
        <f>'1.2.sz.mell.'!H114+'1.3.sz.mell.'!H114+'1.4.sz.mell.'!H114</f>
        <v>0</v>
      </c>
      <c r="I114" s="771"/>
    </row>
    <row r="115" spans="1:9" s="752" customFormat="1" ht="12.75" customHeight="1" x14ac:dyDescent="0.3">
      <c r="A115" s="709" t="s">
        <v>357</v>
      </c>
      <c r="B115" s="710"/>
      <c r="C115" s="763" t="s">
        <v>440</v>
      </c>
      <c r="D115" s="770">
        <f>'1.2.sz.mell.'!D115+'1.3.sz.mell.'!D115+'1.4.sz.mell.'!D115</f>
        <v>0</v>
      </c>
      <c r="E115" s="770">
        <f>'1.2.sz.mell.'!E115+'1.3.sz.mell.'!E115+'1.4.sz.mell.'!E115</f>
        <v>0</v>
      </c>
      <c r="F115" s="770">
        <f>'1.2.sz.mell.'!F115+'1.3.sz.mell.'!F115+'1.4.sz.mell.'!F115</f>
        <v>0</v>
      </c>
      <c r="G115" s="770">
        <f>'1.2.sz.mell.'!G115+'1.3.sz.mell.'!G115+'1.4.sz.mell.'!G115</f>
        <v>0</v>
      </c>
      <c r="H115" s="770">
        <f>'1.2.sz.mell.'!H115+'1.3.sz.mell.'!H115+'1.4.sz.mell.'!H115</f>
        <v>0</v>
      </c>
      <c r="I115" s="771"/>
    </row>
    <row r="116" spans="1:9" s="752" customFormat="1" ht="17.25" customHeight="1" x14ac:dyDescent="0.3">
      <c r="A116" s="709" t="s">
        <v>358</v>
      </c>
      <c r="B116" s="710"/>
      <c r="C116" s="763" t="s">
        <v>441</v>
      </c>
      <c r="D116" s="770">
        <f>'1.2.sz.mell.'!D116+'1.3.sz.mell.'!D116+'1.4.sz.mell.'!D116</f>
        <v>0</v>
      </c>
      <c r="E116" s="770">
        <f>'1.2.sz.mell.'!E116+'1.3.sz.mell.'!E116+'1.4.sz.mell.'!E116</f>
        <v>0</v>
      </c>
      <c r="F116" s="770">
        <f>'1.2.sz.mell.'!F116+'1.3.sz.mell.'!F116+'1.4.sz.mell.'!F116</f>
        <v>0</v>
      </c>
      <c r="G116" s="770">
        <f>'1.2.sz.mell.'!G116+'1.3.sz.mell.'!G116+'1.4.sz.mell.'!G116</f>
        <v>0</v>
      </c>
      <c r="H116" s="770">
        <f>'1.2.sz.mell.'!H116+'1.3.sz.mell.'!H116+'1.4.sz.mell.'!H116</f>
        <v>0</v>
      </c>
      <c r="I116" s="771"/>
    </row>
    <row r="117" spans="1:9" s="752" customFormat="1" ht="21.75" customHeight="1" x14ac:dyDescent="0.3">
      <c r="A117" s="709" t="s">
        <v>359</v>
      </c>
      <c r="B117" s="710" t="s">
        <v>266</v>
      </c>
      <c r="C117" s="763" t="s">
        <v>442</v>
      </c>
      <c r="D117" s="770">
        <f>'1.2.sz.mell.'!D117+'1.3.sz.mell.'!D117+'1.4.sz.mell.'!D117</f>
        <v>0</v>
      </c>
      <c r="E117" s="770">
        <f>'1.2.sz.mell.'!E117+'1.3.sz.mell.'!E117+'1.4.sz.mell.'!E117</f>
        <v>0</v>
      </c>
      <c r="F117" s="770">
        <f>'1.2.sz.mell.'!F117+'1.3.sz.mell.'!F117+'1.4.sz.mell.'!F117</f>
        <v>0</v>
      </c>
      <c r="G117" s="770">
        <f>'1.2.sz.mell.'!G117+'1.3.sz.mell.'!G117+'1.4.sz.mell.'!G117</f>
        <v>0</v>
      </c>
      <c r="H117" s="770">
        <f>'1.2.sz.mell.'!H117+'1.3.sz.mell.'!H117+'1.4.sz.mell.'!H117</f>
        <v>0</v>
      </c>
      <c r="I117" s="771"/>
    </row>
    <row r="118" spans="1:9" s="752" customFormat="1" ht="18.75" customHeight="1" x14ac:dyDescent="0.3">
      <c r="A118" s="709" t="s">
        <v>420</v>
      </c>
      <c r="B118" s="710" t="s">
        <v>267</v>
      </c>
      <c r="C118" s="763" t="s">
        <v>443</v>
      </c>
      <c r="D118" s="770">
        <f>'1.2.sz.mell.'!D118+'1.3.sz.mell.'!D118+'1.4.sz.mell.'!D118</f>
        <v>0</v>
      </c>
      <c r="E118" s="770">
        <f>'1.2.sz.mell.'!E118+'1.3.sz.mell.'!E118+'1.4.sz.mell.'!E118</f>
        <v>0</v>
      </c>
      <c r="F118" s="770">
        <f>'1.2.sz.mell.'!F118+'1.3.sz.mell.'!F118+'1.4.sz.mell.'!F118</f>
        <v>0</v>
      </c>
      <c r="G118" s="770">
        <f>'1.2.sz.mell.'!G118+'1.3.sz.mell.'!G118+'1.4.sz.mell.'!G118</f>
        <v>0</v>
      </c>
      <c r="H118" s="770">
        <f>'1.2.sz.mell.'!H118+'1.3.sz.mell.'!H118+'1.4.sz.mell.'!H118</f>
        <v>0</v>
      </c>
      <c r="I118" s="771"/>
    </row>
    <row r="119" spans="1:9" s="752" customFormat="1" ht="19.5" customHeight="1" thickBot="1" x14ac:dyDescent="0.35">
      <c r="A119" s="709" t="s">
        <v>445</v>
      </c>
      <c r="B119" s="735" t="s">
        <v>268</v>
      </c>
      <c r="C119" s="774" t="s">
        <v>444</v>
      </c>
      <c r="D119" s="770">
        <f>'1.2.sz.mell.'!D119+'1.3.sz.mell.'!D119+'1.4.sz.mell.'!D119</f>
        <v>0</v>
      </c>
      <c r="E119" s="770">
        <f>'1.2.sz.mell.'!E119+'1.3.sz.mell.'!E119+'1.4.sz.mell.'!E119</f>
        <v>0</v>
      </c>
      <c r="F119" s="770">
        <f>'1.2.sz.mell.'!F119+'1.3.sz.mell.'!F119+'1.4.sz.mell.'!F119</f>
        <v>0</v>
      </c>
      <c r="G119" s="770">
        <f>'1.2.sz.mell.'!G119+'1.3.sz.mell.'!G119+'1.4.sz.mell.'!G119</f>
        <v>0</v>
      </c>
      <c r="H119" s="770">
        <f>'1.2.sz.mell.'!H119+'1.3.sz.mell.'!H119+'1.4.sz.mell.'!H119</f>
        <v>0</v>
      </c>
      <c r="I119" s="771"/>
    </row>
    <row r="120" spans="1:9" s="752" customFormat="1" ht="21" customHeight="1" thickBot="1" x14ac:dyDescent="0.35">
      <c r="A120" s="704" t="s">
        <v>145</v>
      </c>
      <c r="B120" s="705"/>
      <c r="C120" s="762" t="s">
        <v>146</v>
      </c>
      <c r="D120" s="723">
        <f>SUM(D121:D125)</f>
        <v>829000</v>
      </c>
      <c r="E120" s="723">
        <f t="shared" ref="E120:G120" si="45">SUM(E121:E125)</f>
        <v>0</v>
      </c>
      <c r="F120" s="723">
        <f t="shared" si="45"/>
        <v>1229000</v>
      </c>
      <c r="G120" s="723">
        <f t="shared" si="45"/>
        <v>1229000</v>
      </c>
      <c r="H120" s="723">
        <f t="shared" ref="H120" si="46">SUM(H121:H125)</f>
        <v>1186007</v>
      </c>
      <c r="I120" s="724">
        <f t="shared" si="34"/>
        <v>96.501790073230268</v>
      </c>
    </row>
    <row r="121" spans="1:9" s="752" customFormat="1" ht="15" customHeight="1" x14ac:dyDescent="0.3">
      <c r="A121" s="709" t="s">
        <v>78</v>
      </c>
      <c r="B121" s="710" t="s">
        <v>269</v>
      </c>
      <c r="C121" s="763" t="s">
        <v>147</v>
      </c>
      <c r="D121" s="770">
        <f>'1.2.sz.mell.'!D121+'1.3.sz.mell.'!D121+'1.4.sz.mell.'!D121</f>
        <v>0</v>
      </c>
      <c r="E121" s="770">
        <f>'1.2.sz.mell.'!E121+'1.3.sz.mell.'!E121+'1.4.sz.mell.'!E121</f>
        <v>0</v>
      </c>
      <c r="F121" s="770">
        <f>'1.2.sz.mell.'!F121+'1.3.sz.mell.'!F121+'1.4.sz.mell.'!F121</f>
        <v>0</v>
      </c>
      <c r="G121" s="770">
        <f>'1.2.sz.mell.'!G121+'1.3.sz.mell.'!G121+'1.4.sz.mell.'!G121</f>
        <v>0</v>
      </c>
      <c r="H121" s="770">
        <f>'1.2.sz.mell.'!H121+'1.3.sz.mell.'!H121+'1.4.sz.mell.'!H121</f>
        <v>0</v>
      </c>
      <c r="I121" s="771"/>
    </row>
    <row r="122" spans="1:9" s="752" customFormat="1" ht="19.5" customHeight="1" x14ac:dyDescent="0.3">
      <c r="A122" s="709" t="s">
        <v>79</v>
      </c>
      <c r="B122" s="710" t="s">
        <v>270</v>
      </c>
      <c r="C122" s="763" t="s">
        <v>148</v>
      </c>
      <c r="D122" s="770">
        <v>829000</v>
      </c>
      <c r="E122" s="770">
        <f>'1.2.sz.mell.'!E122+'1.3.sz.mell.'!E122+'1.4.sz.mell.'!E122</f>
        <v>0</v>
      </c>
      <c r="F122" s="770">
        <f>'1.2.sz.mell.'!F122+'1.3.sz.mell.'!F122+'1.4.sz.mell.'!F122</f>
        <v>1229000</v>
      </c>
      <c r="G122" s="770">
        <v>1229000</v>
      </c>
      <c r="H122" s="770">
        <v>1186007</v>
      </c>
      <c r="I122" s="771">
        <f t="shared" si="34"/>
        <v>96.501790073230268</v>
      </c>
    </row>
    <row r="123" spans="1:9" s="752" customFormat="1" ht="21" customHeight="1" x14ac:dyDescent="0.3">
      <c r="A123" s="709" t="s">
        <v>80</v>
      </c>
      <c r="B123" s="710" t="s">
        <v>271</v>
      </c>
      <c r="C123" s="763" t="s">
        <v>446</v>
      </c>
      <c r="D123" s="770">
        <f>'1.2.sz.mell.'!D123+'1.3.sz.mell.'!D123+'1.4.sz.mell.'!D123</f>
        <v>0</v>
      </c>
      <c r="E123" s="770">
        <f>'1.2.sz.mell.'!E123+'1.3.sz.mell.'!E123+'1.4.sz.mell.'!E123</f>
        <v>0</v>
      </c>
      <c r="F123" s="770">
        <f>'1.2.sz.mell.'!F123+'1.3.sz.mell.'!F123+'1.4.sz.mell.'!F123</f>
        <v>0</v>
      </c>
      <c r="G123" s="770">
        <f>'1.2.sz.mell.'!G123+'1.3.sz.mell.'!G123+'1.4.sz.mell.'!G123</f>
        <v>0</v>
      </c>
      <c r="H123" s="770">
        <f>'1.2.sz.mell.'!H123+'1.3.sz.mell.'!H123+'1.4.sz.mell.'!H123</f>
        <v>0</v>
      </c>
      <c r="I123" s="771"/>
    </row>
    <row r="124" spans="1:9" s="752" customFormat="1" ht="18" customHeight="1" x14ac:dyDescent="0.3">
      <c r="A124" s="709" t="s">
        <v>393</v>
      </c>
      <c r="B124" s="710" t="s">
        <v>272</v>
      </c>
      <c r="C124" s="763" t="s">
        <v>226</v>
      </c>
      <c r="D124" s="770">
        <f>'1.2.sz.mell.'!D124+'1.3.sz.mell.'!D124+'1.4.sz.mell.'!D124</f>
        <v>0</v>
      </c>
      <c r="E124" s="770">
        <f>'1.2.sz.mell.'!E124+'1.3.sz.mell.'!E124+'1.4.sz.mell.'!E124</f>
        <v>0</v>
      </c>
      <c r="F124" s="770">
        <f>'1.2.sz.mell.'!F124+'1.3.sz.mell.'!F124+'1.4.sz.mell.'!F124</f>
        <v>0</v>
      </c>
      <c r="G124" s="770">
        <f>'1.2.sz.mell.'!G124+'1.3.sz.mell.'!G124+'1.4.sz.mell.'!G124</f>
        <v>0</v>
      </c>
      <c r="H124" s="770">
        <f>'1.2.sz.mell.'!H124+'1.3.sz.mell.'!H124+'1.4.sz.mell.'!H124</f>
        <v>0</v>
      </c>
      <c r="I124" s="771"/>
    </row>
    <row r="125" spans="1:9" s="752" customFormat="1" ht="16.5" customHeight="1" thickBot="1" x14ac:dyDescent="0.35">
      <c r="A125" s="709" t="s">
        <v>394</v>
      </c>
      <c r="B125" s="735" t="s">
        <v>462</v>
      </c>
      <c r="C125" s="774" t="s">
        <v>461</v>
      </c>
      <c r="D125" s="775">
        <f>'1.2.sz.mell.'!D125+'1.3.sz.mell.'!D125+'1.4.sz.mell.'!D125</f>
        <v>0</v>
      </c>
      <c r="E125" s="775">
        <f>'1.2.sz.mell.'!E125+'1.3.sz.mell.'!E125+'1.4.sz.mell.'!E125</f>
        <v>0</v>
      </c>
      <c r="F125" s="775">
        <f>'1.2.sz.mell.'!F125+'1.3.sz.mell.'!F125+'1.4.sz.mell.'!F125</f>
        <v>0</v>
      </c>
      <c r="G125" s="775">
        <f>'1.2.sz.mell.'!G125+'1.3.sz.mell.'!G125+'1.4.sz.mell.'!G125</f>
        <v>0</v>
      </c>
      <c r="H125" s="775">
        <f>'1.2.sz.mell.'!H125+'1.3.sz.mell.'!H125+'1.4.sz.mell.'!H125</f>
        <v>0</v>
      </c>
      <c r="I125" s="776"/>
    </row>
    <row r="126" spans="1:9" s="752" customFormat="1" ht="21.75" customHeight="1" thickBot="1" x14ac:dyDescent="0.35">
      <c r="A126" s="704" t="s">
        <v>82</v>
      </c>
      <c r="B126" s="705" t="s">
        <v>273</v>
      </c>
      <c r="C126" s="762" t="s">
        <v>149</v>
      </c>
      <c r="D126" s="777">
        <f>+D127+D128+D130+D131</f>
        <v>0</v>
      </c>
      <c r="E126" s="777">
        <f t="shared" ref="E126:G126" si="47">+E127+E128+E130+E131</f>
        <v>0</v>
      </c>
      <c r="F126" s="777">
        <f t="shared" si="47"/>
        <v>0</v>
      </c>
      <c r="G126" s="777">
        <f t="shared" si="47"/>
        <v>0</v>
      </c>
      <c r="H126" s="777">
        <f t="shared" ref="H126" si="48">+H127+H128+H130+H131</f>
        <v>0</v>
      </c>
      <c r="I126" s="778"/>
    </row>
    <row r="127" spans="1:9" s="752" customFormat="1" ht="18.75" customHeight="1" x14ac:dyDescent="0.3">
      <c r="A127" s="709" t="s">
        <v>402</v>
      </c>
      <c r="B127" s="710" t="s">
        <v>274</v>
      </c>
      <c r="C127" s="763" t="s">
        <v>447</v>
      </c>
      <c r="D127" s="770">
        <f>'1.2.sz.mell.'!D127+'1.3.sz.mell.'!D127+'1.4.sz.mell.'!D127</f>
        <v>0</v>
      </c>
      <c r="E127" s="770">
        <f>'1.2.sz.mell.'!E127+'1.3.sz.mell.'!E127+'1.4.sz.mell.'!E127</f>
        <v>0</v>
      </c>
      <c r="F127" s="770">
        <f>'1.2.sz.mell.'!F127+'1.3.sz.mell.'!F127+'1.4.sz.mell.'!F127</f>
        <v>0</v>
      </c>
      <c r="G127" s="770">
        <f>'1.2.sz.mell.'!G127+'1.3.sz.mell.'!G127+'1.4.sz.mell.'!G127</f>
        <v>0</v>
      </c>
      <c r="H127" s="770">
        <f>'1.2.sz.mell.'!H127+'1.3.sz.mell.'!H127+'1.4.sz.mell.'!H127</f>
        <v>0</v>
      </c>
      <c r="I127" s="771"/>
    </row>
    <row r="128" spans="1:9" s="752" customFormat="1" ht="15.75" customHeight="1" x14ac:dyDescent="0.3">
      <c r="A128" s="709" t="s">
        <v>403</v>
      </c>
      <c r="B128" s="710" t="s">
        <v>275</v>
      </c>
      <c r="C128" s="763" t="s">
        <v>448</v>
      </c>
      <c r="D128" s="770">
        <f>'1.2.sz.mell.'!D128+'1.3.sz.mell.'!D128+'1.4.sz.mell.'!D128</f>
        <v>0</v>
      </c>
      <c r="E128" s="770">
        <f>'1.2.sz.mell.'!E128+'1.3.sz.mell.'!E128+'1.4.sz.mell.'!E128</f>
        <v>0</v>
      </c>
      <c r="F128" s="770">
        <f>'1.2.sz.mell.'!F128+'1.3.sz.mell.'!F128+'1.4.sz.mell.'!F128</f>
        <v>0</v>
      </c>
      <c r="G128" s="770">
        <f>'1.2.sz.mell.'!G128+'1.3.sz.mell.'!G128+'1.4.sz.mell.'!G128</f>
        <v>0</v>
      </c>
      <c r="H128" s="770">
        <f>'1.2.sz.mell.'!H128+'1.3.sz.mell.'!H128+'1.4.sz.mell.'!H128</f>
        <v>0</v>
      </c>
      <c r="I128" s="771"/>
    </row>
    <row r="129" spans="1:11" s="752" customFormat="1" ht="17.25" customHeight="1" x14ac:dyDescent="0.3">
      <c r="A129" s="709" t="s">
        <v>404</v>
      </c>
      <c r="B129" s="710" t="s">
        <v>276</v>
      </c>
      <c r="C129" s="763" t="s">
        <v>449</v>
      </c>
      <c r="D129" s="770">
        <f>'1.2.sz.mell.'!D129+'1.3.sz.mell.'!D129+'1.4.sz.mell.'!D129</f>
        <v>0</v>
      </c>
      <c r="E129" s="770">
        <f>'1.2.sz.mell.'!E129+'1.3.sz.mell.'!E129+'1.4.sz.mell.'!E129</f>
        <v>0</v>
      </c>
      <c r="F129" s="770">
        <f>'1.2.sz.mell.'!F129+'1.3.sz.mell.'!F129+'1.4.sz.mell.'!F129</f>
        <v>0</v>
      </c>
      <c r="G129" s="770">
        <f>'1.2.sz.mell.'!G129+'1.3.sz.mell.'!G129+'1.4.sz.mell.'!G129</f>
        <v>0</v>
      </c>
      <c r="H129" s="770">
        <f>'1.2.sz.mell.'!H129+'1.3.sz.mell.'!H129+'1.4.sz.mell.'!H129</f>
        <v>0</v>
      </c>
      <c r="I129" s="771"/>
    </row>
    <row r="130" spans="1:11" s="752" customFormat="1" ht="17.25" customHeight="1" x14ac:dyDescent="0.3">
      <c r="A130" s="709" t="s">
        <v>405</v>
      </c>
      <c r="B130" s="710" t="s">
        <v>277</v>
      </c>
      <c r="C130" s="763" t="s">
        <v>450</v>
      </c>
      <c r="D130" s="770">
        <f>'1.2.sz.mell.'!D130+'1.3.sz.mell.'!D130+'1.4.sz.mell.'!D130</f>
        <v>0</v>
      </c>
      <c r="E130" s="770">
        <f>'1.2.sz.mell.'!E130+'1.3.sz.mell.'!E130+'1.4.sz.mell.'!E130</f>
        <v>0</v>
      </c>
      <c r="F130" s="770">
        <f>'1.2.sz.mell.'!F130+'1.3.sz.mell.'!F130+'1.4.sz.mell.'!F130</f>
        <v>0</v>
      </c>
      <c r="G130" s="770">
        <f>'1.2.sz.mell.'!G130+'1.3.sz.mell.'!G130+'1.4.sz.mell.'!G130</f>
        <v>0</v>
      </c>
      <c r="H130" s="770">
        <f>'1.2.sz.mell.'!H130+'1.3.sz.mell.'!H130+'1.4.sz.mell.'!H130</f>
        <v>0</v>
      </c>
      <c r="I130" s="771"/>
    </row>
    <row r="131" spans="1:11" s="752" customFormat="1" ht="20.25" customHeight="1" thickBot="1" x14ac:dyDescent="0.35">
      <c r="A131" s="773" t="s">
        <v>406</v>
      </c>
      <c r="B131" s="710" t="s">
        <v>463</v>
      </c>
      <c r="C131" s="774" t="s">
        <v>451</v>
      </c>
      <c r="D131" s="779">
        <f>'1.2.sz.mell.'!D131+'1.3.sz.mell.'!D131+'1.4.sz.mell.'!D131</f>
        <v>0</v>
      </c>
      <c r="E131" s="779">
        <f>'1.2.sz.mell.'!E131+'1.3.sz.mell.'!E131+'1.4.sz.mell.'!E131</f>
        <v>0</v>
      </c>
      <c r="F131" s="779">
        <f>'1.2.sz.mell.'!F131+'1.3.sz.mell.'!F131+'1.4.sz.mell.'!F131</f>
        <v>0</v>
      </c>
      <c r="G131" s="779">
        <f>'1.2.sz.mell.'!G131+'1.3.sz.mell.'!G131+'1.4.sz.mell.'!G131</f>
        <v>0</v>
      </c>
      <c r="H131" s="779">
        <f>'1.2.sz.mell.'!H131+'1.3.sz.mell.'!H131+'1.4.sz.mell.'!H131</f>
        <v>0</v>
      </c>
      <c r="I131" s="780"/>
    </row>
    <row r="132" spans="1:11" s="752" customFormat="1" ht="20.25" customHeight="1" thickBot="1" x14ac:dyDescent="0.35">
      <c r="A132" s="781" t="s">
        <v>424</v>
      </c>
      <c r="B132" s="782" t="s">
        <v>457</v>
      </c>
      <c r="C132" s="762" t="s">
        <v>452</v>
      </c>
      <c r="D132" s="783"/>
      <c r="E132" s="783"/>
      <c r="F132" s="783"/>
      <c r="G132" s="783"/>
      <c r="H132" s="783"/>
      <c r="I132" s="784"/>
    </row>
    <row r="133" spans="1:11" s="752" customFormat="1" ht="18" customHeight="1" thickBot="1" x14ac:dyDescent="0.35">
      <c r="A133" s="781" t="s">
        <v>425</v>
      </c>
      <c r="B133" s="782" t="s">
        <v>458</v>
      </c>
      <c r="C133" s="762" t="s">
        <v>453</v>
      </c>
      <c r="D133" s="783"/>
      <c r="E133" s="783"/>
      <c r="F133" s="783"/>
      <c r="G133" s="783"/>
      <c r="H133" s="783"/>
      <c r="I133" s="784"/>
    </row>
    <row r="134" spans="1:11" s="752" customFormat="1" ht="15" customHeight="1" thickBot="1" x14ac:dyDescent="0.35">
      <c r="A134" s="704" t="s">
        <v>168</v>
      </c>
      <c r="B134" s="705" t="s">
        <v>459</v>
      </c>
      <c r="C134" s="762" t="s">
        <v>455</v>
      </c>
      <c r="D134" s="785">
        <f>+D109+D113+D120+D126</f>
        <v>829000</v>
      </c>
      <c r="E134" s="785">
        <f t="shared" ref="E134:G134" si="49">+E109+E113+E120+E126</f>
        <v>0</v>
      </c>
      <c r="F134" s="785">
        <f t="shared" si="49"/>
        <v>1229000</v>
      </c>
      <c r="G134" s="785">
        <f t="shared" si="49"/>
        <v>1229000</v>
      </c>
      <c r="H134" s="785">
        <f t="shared" ref="H134" si="50">+H109+H113+H120+H126</f>
        <v>1186007</v>
      </c>
      <c r="I134" s="786">
        <f t="shared" si="34"/>
        <v>96.501790073230268</v>
      </c>
      <c r="J134" s="71"/>
      <c r="K134" s="71"/>
    </row>
    <row r="135" spans="1:11" s="790" customFormat="1" ht="13.2" customHeight="1" thickBot="1" x14ac:dyDescent="0.35">
      <c r="A135" s="787" t="s">
        <v>169</v>
      </c>
      <c r="B135" s="788"/>
      <c r="C135" s="789" t="s">
        <v>454</v>
      </c>
      <c r="D135" s="785">
        <f>+D108+D134</f>
        <v>83005000</v>
      </c>
      <c r="E135" s="785">
        <f t="shared" ref="E135:G135" si="51">+E108+E134</f>
        <v>0</v>
      </c>
      <c r="F135" s="785">
        <f t="shared" si="51"/>
        <v>114008940</v>
      </c>
      <c r="G135" s="785">
        <f t="shared" si="51"/>
        <v>114008940</v>
      </c>
      <c r="H135" s="785">
        <f t="shared" ref="H135" si="52">+H108+H134</f>
        <v>71363602</v>
      </c>
      <c r="I135" s="786">
        <f t="shared" si="34"/>
        <v>62.594742131625814</v>
      </c>
    </row>
    <row r="136" spans="1:11" s="752" customFormat="1" ht="7.5" customHeight="1" x14ac:dyDescent="0.3">
      <c r="D136" s="791"/>
      <c r="E136" s="791"/>
      <c r="F136" s="791"/>
      <c r="G136" s="791"/>
      <c r="H136" s="791"/>
      <c r="I136" s="791"/>
    </row>
    <row r="137" spans="1:11" s="752" customFormat="1" x14ac:dyDescent="0.3">
      <c r="A137" s="810" t="s">
        <v>152</v>
      </c>
      <c r="B137" s="810"/>
      <c r="C137" s="810"/>
      <c r="D137" s="810"/>
      <c r="E137" s="697"/>
      <c r="F137" s="697"/>
      <c r="G137" s="697"/>
    </row>
    <row r="138" spans="1:11" s="752" customFormat="1" ht="15" customHeight="1" thickBot="1" x14ac:dyDescent="0.35">
      <c r="A138" s="806" t="s">
        <v>153</v>
      </c>
      <c r="B138" s="806"/>
      <c r="C138" s="806"/>
      <c r="D138" s="792"/>
      <c r="E138" s="792" t="s">
        <v>460</v>
      </c>
      <c r="F138" s="792"/>
      <c r="G138" s="792" t="s">
        <v>460</v>
      </c>
      <c r="H138" s="792"/>
      <c r="I138" s="792"/>
    </row>
    <row r="139" spans="1:11" s="752" customFormat="1" ht="31.5" customHeight="1" thickBot="1" x14ac:dyDescent="0.35">
      <c r="A139" s="704">
        <v>1</v>
      </c>
      <c r="B139" s="705"/>
      <c r="C139" s="768" t="s">
        <v>154</v>
      </c>
      <c r="D139" s="707">
        <f>+D61-D108</f>
        <v>-18771802</v>
      </c>
      <c r="E139" s="707">
        <f t="shared" ref="E139" si="53">+E61-E108</f>
        <v>0</v>
      </c>
      <c r="F139" s="707">
        <f t="shared" ref="F139:G139" si="54">+F61-F108</f>
        <v>-18332709</v>
      </c>
      <c r="G139" s="707">
        <f t="shared" si="54"/>
        <v>-18332709</v>
      </c>
      <c r="H139" s="707">
        <f t="shared" ref="H139:I139" si="55">+H61-H108</f>
        <v>62021113</v>
      </c>
      <c r="I139" s="707">
        <f t="shared" si="55"/>
        <v>77.74572687775796</v>
      </c>
    </row>
    <row r="140" spans="1:11" s="752" customFormat="1" ht="38.25" customHeight="1" thickBot="1" x14ac:dyDescent="0.35">
      <c r="A140" s="704" t="s">
        <v>16</v>
      </c>
      <c r="B140" s="705"/>
      <c r="C140" s="768" t="s">
        <v>155</v>
      </c>
      <c r="D140" s="707">
        <f>+D85-D134</f>
        <v>18771802</v>
      </c>
      <c r="E140" s="707">
        <f t="shared" ref="E140" si="56">+E85-E134</f>
        <v>0</v>
      </c>
      <c r="F140" s="707">
        <f t="shared" ref="F140:G140" si="57">+F85-F134</f>
        <v>18332709</v>
      </c>
      <c r="G140" s="707">
        <f t="shared" si="57"/>
        <v>18332709</v>
      </c>
      <c r="H140" s="707">
        <f t="shared" ref="H140:I140" si="58">+H85-H134</f>
        <v>19634842</v>
      </c>
      <c r="I140" s="707">
        <f t="shared" si="58"/>
        <v>9.934968596474917</v>
      </c>
    </row>
    <row r="142" spans="1:11" x14ac:dyDescent="0.3">
      <c r="D142" s="138">
        <f>D135-D86</f>
        <v>0</v>
      </c>
      <c r="E142" s="138">
        <f t="shared" ref="E142" si="59">E135-E86</f>
        <v>0</v>
      </c>
      <c r="F142" s="138">
        <f t="shared" ref="F142:G142" si="60">F135-F86</f>
        <v>0</v>
      </c>
      <c r="G142" s="138">
        <f t="shared" si="60"/>
        <v>0</v>
      </c>
      <c r="H142" s="138"/>
      <c r="I142" s="138"/>
    </row>
    <row r="143" spans="1:11" x14ac:dyDescent="0.3">
      <c r="H143" s="138"/>
      <c r="I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5" right="0.25" top="0.75" bottom="0.75" header="0.3" footer="0.3"/>
  <pageSetup paperSize="9" scale="63" fitToHeight="0" orientation="portrait" r:id="rId1"/>
  <headerFooter alignWithMargins="0">
    <oddHeader xml:space="preserve">&amp;C&amp;"Times New Roman CE,Félkövér"&amp;12SZAKADÁT KÖZSÉG ÖNKORMÁNYZATA
 2019. ÉVI KÖLTSÉGVETÉSÉNEK ÖSSZEVONT MÉRLEGE&amp;R&amp;"Times New Roman CE,Félkövér dőlt" 1.1. melléklet
</oddHeader>
  </headerFooter>
  <rowBreaks count="2" manualBreakCount="2">
    <brk id="56" max="8" man="1"/>
    <brk id="8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opLeftCell="A63" zoomScaleNormal="100" workbookViewId="0">
      <selection activeCell="G76" sqref="G76"/>
    </sheetView>
  </sheetViews>
  <sheetFormatPr defaultRowHeight="14.4" x14ac:dyDescent="0.3"/>
  <cols>
    <col min="1" max="1" width="4" bestFit="1" customWidth="1"/>
    <col min="2" max="2" width="16.33203125" bestFit="1" customWidth="1"/>
    <col min="3" max="3" width="69.6640625" style="314" customWidth="1"/>
    <col min="4" max="4" width="23.6640625" style="314" customWidth="1"/>
    <col min="5" max="5" width="10.6640625" bestFit="1" customWidth="1"/>
    <col min="6" max="6" width="9.6640625" bestFit="1" customWidth="1"/>
    <col min="7" max="7" width="11.33203125" bestFit="1" customWidth="1"/>
  </cols>
  <sheetData>
    <row r="1" spans="1:7" ht="27" x14ac:dyDescent="0.3">
      <c r="A1" s="307" t="s">
        <v>542</v>
      </c>
      <c r="B1" s="307" t="s">
        <v>543</v>
      </c>
      <c r="C1" s="307" t="s">
        <v>544</v>
      </c>
      <c r="D1" s="307" t="s">
        <v>545</v>
      </c>
      <c r="E1" s="308" t="s">
        <v>546</v>
      </c>
      <c r="F1" s="308" t="s">
        <v>547</v>
      </c>
      <c r="G1" s="308" t="s">
        <v>548</v>
      </c>
    </row>
    <row r="2" spans="1:7" ht="28.8" x14ac:dyDescent="0.3">
      <c r="A2" s="309" t="s">
        <v>549</v>
      </c>
      <c r="B2" s="310" t="s">
        <v>550</v>
      </c>
      <c r="C2" s="309" t="s">
        <v>551</v>
      </c>
      <c r="D2" s="309" t="s">
        <v>552</v>
      </c>
      <c r="E2" s="311">
        <v>4580000</v>
      </c>
      <c r="F2" s="311">
        <v>48.68</v>
      </c>
      <c r="G2" s="311">
        <v>222954400</v>
      </c>
    </row>
    <row r="3" spans="1:7" x14ac:dyDescent="0.3">
      <c r="A3" s="309" t="s">
        <v>553</v>
      </c>
      <c r="B3" s="310" t="s">
        <v>554</v>
      </c>
      <c r="C3" s="309" t="s">
        <v>555</v>
      </c>
      <c r="D3" s="309" t="s">
        <v>556</v>
      </c>
      <c r="E3" s="311" t="s">
        <v>557</v>
      </c>
      <c r="F3" s="311" t="s">
        <v>557</v>
      </c>
      <c r="G3" s="311">
        <v>222954400</v>
      </c>
    </row>
    <row r="4" spans="1:7" x14ac:dyDescent="0.3">
      <c r="A4" s="848" t="s">
        <v>558</v>
      </c>
      <c r="B4" s="848"/>
      <c r="C4" s="848"/>
      <c r="D4" s="309"/>
      <c r="E4" s="311"/>
      <c r="F4" s="311"/>
      <c r="G4" s="311"/>
    </row>
    <row r="5" spans="1:7" x14ac:dyDescent="0.3">
      <c r="A5" s="309" t="s">
        <v>246</v>
      </c>
      <c r="B5" s="310" t="s">
        <v>559</v>
      </c>
      <c r="C5" s="309" t="s">
        <v>560</v>
      </c>
      <c r="D5" s="309" t="s">
        <v>556</v>
      </c>
      <c r="E5" s="311" t="s">
        <v>557</v>
      </c>
      <c r="F5" s="311" t="s">
        <v>557</v>
      </c>
      <c r="G5" s="311">
        <v>79065356</v>
      </c>
    </row>
    <row r="6" spans="1:7" x14ac:dyDescent="0.3">
      <c r="A6" s="309" t="s">
        <v>561</v>
      </c>
      <c r="B6" s="310" t="s">
        <v>562</v>
      </c>
      <c r="C6" s="309" t="s">
        <v>563</v>
      </c>
      <c r="D6" s="309" t="s">
        <v>564</v>
      </c>
      <c r="E6" s="311">
        <v>22300</v>
      </c>
      <c r="F6" s="311" t="s">
        <v>557</v>
      </c>
      <c r="G6" s="311">
        <v>16669250</v>
      </c>
    </row>
    <row r="7" spans="1:7" x14ac:dyDescent="0.3">
      <c r="A7" s="309" t="s">
        <v>565</v>
      </c>
      <c r="B7" s="310" t="s">
        <v>566</v>
      </c>
      <c r="C7" s="309" t="s">
        <v>567</v>
      </c>
      <c r="D7" s="309" t="s">
        <v>568</v>
      </c>
      <c r="E7" s="311" t="s">
        <v>557</v>
      </c>
      <c r="F7" s="311" t="s">
        <v>557</v>
      </c>
      <c r="G7" s="311">
        <v>40520000</v>
      </c>
    </row>
    <row r="8" spans="1:7" x14ac:dyDescent="0.3">
      <c r="A8" s="309" t="s">
        <v>569</v>
      </c>
      <c r="B8" s="310" t="s">
        <v>570</v>
      </c>
      <c r="C8" s="309" t="s">
        <v>571</v>
      </c>
      <c r="D8" s="309" t="s">
        <v>572</v>
      </c>
      <c r="E8" s="311" t="s">
        <v>557</v>
      </c>
      <c r="F8" s="311" t="s">
        <v>557</v>
      </c>
      <c r="G8" s="311">
        <v>721656</v>
      </c>
    </row>
    <row r="9" spans="1:7" x14ac:dyDescent="0.3">
      <c r="A9" s="309" t="s">
        <v>573</v>
      </c>
      <c r="B9" s="310" t="s">
        <v>574</v>
      </c>
      <c r="C9" s="309" t="s">
        <v>575</v>
      </c>
      <c r="D9" s="309" t="s">
        <v>568</v>
      </c>
      <c r="E9" s="311" t="s">
        <v>557</v>
      </c>
      <c r="F9" s="311" t="s">
        <v>557</v>
      </c>
      <c r="G9" s="311">
        <v>21154450</v>
      </c>
    </row>
    <row r="10" spans="1:7" x14ac:dyDescent="0.3">
      <c r="A10" s="309" t="s">
        <v>576</v>
      </c>
      <c r="B10" s="310" t="s">
        <v>577</v>
      </c>
      <c r="C10" s="309" t="s">
        <v>578</v>
      </c>
      <c r="D10" s="309" t="s">
        <v>556</v>
      </c>
      <c r="E10" s="311" t="s">
        <v>557</v>
      </c>
      <c r="F10" s="311" t="s">
        <v>557</v>
      </c>
      <c r="G10" s="311">
        <v>29392723</v>
      </c>
    </row>
    <row r="11" spans="1:7" ht="28.8" x14ac:dyDescent="0.3">
      <c r="A11" s="309" t="s">
        <v>424</v>
      </c>
      <c r="B11" s="310" t="s">
        <v>579</v>
      </c>
      <c r="C11" s="309" t="s">
        <v>580</v>
      </c>
      <c r="D11" s="309" t="s">
        <v>556</v>
      </c>
      <c r="E11" s="311">
        <v>22300</v>
      </c>
      <c r="F11" s="311" t="s">
        <v>557</v>
      </c>
      <c r="G11" s="311">
        <v>0</v>
      </c>
    </row>
    <row r="12" spans="1:7" x14ac:dyDescent="0.3">
      <c r="A12" s="309" t="s">
        <v>425</v>
      </c>
      <c r="B12" s="310" t="s">
        <v>581</v>
      </c>
      <c r="C12" s="309" t="s">
        <v>582</v>
      </c>
      <c r="D12" s="309" t="s">
        <v>556</v>
      </c>
      <c r="E12" s="311" t="s">
        <v>557</v>
      </c>
      <c r="F12" s="311" t="s">
        <v>557</v>
      </c>
      <c r="G12" s="311">
        <v>7516617</v>
      </c>
    </row>
    <row r="13" spans="1:7" x14ac:dyDescent="0.3">
      <c r="A13" s="309" t="s">
        <v>583</v>
      </c>
      <c r="B13" s="310" t="s">
        <v>584</v>
      </c>
      <c r="C13" s="309" t="s">
        <v>585</v>
      </c>
      <c r="D13" s="309" t="s">
        <v>556</v>
      </c>
      <c r="E13" s="311" t="s">
        <v>557</v>
      </c>
      <c r="F13" s="311" t="s">
        <v>557</v>
      </c>
      <c r="G13" s="311">
        <v>721656</v>
      </c>
    </row>
    <row r="14" spans="1:7" x14ac:dyDescent="0.3">
      <c r="A14" s="309" t="s">
        <v>586</v>
      </c>
      <c r="B14" s="310" t="s">
        <v>587</v>
      </c>
      <c r="C14" s="309" t="s">
        <v>588</v>
      </c>
      <c r="D14" s="309" t="s">
        <v>556</v>
      </c>
      <c r="E14" s="311" t="s">
        <v>557</v>
      </c>
      <c r="F14" s="311" t="s">
        <v>557</v>
      </c>
      <c r="G14" s="311">
        <v>21154450</v>
      </c>
    </row>
    <row r="15" spans="1:7" x14ac:dyDescent="0.3">
      <c r="A15" s="309" t="s">
        <v>589</v>
      </c>
      <c r="B15" s="310" t="s">
        <v>590</v>
      </c>
      <c r="C15" s="309" t="s">
        <v>591</v>
      </c>
      <c r="D15" s="309" t="s">
        <v>592</v>
      </c>
      <c r="E15" s="311">
        <v>2700</v>
      </c>
      <c r="F15" s="311" t="s">
        <v>557</v>
      </c>
      <c r="G15" s="311">
        <v>36255600</v>
      </c>
    </row>
    <row r="16" spans="1:7" x14ac:dyDescent="0.3">
      <c r="A16" s="309" t="s">
        <v>593</v>
      </c>
      <c r="B16" s="310" t="s">
        <v>594</v>
      </c>
      <c r="C16" s="309" t="s">
        <v>595</v>
      </c>
      <c r="D16" s="309" t="s">
        <v>556</v>
      </c>
      <c r="E16" s="311">
        <v>2700</v>
      </c>
      <c r="F16" s="311" t="s">
        <v>557</v>
      </c>
      <c r="G16" s="311">
        <v>0</v>
      </c>
    </row>
    <row r="17" spans="1:7" x14ac:dyDescent="0.3">
      <c r="A17" s="309" t="s">
        <v>596</v>
      </c>
      <c r="B17" s="310" t="s">
        <v>597</v>
      </c>
      <c r="C17" s="309" t="s">
        <v>598</v>
      </c>
      <c r="D17" s="309" t="s">
        <v>599</v>
      </c>
      <c r="E17" s="311">
        <v>2550</v>
      </c>
      <c r="F17" s="311" t="s">
        <v>557</v>
      </c>
      <c r="G17" s="311">
        <v>918000</v>
      </c>
    </row>
    <row r="18" spans="1:7" x14ac:dyDescent="0.3">
      <c r="A18" s="309" t="s">
        <v>600</v>
      </c>
      <c r="B18" s="310" t="s">
        <v>601</v>
      </c>
      <c r="C18" s="309" t="s">
        <v>602</v>
      </c>
      <c r="D18" s="309" t="s">
        <v>556</v>
      </c>
      <c r="E18" s="311">
        <v>2550</v>
      </c>
      <c r="F18" s="311" t="s">
        <v>557</v>
      </c>
      <c r="G18" s="311">
        <v>0</v>
      </c>
    </row>
    <row r="19" spans="1:7" x14ac:dyDescent="0.3">
      <c r="A19" s="309" t="s">
        <v>603</v>
      </c>
      <c r="B19" s="310" t="s">
        <v>604</v>
      </c>
      <c r="C19" s="309" t="s">
        <v>605</v>
      </c>
      <c r="D19" s="309" t="s">
        <v>606</v>
      </c>
      <c r="E19" s="311">
        <v>1</v>
      </c>
      <c r="F19" s="311" t="s">
        <v>557</v>
      </c>
      <c r="G19" s="311">
        <v>516900</v>
      </c>
    </row>
    <row r="20" spans="1:7" x14ac:dyDescent="0.3">
      <c r="A20" s="309" t="s">
        <v>607</v>
      </c>
      <c r="B20" s="310" t="s">
        <v>608</v>
      </c>
      <c r="C20" s="309" t="s">
        <v>609</v>
      </c>
      <c r="D20" s="309" t="s">
        <v>556</v>
      </c>
      <c r="E20" s="311">
        <v>1</v>
      </c>
      <c r="F20" s="311" t="s">
        <v>557</v>
      </c>
      <c r="G20" s="311">
        <v>516900</v>
      </c>
    </row>
    <row r="21" spans="1:7" x14ac:dyDescent="0.3">
      <c r="A21" s="309" t="s">
        <v>610</v>
      </c>
      <c r="B21" s="310" t="s">
        <v>611</v>
      </c>
      <c r="C21" s="309" t="s">
        <v>612</v>
      </c>
      <c r="D21" s="309" t="s">
        <v>556</v>
      </c>
      <c r="E21" s="311" t="s">
        <v>557</v>
      </c>
      <c r="F21" s="311" t="s">
        <v>557</v>
      </c>
      <c r="G21" s="311">
        <v>86846233</v>
      </c>
    </row>
    <row r="22" spans="1:7" x14ac:dyDescent="0.3">
      <c r="A22" s="309" t="s">
        <v>613</v>
      </c>
      <c r="B22" s="310" t="s">
        <v>614</v>
      </c>
      <c r="C22" s="309" t="s">
        <v>615</v>
      </c>
      <c r="D22" s="309" t="s">
        <v>556</v>
      </c>
      <c r="E22" s="311" t="s">
        <v>557</v>
      </c>
      <c r="F22" s="311" t="s">
        <v>557</v>
      </c>
      <c r="G22" s="311">
        <v>0</v>
      </c>
    </row>
    <row r="23" spans="1:7" ht="28.8" x14ac:dyDescent="0.3">
      <c r="A23" s="309" t="s">
        <v>616</v>
      </c>
      <c r="B23" s="310" t="s">
        <v>617</v>
      </c>
      <c r="C23" s="309" t="s">
        <v>618</v>
      </c>
      <c r="D23" s="309" t="s">
        <v>556</v>
      </c>
      <c r="E23" s="311" t="s">
        <v>557</v>
      </c>
      <c r="F23" s="311" t="s">
        <v>557</v>
      </c>
      <c r="G23" s="311">
        <v>252864023</v>
      </c>
    </row>
    <row r="24" spans="1:7" x14ac:dyDescent="0.3">
      <c r="A24" s="309" t="s">
        <v>619</v>
      </c>
      <c r="B24" s="310" t="s">
        <v>620</v>
      </c>
      <c r="C24" s="309" t="s">
        <v>621</v>
      </c>
      <c r="D24" s="309" t="s">
        <v>556</v>
      </c>
      <c r="E24" s="311" t="s">
        <v>557</v>
      </c>
      <c r="F24" s="311" t="s">
        <v>557</v>
      </c>
      <c r="G24" s="311">
        <v>0</v>
      </c>
    </row>
    <row r="25" spans="1:7" x14ac:dyDescent="0.3">
      <c r="A25" s="309" t="s">
        <v>622</v>
      </c>
      <c r="B25" s="310" t="s">
        <v>623</v>
      </c>
      <c r="C25" s="309" t="s">
        <v>624</v>
      </c>
      <c r="D25" s="309" t="s">
        <v>556</v>
      </c>
      <c r="E25" s="311" t="s">
        <v>557</v>
      </c>
      <c r="F25" s="311" t="s">
        <v>557</v>
      </c>
      <c r="G25" s="311">
        <v>0</v>
      </c>
    </row>
    <row r="26" spans="1:7" x14ac:dyDescent="0.3">
      <c r="A26" s="309" t="s">
        <v>625</v>
      </c>
      <c r="B26" s="310" t="s">
        <v>626</v>
      </c>
      <c r="C26" s="309" t="s">
        <v>627</v>
      </c>
      <c r="D26" s="309" t="s">
        <v>628</v>
      </c>
      <c r="E26" s="311">
        <v>100</v>
      </c>
      <c r="F26" s="311">
        <v>0</v>
      </c>
      <c r="G26" s="311">
        <v>0</v>
      </c>
    </row>
    <row r="27" spans="1:7" x14ac:dyDescent="0.3">
      <c r="A27" s="309" t="s">
        <v>629</v>
      </c>
      <c r="B27" s="310" t="s">
        <v>630</v>
      </c>
      <c r="C27" s="309" t="s">
        <v>631</v>
      </c>
      <c r="D27" s="309" t="s">
        <v>632</v>
      </c>
      <c r="E27" s="311">
        <v>2</v>
      </c>
      <c r="F27" s="311">
        <v>0</v>
      </c>
      <c r="G27" s="311">
        <v>0</v>
      </c>
    </row>
    <row r="28" spans="1:7" x14ac:dyDescent="0.3">
      <c r="A28" s="309" t="s">
        <v>633</v>
      </c>
      <c r="B28" s="310" t="s">
        <v>634</v>
      </c>
      <c r="C28" s="309" t="s">
        <v>635</v>
      </c>
      <c r="D28" s="309" t="s">
        <v>556</v>
      </c>
      <c r="E28" s="311" t="s">
        <v>557</v>
      </c>
      <c r="F28" s="311">
        <v>0</v>
      </c>
      <c r="G28" s="311">
        <v>0</v>
      </c>
    </row>
    <row r="29" spans="1:7" x14ac:dyDescent="0.3">
      <c r="A29" s="309" t="s">
        <v>636</v>
      </c>
      <c r="B29" s="310" t="s">
        <v>637</v>
      </c>
      <c r="C29" s="309" t="s">
        <v>638</v>
      </c>
      <c r="D29" s="309" t="s">
        <v>556</v>
      </c>
      <c r="E29" s="311" t="s">
        <v>557</v>
      </c>
      <c r="F29" s="311">
        <v>0</v>
      </c>
      <c r="G29" s="311">
        <v>2048700</v>
      </c>
    </row>
    <row r="30" spans="1:7" x14ac:dyDescent="0.3">
      <c r="A30" s="307" t="s">
        <v>639</v>
      </c>
      <c r="B30" s="312" t="s">
        <v>640</v>
      </c>
      <c r="C30" s="307" t="s">
        <v>641</v>
      </c>
      <c r="D30" s="307" t="s">
        <v>556</v>
      </c>
      <c r="E30" s="313" t="s">
        <v>557</v>
      </c>
      <c r="F30" s="313" t="s">
        <v>557</v>
      </c>
      <c r="G30" s="313">
        <v>254912723</v>
      </c>
    </row>
    <row r="31" spans="1:7" x14ac:dyDescent="0.3">
      <c r="A31" s="309"/>
      <c r="B31" s="310"/>
      <c r="C31" s="309"/>
      <c r="D31" s="309"/>
      <c r="E31" s="311"/>
      <c r="F31" s="311"/>
      <c r="G31" s="311"/>
    </row>
    <row r="32" spans="1:7" x14ac:dyDescent="0.3">
      <c r="A32" s="848" t="s">
        <v>642</v>
      </c>
      <c r="B32" s="848"/>
      <c r="C32" s="848"/>
      <c r="D32" s="309"/>
      <c r="E32" s="311"/>
      <c r="F32" s="311"/>
      <c r="G32" s="311"/>
    </row>
    <row r="33" spans="1:7" x14ac:dyDescent="0.3">
      <c r="A33" s="848" t="s">
        <v>643</v>
      </c>
      <c r="B33" s="848"/>
      <c r="C33" s="848"/>
      <c r="D33" s="309"/>
      <c r="E33" s="311"/>
      <c r="F33" s="311"/>
      <c r="G33" s="311"/>
    </row>
    <row r="34" spans="1:7" x14ac:dyDescent="0.3">
      <c r="A34" s="309" t="s">
        <v>644</v>
      </c>
      <c r="B34" s="310" t="s">
        <v>645</v>
      </c>
      <c r="C34" s="309" t="s">
        <v>646</v>
      </c>
      <c r="D34" s="309" t="s">
        <v>592</v>
      </c>
      <c r="E34" s="311">
        <v>4419000</v>
      </c>
      <c r="F34" s="311">
        <v>42.6</v>
      </c>
      <c r="G34" s="311">
        <v>125499600</v>
      </c>
    </row>
    <row r="35" spans="1:7" ht="28.8" x14ac:dyDescent="0.3">
      <c r="A35" s="309" t="s">
        <v>647</v>
      </c>
      <c r="B35" s="310" t="s">
        <v>648</v>
      </c>
      <c r="C35" s="309" t="s">
        <v>649</v>
      </c>
      <c r="D35" s="309" t="s">
        <v>592</v>
      </c>
      <c r="E35" s="311">
        <v>2205000</v>
      </c>
      <c r="F35" s="311">
        <v>29</v>
      </c>
      <c r="G35" s="311">
        <v>42630000</v>
      </c>
    </row>
    <row r="36" spans="1:7" ht="28.8" x14ac:dyDescent="0.3">
      <c r="A36" s="309" t="s">
        <v>650</v>
      </c>
      <c r="B36" s="310" t="s">
        <v>651</v>
      </c>
      <c r="C36" s="309" t="s">
        <v>652</v>
      </c>
      <c r="D36" s="309" t="s">
        <v>592</v>
      </c>
      <c r="E36" s="311">
        <v>4419000</v>
      </c>
      <c r="F36" s="311">
        <v>0</v>
      </c>
      <c r="G36" s="311">
        <v>0</v>
      </c>
    </row>
    <row r="37" spans="1:7" x14ac:dyDescent="0.3">
      <c r="A37" s="848" t="s">
        <v>653</v>
      </c>
      <c r="B37" s="848"/>
      <c r="C37" s="848"/>
      <c r="D37" s="309"/>
      <c r="E37" s="311"/>
      <c r="F37" s="311"/>
      <c r="G37" s="311"/>
    </row>
    <row r="38" spans="1:7" x14ac:dyDescent="0.3">
      <c r="A38" s="309" t="s">
        <v>654</v>
      </c>
      <c r="B38" s="310" t="s">
        <v>655</v>
      </c>
      <c r="C38" s="309" t="s">
        <v>646</v>
      </c>
      <c r="D38" s="309" t="s">
        <v>592</v>
      </c>
      <c r="E38" s="311">
        <v>2209500</v>
      </c>
      <c r="F38" s="311">
        <v>0</v>
      </c>
      <c r="G38" s="311">
        <v>0</v>
      </c>
    </row>
    <row r="39" spans="1:7" ht="28.8" x14ac:dyDescent="0.3">
      <c r="A39" s="309" t="s">
        <v>656</v>
      </c>
      <c r="B39" s="310" t="s">
        <v>657</v>
      </c>
      <c r="C39" s="309" t="s">
        <v>649</v>
      </c>
      <c r="D39" s="309" t="s">
        <v>592</v>
      </c>
      <c r="E39" s="311">
        <v>1102500</v>
      </c>
      <c r="F39" s="311">
        <v>0</v>
      </c>
      <c r="G39" s="311">
        <v>0</v>
      </c>
    </row>
    <row r="40" spans="1:7" ht="28.8" x14ac:dyDescent="0.3">
      <c r="A40" s="309" t="s">
        <v>658</v>
      </c>
      <c r="B40" s="310" t="s">
        <v>659</v>
      </c>
      <c r="C40" s="309" t="s">
        <v>652</v>
      </c>
      <c r="D40" s="309" t="s">
        <v>592</v>
      </c>
      <c r="E40" s="311">
        <v>2209500</v>
      </c>
      <c r="F40" s="311">
        <v>0</v>
      </c>
      <c r="G40" s="311">
        <v>0</v>
      </c>
    </row>
    <row r="41" spans="1:7" x14ac:dyDescent="0.3">
      <c r="A41" s="848" t="s">
        <v>660</v>
      </c>
      <c r="B41" s="848"/>
      <c r="C41" s="848"/>
      <c r="D41" s="309"/>
      <c r="E41" s="311"/>
      <c r="F41" s="311"/>
      <c r="G41" s="311"/>
    </row>
    <row r="42" spans="1:7" x14ac:dyDescent="0.3">
      <c r="A42" s="309" t="s">
        <v>661</v>
      </c>
      <c r="B42" s="310" t="s">
        <v>662</v>
      </c>
      <c r="C42" s="309" t="s">
        <v>646</v>
      </c>
      <c r="D42" s="309" t="s">
        <v>592</v>
      </c>
      <c r="E42" s="311">
        <v>4419000</v>
      </c>
      <c r="F42" s="311">
        <v>40.6</v>
      </c>
      <c r="G42" s="311">
        <v>59803800</v>
      </c>
    </row>
    <row r="43" spans="1:7" ht="28.8" x14ac:dyDescent="0.3">
      <c r="A43" s="309" t="s">
        <v>663</v>
      </c>
      <c r="B43" s="310" t="s">
        <v>664</v>
      </c>
      <c r="C43" s="309" t="s">
        <v>649</v>
      </c>
      <c r="D43" s="309" t="s">
        <v>592</v>
      </c>
      <c r="E43" s="311">
        <v>2205000</v>
      </c>
      <c r="F43" s="311">
        <v>29</v>
      </c>
      <c r="G43" s="311">
        <v>21315000</v>
      </c>
    </row>
    <row r="44" spans="1:7" ht="28.8" x14ac:dyDescent="0.3">
      <c r="A44" s="309" t="s">
        <v>665</v>
      </c>
      <c r="B44" s="310" t="s">
        <v>666</v>
      </c>
      <c r="C44" s="309" t="s">
        <v>652</v>
      </c>
      <c r="D44" s="309" t="s">
        <v>592</v>
      </c>
      <c r="E44" s="311">
        <v>4419000</v>
      </c>
      <c r="F44" s="311">
        <v>0</v>
      </c>
      <c r="G44" s="311">
        <v>0</v>
      </c>
    </row>
    <row r="45" spans="1:7" x14ac:dyDescent="0.3">
      <c r="A45" s="848" t="s">
        <v>667</v>
      </c>
      <c r="B45" s="848"/>
      <c r="C45" s="848"/>
      <c r="D45" s="309"/>
      <c r="E45" s="311"/>
      <c r="F45" s="311"/>
      <c r="G45" s="311"/>
    </row>
    <row r="46" spans="1:7" x14ac:dyDescent="0.3">
      <c r="A46" s="309" t="s">
        <v>668</v>
      </c>
      <c r="B46" s="310" t="s">
        <v>669</v>
      </c>
      <c r="C46" s="309" t="s">
        <v>646</v>
      </c>
      <c r="D46" s="309" t="s">
        <v>592</v>
      </c>
      <c r="E46" s="311">
        <v>2209500</v>
      </c>
      <c r="F46" s="311">
        <v>0</v>
      </c>
      <c r="G46" s="311">
        <v>0</v>
      </c>
    </row>
    <row r="47" spans="1:7" ht="28.8" x14ac:dyDescent="0.3">
      <c r="A47" s="309" t="s">
        <v>670</v>
      </c>
      <c r="B47" s="310" t="s">
        <v>671</v>
      </c>
      <c r="C47" s="309" t="s">
        <v>649</v>
      </c>
      <c r="D47" s="309" t="s">
        <v>592</v>
      </c>
      <c r="E47" s="311">
        <v>1102500</v>
      </c>
      <c r="F47" s="311">
        <v>0</v>
      </c>
      <c r="G47" s="311">
        <v>0</v>
      </c>
    </row>
    <row r="48" spans="1:7" ht="28.8" x14ac:dyDescent="0.3">
      <c r="A48" s="309" t="s">
        <v>672</v>
      </c>
      <c r="B48" s="310" t="s">
        <v>673</v>
      </c>
      <c r="C48" s="309" t="s">
        <v>652</v>
      </c>
      <c r="D48" s="309" t="s">
        <v>592</v>
      </c>
      <c r="E48" s="311">
        <v>2209500</v>
      </c>
      <c r="F48" s="311">
        <v>0</v>
      </c>
      <c r="G48" s="311">
        <v>0</v>
      </c>
    </row>
    <row r="49" spans="1:7" x14ac:dyDescent="0.3">
      <c r="A49" s="848" t="s">
        <v>674</v>
      </c>
      <c r="B49" s="848"/>
      <c r="C49" s="848"/>
      <c r="D49" s="309"/>
      <c r="E49" s="311"/>
      <c r="F49" s="311"/>
      <c r="G49" s="311"/>
    </row>
    <row r="50" spans="1:7" x14ac:dyDescent="0.3">
      <c r="A50" s="309" t="s">
        <v>675</v>
      </c>
      <c r="B50" s="310" t="s">
        <v>676</v>
      </c>
      <c r="C50" s="309" t="s">
        <v>677</v>
      </c>
      <c r="D50" s="309" t="s">
        <v>592</v>
      </c>
      <c r="E50" s="311">
        <v>81700</v>
      </c>
      <c r="F50" s="311">
        <v>483</v>
      </c>
      <c r="G50" s="311">
        <v>26307400</v>
      </c>
    </row>
    <row r="51" spans="1:7" x14ac:dyDescent="0.3">
      <c r="A51" s="309" t="s">
        <v>678</v>
      </c>
      <c r="B51" s="310" t="s">
        <v>679</v>
      </c>
      <c r="C51" s="309" t="s">
        <v>680</v>
      </c>
      <c r="D51" s="309" t="s">
        <v>592</v>
      </c>
      <c r="E51" s="311">
        <v>40850</v>
      </c>
      <c r="F51" s="311">
        <v>0</v>
      </c>
      <c r="G51" s="311">
        <v>0</v>
      </c>
    </row>
    <row r="52" spans="1:7" x14ac:dyDescent="0.3">
      <c r="A52" s="309" t="s">
        <v>681</v>
      </c>
      <c r="B52" s="310" t="s">
        <v>682</v>
      </c>
      <c r="C52" s="309" t="s">
        <v>677</v>
      </c>
      <c r="D52" s="309" t="s">
        <v>592</v>
      </c>
      <c r="E52" s="311">
        <v>81700</v>
      </c>
      <c r="F52" s="311">
        <v>467</v>
      </c>
      <c r="G52" s="311">
        <v>12717967</v>
      </c>
    </row>
    <row r="53" spans="1:7" x14ac:dyDescent="0.3">
      <c r="A53" s="309" t="s">
        <v>683</v>
      </c>
      <c r="B53" s="310" t="s">
        <v>684</v>
      </c>
      <c r="C53" s="309" t="s">
        <v>680</v>
      </c>
      <c r="D53" s="309" t="s">
        <v>592</v>
      </c>
      <c r="E53" s="311">
        <v>40850</v>
      </c>
      <c r="F53" s="311">
        <v>0</v>
      </c>
      <c r="G53" s="311">
        <v>0</v>
      </c>
    </row>
    <row r="54" spans="1:7" x14ac:dyDescent="0.3">
      <c r="A54" s="848" t="s">
        <v>685</v>
      </c>
      <c r="B54" s="848"/>
      <c r="C54" s="848"/>
      <c r="D54" s="309"/>
      <c r="E54" s="311"/>
      <c r="F54" s="311"/>
      <c r="G54" s="311"/>
    </row>
    <row r="55" spans="1:7" x14ac:dyDescent="0.3">
      <c r="A55" s="309" t="s">
        <v>686</v>
      </c>
      <c r="B55" s="310" t="s">
        <v>687</v>
      </c>
      <c r="C55" s="309" t="s">
        <v>688</v>
      </c>
      <c r="D55" s="309" t="s">
        <v>592</v>
      </c>
      <c r="E55" s="311">
        <v>189000</v>
      </c>
      <c r="F55" s="311">
        <v>0</v>
      </c>
      <c r="G55" s="311">
        <v>0</v>
      </c>
    </row>
    <row r="56" spans="1:7" x14ac:dyDescent="0.3">
      <c r="A56" s="309" t="s">
        <v>689</v>
      </c>
      <c r="B56" s="310" t="s">
        <v>690</v>
      </c>
      <c r="C56" s="309" t="s">
        <v>691</v>
      </c>
      <c r="D56" s="309" t="s">
        <v>592</v>
      </c>
      <c r="E56" s="311">
        <v>189000</v>
      </c>
      <c r="F56" s="311">
        <v>0</v>
      </c>
      <c r="G56" s="311">
        <v>0</v>
      </c>
    </row>
    <row r="57" spans="1:7" x14ac:dyDescent="0.3">
      <c r="A57" s="848" t="s">
        <v>692</v>
      </c>
      <c r="B57" s="848"/>
      <c r="C57" s="848"/>
      <c r="D57" s="309"/>
      <c r="E57" s="311"/>
      <c r="F57" s="311"/>
      <c r="G57" s="311"/>
    </row>
    <row r="58" spans="1:7" x14ac:dyDescent="0.3">
      <c r="A58" s="848" t="s">
        <v>677</v>
      </c>
      <c r="B58" s="848"/>
      <c r="C58" s="848"/>
      <c r="D58" s="309"/>
      <c r="E58" s="311"/>
      <c r="F58" s="311"/>
      <c r="G58" s="311"/>
    </row>
    <row r="59" spans="1:7" ht="28.8" x14ac:dyDescent="0.3">
      <c r="A59" s="309" t="s">
        <v>693</v>
      </c>
      <c r="B59" s="310" t="s">
        <v>694</v>
      </c>
      <c r="C59" s="309" t="s">
        <v>695</v>
      </c>
      <c r="D59" s="309" t="s">
        <v>592</v>
      </c>
      <c r="E59" s="311">
        <v>401000</v>
      </c>
      <c r="F59" s="311">
        <v>7</v>
      </c>
      <c r="G59" s="311">
        <v>2807000</v>
      </c>
    </row>
    <row r="60" spans="1:7" ht="43.2" x14ac:dyDescent="0.3">
      <c r="A60" s="309" t="s">
        <v>696</v>
      </c>
      <c r="B60" s="310" t="s">
        <v>697</v>
      </c>
      <c r="C60" s="309" t="s">
        <v>698</v>
      </c>
      <c r="D60" s="309" t="s">
        <v>592</v>
      </c>
      <c r="E60" s="311">
        <v>367584</v>
      </c>
      <c r="F60" s="311">
        <v>1</v>
      </c>
      <c r="G60" s="311">
        <v>367584</v>
      </c>
    </row>
    <row r="61" spans="1:7" ht="28.8" x14ac:dyDescent="0.3">
      <c r="A61" s="309" t="s">
        <v>699</v>
      </c>
      <c r="B61" s="310" t="s">
        <v>700</v>
      </c>
      <c r="C61" s="309" t="s">
        <v>701</v>
      </c>
      <c r="D61" s="309" t="s">
        <v>592</v>
      </c>
      <c r="E61" s="311">
        <v>1463000</v>
      </c>
      <c r="F61" s="311">
        <v>1</v>
      </c>
      <c r="G61" s="311">
        <v>1463000</v>
      </c>
    </row>
    <row r="62" spans="1:7" ht="43.2" x14ac:dyDescent="0.3">
      <c r="A62" s="309" t="s">
        <v>702</v>
      </c>
      <c r="B62" s="310" t="s">
        <v>703</v>
      </c>
      <c r="C62" s="309" t="s">
        <v>704</v>
      </c>
      <c r="D62" s="309" t="s">
        <v>592</v>
      </c>
      <c r="E62" s="311">
        <v>1341084</v>
      </c>
      <c r="F62" s="311">
        <v>0</v>
      </c>
      <c r="G62" s="311">
        <v>0</v>
      </c>
    </row>
    <row r="63" spans="1:7" ht="28.8" x14ac:dyDescent="0.3">
      <c r="A63" s="309" t="s">
        <v>705</v>
      </c>
      <c r="B63" s="310" t="s">
        <v>706</v>
      </c>
      <c r="C63" s="309" t="s">
        <v>707</v>
      </c>
      <c r="D63" s="309" t="s">
        <v>592</v>
      </c>
      <c r="E63" s="311">
        <v>439000</v>
      </c>
      <c r="F63" s="311">
        <v>0</v>
      </c>
      <c r="G63" s="311">
        <v>0</v>
      </c>
    </row>
    <row r="64" spans="1:7" ht="43.2" x14ac:dyDescent="0.3">
      <c r="A64" s="309" t="s">
        <v>708</v>
      </c>
      <c r="B64" s="310" t="s">
        <v>709</v>
      </c>
      <c r="C64" s="309" t="s">
        <v>710</v>
      </c>
      <c r="D64" s="309" t="s">
        <v>592</v>
      </c>
      <c r="E64" s="311">
        <v>402418</v>
      </c>
      <c r="F64" s="311">
        <v>0</v>
      </c>
      <c r="G64" s="311">
        <v>0</v>
      </c>
    </row>
    <row r="65" spans="1:7" ht="43.2" x14ac:dyDescent="0.3">
      <c r="A65" s="309" t="s">
        <v>711</v>
      </c>
      <c r="B65" s="310" t="s">
        <v>712</v>
      </c>
      <c r="C65" s="309" t="s">
        <v>713</v>
      </c>
      <c r="D65" s="309" t="s">
        <v>592</v>
      </c>
      <c r="E65" s="311">
        <v>1611000</v>
      </c>
      <c r="F65" s="311">
        <v>0</v>
      </c>
      <c r="G65" s="311">
        <v>0</v>
      </c>
    </row>
    <row r="66" spans="1:7" ht="43.2" x14ac:dyDescent="0.3">
      <c r="A66" s="309" t="s">
        <v>714</v>
      </c>
      <c r="B66" s="310" t="s">
        <v>715</v>
      </c>
      <c r="C66" s="309" t="s">
        <v>716</v>
      </c>
      <c r="D66" s="309" t="s">
        <v>592</v>
      </c>
      <c r="E66" s="311">
        <v>1476750</v>
      </c>
      <c r="F66" s="311">
        <v>0</v>
      </c>
      <c r="G66" s="311">
        <v>0</v>
      </c>
    </row>
    <row r="67" spans="1:7" x14ac:dyDescent="0.3">
      <c r="A67" s="848" t="s">
        <v>680</v>
      </c>
      <c r="B67" s="848"/>
      <c r="C67" s="848"/>
      <c r="D67" s="309"/>
      <c r="E67" s="311"/>
      <c r="F67" s="311"/>
      <c r="G67" s="311"/>
    </row>
    <row r="68" spans="1:7" ht="28.8" x14ac:dyDescent="0.3">
      <c r="A68" s="309" t="s">
        <v>717</v>
      </c>
      <c r="B68" s="310" t="s">
        <v>718</v>
      </c>
      <c r="C68" s="309" t="s">
        <v>695</v>
      </c>
      <c r="D68" s="309" t="s">
        <v>592</v>
      </c>
      <c r="E68" s="311">
        <v>200500</v>
      </c>
      <c r="F68" s="311">
        <v>0</v>
      </c>
      <c r="G68" s="311">
        <v>0</v>
      </c>
    </row>
    <row r="69" spans="1:7" ht="43.2" x14ac:dyDescent="0.3">
      <c r="A69" s="309" t="s">
        <v>719</v>
      </c>
      <c r="B69" s="310" t="s">
        <v>720</v>
      </c>
      <c r="C69" s="309" t="s">
        <v>698</v>
      </c>
      <c r="D69" s="309" t="s">
        <v>592</v>
      </c>
      <c r="E69" s="311">
        <v>183792</v>
      </c>
      <c r="F69" s="311">
        <v>0</v>
      </c>
      <c r="G69" s="311">
        <v>0</v>
      </c>
    </row>
    <row r="70" spans="1:7" ht="28.8" x14ac:dyDescent="0.3">
      <c r="A70" s="309" t="s">
        <v>721</v>
      </c>
      <c r="B70" s="310" t="s">
        <v>722</v>
      </c>
      <c r="C70" s="309" t="s">
        <v>701</v>
      </c>
      <c r="D70" s="309" t="s">
        <v>592</v>
      </c>
      <c r="E70" s="311">
        <v>731500</v>
      </c>
      <c r="F70" s="311">
        <v>0</v>
      </c>
      <c r="G70" s="311">
        <v>0</v>
      </c>
    </row>
    <row r="71" spans="1:7" ht="43.2" x14ac:dyDescent="0.3">
      <c r="A71" s="309" t="s">
        <v>723</v>
      </c>
      <c r="B71" s="310" t="s">
        <v>724</v>
      </c>
      <c r="C71" s="309" t="s">
        <v>704</v>
      </c>
      <c r="D71" s="309" t="s">
        <v>592</v>
      </c>
      <c r="E71" s="311">
        <v>670542</v>
      </c>
      <c r="F71" s="311">
        <v>0</v>
      </c>
      <c r="G71" s="311">
        <v>0</v>
      </c>
    </row>
    <row r="72" spans="1:7" ht="28.8" x14ac:dyDescent="0.3">
      <c r="A72" s="309" t="s">
        <v>725</v>
      </c>
      <c r="B72" s="310" t="s">
        <v>726</v>
      </c>
      <c r="C72" s="309" t="s">
        <v>707</v>
      </c>
      <c r="D72" s="309" t="s">
        <v>592</v>
      </c>
      <c r="E72" s="311">
        <v>219500</v>
      </c>
      <c r="F72" s="311">
        <v>0</v>
      </c>
      <c r="G72" s="311">
        <v>0</v>
      </c>
    </row>
    <row r="73" spans="1:7" ht="43.2" x14ac:dyDescent="0.3">
      <c r="A73" s="309" t="s">
        <v>727</v>
      </c>
      <c r="B73" s="310" t="s">
        <v>728</v>
      </c>
      <c r="C73" s="309" t="s">
        <v>710</v>
      </c>
      <c r="D73" s="309" t="s">
        <v>592</v>
      </c>
      <c r="E73" s="311">
        <v>201209</v>
      </c>
      <c r="F73" s="311">
        <v>0</v>
      </c>
      <c r="G73" s="311">
        <v>0</v>
      </c>
    </row>
    <row r="74" spans="1:7" ht="43.2" x14ac:dyDescent="0.3">
      <c r="A74" s="309" t="s">
        <v>729</v>
      </c>
      <c r="B74" s="310" t="s">
        <v>730</v>
      </c>
      <c r="C74" s="309" t="s">
        <v>713</v>
      </c>
      <c r="D74" s="309" t="s">
        <v>592</v>
      </c>
      <c r="E74" s="311">
        <v>805500</v>
      </c>
      <c r="F74" s="311">
        <v>0</v>
      </c>
      <c r="G74" s="311">
        <v>0</v>
      </c>
    </row>
    <row r="75" spans="1:7" ht="43.2" x14ac:dyDescent="0.3">
      <c r="A75" s="309" t="s">
        <v>731</v>
      </c>
      <c r="B75" s="310" t="s">
        <v>732</v>
      </c>
      <c r="C75" s="309" t="s">
        <v>716</v>
      </c>
      <c r="D75" s="309" t="s">
        <v>592</v>
      </c>
      <c r="E75" s="311">
        <v>738375</v>
      </c>
      <c r="F75" s="311">
        <v>0</v>
      </c>
      <c r="G75" s="311">
        <v>0</v>
      </c>
    </row>
    <row r="76" spans="1:7" x14ac:dyDescent="0.3">
      <c r="A76" s="307" t="s">
        <v>733</v>
      </c>
      <c r="B76" s="312" t="s">
        <v>734</v>
      </c>
      <c r="C76" s="307" t="s">
        <v>735</v>
      </c>
      <c r="D76" s="307" t="s">
        <v>556</v>
      </c>
      <c r="E76" s="313" t="s">
        <v>557</v>
      </c>
      <c r="F76" s="313" t="s">
        <v>557</v>
      </c>
      <c r="G76" s="313">
        <v>292911351</v>
      </c>
    </row>
    <row r="77" spans="1:7" x14ac:dyDescent="0.3">
      <c r="A77" s="309"/>
      <c r="B77" s="310"/>
      <c r="C77" s="309"/>
      <c r="D77" s="309"/>
      <c r="E77" s="311"/>
      <c r="F77" s="311"/>
      <c r="G77" s="311"/>
    </row>
    <row r="78" spans="1:7" x14ac:dyDescent="0.3">
      <c r="A78" s="309" t="s">
        <v>736</v>
      </c>
      <c r="B78" s="310" t="s">
        <v>737</v>
      </c>
      <c r="C78" s="309" t="s">
        <v>738</v>
      </c>
      <c r="D78" s="309" t="s">
        <v>556</v>
      </c>
      <c r="E78" s="311" t="s">
        <v>557</v>
      </c>
      <c r="F78" s="311" t="s">
        <v>557</v>
      </c>
      <c r="G78" s="311">
        <v>44904000</v>
      </c>
    </row>
    <row r="79" spans="1:7" x14ac:dyDescent="0.3">
      <c r="A79" s="848" t="s">
        <v>739</v>
      </c>
      <c r="B79" s="848"/>
      <c r="C79" s="848"/>
      <c r="D79" s="309"/>
      <c r="E79" s="311"/>
      <c r="F79" s="311"/>
      <c r="G79" s="311"/>
    </row>
    <row r="80" spans="1:7" x14ac:dyDescent="0.3">
      <c r="A80" s="309" t="s">
        <v>740</v>
      </c>
      <c r="B80" s="310" t="s">
        <v>741</v>
      </c>
      <c r="C80" s="309" t="s">
        <v>742</v>
      </c>
      <c r="D80" s="309" t="s">
        <v>743</v>
      </c>
      <c r="E80" s="311">
        <v>3400000</v>
      </c>
      <c r="F80" s="311">
        <v>38080000</v>
      </c>
      <c r="G80" s="311">
        <v>38080000</v>
      </c>
    </row>
    <row r="81" spans="1:7" x14ac:dyDescent="0.3">
      <c r="A81" s="309" t="s">
        <v>744</v>
      </c>
      <c r="B81" s="310" t="s">
        <v>745</v>
      </c>
      <c r="C81" s="309" t="s">
        <v>746</v>
      </c>
      <c r="D81" s="309" t="s">
        <v>743</v>
      </c>
      <c r="E81" s="311">
        <v>3300000</v>
      </c>
      <c r="F81" s="311">
        <v>15180000</v>
      </c>
      <c r="G81" s="311">
        <v>15180000</v>
      </c>
    </row>
    <row r="82" spans="1:7" x14ac:dyDescent="0.3">
      <c r="A82" s="309" t="s">
        <v>747</v>
      </c>
      <c r="B82" s="310" t="s">
        <v>748</v>
      </c>
      <c r="C82" s="309" t="s">
        <v>749</v>
      </c>
      <c r="D82" s="309" t="s">
        <v>592</v>
      </c>
      <c r="E82" s="311">
        <v>55360</v>
      </c>
      <c r="F82" s="311">
        <v>95</v>
      </c>
      <c r="G82" s="311">
        <v>5259200</v>
      </c>
    </row>
    <row r="83" spans="1:7" x14ac:dyDescent="0.3">
      <c r="A83" s="309" t="s">
        <v>750</v>
      </c>
      <c r="B83" s="310" t="s">
        <v>751</v>
      </c>
      <c r="C83" s="309" t="s">
        <v>752</v>
      </c>
      <c r="D83" s="309" t="s">
        <v>592</v>
      </c>
      <c r="E83" s="311">
        <v>60896</v>
      </c>
      <c r="F83" s="311">
        <v>0</v>
      </c>
      <c r="G83" s="311">
        <v>0</v>
      </c>
    </row>
    <row r="84" spans="1:7" x14ac:dyDescent="0.3">
      <c r="A84" s="309" t="s">
        <v>753</v>
      </c>
      <c r="B84" s="310" t="s">
        <v>754</v>
      </c>
      <c r="C84" s="309" t="s">
        <v>755</v>
      </c>
      <c r="D84" s="309" t="s">
        <v>592</v>
      </c>
      <c r="E84" s="311">
        <v>25000</v>
      </c>
      <c r="F84" s="311">
        <v>0</v>
      </c>
      <c r="G84" s="311">
        <v>0</v>
      </c>
    </row>
    <row r="85" spans="1:7" x14ac:dyDescent="0.3">
      <c r="A85" s="309" t="s">
        <v>756</v>
      </c>
      <c r="B85" s="310" t="s">
        <v>757</v>
      </c>
      <c r="C85" s="309" t="s">
        <v>758</v>
      </c>
      <c r="D85" s="309" t="s">
        <v>592</v>
      </c>
      <c r="E85" s="311">
        <v>330000</v>
      </c>
      <c r="F85" s="311">
        <v>0</v>
      </c>
      <c r="G85" s="311">
        <v>0</v>
      </c>
    </row>
    <row r="86" spans="1:7" x14ac:dyDescent="0.3">
      <c r="A86" s="309" t="s">
        <v>759</v>
      </c>
      <c r="B86" s="310" t="s">
        <v>760</v>
      </c>
      <c r="C86" s="309" t="s">
        <v>761</v>
      </c>
      <c r="D86" s="309" t="s">
        <v>592</v>
      </c>
      <c r="E86" s="311">
        <v>429000</v>
      </c>
      <c r="F86" s="311">
        <v>60</v>
      </c>
      <c r="G86" s="311">
        <v>25740000</v>
      </c>
    </row>
    <row r="87" spans="1:7" x14ac:dyDescent="0.3">
      <c r="A87" s="309" t="s">
        <v>762</v>
      </c>
      <c r="B87" s="310" t="s">
        <v>763</v>
      </c>
      <c r="C87" s="309" t="s">
        <v>764</v>
      </c>
      <c r="D87" s="309" t="s">
        <v>765</v>
      </c>
      <c r="E87" s="311">
        <v>3100000</v>
      </c>
      <c r="F87" s="311">
        <v>12</v>
      </c>
      <c r="G87" s="311">
        <v>3100000</v>
      </c>
    </row>
    <row r="88" spans="1:7" x14ac:dyDescent="0.3">
      <c r="A88" s="848" t="s">
        <v>766</v>
      </c>
      <c r="B88" s="848"/>
      <c r="C88" s="848"/>
      <c r="D88" s="309"/>
      <c r="E88" s="311"/>
      <c r="F88" s="311"/>
      <c r="G88" s="311"/>
    </row>
    <row r="89" spans="1:7" x14ac:dyDescent="0.3">
      <c r="A89" s="309" t="s">
        <v>767</v>
      </c>
      <c r="B89" s="310" t="s">
        <v>768</v>
      </c>
      <c r="C89" s="309" t="s">
        <v>769</v>
      </c>
      <c r="D89" s="309" t="s">
        <v>592</v>
      </c>
      <c r="E89" s="311">
        <v>109000</v>
      </c>
      <c r="F89" s="311">
        <v>63</v>
      </c>
      <c r="G89" s="311">
        <v>6867000</v>
      </c>
    </row>
    <row r="90" spans="1:7" x14ac:dyDescent="0.3">
      <c r="A90" s="309" t="s">
        <v>770</v>
      </c>
      <c r="B90" s="310" t="s">
        <v>771</v>
      </c>
      <c r="C90" s="309" t="s">
        <v>772</v>
      </c>
      <c r="D90" s="309" t="s">
        <v>592</v>
      </c>
      <c r="E90" s="311">
        <v>163500</v>
      </c>
      <c r="F90" s="311">
        <v>0</v>
      </c>
      <c r="G90" s="311">
        <v>0</v>
      </c>
    </row>
    <row r="91" spans="1:7" ht="28.8" x14ac:dyDescent="0.3">
      <c r="A91" s="309" t="s">
        <v>773</v>
      </c>
      <c r="B91" s="310" t="s">
        <v>774</v>
      </c>
      <c r="C91" s="309" t="s">
        <v>775</v>
      </c>
      <c r="D91" s="309" t="s">
        <v>592</v>
      </c>
      <c r="E91" s="311">
        <v>43600</v>
      </c>
      <c r="F91" s="311">
        <v>0</v>
      </c>
      <c r="G91" s="311">
        <v>0</v>
      </c>
    </row>
    <row r="92" spans="1:7" ht="28.8" x14ac:dyDescent="0.3">
      <c r="A92" s="309" t="s">
        <v>776</v>
      </c>
      <c r="B92" s="310" t="s">
        <v>777</v>
      </c>
      <c r="C92" s="309" t="s">
        <v>778</v>
      </c>
      <c r="D92" s="309" t="s">
        <v>592</v>
      </c>
      <c r="E92" s="311">
        <v>65400</v>
      </c>
      <c r="F92" s="311">
        <v>0</v>
      </c>
      <c r="G92" s="311">
        <v>0</v>
      </c>
    </row>
    <row r="93" spans="1:7" x14ac:dyDescent="0.3">
      <c r="A93" s="848" t="s">
        <v>779</v>
      </c>
      <c r="B93" s="848"/>
      <c r="C93" s="848"/>
      <c r="D93" s="309"/>
      <c r="E93" s="311"/>
      <c r="F93" s="311"/>
      <c r="G93" s="311"/>
    </row>
    <row r="94" spans="1:7" x14ac:dyDescent="0.3">
      <c r="A94" s="309" t="s">
        <v>780</v>
      </c>
      <c r="B94" s="310" t="s">
        <v>781</v>
      </c>
      <c r="C94" s="309" t="s">
        <v>782</v>
      </c>
      <c r="D94" s="309" t="s">
        <v>592</v>
      </c>
      <c r="E94" s="311">
        <v>500000</v>
      </c>
      <c r="F94" s="311">
        <v>0</v>
      </c>
      <c r="G94" s="311">
        <v>0</v>
      </c>
    </row>
    <row r="95" spans="1:7" ht="28.8" x14ac:dyDescent="0.3">
      <c r="A95" s="309" t="s">
        <v>783</v>
      </c>
      <c r="B95" s="310" t="s">
        <v>784</v>
      </c>
      <c r="C95" s="309" t="s">
        <v>785</v>
      </c>
      <c r="D95" s="309" t="s">
        <v>592</v>
      </c>
      <c r="E95" s="311">
        <v>550000</v>
      </c>
      <c r="F95" s="311">
        <v>0</v>
      </c>
      <c r="G95" s="311">
        <v>0</v>
      </c>
    </row>
    <row r="96" spans="1:7" ht="28.8" x14ac:dyDescent="0.3">
      <c r="A96" s="309" t="s">
        <v>786</v>
      </c>
      <c r="B96" s="310" t="s">
        <v>787</v>
      </c>
      <c r="C96" s="309" t="s">
        <v>788</v>
      </c>
      <c r="D96" s="309" t="s">
        <v>592</v>
      </c>
      <c r="E96" s="311">
        <v>200000</v>
      </c>
      <c r="F96" s="311">
        <v>0</v>
      </c>
      <c r="G96" s="311">
        <v>0</v>
      </c>
    </row>
    <row r="97" spans="1:7" ht="28.8" x14ac:dyDescent="0.3">
      <c r="A97" s="309" t="s">
        <v>789</v>
      </c>
      <c r="B97" s="310" t="s">
        <v>790</v>
      </c>
      <c r="C97" s="309" t="s">
        <v>791</v>
      </c>
      <c r="D97" s="309" t="s">
        <v>592</v>
      </c>
      <c r="E97" s="311">
        <v>220000</v>
      </c>
      <c r="F97" s="311">
        <v>0</v>
      </c>
      <c r="G97" s="311">
        <v>0</v>
      </c>
    </row>
    <row r="98" spans="1:7" x14ac:dyDescent="0.3">
      <c r="A98" s="309" t="s">
        <v>792</v>
      </c>
      <c r="B98" s="310" t="s">
        <v>793</v>
      </c>
      <c r="C98" s="309" t="s">
        <v>794</v>
      </c>
      <c r="D98" s="309" t="s">
        <v>592</v>
      </c>
      <c r="E98" s="311">
        <v>500000</v>
      </c>
      <c r="F98" s="311">
        <v>0</v>
      </c>
      <c r="G98" s="311">
        <v>0</v>
      </c>
    </row>
    <row r="99" spans="1:7" ht="28.8" x14ac:dyDescent="0.3">
      <c r="A99" s="309" t="s">
        <v>795</v>
      </c>
      <c r="B99" s="310" t="s">
        <v>796</v>
      </c>
      <c r="C99" s="309" t="s">
        <v>797</v>
      </c>
      <c r="D99" s="309" t="s">
        <v>592</v>
      </c>
      <c r="E99" s="311">
        <v>550000</v>
      </c>
      <c r="F99" s="311">
        <v>0</v>
      </c>
      <c r="G99" s="311">
        <v>0</v>
      </c>
    </row>
    <row r="100" spans="1:7" ht="28.8" x14ac:dyDescent="0.3">
      <c r="A100" s="309" t="s">
        <v>798</v>
      </c>
      <c r="B100" s="310" t="s">
        <v>799</v>
      </c>
      <c r="C100" s="309" t="s">
        <v>800</v>
      </c>
      <c r="D100" s="309" t="s">
        <v>592</v>
      </c>
      <c r="E100" s="311">
        <v>200000</v>
      </c>
      <c r="F100" s="311">
        <v>0</v>
      </c>
      <c r="G100" s="311">
        <v>0</v>
      </c>
    </row>
    <row r="101" spans="1:7" ht="28.8" x14ac:dyDescent="0.3">
      <c r="A101" s="309" t="s">
        <v>801</v>
      </c>
      <c r="B101" s="310" t="s">
        <v>802</v>
      </c>
      <c r="C101" s="309" t="s">
        <v>803</v>
      </c>
      <c r="D101" s="309" t="s">
        <v>592</v>
      </c>
      <c r="E101" s="311">
        <v>220000</v>
      </c>
      <c r="F101" s="311">
        <v>0</v>
      </c>
      <c r="G101" s="311">
        <v>0</v>
      </c>
    </row>
    <row r="102" spans="1:7" x14ac:dyDescent="0.3">
      <c r="A102" s="848" t="s">
        <v>804</v>
      </c>
      <c r="B102" s="848"/>
      <c r="C102" s="848"/>
      <c r="D102" s="309"/>
      <c r="E102" s="311"/>
      <c r="F102" s="311"/>
      <c r="G102" s="311"/>
    </row>
    <row r="103" spans="1:7" x14ac:dyDescent="0.3">
      <c r="A103" s="309" t="s">
        <v>805</v>
      </c>
      <c r="B103" s="310" t="s">
        <v>806</v>
      </c>
      <c r="C103" s="309" t="s">
        <v>807</v>
      </c>
      <c r="D103" s="309" t="s">
        <v>592</v>
      </c>
      <c r="E103" s="311">
        <v>310000</v>
      </c>
      <c r="F103" s="311">
        <v>0</v>
      </c>
      <c r="G103" s="311">
        <v>0</v>
      </c>
    </row>
    <row r="104" spans="1:7" ht="28.8" x14ac:dyDescent="0.3">
      <c r="A104" s="309" t="s">
        <v>808</v>
      </c>
      <c r="B104" s="310" t="s">
        <v>809</v>
      </c>
      <c r="C104" s="309" t="s">
        <v>810</v>
      </c>
      <c r="D104" s="309" t="s">
        <v>592</v>
      </c>
      <c r="E104" s="311">
        <v>372000</v>
      </c>
      <c r="F104" s="311">
        <v>0</v>
      </c>
      <c r="G104" s="311">
        <v>0</v>
      </c>
    </row>
    <row r="105" spans="1:7" ht="28.8" x14ac:dyDescent="0.3">
      <c r="A105" s="309" t="s">
        <v>811</v>
      </c>
      <c r="B105" s="310" t="s">
        <v>812</v>
      </c>
      <c r="C105" s="309" t="s">
        <v>813</v>
      </c>
      <c r="D105" s="309" t="s">
        <v>592</v>
      </c>
      <c r="E105" s="311">
        <v>124000</v>
      </c>
      <c r="F105" s="311">
        <v>0</v>
      </c>
      <c r="G105" s="311">
        <v>0</v>
      </c>
    </row>
    <row r="106" spans="1:7" ht="28.8" x14ac:dyDescent="0.3">
      <c r="A106" s="309" t="s">
        <v>814</v>
      </c>
      <c r="B106" s="310" t="s">
        <v>815</v>
      </c>
      <c r="C106" s="309" t="s">
        <v>816</v>
      </c>
      <c r="D106" s="309" t="s">
        <v>592</v>
      </c>
      <c r="E106" s="311">
        <v>148800</v>
      </c>
      <c r="F106" s="311">
        <v>0</v>
      </c>
      <c r="G106" s="311">
        <v>0</v>
      </c>
    </row>
    <row r="107" spans="1:7" x14ac:dyDescent="0.3">
      <c r="A107" s="309" t="s">
        <v>817</v>
      </c>
      <c r="B107" s="310" t="s">
        <v>818</v>
      </c>
      <c r="C107" s="309" t="s">
        <v>819</v>
      </c>
      <c r="D107" s="309" t="s">
        <v>592</v>
      </c>
      <c r="E107" s="311">
        <v>310000</v>
      </c>
      <c r="F107" s="311">
        <v>0</v>
      </c>
      <c r="G107" s="311">
        <v>0</v>
      </c>
    </row>
    <row r="108" spans="1:7" ht="28.8" x14ac:dyDescent="0.3">
      <c r="A108" s="309" t="s">
        <v>820</v>
      </c>
      <c r="B108" s="310" t="s">
        <v>821</v>
      </c>
      <c r="C108" s="309" t="s">
        <v>822</v>
      </c>
      <c r="D108" s="309" t="s">
        <v>592</v>
      </c>
      <c r="E108" s="311">
        <v>372000</v>
      </c>
      <c r="F108" s="311">
        <v>0</v>
      </c>
      <c r="G108" s="311">
        <v>0</v>
      </c>
    </row>
    <row r="109" spans="1:7" ht="28.8" x14ac:dyDescent="0.3">
      <c r="A109" s="309" t="s">
        <v>823</v>
      </c>
      <c r="B109" s="310" t="s">
        <v>824</v>
      </c>
      <c r="C109" s="309" t="s">
        <v>825</v>
      </c>
      <c r="D109" s="309" t="s">
        <v>592</v>
      </c>
      <c r="E109" s="311">
        <v>124000</v>
      </c>
      <c r="F109" s="311">
        <v>0</v>
      </c>
      <c r="G109" s="311">
        <v>0</v>
      </c>
    </row>
    <row r="110" spans="1:7" ht="28.8" x14ac:dyDescent="0.3">
      <c r="A110" s="309" t="s">
        <v>826</v>
      </c>
      <c r="B110" s="310" t="s">
        <v>827</v>
      </c>
      <c r="C110" s="309" t="s">
        <v>828</v>
      </c>
      <c r="D110" s="309" t="s">
        <v>592</v>
      </c>
      <c r="E110" s="311">
        <v>148800</v>
      </c>
      <c r="F110" s="311">
        <v>0</v>
      </c>
      <c r="G110" s="311">
        <v>0</v>
      </c>
    </row>
    <row r="111" spans="1:7" x14ac:dyDescent="0.3">
      <c r="A111" s="848" t="s">
        <v>829</v>
      </c>
      <c r="B111" s="848"/>
      <c r="C111" s="848"/>
      <c r="D111" s="309"/>
      <c r="E111" s="311"/>
      <c r="F111" s="311"/>
      <c r="G111" s="311"/>
    </row>
    <row r="112" spans="1:7" x14ac:dyDescent="0.3">
      <c r="A112" s="309" t="s">
        <v>830</v>
      </c>
      <c r="B112" s="310" t="s">
        <v>831</v>
      </c>
      <c r="C112" s="309" t="s">
        <v>832</v>
      </c>
      <c r="D112" s="309" t="s">
        <v>592</v>
      </c>
      <c r="E112" s="311">
        <v>206100</v>
      </c>
      <c r="F112" s="311">
        <v>0</v>
      </c>
      <c r="G112" s="311">
        <v>0</v>
      </c>
    </row>
    <row r="113" spans="1:7" x14ac:dyDescent="0.3">
      <c r="A113" s="309" t="s">
        <v>833</v>
      </c>
      <c r="B113" s="310" t="s">
        <v>834</v>
      </c>
      <c r="C113" s="309" t="s">
        <v>835</v>
      </c>
      <c r="D113" s="309" t="s">
        <v>592</v>
      </c>
      <c r="E113" s="311">
        <v>247320</v>
      </c>
      <c r="F113" s="311">
        <v>0</v>
      </c>
      <c r="G113" s="311">
        <v>0</v>
      </c>
    </row>
    <row r="114" spans="1:7" x14ac:dyDescent="0.3">
      <c r="A114" s="848" t="s">
        <v>836</v>
      </c>
      <c r="B114" s="848"/>
      <c r="C114" s="848"/>
      <c r="D114" s="309"/>
      <c r="E114" s="311"/>
      <c r="F114" s="311"/>
      <c r="G114" s="311"/>
    </row>
    <row r="115" spans="1:7" x14ac:dyDescent="0.3">
      <c r="A115" s="309" t="s">
        <v>837</v>
      </c>
      <c r="B115" s="310" t="s">
        <v>838</v>
      </c>
      <c r="C115" s="309" t="s">
        <v>839</v>
      </c>
      <c r="D115" s="309" t="s">
        <v>592</v>
      </c>
      <c r="E115" s="311">
        <v>360000</v>
      </c>
      <c r="F115" s="311">
        <v>0</v>
      </c>
      <c r="G115" s="311">
        <v>0</v>
      </c>
    </row>
    <row r="116" spans="1:7" x14ac:dyDescent="0.3">
      <c r="A116" s="309" t="s">
        <v>840</v>
      </c>
      <c r="B116" s="310" t="s">
        <v>841</v>
      </c>
      <c r="C116" s="309" t="s">
        <v>842</v>
      </c>
      <c r="D116" s="309" t="s">
        <v>592</v>
      </c>
      <c r="E116" s="311">
        <v>468000</v>
      </c>
      <c r="F116" s="311">
        <v>0</v>
      </c>
      <c r="G116" s="311">
        <v>0</v>
      </c>
    </row>
    <row r="117" spans="1:7" ht="28.8" x14ac:dyDescent="0.3">
      <c r="A117" s="309" t="s">
        <v>843</v>
      </c>
      <c r="B117" s="310" t="s">
        <v>844</v>
      </c>
      <c r="C117" s="309" t="s">
        <v>845</v>
      </c>
      <c r="D117" s="309" t="s">
        <v>592</v>
      </c>
      <c r="E117" s="311">
        <v>279000</v>
      </c>
      <c r="F117" s="311">
        <v>0</v>
      </c>
      <c r="G117" s="311">
        <v>0</v>
      </c>
    </row>
    <row r="118" spans="1:7" x14ac:dyDescent="0.3">
      <c r="A118" s="848" t="s">
        <v>846</v>
      </c>
      <c r="B118" s="848"/>
      <c r="C118" s="848"/>
      <c r="D118" s="309"/>
      <c r="E118" s="311"/>
      <c r="F118" s="311"/>
      <c r="G118" s="311"/>
    </row>
    <row r="119" spans="1:7" x14ac:dyDescent="0.3">
      <c r="A119" s="309" t="s">
        <v>847</v>
      </c>
      <c r="B119" s="310" t="s">
        <v>848</v>
      </c>
      <c r="C119" s="309" t="s">
        <v>849</v>
      </c>
      <c r="D119" s="309" t="s">
        <v>850</v>
      </c>
      <c r="E119" s="311">
        <v>490000</v>
      </c>
      <c r="F119" s="311">
        <v>0</v>
      </c>
      <c r="G119" s="311">
        <v>0</v>
      </c>
    </row>
    <row r="120" spans="1:7" ht="28.8" x14ac:dyDescent="0.3">
      <c r="A120" s="309" t="s">
        <v>851</v>
      </c>
      <c r="B120" s="310" t="s">
        <v>852</v>
      </c>
      <c r="C120" s="309" t="s">
        <v>853</v>
      </c>
      <c r="D120" s="309" t="s">
        <v>850</v>
      </c>
      <c r="E120" s="311">
        <v>539000</v>
      </c>
      <c r="F120" s="311">
        <v>0</v>
      </c>
      <c r="G120" s="311">
        <v>0</v>
      </c>
    </row>
    <row r="121" spans="1:7" x14ac:dyDescent="0.3">
      <c r="A121" s="309" t="s">
        <v>854</v>
      </c>
      <c r="B121" s="310" t="s">
        <v>855</v>
      </c>
      <c r="C121" s="309" t="s">
        <v>856</v>
      </c>
      <c r="D121" s="309" t="s">
        <v>850</v>
      </c>
      <c r="E121" s="311">
        <v>245000</v>
      </c>
      <c r="F121" s="311">
        <v>0</v>
      </c>
      <c r="G121" s="311">
        <v>0</v>
      </c>
    </row>
    <row r="122" spans="1:7" x14ac:dyDescent="0.3">
      <c r="A122" s="848" t="s">
        <v>857</v>
      </c>
      <c r="B122" s="848"/>
      <c r="C122" s="848"/>
      <c r="D122" s="309"/>
      <c r="E122" s="311"/>
      <c r="F122" s="311"/>
      <c r="G122" s="311"/>
    </row>
    <row r="123" spans="1:7" x14ac:dyDescent="0.3">
      <c r="A123" s="309" t="s">
        <v>858</v>
      </c>
      <c r="B123" s="310" t="s">
        <v>859</v>
      </c>
      <c r="C123" s="309" t="s">
        <v>860</v>
      </c>
      <c r="D123" s="309" t="s">
        <v>765</v>
      </c>
      <c r="E123" s="311">
        <v>4100000</v>
      </c>
      <c r="F123" s="311">
        <v>12</v>
      </c>
      <c r="G123" s="311">
        <v>4100000</v>
      </c>
    </row>
    <row r="124" spans="1:7" x14ac:dyDescent="0.3">
      <c r="A124" s="309" t="s">
        <v>861</v>
      </c>
      <c r="B124" s="310" t="s">
        <v>862</v>
      </c>
      <c r="C124" s="309" t="s">
        <v>863</v>
      </c>
      <c r="D124" s="309" t="s">
        <v>864</v>
      </c>
      <c r="E124" s="311">
        <v>1800</v>
      </c>
      <c r="F124" s="311">
        <v>6000</v>
      </c>
      <c r="G124" s="311">
        <v>10800000</v>
      </c>
    </row>
    <row r="125" spans="1:7" x14ac:dyDescent="0.3">
      <c r="A125" s="848" t="s">
        <v>865</v>
      </c>
      <c r="B125" s="848"/>
      <c r="C125" s="848"/>
      <c r="D125" s="309"/>
      <c r="E125" s="311"/>
      <c r="F125" s="311"/>
      <c r="G125" s="311"/>
    </row>
    <row r="126" spans="1:7" x14ac:dyDescent="0.3">
      <c r="A126" s="309" t="s">
        <v>866</v>
      </c>
      <c r="B126" s="310" t="s">
        <v>867</v>
      </c>
      <c r="C126" s="309" t="s">
        <v>868</v>
      </c>
      <c r="D126" s="309" t="s">
        <v>765</v>
      </c>
      <c r="E126" s="311">
        <v>3400000</v>
      </c>
      <c r="F126" s="311">
        <v>0</v>
      </c>
      <c r="G126" s="311">
        <v>0</v>
      </c>
    </row>
    <row r="127" spans="1:7" ht="28.8" x14ac:dyDescent="0.3">
      <c r="A127" s="309" t="s">
        <v>869</v>
      </c>
      <c r="B127" s="310" t="s">
        <v>870</v>
      </c>
      <c r="C127" s="309" t="s">
        <v>871</v>
      </c>
      <c r="D127" s="309" t="s">
        <v>864</v>
      </c>
      <c r="E127" s="311">
        <v>150000</v>
      </c>
      <c r="F127" s="311">
        <v>0</v>
      </c>
      <c r="G127" s="311">
        <v>0</v>
      </c>
    </row>
    <row r="128" spans="1:7" x14ac:dyDescent="0.3">
      <c r="A128" s="309" t="s">
        <v>872</v>
      </c>
      <c r="B128" s="310" t="s">
        <v>873</v>
      </c>
      <c r="C128" s="309" t="s">
        <v>874</v>
      </c>
      <c r="D128" s="309" t="s">
        <v>765</v>
      </c>
      <c r="E128" s="311">
        <v>3400000</v>
      </c>
      <c r="F128" s="311">
        <v>0</v>
      </c>
      <c r="G128" s="311">
        <v>0</v>
      </c>
    </row>
    <row r="129" spans="1:7" x14ac:dyDescent="0.3">
      <c r="A129" s="309" t="s">
        <v>875</v>
      </c>
      <c r="B129" s="310" t="s">
        <v>876</v>
      </c>
      <c r="C129" s="309" t="s">
        <v>877</v>
      </c>
      <c r="D129" s="309" t="s">
        <v>864</v>
      </c>
      <c r="E129" s="311">
        <v>150000</v>
      </c>
      <c r="F129" s="311">
        <v>0</v>
      </c>
      <c r="G129" s="311">
        <v>0</v>
      </c>
    </row>
    <row r="130" spans="1:7" x14ac:dyDescent="0.3">
      <c r="A130" s="848" t="s">
        <v>878</v>
      </c>
      <c r="B130" s="848"/>
      <c r="C130" s="848"/>
      <c r="D130" s="309"/>
      <c r="E130" s="311"/>
      <c r="F130" s="311"/>
      <c r="G130" s="311"/>
    </row>
    <row r="131" spans="1:7" x14ac:dyDescent="0.3">
      <c r="A131" s="309" t="s">
        <v>879</v>
      </c>
      <c r="B131" s="310" t="s">
        <v>880</v>
      </c>
      <c r="C131" s="309" t="s">
        <v>881</v>
      </c>
      <c r="D131" s="309" t="s">
        <v>557</v>
      </c>
      <c r="E131" s="311" t="s">
        <v>557</v>
      </c>
      <c r="F131" s="311" t="s">
        <v>557</v>
      </c>
      <c r="G131" s="311">
        <v>0</v>
      </c>
    </row>
    <row r="132" spans="1:7" x14ac:dyDescent="0.3">
      <c r="A132" s="848" t="s">
        <v>882</v>
      </c>
      <c r="B132" s="848"/>
      <c r="C132" s="848"/>
      <c r="D132" s="309"/>
      <c r="E132" s="311"/>
      <c r="F132" s="311"/>
      <c r="G132" s="311"/>
    </row>
    <row r="133" spans="1:7" x14ac:dyDescent="0.3">
      <c r="A133" s="309" t="s">
        <v>883</v>
      </c>
      <c r="B133" s="310" t="s">
        <v>884</v>
      </c>
      <c r="C133" s="309" t="s">
        <v>885</v>
      </c>
      <c r="D133" s="309" t="s">
        <v>592</v>
      </c>
      <c r="E133" s="311">
        <v>2848000</v>
      </c>
      <c r="F133" s="311">
        <v>4</v>
      </c>
      <c r="G133" s="311">
        <v>11392000</v>
      </c>
    </row>
    <row r="134" spans="1:7" x14ac:dyDescent="0.3">
      <c r="A134" s="309" t="s">
        <v>886</v>
      </c>
      <c r="B134" s="310" t="s">
        <v>887</v>
      </c>
      <c r="C134" s="309" t="s">
        <v>888</v>
      </c>
      <c r="D134" s="309" t="s">
        <v>556</v>
      </c>
      <c r="E134" s="311" t="s">
        <v>557</v>
      </c>
      <c r="F134" s="311" t="s">
        <v>557</v>
      </c>
      <c r="G134" s="311">
        <v>0</v>
      </c>
    </row>
    <row r="135" spans="1:7" x14ac:dyDescent="0.3">
      <c r="A135" s="848" t="s">
        <v>889</v>
      </c>
      <c r="B135" s="848"/>
      <c r="C135" s="848"/>
      <c r="D135" s="309"/>
      <c r="E135" s="311"/>
      <c r="F135" s="311"/>
      <c r="G135" s="311"/>
    </row>
    <row r="136" spans="1:7" x14ac:dyDescent="0.3">
      <c r="A136" s="309" t="s">
        <v>890</v>
      </c>
      <c r="B136" s="310" t="s">
        <v>891</v>
      </c>
      <c r="C136" s="309" t="s">
        <v>892</v>
      </c>
      <c r="D136" s="309" t="s">
        <v>592</v>
      </c>
      <c r="E136" s="311">
        <v>1900000</v>
      </c>
      <c r="F136" s="311">
        <v>25.13</v>
      </c>
      <c r="G136" s="311">
        <v>47747000</v>
      </c>
    </row>
    <row r="137" spans="1:7" x14ac:dyDescent="0.3">
      <c r="A137" s="309" t="s">
        <v>893</v>
      </c>
      <c r="B137" s="310" t="s">
        <v>894</v>
      </c>
      <c r="C137" s="309" t="s">
        <v>895</v>
      </c>
      <c r="D137" s="309" t="s">
        <v>556</v>
      </c>
      <c r="E137" s="311" t="s">
        <v>557</v>
      </c>
      <c r="F137" s="311" t="s">
        <v>557</v>
      </c>
      <c r="G137" s="311">
        <v>49443072</v>
      </c>
    </row>
    <row r="138" spans="1:7" x14ac:dyDescent="0.3">
      <c r="A138" s="848" t="s">
        <v>896</v>
      </c>
      <c r="B138" s="848"/>
      <c r="C138" s="848"/>
      <c r="D138" s="309"/>
      <c r="E138" s="311"/>
      <c r="F138" s="311"/>
      <c r="G138" s="311"/>
    </row>
    <row r="139" spans="1:7" x14ac:dyDescent="0.3">
      <c r="A139" s="309" t="s">
        <v>897</v>
      </c>
      <c r="B139" s="310" t="s">
        <v>898</v>
      </c>
      <c r="C139" s="309" t="s">
        <v>899</v>
      </c>
      <c r="D139" s="309" t="s">
        <v>556</v>
      </c>
      <c r="E139" s="311">
        <v>513</v>
      </c>
      <c r="F139" s="311">
        <v>2092</v>
      </c>
      <c r="G139" s="311">
        <v>1073196</v>
      </c>
    </row>
    <row r="140" spans="1:7" x14ac:dyDescent="0.3">
      <c r="A140" s="848" t="s">
        <v>900</v>
      </c>
      <c r="B140" s="848"/>
      <c r="C140" s="848"/>
      <c r="D140" s="309"/>
      <c r="E140" s="311"/>
      <c r="F140" s="311"/>
      <c r="G140" s="311"/>
    </row>
    <row r="141" spans="1:7" ht="28.8" x14ac:dyDescent="0.3">
      <c r="A141" s="309" t="s">
        <v>901</v>
      </c>
      <c r="B141" s="310" t="s">
        <v>902</v>
      </c>
      <c r="C141" s="309" t="s">
        <v>903</v>
      </c>
      <c r="D141" s="309" t="s">
        <v>592</v>
      </c>
      <c r="E141" s="311">
        <v>4419000</v>
      </c>
      <c r="F141" s="311">
        <v>1</v>
      </c>
      <c r="G141" s="311">
        <v>4419000</v>
      </c>
    </row>
    <row r="142" spans="1:7" ht="28.8" x14ac:dyDescent="0.3">
      <c r="A142" s="309" t="s">
        <v>904</v>
      </c>
      <c r="B142" s="310" t="s">
        <v>905</v>
      </c>
      <c r="C142" s="309" t="s">
        <v>906</v>
      </c>
      <c r="D142" s="309" t="s">
        <v>592</v>
      </c>
      <c r="E142" s="311">
        <v>2993000</v>
      </c>
      <c r="F142" s="311">
        <v>4.4000000000000004</v>
      </c>
      <c r="G142" s="311">
        <v>13169200</v>
      </c>
    </row>
    <row r="143" spans="1:7" x14ac:dyDescent="0.3">
      <c r="A143" s="309" t="s">
        <v>907</v>
      </c>
      <c r="B143" s="310" t="s">
        <v>908</v>
      </c>
      <c r="C143" s="309" t="s">
        <v>909</v>
      </c>
      <c r="D143" s="309" t="s">
        <v>556</v>
      </c>
      <c r="E143" s="311" t="s">
        <v>557</v>
      </c>
      <c r="F143" s="311" t="s">
        <v>557</v>
      </c>
      <c r="G143" s="311">
        <v>3885000</v>
      </c>
    </row>
    <row r="144" spans="1:7" ht="27" x14ac:dyDescent="0.3">
      <c r="A144" s="307" t="s">
        <v>910</v>
      </c>
      <c r="B144" s="312" t="s">
        <v>911</v>
      </c>
      <c r="C144" s="307" t="s">
        <v>912</v>
      </c>
      <c r="D144" s="307" t="s">
        <v>556</v>
      </c>
      <c r="E144" s="313" t="s">
        <v>557</v>
      </c>
      <c r="F144" s="313" t="s">
        <v>557</v>
      </c>
      <c r="G144" s="313">
        <v>285158668</v>
      </c>
    </row>
    <row r="145" spans="1:7" x14ac:dyDescent="0.3">
      <c r="A145" s="309"/>
      <c r="B145" s="310"/>
      <c r="C145" s="309"/>
      <c r="D145" s="309"/>
      <c r="E145" s="311"/>
      <c r="F145" s="311"/>
      <c r="G145" s="311"/>
    </row>
    <row r="146" spans="1:7" x14ac:dyDescent="0.3">
      <c r="A146" s="848" t="s">
        <v>913</v>
      </c>
      <c r="B146" s="848"/>
      <c r="C146" s="848"/>
      <c r="D146" s="309"/>
      <c r="E146" s="311"/>
      <c r="F146" s="311"/>
      <c r="G146" s="311"/>
    </row>
    <row r="147" spans="1:7" x14ac:dyDescent="0.3">
      <c r="A147" s="309" t="s">
        <v>914</v>
      </c>
      <c r="B147" s="310" t="s">
        <v>915</v>
      </c>
      <c r="C147" s="309" t="s">
        <v>916</v>
      </c>
      <c r="D147" s="309" t="s">
        <v>556</v>
      </c>
      <c r="E147" s="311" t="s">
        <v>557</v>
      </c>
      <c r="F147" s="311" t="s">
        <v>557</v>
      </c>
      <c r="G147" s="311">
        <v>0</v>
      </c>
    </row>
    <row r="148" spans="1:7" x14ac:dyDescent="0.3">
      <c r="A148" s="309" t="s">
        <v>917</v>
      </c>
      <c r="B148" s="310" t="s">
        <v>918</v>
      </c>
      <c r="C148" s="309" t="s">
        <v>919</v>
      </c>
      <c r="D148" s="309" t="s">
        <v>556</v>
      </c>
      <c r="E148" s="311" t="s">
        <v>557</v>
      </c>
      <c r="F148" s="311" t="s">
        <v>557</v>
      </c>
      <c r="G148" s="311">
        <v>0</v>
      </c>
    </row>
    <row r="149" spans="1:7" ht="28.8" x14ac:dyDescent="0.3">
      <c r="A149" s="309" t="s">
        <v>920</v>
      </c>
      <c r="B149" s="310" t="s">
        <v>921</v>
      </c>
      <c r="C149" s="309" t="s">
        <v>922</v>
      </c>
      <c r="D149" s="309" t="s">
        <v>556</v>
      </c>
      <c r="E149" s="311">
        <v>454</v>
      </c>
      <c r="F149" s="311">
        <v>0</v>
      </c>
      <c r="G149" s="311">
        <v>0</v>
      </c>
    </row>
    <row r="150" spans="1:7" ht="28.8" x14ac:dyDescent="0.3">
      <c r="A150" s="309" t="s">
        <v>923</v>
      </c>
      <c r="B150" s="310" t="s">
        <v>924</v>
      </c>
      <c r="C150" s="309" t="s">
        <v>925</v>
      </c>
      <c r="D150" s="309" t="s">
        <v>556</v>
      </c>
      <c r="E150" s="311">
        <v>1210</v>
      </c>
      <c r="F150" s="311">
        <v>0</v>
      </c>
      <c r="G150" s="311">
        <v>16247880</v>
      </c>
    </row>
    <row r="151" spans="1:7" x14ac:dyDescent="0.3">
      <c r="A151" s="309" t="s">
        <v>926</v>
      </c>
      <c r="B151" s="310" t="s">
        <v>927</v>
      </c>
      <c r="C151" s="309" t="s">
        <v>928</v>
      </c>
      <c r="D151" s="309" t="s">
        <v>556</v>
      </c>
      <c r="E151" s="311" t="s">
        <v>557</v>
      </c>
      <c r="F151" s="311" t="s">
        <v>557</v>
      </c>
      <c r="G151" s="311">
        <v>3000000</v>
      </c>
    </row>
    <row r="152" spans="1:7" ht="28.8" x14ac:dyDescent="0.3">
      <c r="A152" s="309" t="s">
        <v>929</v>
      </c>
      <c r="B152" s="310" t="s">
        <v>930</v>
      </c>
      <c r="C152" s="309" t="s">
        <v>931</v>
      </c>
      <c r="D152" s="309" t="s">
        <v>556</v>
      </c>
      <c r="E152" s="311">
        <v>692200000</v>
      </c>
      <c r="F152" s="311">
        <v>0</v>
      </c>
      <c r="G152" s="311">
        <v>0</v>
      </c>
    </row>
    <row r="153" spans="1:7" x14ac:dyDescent="0.3">
      <c r="A153" s="309" t="s">
        <v>932</v>
      </c>
      <c r="B153" s="310" t="s">
        <v>933</v>
      </c>
      <c r="C153" s="309" t="s">
        <v>934</v>
      </c>
      <c r="D153" s="309" t="s">
        <v>556</v>
      </c>
      <c r="E153" s="311">
        <v>407</v>
      </c>
      <c r="F153" s="311">
        <v>0</v>
      </c>
      <c r="G153" s="311">
        <v>0</v>
      </c>
    </row>
    <row r="154" spans="1:7" ht="28.8" x14ac:dyDescent="0.3">
      <c r="A154" s="309" t="s">
        <v>935</v>
      </c>
      <c r="B154" s="310" t="s">
        <v>936</v>
      </c>
      <c r="C154" s="309" t="s">
        <v>937</v>
      </c>
      <c r="D154" s="309" t="s">
        <v>556</v>
      </c>
      <c r="E154" s="311" t="s">
        <v>557</v>
      </c>
      <c r="F154" s="311" t="s">
        <v>557</v>
      </c>
      <c r="G154" s="311">
        <v>0</v>
      </c>
    </row>
    <row r="155" spans="1:7" x14ac:dyDescent="0.3">
      <c r="A155" s="309" t="s">
        <v>938</v>
      </c>
      <c r="B155" s="310" t="s">
        <v>939</v>
      </c>
      <c r="C155" s="309" t="s">
        <v>940</v>
      </c>
      <c r="D155" s="309" t="s">
        <v>556</v>
      </c>
      <c r="E155" s="311" t="s">
        <v>557</v>
      </c>
      <c r="F155" s="311" t="s">
        <v>557</v>
      </c>
      <c r="G155" s="311">
        <v>0</v>
      </c>
    </row>
    <row r="156" spans="1:7" x14ac:dyDescent="0.3">
      <c r="A156" s="309" t="s">
        <v>941</v>
      </c>
      <c r="B156" s="310" t="s">
        <v>942</v>
      </c>
      <c r="C156" s="309" t="s">
        <v>943</v>
      </c>
      <c r="D156" s="309" t="s">
        <v>556</v>
      </c>
      <c r="E156" s="311" t="s">
        <v>557</v>
      </c>
      <c r="F156" s="311" t="s">
        <v>557</v>
      </c>
      <c r="G156" s="311">
        <v>19247880</v>
      </c>
    </row>
    <row r="157" spans="1:7" x14ac:dyDescent="0.3">
      <c r="A157" s="848" t="s">
        <v>944</v>
      </c>
      <c r="B157" s="848"/>
      <c r="C157" s="848"/>
      <c r="D157" s="309"/>
      <c r="E157" s="311"/>
      <c r="F157" s="311"/>
      <c r="G157" s="311"/>
    </row>
    <row r="158" spans="1:7" x14ac:dyDescent="0.3">
      <c r="A158" s="309" t="s">
        <v>945</v>
      </c>
      <c r="B158" s="310" t="s">
        <v>946</v>
      </c>
      <c r="C158" s="309" t="s">
        <v>947</v>
      </c>
      <c r="D158" s="309" t="s">
        <v>556</v>
      </c>
      <c r="E158" s="311" t="s">
        <v>557</v>
      </c>
      <c r="F158" s="311" t="s">
        <v>557</v>
      </c>
      <c r="G158" s="311">
        <v>0</v>
      </c>
    </row>
    <row r="159" spans="1:7" x14ac:dyDescent="0.3">
      <c r="A159" s="848" t="s">
        <v>948</v>
      </c>
      <c r="B159" s="848"/>
      <c r="C159" s="848"/>
      <c r="D159" s="309"/>
      <c r="E159" s="311"/>
      <c r="F159" s="311"/>
      <c r="G159" s="311"/>
    </row>
    <row r="160" spans="1:7" x14ac:dyDescent="0.3">
      <c r="A160" s="309" t="s">
        <v>949</v>
      </c>
      <c r="B160" s="310" t="s">
        <v>950</v>
      </c>
      <c r="C160" s="309" t="s">
        <v>951</v>
      </c>
      <c r="D160" s="309" t="s">
        <v>556</v>
      </c>
      <c r="E160" s="311" t="s">
        <v>557</v>
      </c>
      <c r="F160" s="311" t="s">
        <v>557</v>
      </c>
      <c r="G160" s="311">
        <v>0</v>
      </c>
    </row>
    <row r="161" spans="1:7" x14ac:dyDescent="0.3">
      <c r="A161" s="309" t="s">
        <v>952</v>
      </c>
      <c r="B161" s="310" t="s">
        <v>953</v>
      </c>
      <c r="C161" s="309" t="s">
        <v>954</v>
      </c>
      <c r="D161" s="309" t="s">
        <v>556</v>
      </c>
      <c r="E161" s="311" t="s">
        <v>557</v>
      </c>
      <c r="F161" s="311" t="s">
        <v>557</v>
      </c>
      <c r="G161" s="311">
        <v>0</v>
      </c>
    </row>
    <row r="162" spans="1:7" x14ac:dyDescent="0.3">
      <c r="A162" s="309" t="s">
        <v>955</v>
      </c>
      <c r="B162" s="310" t="s">
        <v>956</v>
      </c>
      <c r="C162" s="309" t="s">
        <v>957</v>
      </c>
      <c r="D162" s="309" t="s">
        <v>556</v>
      </c>
      <c r="E162" s="311" t="s">
        <v>557</v>
      </c>
      <c r="F162" s="311" t="s">
        <v>557</v>
      </c>
      <c r="G162" s="311">
        <v>0</v>
      </c>
    </row>
    <row r="163" spans="1:7" x14ac:dyDescent="0.3">
      <c r="A163" s="848" t="s">
        <v>958</v>
      </c>
      <c r="B163" s="848"/>
      <c r="C163" s="848"/>
      <c r="D163" s="309"/>
      <c r="E163" s="311"/>
      <c r="F163" s="311"/>
      <c r="G163" s="311"/>
    </row>
    <row r="164" spans="1:7" x14ac:dyDescent="0.3">
      <c r="A164" s="309" t="s">
        <v>959</v>
      </c>
      <c r="B164" s="310" t="s">
        <v>960</v>
      </c>
      <c r="C164" s="309" t="s">
        <v>951</v>
      </c>
      <c r="D164" s="309" t="s">
        <v>556</v>
      </c>
      <c r="E164" s="311" t="s">
        <v>557</v>
      </c>
      <c r="F164" s="311" t="s">
        <v>557</v>
      </c>
      <c r="G164" s="311">
        <v>0</v>
      </c>
    </row>
    <row r="165" spans="1:7" x14ac:dyDescent="0.3">
      <c r="A165" s="309" t="s">
        <v>961</v>
      </c>
      <c r="B165" s="310" t="s">
        <v>962</v>
      </c>
      <c r="C165" s="309" t="s">
        <v>963</v>
      </c>
      <c r="D165" s="309" t="s">
        <v>556</v>
      </c>
      <c r="E165" s="311" t="s">
        <v>557</v>
      </c>
      <c r="F165" s="311" t="s">
        <v>557</v>
      </c>
      <c r="G165" s="311">
        <v>0</v>
      </c>
    </row>
    <row r="166" spans="1:7" x14ac:dyDescent="0.3">
      <c r="A166" s="309" t="s">
        <v>964</v>
      </c>
      <c r="B166" s="310" t="s">
        <v>965</v>
      </c>
      <c r="C166" s="309" t="s">
        <v>957</v>
      </c>
      <c r="D166" s="309" t="s">
        <v>556</v>
      </c>
      <c r="E166" s="311" t="s">
        <v>557</v>
      </c>
      <c r="F166" s="311" t="s">
        <v>557</v>
      </c>
      <c r="G166" s="311">
        <v>0</v>
      </c>
    </row>
    <row r="167" spans="1:7" x14ac:dyDescent="0.3">
      <c r="A167" s="309" t="s">
        <v>966</v>
      </c>
      <c r="B167" s="310" t="s">
        <v>967</v>
      </c>
      <c r="C167" s="309" t="s">
        <v>968</v>
      </c>
      <c r="D167" s="309" t="s">
        <v>556</v>
      </c>
      <c r="E167" s="311" t="s">
        <v>557</v>
      </c>
      <c r="F167" s="311" t="s">
        <v>557</v>
      </c>
      <c r="G167" s="311">
        <v>0</v>
      </c>
    </row>
    <row r="168" spans="1:7" x14ac:dyDescent="0.3">
      <c r="A168" s="848" t="s">
        <v>969</v>
      </c>
      <c r="B168" s="848"/>
      <c r="C168" s="848"/>
      <c r="D168" s="309"/>
      <c r="E168" s="311"/>
      <c r="F168" s="311"/>
      <c r="G168" s="311"/>
    </row>
    <row r="169" spans="1:7" x14ac:dyDescent="0.3">
      <c r="A169" s="309" t="s">
        <v>970</v>
      </c>
      <c r="B169" s="310" t="s">
        <v>971</v>
      </c>
      <c r="C169" s="309" t="s">
        <v>951</v>
      </c>
      <c r="D169" s="309" t="s">
        <v>556</v>
      </c>
      <c r="E169" s="311" t="s">
        <v>557</v>
      </c>
      <c r="F169" s="311" t="s">
        <v>557</v>
      </c>
      <c r="G169" s="311">
        <v>0</v>
      </c>
    </row>
    <row r="170" spans="1:7" x14ac:dyDescent="0.3">
      <c r="A170" s="309" t="s">
        <v>972</v>
      </c>
      <c r="B170" s="310" t="s">
        <v>973</v>
      </c>
      <c r="C170" s="309" t="s">
        <v>963</v>
      </c>
      <c r="D170" s="309" t="s">
        <v>556</v>
      </c>
      <c r="E170" s="311" t="s">
        <v>557</v>
      </c>
      <c r="F170" s="311" t="s">
        <v>557</v>
      </c>
      <c r="G170" s="311">
        <v>0</v>
      </c>
    </row>
    <row r="171" spans="1:7" x14ac:dyDescent="0.3">
      <c r="A171" s="309" t="s">
        <v>974</v>
      </c>
      <c r="B171" s="310" t="s">
        <v>975</v>
      </c>
      <c r="C171" s="309" t="s">
        <v>976</v>
      </c>
      <c r="D171" s="309" t="s">
        <v>556</v>
      </c>
      <c r="E171" s="311" t="s">
        <v>557</v>
      </c>
      <c r="F171" s="311" t="s">
        <v>557</v>
      </c>
      <c r="G171" s="311">
        <v>0</v>
      </c>
    </row>
    <row r="172" spans="1:7" x14ac:dyDescent="0.3">
      <c r="A172" s="848" t="s">
        <v>977</v>
      </c>
      <c r="B172" s="848"/>
      <c r="C172" s="848"/>
      <c r="D172" s="309"/>
      <c r="E172" s="311"/>
      <c r="F172" s="311"/>
      <c r="G172" s="311"/>
    </row>
    <row r="173" spans="1:7" x14ac:dyDescent="0.3">
      <c r="A173" s="309" t="s">
        <v>978</v>
      </c>
      <c r="B173" s="310" t="s">
        <v>979</v>
      </c>
      <c r="C173" s="309" t="s">
        <v>951</v>
      </c>
      <c r="D173" s="309" t="s">
        <v>556</v>
      </c>
      <c r="E173" s="311" t="s">
        <v>557</v>
      </c>
      <c r="F173" s="311" t="s">
        <v>557</v>
      </c>
      <c r="G173" s="311">
        <v>0</v>
      </c>
    </row>
    <row r="174" spans="1:7" x14ac:dyDescent="0.3">
      <c r="A174" s="309" t="s">
        <v>980</v>
      </c>
      <c r="B174" s="310" t="s">
        <v>981</v>
      </c>
      <c r="C174" s="309" t="s">
        <v>963</v>
      </c>
      <c r="D174" s="309" t="s">
        <v>556</v>
      </c>
      <c r="E174" s="311" t="s">
        <v>557</v>
      </c>
      <c r="F174" s="311" t="s">
        <v>557</v>
      </c>
      <c r="G174" s="311">
        <v>0</v>
      </c>
    </row>
    <row r="175" spans="1:7" x14ac:dyDescent="0.3">
      <c r="A175" s="309" t="s">
        <v>982</v>
      </c>
      <c r="B175" s="310" t="s">
        <v>983</v>
      </c>
      <c r="C175" s="309" t="s">
        <v>976</v>
      </c>
      <c r="D175" s="309" t="s">
        <v>556</v>
      </c>
      <c r="E175" s="311" t="s">
        <v>557</v>
      </c>
      <c r="F175" s="311" t="s">
        <v>557</v>
      </c>
      <c r="G175" s="311">
        <v>0</v>
      </c>
    </row>
    <row r="176" spans="1:7" x14ac:dyDescent="0.3">
      <c r="A176" s="309" t="s">
        <v>984</v>
      </c>
      <c r="B176" s="310" t="s">
        <v>985</v>
      </c>
      <c r="C176" s="309" t="s">
        <v>986</v>
      </c>
      <c r="D176" s="309" t="s">
        <v>556</v>
      </c>
      <c r="E176" s="311" t="s">
        <v>557</v>
      </c>
      <c r="F176" s="311" t="s">
        <v>557</v>
      </c>
      <c r="G176" s="311">
        <v>0</v>
      </c>
    </row>
    <row r="177" spans="1:7" x14ac:dyDescent="0.3">
      <c r="A177" s="309" t="s">
        <v>987</v>
      </c>
      <c r="B177" s="310" t="s">
        <v>988</v>
      </c>
      <c r="C177" s="309" t="s">
        <v>989</v>
      </c>
      <c r="D177" s="309" t="s">
        <v>556</v>
      </c>
      <c r="E177" s="311" t="s">
        <v>557</v>
      </c>
      <c r="F177" s="311" t="s">
        <v>557</v>
      </c>
      <c r="G177" s="311">
        <v>0</v>
      </c>
    </row>
    <row r="178" spans="1:7" x14ac:dyDescent="0.3">
      <c r="A178" s="309" t="s">
        <v>990</v>
      </c>
      <c r="B178" s="310" t="s">
        <v>991</v>
      </c>
      <c r="C178" s="309" t="s">
        <v>992</v>
      </c>
      <c r="D178" s="309" t="s">
        <v>556</v>
      </c>
      <c r="E178" s="311" t="s">
        <v>557</v>
      </c>
      <c r="F178" s="311" t="s">
        <v>557</v>
      </c>
      <c r="G178" s="311">
        <v>0</v>
      </c>
    </row>
    <row r="179" spans="1:7" ht="28.8" x14ac:dyDescent="0.3">
      <c r="A179" s="309" t="s">
        <v>993</v>
      </c>
      <c r="B179" s="310" t="s">
        <v>994</v>
      </c>
      <c r="C179" s="309" t="s">
        <v>995</v>
      </c>
      <c r="D179" s="309" t="s">
        <v>556</v>
      </c>
      <c r="E179" s="311" t="s">
        <v>557</v>
      </c>
      <c r="F179" s="311" t="s">
        <v>557</v>
      </c>
      <c r="G179" s="311">
        <v>0</v>
      </c>
    </row>
    <row r="180" spans="1:7" x14ac:dyDescent="0.3">
      <c r="A180" s="307" t="s">
        <v>996</v>
      </c>
      <c r="B180" s="312" t="s">
        <v>997</v>
      </c>
      <c r="C180" s="307" t="s">
        <v>998</v>
      </c>
      <c r="D180" s="307" t="s">
        <v>556</v>
      </c>
      <c r="E180" s="313" t="s">
        <v>557</v>
      </c>
      <c r="F180" s="313" t="s">
        <v>557</v>
      </c>
      <c r="G180" s="313">
        <v>19247880</v>
      </c>
    </row>
    <row r="181" spans="1:7" ht="15" thickBot="1" x14ac:dyDescent="0.35">
      <c r="E181" s="315"/>
      <c r="F181" s="315"/>
      <c r="G181" s="315"/>
    </row>
    <row r="182" spans="1:7" ht="15" thickBot="1" x14ac:dyDescent="0.35">
      <c r="C182" s="316" t="s">
        <v>999</v>
      </c>
      <c r="D182" s="317"/>
      <c r="E182" s="318"/>
      <c r="F182" s="318"/>
      <c r="G182" s="319">
        <f>SUM(G180,G144,G76,G30)</f>
        <v>852230622</v>
      </c>
    </row>
  </sheetData>
  <mergeCells count="31">
    <mergeCell ref="A172:C172"/>
    <mergeCell ref="A140:C140"/>
    <mergeCell ref="A146:C146"/>
    <mergeCell ref="A157:C157"/>
    <mergeCell ref="A159:C159"/>
    <mergeCell ref="A163:C163"/>
    <mergeCell ref="A168:C168"/>
    <mergeCell ref="A138:C138"/>
    <mergeCell ref="A88:C88"/>
    <mergeCell ref="A93:C93"/>
    <mergeCell ref="A102:C102"/>
    <mergeCell ref="A111:C111"/>
    <mergeCell ref="A114:C114"/>
    <mergeCell ref="A118:C118"/>
    <mergeCell ref="A122:C122"/>
    <mergeCell ref="A125:C125"/>
    <mergeCell ref="A130:C130"/>
    <mergeCell ref="A132:C132"/>
    <mergeCell ref="A135:C135"/>
    <mergeCell ref="A79:C79"/>
    <mergeCell ref="A4:C4"/>
    <mergeCell ref="A32:C32"/>
    <mergeCell ref="A33:C33"/>
    <mergeCell ref="A37:C37"/>
    <mergeCell ref="A41:C41"/>
    <mergeCell ref="A45:C45"/>
    <mergeCell ref="A49:C49"/>
    <mergeCell ref="A54:C54"/>
    <mergeCell ref="A57:C57"/>
    <mergeCell ref="A58:C58"/>
    <mergeCell ref="A67:C67"/>
  </mergeCells>
  <pageMargins left="0.23622047244094491" right="0.23622047244094491" top="0.74803149606299213" bottom="0.55118110236220474" header="0.31496062992125984" footer="0.15748031496062992"/>
  <pageSetup paperSize="9" scale="68" orientation="portrait" horizontalDpi="300" verticalDpi="300" r:id="rId1"/>
  <headerFooter alignWithMargins="0">
    <oddHeader>&amp;C&amp;"-,Félkövér"&amp;14 2018. évi állami támogatás jogcímenként&amp;R&amp;"-,Félkövér"&amp;14 13.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6" sqref="G76"/>
    </sheetView>
  </sheetViews>
  <sheetFormatPr defaultColWidth="9.33203125" defaultRowHeight="13.2" x14ac:dyDescent="0.3"/>
  <cols>
    <col min="1" max="1" width="5.6640625" style="80" customWidth="1"/>
    <col min="2" max="2" width="42.5546875" style="13" customWidth="1"/>
    <col min="3" max="4" width="12.44140625" style="13" customWidth="1"/>
    <col min="5" max="5" width="11" style="13" customWidth="1"/>
    <col min="6" max="6" width="11.6640625" style="13" customWidth="1"/>
    <col min="7" max="7" width="13.33203125" style="13" customWidth="1"/>
    <col min="8" max="8" width="14.44140625" style="13" customWidth="1"/>
    <col min="9" max="16384" width="9.33203125" style="13"/>
  </cols>
  <sheetData>
    <row r="1" spans="1:8" s="286" customFormat="1" ht="14.4" thickBot="1" x14ac:dyDescent="0.35">
      <c r="A1" s="284"/>
      <c r="H1" s="81" t="s">
        <v>464</v>
      </c>
    </row>
    <row r="2" spans="1:8" s="236" customFormat="1" ht="26.25" customHeight="1" x14ac:dyDescent="0.3">
      <c r="A2" s="820" t="s">
        <v>3</v>
      </c>
      <c r="B2" s="822" t="s">
        <v>1000</v>
      </c>
      <c r="C2" s="820" t="s">
        <v>1001</v>
      </c>
      <c r="D2" s="820" t="s">
        <v>1002</v>
      </c>
      <c r="E2" s="320" t="s">
        <v>1003</v>
      </c>
      <c r="F2" s="321"/>
      <c r="G2" s="321"/>
      <c r="H2" s="322"/>
    </row>
    <row r="3" spans="1:8" s="239" customFormat="1" ht="32.25" customHeight="1" thickBot="1" x14ac:dyDescent="0.35">
      <c r="A3" s="821"/>
      <c r="B3" s="823"/>
      <c r="C3" s="823"/>
      <c r="D3" s="821"/>
      <c r="E3" s="323" t="s">
        <v>489</v>
      </c>
      <c r="F3" s="323" t="s">
        <v>490</v>
      </c>
      <c r="G3" s="323" t="s">
        <v>496</v>
      </c>
      <c r="H3" s="238" t="s">
        <v>497</v>
      </c>
    </row>
    <row r="4" spans="1:8" s="245" customFormat="1" ht="13.2" customHeight="1" thickBot="1" x14ac:dyDescent="0.35">
      <c r="A4" s="240">
        <v>1</v>
      </c>
      <c r="B4" s="241">
        <v>2</v>
      </c>
      <c r="C4" s="241">
        <v>3</v>
      </c>
      <c r="D4" s="242">
        <v>4</v>
      </c>
      <c r="E4" s="240">
        <v>5</v>
      </c>
      <c r="F4" s="242">
        <v>6</v>
      </c>
      <c r="G4" s="242">
        <v>7</v>
      </c>
      <c r="H4" s="243">
        <v>8</v>
      </c>
    </row>
    <row r="5" spans="1:8" ht="20.100000000000001" customHeight="1" thickBot="1" x14ac:dyDescent="0.35">
      <c r="A5" s="246" t="s">
        <v>5</v>
      </c>
      <c r="B5" s="247" t="s">
        <v>1004</v>
      </c>
      <c r="C5" s="324"/>
      <c r="D5" s="325" t="s">
        <v>1005</v>
      </c>
      <c r="E5" s="326">
        <f>SUM(E6:E9)</f>
        <v>61080000</v>
      </c>
      <c r="F5" s="327">
        <f>SUM(F6:F9)</f>
        <v>0</v>
      </c>
      <c r="G5" s="327">
        <f>SUM(G6:G9)</f>
        <v>0</v>
      </c>
      <c r="H5" s="328">
        <f>SUM(H6:H9)</f>
        <v>0</v>
      </c>
    </row>
    <row r="6" spans="1:8" ht="20.100000000000001" customHeight="1" x14ac:dyDescent="0.3">
      <c r="A6" s="253" t="s">
        <v>16</v>
      </c>
      <c r="B6" s="254" t="s">
        <v>1006</v>
      </c>
      <c r="C6" s="329"/>
      <c r="D6" s="330"/>
      <c r="E6" s="257">
        <v>1280000</v>
      </c>
      <c r="F6" s="258"/>
      <c r="G6" s="258"/>
      <c r="H6" s="259"/>
    </row>
    <row r="7" spans="1:8" ht="39.6" x14ac:dyDescent="0.3">
      <c r="A7" s="253" t="s">
        <v>28</v>
      </c>
      <c r="B7" s="254" t="s">
        <v>1007</v>
      </c>
      <c r="C7" s="329" t="s">
        <v>1008</v>
      </c>
      <c r="D7" s="330"/>
      <c r="E7" s="257">
        <v>59800000</v>
      </c>
      <c r="F7" s="258"/>
      <c r="G7" s="258"/>
      <c r="H7" s="259"/>
    </row>
    <row r="8" spans="1:8" x14ac:dyDescent="0.3">
      <c r="A8" s="253" t="s">
        <v>138</v>
      </c>
      <c r="B8" s="254"/>
      <c r="C8" s="329"/>
      <c r="D8" s="330"/>
      <c r="E8" s="257"/>
      <c r="F8" s="258"/>
      <c r="G8" s="258"/>
      <c r="H8" s="259"/>
    </row>
    <row r="9" spans="1:8" ht="20.100000000000001" customHeight="1" thickBot="1" x14ac:dyDescent="0.35">
      <c r="A9" s="253" t="s">
        <v>42</v>
      </c>
      <c r="B9" s="254" t="s">
        <v>500</v>
      </c>
      <c r="C9" s="329"/>
      <c r="D9" s="330"/>
      <c r="E9" s="257"/>
      <c r="F9" s="258"/>
      <c r="G9" s="258"/>
      <c r="H9" s="259"/>
    </row>
    <row r="10" spans="1:8" ht="20.100000000000001" customHeight="1" thickBot="1" x14ac:dyDescent="0.35">
      <c r="A10" s="246" t="s">
        <v>64</v>
      </c>
      <c r="B10" s="247" t="s">
        <v>1009</v>
      </c>
      <c r="C10" s="324"/>
      <c r="D10" s="325"/>
      <c r="E10" s="326">
        <f>SUM(E11:E14)</f>
        <v>421080</v>
      </c>
      <c r="F10" s="327">
        <f>SUM(F11:F14)</f>
        <v>0</v>
      </c>
      <c r="G10" s="327">
        <f>SUM(G11:G14)</f>
        <v>0</v>
      </c>
      <c r="H10" s="328">
        <f>SUM(H11:H14)</f>
        <v>0</v>
      </c>
    </row>
    <row r="11" spans="1:8" ht="20.100000000000001" customHeight="1" x14ac:dyDescent="0.3">
      <c r="A11" s="253" t="s">
        <v>145</v>
      </c>
      <c r="B11" s="254" t="s">
        <v>1010</v>
      </c>
      <c r="C11" s="329"/>
      <c r="D11" s="330" t="s">
        <v>1005</v>
      </c>
      <c r="E11" s="257">
        <v>421080</v>
      </c>
      <c r="F11" s="258"/>
      <c r="G11" s="258"/>
      <c r="H11" s="259"/>
    </row>
    <row r="12" spans="1:8" ht="20.100000000000001" customHeight="1" x14ac:dyDescent="0.3">
      <c r="A12" s="253" t="s">
        <v>82</v>
      </c>
      <c r="B12" s="254" t="s">
        <v>500</v>
      </c>
      <c r="C12" s="329"/>
      <c r="D12" s="330"/>
      <c r="E12" s="257"/>
      <c r="F12" s="258"/>
      <c r="G12" s="258"/>
      <c r="H12" s="259"/>
    </row>
    <row r="13" spans="1:8" ht="20.100000000000001" customHeight="1" x14ac:dyDescent="0.3">
      <c r="A13" s="253" t="s">
        <v>84</v>
      </c>
      <c r="B13" s="254" t="s">
        <v>500</v>
      </c>
      <c r="C13" s="329"/>
      <c r="D13" s="330"/>
      <c r="E13" s="257"/>
      <c r="F13" s="258"/>
      <c r="G13" s="258"/>
      <c r="H13" s="259"/>
    </row>
    <row r="14" spans="1:8" ht="20.100000000000001" customHeight="1" thickBot="1" x14ac:dyDescent="0.35">
      <c r="A14" s="253" t="s">
        <v>151</v>
      </c>
      <c r="B14" s="254" t="s">
        <v>500</v>
      </c>
      <c r="C14" s="329"/>
      <c r="D14" s="330"/>
      <c r="E14" s="257"/>
      <c r="F14" s="258"/>
      <c r="G14" s="258"/>
      <c r="H14" s="259"/>
    </row>
    <row r="15" spans="1:8" ht="20.100000000000001" customHeight="1" thickBot="1" x14ac:dyDescent="0.35">
      <c r="A15" s="246" t="s">
        <v>168</v>
      </c>
      <c r="B15" s="331" t="s">
        <v>1011</v>
      </c>
      <c r="C15" s="332"/>
      <c r="D15" s="333"/>
      <c r="E15" s="326">
        <f>E5+E10</f>
        <v>61501080</v>
      </c>
      <c r="F15" s="327">
        <f>F5+F10</f>
        <v>0</v>
      </c>
      <c r="G15" s="327">
        <f>G5+G10</f>
        <v>0</v>
      </c>
      <c r="H15" s="328">
        <f>H5+H10</f>
        <v>0</v>
      </c>
    </row>
    <row r="16" spans="1:8" ht="20.100000000000001" customHeight="1" x14ac:dyDescent="0.3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2"/>
  <sheetViews>
    <sheetView view="pageBreakPreview" zoomScale="60" zoomScaleNormal="100" workbookViewId="0">
      <pane ySplit="4" topLeftCell="A5" activePane="bottomLeft" state="frozen"/>
      <selection activeCell="L16" sqref="L16"/>
      <selection pane="bottomLeft" activeCell="G9" sqref="G9"/>
    </sheetView>
  </sheetViews>
  <sheetFormatPr defaultColWidth="9.33203125" defaultRowHeight="12.6" x14ac:dyDescent="0.25"/>
  <cols>
    <col min="1" max="1" width="9.6640625" style="347" bestFit="1" customWidth="1"/>
    <col min="2" max="2" width="70.33203125" style="347" bestFit="1" customWidth="1"/>
    <col min="3" max="3" width="15.33203125" style="347" customWidth="1"/>
    <col min="4" max="4" width="16.6640625" style="347" customWidth="1"/>
    <col min="5" max="16384" width="9.33203125" style="347"/>
  </cols>
  <sheetData>
    <row r="1" spans="1:4" x14ac:dyDescent="0.25">
      <c r="B1" s="850" t="s">
        <v>1590</v>
      </c>
      <c r="C1" s="850"/>
      <c r="D1" s="850"/>
    </row>
    <row r="2" spans="1:4" ht="21.75" customHeight="1" x14ac:dyDescent="0.35">
      <c r="A2" s="849" t="s">
        <v>1336</v>
      </c>
      <c r="B2" s="849"/>
    </row>
    <row r="3" spans="1:4" s="343" customFormat="1" ht="15.6" x14ac:dyDescent="0.25">
      <c r="A3" s="341" t="s">
        <v>1016</v>
      </c>
      <c r="B3" s="341" t="s">
        <v>1322</v>
      </c>
      <c r="C3" s="342" t="s">
        <v>371</v>
      </c>
      <c r="D3" s="342" t="s">
        <v>248</v>
      </c>
    </row>
    <row r="4" spans="1:4" ht="15" customHeight="1" x14ac:dyDescent="0.25">
      <c r="A4" s="344" t="s">
        <v>1018</v>
      </c>
      <c r="B4" s="345" t="s">
        <v>1019</v>
      </c>
      <c r="C4" s="346">
        <v>132198708</v>
      </c>
      <c r="D4" s="346">
        <f>SUM(C4:C4)</f>
        <v>132198708</v>
      </c>
    </row>
    <row r="5" spans="1:4" ht="15" customHeight="1" x14ac:dyDescent="0.25">
      <c r="A5" s="344" t="s">
        <v>1020</v>
      </c>
      <c r="B5" s="345" t="s">
        <v>1021</v>
      </c>
      <c r="C5" s="346">
        <v>70177595</v>
      </c>
      <c r="D5" s="346">
        <f>SUM(C5:C5)</f>
        <v>70177595</v>
      </c>
    </row>
    <row r="6" spans="1:4" ht="15" customHeight="1" x14ac:dyDescent="0.25">
      <c r="A6" s="348" t="s">
        <v>1022</v>
      </c>
      <c r="B6" s="349" t="s">
        <v>1023</v>
      </c>
      <c r="C6" s="350">
        <v>62021113</v>
      </c>
      <c r="D6" s="350">
        <f t="shared" ref="D6" si="0">D4-D5</f>
        <v>62021113</v>
      </c>
    </row>
    <row r="7" spans="1:4" ht="15" customHeight="1" x14ac:dyDescent="0.25">
      <c r="A7" s="344" t="s">
        <v>1013</v>
      </c>
      <c r="B7" s="345" t="s">
        <v>1024</v>
      </c>
      <c r="C7" s="346">
        <v>20820849</v>
      </c>
      <c r="D7" s="346">
        <f>SUM(C7:C7)</f>
        <v>20820849</v>
      </c>
    </row>
    <row r="8" spans="1:4" ht="15" customHeight="1" x14ac:dyDescent="0.25">
      <c r="A8" s="344" t="s">
        <v>1014</v>
      </c>
      <c r="B8" s="345" t="s">
        <v>1025</v>
      </c>
      <c r="C8" s="346">
        <v>1186007</v>
      </c>
      <c r="D8" s="346">
        <f>SUM(C8:C8)</f>
        <v>1186007</v>
      </c>
    </row>
    <row r="9" spans="1:4" ht="15" customHeight="1" x14ac:dyDescent="0.25">
      <c r="A9" s="348" t="s">
        <v>1015</v>
      </c>
      <c r="B9" s="349" t="s">
        <v>1026</v>
      </c>
      <c r="C9" s="350">
        <v>19634842</v>
      </c>
      <c r="D9" s="350">
        <f t="shared" ref="D9" si="1">D7-D8</f>
        <v>19634842</v>
      </c>
    </row>
    <row r="10" spans="1:4" ht="15" customHeight="1" x14ac:dyDescent="0.25">
      <c r="A10" s="348" t="s">
        <v>1027</v>
      </c>
      <c r="B10" s="349" t="s">
        <v>1028</v>
      </c>
      <c r="C10" s="350">
        <v>81655955</v>
      </c>
      <c r="D10" s="350">
        <f t="shared" ref="D10" si="2">D6+D9</f>
        <v>81655955</v>
      </c>
    </row>
    <row r="11" spans="1:4" ht="15" customHeight="1" x14ac:dyDescent="0.25">
      <c r="A11" s="344" t="s">
        <v>1029</v>
      </c>
      <c r="B11" s="345" t="s">
        <v>1030</v>
      </c>
      <c r="C11" s="346">
        <v>0</v>
      </c>
      <c r="D11" s="346">
        <f>SUM(C11:C11)</f>
        <v>0</v>
      </c>
    </row>
    <row r="12" spans="1:4" ht="15" customHeight="1" x14ac:dyDescent="0.25">
      <c r="A12" s="344" t="s">
        <v>1031</v>
      </c>
      <c r="B12" s="345" t="s">
        <v>1032</v>
      </c>
      <c r="C12" s="346">
        <v>0</v>
      </c>
      <c r="D12" s="346">
        <f>SUM(C12:C12)</f>
        <v>0</v>
      </c>
    </row>
    <row r="13" spans="1:4" ht="15" customHeight="1" x14ac:dyDescent="0.25">
      <c r="A13" s="348" t="s">
        <v>425</v>
      </c>
      <c r="B13" s="349" t="s">
        <v>1033</v>
      </c>
      <c r="C13" s="350">
        <v>0</v>
      </c>
      <c r="D13" s="350">
        <f t="shared" ref="D13" si="3">D11-D12</f>
        <v>0</v>
      </c>
    </row>
    <row r="14" spans="1:4" ht="15" customHeight="1" x14ac:dyDescent="0.25">
      <c r="A14" s="344" t="s">
        <v>583</v>
      </c>
      <c r="B14" s="345" t="s">
        <v>1034</v>
      </c>
      <c r="C14" s="346">
        <v>0</v>
      </c>
      <c r="D14" s="346">
        <f>SUM(C14:C14)</f>
        <v>0</v>
      </c>
    </row>
    <row r="15" spans="1:4" ht="15" customHeight="1" x14ac:dyDescent="0.25">
      <c r="A15" s="344" t="s">
        <v>586</v>
      </c>
      <c r="B15" s="345" t="s">
        <v>1035</v>
      </c>
      <c r="C15" s="346">
        <v>0</v>
      </c>
      <c r="D15" s="346">
        <f>SUM(C15:C15)</f>
        <v>0</v>
      </c>
    </row>
    <row r="16" spans="1:4" ht="15" customHeight="1" x14ac:dyDescent="0.25">
      <c r="A16" s="348" t="s">
        <v>589</v>
      </c>
      <c r="B16" s="349" t="s">
        <v>1036</v>
      </c>
      <c r="C16" s="350">
        <v>0</v>
      </c>
      <c r="D16" s="350">
        <f t="shared" ref="D16" si="4">D14-D15</f>
        <v>0</v>
      </c>
    </row>
    <row r="17" spans="1:7" ht="15" customHeight="1" x14ac:dyDescent="0.25">
      <c r="A17" s="348" t="s">
        <v>593</v>
      </c>
      <c r="B17" s="349" t="s">
        <v>1037</v>
      </c>
      <c r="C17" s="350">
        <v>0</v>
      </c>
      <c r="D17" s="350">
        <f t="shared" ref="D17" si="5">D13+D16</f>
        <v>0</v>
      </c>
    </row>
    <row r="18" spans="1:7" ht="15" customHeight="1" x14ac:dyDescent="0.25">
      <c r="A18" s="348" t="s">
        <v>596</v>
      </c>
      <c r="B18" s="349" t="s">
        <v>1038</v>
      </c>
      <c r="C18" s="350">
        <v>81655955</v>
      </c>
      <c r="D18" s="350">
        <f t="shared" ref="D18" si="6">D17+D10</f>
        <v>81655955</v>
      </c>
      <c r="F18" s="351"/>
      <c r="G18" s="351"/>
    </row>
    <row r="19" spans="1:7" ht="15" customHeight="1" x14ac:dyDescent="0.25">
      <c r="A19" s="348" t="s">
        <v>600</v>
      </c>
      <c r="B19" s="349" t="s">
        <v>1039</v>
      </c>
      <c r="C19" s="350"/>
      <c r="D19" s="350">
        <v>0</v>
      </c>
    </row>
    <row r="20" spans="1:7" ht="15" customHeight="1" x14ac:dyDescent="0.25">
      <c r="A20" s="348" t="s">
        <v>603</v>
      </c>
      <c r="B20" s="349" t="s">
        <v>1040</v>
      </c>
      <c r="C20" s="350">
        <v>81655955</v>
      </c>
      <c r="D20" s="350">
        <f t="shared" ref="D20" si="7">D10-D19</f>
        <v>81655955</v>
      </c>
    </row>
    <row r="21" spans="1:7" ht="15" customHeight="1" x14ac:dyDescent="0.25">
      <c r="A21" s="348" t="s">
        <v>607</v>
      </c>
      <c r="B21" s="349" t="s">
        <v>1041</v>
      </c>
      <c r="C21" s="350">
        <v>0</v>
      </c>
      <c r="D21" s="350">
        <f>SUM(C21:C21)</f>
        <v>0</v>
      </c>
    </row>
    <row r="22" spans="1:7" ht="15" customHeight="1" x14ac:dyDescent="0.25">
      <c r="A22" s="348" t="s">
        <v>610</v>
      </c>
      <c r="B22" s="349" t="s">
        <v>1042</v>
      </c>
      <c r="C22" s="350">
        <v>0</v>
      </c>
      <c r="D22" s="350">
        <f>SUM(C22:C22)</f>
        <v>0</v>
      </c>
    </row>
  </sheetData>
  <mergeCells count="2">
    <mergeCell ref="A2:B2"/>
    <mergeCell ref="B1:D1"/>
  </mergeCells>
  <pageMargins left="0.25" right="0.25" top="0.75" bottom="0.75" header="0.3" footer="0.3"/>
  <pageSetup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1"/>
  <sheetViews>
    <sheetView view="pageBreakPreview" zoomScale="60" zoomScaleNormal="100" workbookViewId="0">
      <selection activeCell="G4" sqref="G4"/>
    </sheetView>
  </sheetViews>
  <sheetFormatPr defaultRowHeight="13.2" x14ac:dyDescent="0.25"/>
  <cols>
    <col min="1" max="1" width="6.33203125" style="430" customWidth="1"/>
    <col min="2" max="2" width="59" style="431" bestFit="1" customWidth="1"/>
    <col min="3" max="3" width="12.6640625" style="359" bestFit="1" customWidth="1"/>
    <col min="4" max="4" width="10.44140625" style="359" customWidth="1"/>
    <col min="5" max="5" width="12.6640625" style="359" bestFit="1" customWidth="1"/>
    <col min="6" max="253" width="9.33203125" style="359"/>
    <col min="254" max="254" width="6.33203125" style="359" customWidth="1"/>
    <col min="255" max="255" width="37.6640625" style="359" customWidth="1"/>
    <col min="256" max="256" width="11.6640625" style="359" customWidth="1"/>
    <col min="257" max="257" width="10.44140625" style="359" customWidth="1"/>
    <col min="258" max="259" width="11.6640625" style="359" customWidth="1"/>
    <col min="260" max="260" width="10.6640625" style="359" customWidth="1"/>
    <col min="261" max="261" width="11.6640625" style="359" customWidth="1"/>
    <col min="262" max="509" width="9.33203125" style="359"/>
    <col min="510" max="510" width="6.33203125" style="359" customWidth="1"/>
    <col min="511" max="511" width="37.6640625" style="359" customWidth="1"/>
    <col min="512" max="512" width="11.6640625" style="359" customWidth="1"/>
    <col min="513" max="513" width="10.44140625" style="359" customWidth="1"/>
    <col min="514" max="515" width="11.6640625" style="359" customWidth="1"/>
    <col min="516" max="516" width="10.6640625" style="359" customWidth="1"/>
    <col min="517" max="517" width="11.6640625" style="359" customWidth="1"/>
    <col min="518" max="765" width="9.33203125" style="359"/>
    <col min="766" max="766" width="6.33203125" style="359" customWidth="1"/>
    <col min="767" max="767" width="37.6640625" style="359" customWidth="1"/>
    <col min="768" max="768" width="11.6640625" style="359" customWidth="1"/>
    <col min="769" max="769" width="10.44140625" style="359" customWidth="1"/>
    <col min="770" max="771" width="11.6640625" style="359" customWidth="1"/>
    <col min="772" max="772" width="10.6640625" style="359" customWidth="1"/>
    <col min="773" max="773" width="11.6640625" style="359" customWidth="1"/>
    <col min="774" max="1021" width="9.33203125" style="359"/>
    <col min="1022" max="1022" width="6.33203125" style="359" customWidth="1"/>
    <col min="1023" max="1023" width="37.6640625" style="359" customWidth="1"/>
    <col min="1024" max="1024" width="11.6640625" style="359" customWidth="1"/>
    <col min="1025" max="1025" width="10.44140625" style="359" customWidth="1"/>
    <col min="1026" max="1027" width="11.6640625" style="359" customWidth="1"/>
    <col min="1028" max="1028" width="10.6640625" style="359" customWidth="1"/>
    <col min="1029" max="1029" width="11.6640625" style="359" customWidth="1"/>
    <col min="1030" max="1277" width="9.33203125" style="359"/>
    <col min="1278" max="1278" width="6.33203125" style="359" customWidth="1"/>
    <col min="1279" max="1279" width="37.6640625" style="359" customWidth="1"/>
    <col min="1280" max="1280" width="11.6640625" style="359" customWidth="1"/>
    <col min="1281" max="1281" width="10.44140625" style="359" customWidth="1"/>
    <col min="1282" max="1283" width="11.6640625" style="359" customWidth="1"/>
    <col min="1284" max="1284" width="10.6640625" style="359" customWidth="1"/>
    <col min="1285" max="1285" width="11.6640625" style="359" customWidth="1"/>
    <col min="1286" max="1533" width="9.33203125" style="359"/>
    <col min="1534" max="1534" width="6.33203125" style="359" customWidth="1"/>
    <col min="1535" max="1535" width="37.6640625" style="359" customWidth="1"/>
    <col min="1536" max="1536" width="11.6640625" style="359" customWidth="1"/>
    <col min="1537" max="1537" width="10.44140625" style="359" customWidth="1"/>
    <col min="1538" max="1539" width="11.6640625" style="359" customWidth="1"/>
    <col min="1540" max="1540" width="10.6640625" style="359" customWidth="1"/>
    <col min="1541" max="1541" width="11.6640625" style="359" customWidth="1"/>
    <col min="1542" max="1789" width="9.33203125" style="359"/>
    <col min="1790" max="1790" width="6.33203125" style="359" customWidth="1"/>
    <col min="1791" max="1791" width="37.6640625" style="359" customWidth="1"/>
    <col min="1792" max="1792" width="11.6640625" style="359" customWidth="1"/>
    <col min="1793" max="1793" width="10.44140625" style="359" customWidth="1"/>
    <col min="1794" max="1795" width="11.6640625" style="359" customWidth="1"/>
    <col min="1796" max="1796" width="10.6640625" style="359" customWidth="1"/>
    <col min="1797" max="1797" width="11.6640625" style="359" customWidth="1"/>
    <col min="1798" max="2045" width="9.33203125" style="359"/>
    <col min="2046" max="2046" width="6.33203125" style="359" customWidth="1"/>
    <col min="2047" max="2047" width="37.6640625" style="359" customWidth="1"/>
    <col min="2048" max="2048" width="11.6640625" style="359" customWidth="1"/>
    <col min="2049" max="2049" width="10.44140625" style="359" customWidth="1"/>
    <col min="2050" max="2051" width="11.6640625" style="359" customWidth="1"/>
    <col min="2052" max="2052" width="10.6640625" style="359" customWidth="1"/>
    <col min="2053" max="2053" width="11.6640625" style="359" customWidth="1"/>
    <col min="2054" max="2301" width="9.33203125" style="359"/>
    <col min="2302" max="2302" width="6.33203125" style="359" customWidth="1"/>
    <col min="2303" max="2303" width="37.6640625" style="359" customWidth="1"/>
    <col min="2304" max="2304" width="11.6640625" style="359" customWidth="1"/>
    <col min="2305" max="2305" width="10.44140625" style="359" customWidth="1"/>
    <col min="2306" max="2307" width="11.6640625" style="359" customWidth="1"/>
    <col min="2308" max="2308" width="10.6640625" style="359" customWidth="1"/>
    <col min="2309" max="2309" width="11.6640625" style="359" customWidth="1"/>
    <col min="2310" max="2557" width="9.33203125" style="359"/>
    <col min="2558" max="2558" width="6.33203125" style="359" customWidth="1"/>
    <col min="2559" max="2559" width="37.6640625" style="359" customWidth="1"/>
    <col min="2560" max="2560" width="11.6640625" style="359" customWidth="1"/>
    <col min="2561" max="2561" width="10.44140625" style="359" customWidth="1"/>
    <col min="2562" max="2563" width="11.6640625" style="359" customWidth="1"/>
    <col min="2564" max="2564" width="10.6640625" style="359" customWidth="1"/>
    <col min="2565" max="2565" width="11.6640625" style="359" customWidth="1"/>
    <col min="2566" max="2813" width="9.33203125" style="359"/>
    <col min="2814" max="2814" width="6.33203125" style="359" customWidth="1"/>
    <col min="2815" max="2815" width="37.6640625" style="359" customWidth="1"/>
    <col min="2816" max="2816" width="11.6640625" style="359" customWidth="1"/>
    <col min="2817" max="2817" width="10.44140625" style="359" customWidth="1"/>
    <col min="2818" max="2819" width="11.6640625" style="359" customWidth="1"/>
    <col min="2820" max="2820" width="10.6640625" style="359" customWidth="1"/>
    <col min="2821" max="2821" width="11.6640625" style="359" customWidth="1"/>
    <col min="2822" max="3069" width="9.33203125" style="359"/>
    <col min="3070" max="3070" width="6.33203125" style="359" customWidth="1"/>
    <col min="3071" max="3071" width="37.6640625" style="359" customWidth="1"/>
    <col min="3072" max="3072" width="11.6640625" style="359" customWidth="1"/>
    <col min="3073" max="3073" width="10.44140625" style="359" customWidth="1"/>
    <col min="3074" max="3075" width="11.6640625" style="359" customWidth="1"/>
    <col min="3076" max="3076" width="10.6640625" style="359" customWidth="1"/>
    <col min="3077" max="3077" width="11.6640625" style="359" customWidth="1"/>
    <col min="3078" max="3325" width="9.33203125" style="359"/>
    <col min="3326" max="3326" width="6.33203125" style="359" customWidth="1"/>
    <col min="3327" max="3327" width="37.6640625" style="359" customWidth="1"/>
    <col min="3328" max="3328" width="11.6640625" style="359" customWidth="1"/>
    <col min="3329" max="3329" width="10.44140625" style="359" customWidth="1"/>
    <col min="3330" max="3331" width="11.6640625" style="359" customWidth="1"/>
    <col min="3332" max="3332" width="10.6640625" style="359" customWidth="1"/>
    <col min="3333" max="3333" width="11.6640625" style="359" customWidth="1"/>
    <col min="3334" max="3581" width="9.33203125" style="359"/>
    <col min="3582" max="3582" width="6.33203125" style="359" customWidth="1"/>
    <col min="3583" max="3583" width="37.6640625" style="359" customWidth="1"/>
    <col min="3584" max="3584" width="11.6640625" style="359" customWidth="1"/>
    <col min="3585" max="3585" width="10.44140625" style="359" customWidth="1"/>
    <col min="3586" max="3587" width="11.6640625" style="359" customWidth="1"/>
    <col min="3588" max="3588" width="10.6640625" style="359" customWidth="1"/>
    <col min="3589" max="3589" width="11.6640625" style="359" customWidth="1"/>
    <col min="3590" max="3837" width="9.33203125" style="359"/>
    <col min="3838" max="3838" width="6.33203125" style="359" customWidth="1"/>
    <col min="3839" max="3839" width="37.6640625" style="359" customWidth="1"/>
    <col min="3840" max="3840" width="11.6640625" style="359" customWidth="1"/>
    <col min="3841" max="3841" width="10.44140625" style="359" customWidth="1"/>
    <col min="3842" max="3843" width="11.6640625" style="359" customWidth="1"/>
    <col min="3844" max="3844" width="10.6640625" style="359" customWidth="1"/>
    <col min="3845" max="3845" width="11.6640625" style="359" customWidth="1"/>
    <col min="3846" max="4093" width="9.33203125" style="359"/>
    <col min="4094" max="4094" width="6.33203125" style="359" customWidth="1"/>
    <col min="4095" max="4095" width="37.6640625" style="359" customWidth="1"/>
    <col min="4096" max="4096" width="11.6640625" style="359" customWidth="1"/>
    <col min="4097" max="4097" width="10.44140625" style="359" customWidth="1"/>
    <col min="4098" max="4099" width="11.6640625" style="359" customWidth="1"/>
    <col min="4100" max="4100" width="10.6640625" style="359" customWidth="1"/>
    <col min="4101" max="4101" width="11.6640625" style="359" customWidth="1"/>
    <col min="4102" max="4349" width="9.33203125" style="359"/>
    <col min="4350" max="4350" width="6.33203125" style="359" customWidth="1"/>
    <col min="4351" max="4351" width="37.6640625" style="359" customWidth="1"/>
    <col min="4352" max="4352" width="11.6640625" style="359" customWidth="1"/>
    <col min="4353" max="4353" width="10.44140625" style="359" customWidth="1"/>
    <col min="4354" max="4355" width="11.6640625" style="359" customWidth="1"/>
    <col min="4356" max="4356" width="10.6640625" style="359" customWidth="1"/>
    <col min="4357" max="4357" width="11.6640625" style="359" customWidth="1"/>
    <col min="4358" max="4605" width="9.33203125" style="359"/>
    <col min="4606" max="4606" width="6.33203125" style="359" customWidth="1"/>
    <col min="4607" max="4607" width="37.6640625" style="359" customWidth="1"/>
    <col min="4608" max="4608" width="11.6640625" style="359" customWidth="1"/>
    <col min="4609" max="4609" width="10.44140625" style="359" customWidth="1"/>
    <col min="4610" max="4611" width="11.6640625" style="359" customWidth="1"/>
    <col min="4612" max="4612" width="10.6640625" style="359" customWidth="1"/>
    <col min="4613" max="4613" width="11.6640625" style="359" customWidth="1"/>
    <col min="4614" max="4861" width="9.33203125" style="359"/>
    <col min="4862" max="4862" width="6.33203125" style="359" customWidth="1"/>
    <col min="4863" max="4863" width="37.6640625" style="359" customWidth="1"/>
    <col min="4864" max="4864" width="11.6640625" style="359" customWidth="1"/>
    <col min="4865" max="4865" width="10.44140625" style="359" customWidth="1"/>
    <col min="4866" max="4867" width="11.6640625" style="359" customWidth="1"/>
    <col min="4868" max="4868" width="10.6640625" style="359" customWidth="1"/>
    <col min="4869" max="4869" width="11.6640625" style="359" customWidth="1"/>
    <col min="4870" max="5117" width="9.33203125" style="359"/>
    <col min="5118" max="5118" width="6.33203125" style="359" customWidth="1"/>
    <col min="5119" max="5119" width="37.6640625" style="359" customWidth="1"/>
    <col min="5120" max="5120" width="11.6640625" style="359" customWidth="1"/>
    <col min="5121" max="5121" width="10.44140625" style="359" customWidth="1"/>
    <col min="5122" max="5123" width="11.6640625" style="359" customWidth="1"/>
    <col min="5124" max="5124" width="10.6640625" style="359" customWidth="1"/>
    <col min="5125" max="5125" width="11.6640625" style="359" customWidth="1"/>
    <col min="5126" max="5373" width="9.33203125" style="359"/>
    <col min="5374" max="5374" width="6.33203125" style="359" customWidth="1"/>
    <col min="5375" max="5375" width="37.6640625" style="359" customWidth="1"/>
    <col min="5376" max="5376" width="11.6640625" style="359" customWidth="1"/>
    <col min="5377" max="5377" width="10.44140625" style="359" customWidth="1"/>
    <col min="5378" max="5379" width="11.6640625" style="359" customWidth="1"/>
    <col min="5380" max="5380" width="10.6640625" style="359" customWidth="1"/>
    <col min="5381" max="5381" width="11.6640625" style="359" customWidth="1"/>
    <col min="5382" max="5629" width="9.33203125" style="359"/>
    <col min="5630" max="5630" width="6.33203125" style="359" customWidth="1"/>
    <col min="5631" max="5631" width="37.6640625" style="359" customWidth="1"/>
    <col min="5632" max="5632" width="11.6640625" style="359" customWidth="1"/>
    <col min="5633" max="5633" width="10.44140625" style="359" customWidth="1"/>
    <col min="5634" max="5635" width="11.6640625" style="359" customWidth="1"/>
    <col min="5636" max="5636" width="10.6640625" style="359" customWidth="1"/>
    <col min="5637" max="5637" width="11.6640625" style="359" customWidth="1"/>
    <col min="5638" max="5885" width="9.33203125" style="359"/>
    <col min="5886" max="5886" width="6.33203125" style="359" customWidth="1"/>
    <col min="5887" max="5887" width="37.6640625" style="359" customWidth="1"/>
    <col min="5888" max="5888" width="11.6640625" style="359" customWidth="1"/>
    <col min="5889" max="5889" width="10.44140625" style="359" customWidth="1"/>
    <col min="5890" max="5891" width="11.6640625" style="359" customWidth="1"/>
    <col min="5892" max="5892" width="10.6640625" style="359" customWidth="1"/>
    <col min="5893" max="5893" width="11.6640625" style="359" customWidth="1"/>
    <col min="5894" max="6141" width="9.33203125" style="359"/>
    <col min="6142" max="6142" width="6.33203125" style="359" customWidth="1"/>
    <col min="6143" max="6143" width="37.6640625" style="359" customWidth="1"/>
    <col min="6144" max="6144" width="11.6640625" style="359" customWidth="1"/>
    <col min="6145" max="6145" width="10.44140625" style="359" customWidth="1"/>
    <col min="6146" max="6147" width="11.6640625" style="359" customWidth="1"/>
    <col min="6148" max="6148" width="10.6640625" style="359" customWidth="1"/>
    <col min="6149" max="6149" width="11.6640625" style="359" customWidth="1"/>
    <col min="6150" max="6397" width="9.33203125" style="359"/>
    <col min="6398" max="6398" width="6.33203125" style="359" customWidth="1"/>
    <col min="6399" max="6399" width="37.6640625" style="359" customWidth="1"/>
    <col min="6400" max="6400" width="11.6640625" style="359" customWidth="1"/>
    <col min="6401" max="6401" width="10.44140625" style="359" customWidth="1"/>
    <col min="6402" max="6403" width="11.6640625" style="359" customWidth="1"/>
    <col min="6404" max="6404" width="10.6640625" style="359" customWidth="1"/>
    <col min="6405" max="6405" width="11.6640625" style="359" customWidth="1"/>
    <col min="6406" max="6653" width="9.33203125" style="359"/>
    <col min="6654" max="6654" width="6.33203125" style="359" customWidth="1"/>
    <col min="6655" max="6655" width="37.6640625" style="359" customWidth="1"/>
    <col min="6656" max="6656" width="11.6640625" style="359" customWidth="1"/>
    <col min="6657" max="6657" width="10.44140625" style="359" customWidth="1"/>
    <col min="6658" max="6659" width="11.6640625" style="359" customWidth="1"/>
    <col min="6660" max="6660" width="10.6640625" style="359" customWidth="1"/>
    <col min="6661" max="6661" width="11.6640625" style="359" customWidth="1"/>
    <col min="6662" max="6909" width="9.33203125" style="359"/>
    <col min="6910" max="6910" width="6.33203125" style="359" customWidth="1"/>
    <col min="6911" max="6911" width="37.6640625" style="359" customWidth="1"/>
    <col min="6912" max="6912" width="11.6640625" style="359" customWidth="1"/>
    <col min="6913" max="6913" width="10.44140625" style="359" customWidth="1"/>
    <col min="6914" max="6915" width="11.6640625" style="359" customWidth="1"/>
    <col min="6916" max="6916" width="10.6640625" style="359" customWidth="1"/>
    <col min="6917" max="6917" width="11.6640625" style="359" customWidth="1"/>
    <col min="6918" max="7165" width="9.33203125" style="359"/>
    <col min="7166" max="7166" width="6.33203125" style="359" customWidth="1"/>
    <col min="7167" max="7167" width="37.6640625" style="359" customWidth="1"/>
    <col min="7168" max="7168" width="11.6640625" style="359" customWidth="1"/>
    <col min="7169" max="7169" width="10.44140625" style="359" customWidth="1"/>
    <col min="7170" max="7171" width="11.6640625" style="359" customWidth="1"/>
    <col min="7172" max="7172" width="10.6640625" style="359" customWidth="1"/>
    <col min="7173" max="7173" width="11.6640625" style="359" customWidth="1"/>
    <col min="7174" max="7421" width="9.33203125" style="359"/>
    <col min="7422" max="7422" width="6.33203125" style="359" customWidth="1"/>
    <col min="7423" max="7423" width="37.6640625" style="359" customWidth="1"/>
    <col min="7424" max="7424" width="11.6640625" style="359" customWidth="1"/>
    <col min="7425" max="7425" width="10.44140625" style="359" customWidth="1"/>
    <col min="7426" max="7427" width="11.6640625" style="359" customWidth="1"/>
    <col min="7428" max="7428" width="10.6640625" style="359" customWidth="1"/>
    <col min="7429" max="7429" width="11.6640625" style="359" customWidth="1"/>
    <col min="7430" max="7677" width="9.33203125" style="359"/>
    <col min="7678" max="7678" width="6.33203125" style="359" customWidth="1"/>
    <col min="7679" max="7679" width="37.6640625" style="359" customWidth="1"/>
    <col min="7680" max="7680" width="11.6640625" style="359" customWidth="1"/>
    <col min="7681" max="7681" width="10.44140625" style="359" customWidth="1"/>
    <col min="7682" max="7683" width="11.6640625" style="359" customWidth="1"/>
    <col min="7684" max="7684" width="10.6640625" style="359" customWidth="1"/>
    <col min="7685" max="7685" width="11.6640625" style="359" customWidth="1"/>
    <col min="7686" max="7933" width="9.33203125" style="359"/>
    <col min="7934" max="7934" width="6.33203125" style="359" customWidth="1"/>
    <col min="7935" max="7935" width="37.6640625" style="359" customWidth="1"/>
    <col min="7936" max="7936" width="11.6640625" style="359" customWidth="1"/>
    <col min="7937" max="7937" width="10.44140625" style="359" customWidth="1"/>
    <col min="7938" max="7939" width="11.6640625" style="359" customWidth="1"/>
    <col min="7940" max="7940" width="10.6640625" style="359" customWidth="1"/>
    <col min="7941" max="7941" width="11.6640625" style="359" customWidth="1"/>
    <col min="7942" max="8189" width="9.33203125" style="359"/>
    <col min="8190" max="8190" width="6.33203125" style="359" customWidth="1"/>
    <col min="8191" max="8191" width="37.6640625" style="359" customWidth="1"/>
    <col min="8192" max="8192" width="11.6640625" style="359" customWidth="1"/>
    <col min="8193" max="8193" width="10.44140625" style="359" customWidth="1"/>
    <col min="8194" max="8195" width="11.6640625" style="359" customWidth="1"/>
    <col min="8196" max="8196" width="10.6640625" style="359" customWidth="1"/>
    <col min="8197" max="8197" width="11.6640625" style="359" customWidth="1"/>
    <col min="8198" max="8445" width="9.33203125" style="359"/>
    <col min="8446" max="8446" width="6.33203125" style="359" customWidth="1"/>
    <col min="8447" max="8447" width="37.6640625" style="359" customWidth="1"/>
    <col min="8448" max="8448" width="11.6640625" style="359" customWidth="1"/>
    <col min="8449" max="8449" width="10.44140625" style="359" customWidth="1"/>
    <col min="8450" max="8451" width="11.6640625" style="359" customWidth="1"/>
    <col min="8452" max="8452" width="10.6640625" style="359" customWidth="1"/>
    <col min="8453" max="8453" width="11.6640625" style="359" customWidth="1"/>
    <col min="8454" max="8701" width="9.33203125" style="359"/>
    <col min="8702" max="8702" width="6.33203125" style="359" customWidth="1"/>
    <col min="8703" max="8703" width="37.6640625" style="359" customWidth="1"/>
    <col min="8704" max="8704" width="11.6640625" style="359" customWidth="1"/>
    <col min="8705" max="8705" width="10.44140625" style="359" customWidth="1"/>
    <col min="8706" max="8707" width="11.6640625" style="359" customWidth="1"/>
    <col min="8708" max="8708" width="10.6640625" style="359" customWidth="1"/>
    <col min="8709" max="8709" width="11.6640625" style="359" customWidth="1"/>
    <col min="8710" max="8957" width="9.33203125" style="359"/>
    <col min="8958" max="8958" width="6.33203125" style="359" customWidth="1"/>
    <col min="8959" max="8959" width="37.6640625" style="359" customWidth="1"/>
    <col min="8960" max="8960" width="11.6640625" style="359" customWidth="1"/>
    <col min="8961" max="8961" width="10.44140625" style="359" customWidth="1"/>
    <col min="8962" max="8963" width="11.6640625" style="359" customWidth="1"/>
    <col min="8964" max="8964" width="10.6640625" style="359" customWidth="1"/>
    <col min="8965" max="8965" width="11.6640625" style="359" customWidth="1"/>
    <col min="8966" max="9213" width="9.33203125" style="359"/>
    <col min="9214" max="9214" width="6.33203125" style="359" customWidth="1"/>
    <col min="9215" max="9215" width="37.6640625" style="359" customWidth="1"/>
    <col min="9216" max="9216" width="11.6640625" style="359" customWidth="1"/>
    <col min="9217" max="9217" width="10.44140625" style="359" customWidth="1"/>
    <col min="9218" max="9219" width="11.6640625" style="359" customWidth="1"/>
    <col min="9220" max="9220" width="10.6640625" style="359" customWidth="1"/>
    <col min="9221" max="9221" width="11.6640625" style="359" customWidth="1"/>
    <col min="9222" max="9469" width="9.33203125" style="359"/>
    <col min="9470" max="9470" width="6.33203125" style="359" customWidth="1"/>
    <col min="9471" max="9471" width="37.6640625" style="359" customWidth="1"/>
    <col min="9472" max="9472" width="11.6640625" style="359" customWidth="1"/>
    <col min="9473" max="9473" width="10.44140625" style="359" customWidth="1"/>
    <col min="9474" max="9475" width="11.6640625" style="359" customWidth="1"/>
    <col min="9476" max="9476" width="10.6640625" style="359" customWidth="1"/>
    <col min="9477" max="9477" width="11.6640625" style="359" customWidth="1"/>
    <col min="9478" max="9725" width="9.33203125" style="359"/>
    <col min="9726" max="9726" width="6.33203125" style="359" customWidth="1"/>
    <col min="9727" max="9727" width="37.6640625" style="359" customWidth="1"/>
    <col min="9728" max="9728" width="11.6640625" style="359" customWidth="1"/>
    <col min="9729" max="9729" width="10.44140625" style="359" customWidth="1"/>
    <col min="9730" max="9731" width="11.6640625" style="359" customWidth="1"/>
    <col min="9732" max="9732" width="10.6640625" style="359" customWidth="1"/>
    <col min="9733" max="9733" width="11.6640625" style="359" customWidth="1"/>
    <col min="9734" max="9981" width="9.33203125" style="359"/>
    <col min="9982" max="9982" width="6.33203125" style="359" customWidth="1"/>
    <col min="9983" max="9983" width="37.6640625" style="359" customWidth="1"/>
    <col min="9984" max="9984" width="11.6640625" style="359" customWidth="1"/>
    <col min="9985" max="9985" width="10.44140625" style="359" customWidth="1"/>
    <col min="9986" max="9987" width="11.6640625" style="359" customWidth="1"/>
    <col min="9988" max="9988" width="10.6640625" style="359" customWidth="1"/>
    <col min="9989" max="9989" width="11.6640625" style="359" customWidth="1"/>
    <col min="9990" max="10237" width="9.33203125" style="359"/>
    <col min="10238" max="10238" width="6.33203125" style="359" customWidth="1"/>
    <col min="10239" max="10239" width="37.6640625" style="359" customWidth="1"/>
    <col min="10240" max="10240" width="11.6640625" style="359" customWidth="1"/>
    <col min="10241" max="10241" width="10.44140625" style="359" customWidth="1"/>
    <col min="10242" max="10243" width="11.6640625" style="359" customWidth="1"/>
    <col min="10244" max="10244" width="10.6640625" style="359" customWidth="1"/>
    <col min="10245" max="10245" width="11.6640625" style="359" customWidth="1"/>
    <col min="10246" max="10493" width="9.33203125" style="359"/>
    <col min="10494" max="10494" width="6.33203125" style="359" customWidth="1"/>
    <col min="10495" max="10495" width="37.6640625" style="359" customWidth="1"/>
    <col min="10496" max="10496" width="11.6640625" style="359" customWidth="1"/>
    <col min="10497" max="10497" width="10.44140625" style="359" customWidth="1"/>
    <col min="10498" max="10499" width="11.6640625" style="359" customWidth="1"/>
    <col min="10500" max="10500" width="10.6640625" style="359" customWidth="1"/>
    <col min="10501" max="10501" width="11.6640625" style="359" customWidth="1"/>
    <col min="10502" max="10749" width="9.33203125" style="359"/>
    <col min="10750" max="10750" width="6.33203125" style="359" customWidth="1"/>
    <col min="10751" max="10751" width="37.6640625" style="359" customWidth="1"/>
    <col min="10752" max="10752" width="11.6640625" style="359" customWidth="1"/>
    <col min="10753" max="10753" width="10.44140625" style="359" customWidth="1"/>
    <col min="10754" max="10755" width="11.6640625" style="359" customWidth="1"/>
    <col min="10756" max="10756" width="10.6640625" style="359" customWidth="1"/>
    <col min="10757" max="10757" width="11.6640625" style="359" customWidth="1"/>
    <col min="10758" max="11005" width="9.33203125" style="359"/>
    <col min="11006" max="11006" width="6.33203125" style="359" customWidth="1"/>
    <col min="11007" max="11007" width="37.6640625" style="359" customWidth="1"/>
    <col min="11008" max="11008" width="11.6640625" style="359" customWidth="1"/>
    <col min="11009" max="11009" width="10.44140625" style="359" customWidth="1"/>
    <col min="11010" max="11011" width="11.6640625" style="359" customWidth="1"/>
    <col min="11012" max="11012" width="10.6640625" style="359" customWidth="1"/>
    <col min="11013" max="11013" width="11.6640625" style="359" customWidth="1"/>
    <col min="11014" max="11261" width="9.33203125" style="359"/>
    <col min="11262" max="11262" width="6.33203125" style="359" customWidth="1"/>
    <col min="11263" max="11263" width="37.6640625" style="359" customWidth="1"/>
    <col min="11264" max="11264" width="11.6640625" style="359" customWidth="1"/>
    <col min="11265" max="11265" width="10.44140625" style="359" customWidth="1"/>
    <col min="11266" max="11267" width="11.6640625" style="359" customWidth="1"/>
    <col min="11268" max="11268" width="10.6640625" style="359" customWidth="1"/>
    <col min="11269" max="11269" width="11.6640625" style="359" customWidth="1"/>
    <col min="11270" max="11517" width="9.33203125" style="359"/>
    <col min="11518" max="11518" width="6.33203125" style="359" customWidth="1"/>
    <col min="11519" max="11519" width="37.6640625" style="359" customWidth="1"/>
    <col min="11520" max="11520" width="11.6640625" style="359" customWidth="1"/>
    <col min="11521" max="11521" width="10.44140625" style="359" customWidth="1"/>
    <col min="11522" max="11523" width="11.6640625" style="359" customWidth="1"/>
    <col min="11524" max="11524" width="10.6640625" style="359" customWidth="1"/>
    <col min="11525" max="11525" width="11.6640625" style="359" customWidth="1"/>
    <col min="11526" max="11773" width="9.33203125" style="359"/>
    <col min="11774" max="11774" width="6.33203125" style="359" customWidth="1"/>
    <col min="11775" max="11775" width="37.6640625" style="359" customWidth="1"/>
    <col min="11776" max="11776" width="11.6640625" style="359" customWidth="1"/>
    <col min="11777" max="11777" width="10.44140625" style="359" customWidth="1"/>
    <col min="11778" max="11779" width="11.6640625" style="359" customWidth="1"/>
    <col min="11780" max="11780" width="10.6640625" style="359" customWidth="1"/>
    <col min="11781" max="11781" width="11.6640625" style="359" customWidth="1"/>
    <col min="11782" max="12029" width="9.33203125" style="359"/>
    <col min="12030" max="12030" width="6.33203125" style="359" customWidth="1"/>
    <col min="12031" max="12031" width="37.6640625" style="359" customWidth="1"/>
    <col min="12032" max="12032" width="11.6640625" style="359" customWidth="1"/>
    <col min="12033" max="12033" width="10.44140625" style="359" customWidth="1"/>
    <col min="12034" max="12035" width="11.6640625" style="359" customWidth="1"/>
    <col min="12036" max="12036" width="10.6640625" style="359" customWidth="1"/>
    <col min="12037" max="12037" width="11.6640625" style="359" customWidth="1"/>
    <col min="12038" max="12285" width="9.33203125" style="359"/>
    <col min="12286" max="12286" width="6.33203125" style="359" customWidth="1"/>
    <col min="12287" max="12287" width="37.6640625" style="359" customWidth="1"/>
    <col min="12288" max="12288" width="11.6640625" style="359" customWidth="1"/>
    <col min="12289" max="12289" width="10.44140625" style="359" customWidth="1"/>
    <col min="12290" max="12291" width="11.6640625" style="359" customWidth="1"/>
    <col min="12292" max="12292" width="10.6640625" style="359" customWidth="1"/>
    <col min="12293" max="12293" width="11.6640625" style="359" customWidth="1"/>
    <col min="12294" max="12541" width="9.33203125" style="359"/>
    <col min="12542" max="12542" width="6.33203125" style="359" customWidth="1"/>
    <col min="12543" max="12543" width="37.6640625" style="359" customWidth="1"/>
    <col min="12544" max="12544" width="11.6640625" style="359" customWidth="1"/>
    <col min="12545" max="12545" width="10.44140625" style="359" customWidth="1"/>
    <col min="12546" max="12547" width="11.6640625" style="359" customWidth="1"/>
    <col min="12548" max="12548" width="10.6640625" style="359" customWidth="1"/>
    <col min="12549" max="12549" width="11.6640625" style="359" customWidth="1"/>
    <col min="12550" max="12797" width="9.33203125" style="359"/>
    <col min="12798" max="12798" width="6.33203125" style="359" customWidth="1"/>
    <col min="12799" max="12799" width="37.6640625" style="359" customWidth="1"/>
    <col min="12800" max="12800" width="11.6640625" style="359" customWidth="1"/>
    <col min="12801" max="12801" width="10.44140625" style="359" customWidth="1"/>
    <col min="12802" max="12803" width="11.6640625" style="359" customWidth="1"/>
    <col min="12804" max="12804" width="10.6640625" style="359" customWidth="1"/>
    <col min="12805" max="12805" width="11.6640625" style="359" customWidth="1"/>
    <col min="12806" max="13053" width="9.33203125" style="359"/>
    <col min="13054" max="13054" width="6.33203125" style="359" customWidth="1"/>
    <col min="13055" max="13055" width="37.6640625" style="359" customWidth="1"/>
    <col min="13056" max="13056" width="11.6640625" style="359" customWidth="1"/>
    <col min="13057" max="13057" width="10.44140625" style="359" customWidth="1"/>
    <col min="13058" max="13059" width="11.6640625" style="359" customWidth="1"/>
    <col min="13060" max="13060" width="10.6640625" style="359" customWidth="1"/>
    <col min="13061" max="13061" width="11.6640625" style="359" customWidth="1"/>
    <col min="13062" max="13309" width="9.33203125" style="359"/>
    <col min="13310" max="13310" width="6.33203125" style="359" customWidth="1"/>
    <col min="13311" max="13311" width="37.6640625" style="359" customWidth="1"/>
    <col min="13312" max="13312" width="11.6640625" style="359" customWidth="1"/>
    <col min="13313" max="13313" width="10.44140625" style="359" customWidth="1"/>
    <col min="13314" max="13315" width="11.6640625" style="359" customWidth="1"/>
    <col min="13316" max="13316" width="10.6640625" style="359" customWidth="1"/>
    <col min="13317" max="13317" width="11.6640625" style="359" customWidth="1"/>
    <col min="13318" max="13565" width="9.33203125" style="359"/>
    <col min="13566" max="13566" width="6.33203125" style="359" customWidth="1"/>
    <col min="13567" max="13567" width="37.6640625" style="359" customWidth="1"/>
    <col min="13568" max="13568" width="11.6640625" style="359" customWidth="1"/>
    <col min="13569" max="13569" width="10.44140625" style="359" customWidth="1"/>
    <col min="13570" max="13571" width="11.6640625" style="359" customWidth="1"/>
    <col min="13572" max="13572" width="10.6640625" style="359" customWidth="1"/>
    <col min="13573" max="13573" width="11.6640625" style="359" customWidth="1"/>
    <col min="13574" max="13821" width="9.33203125" style="359"/>
    <col min="13822" max="13822" width="6.33203125" style="359" customWidth="1"/>
    <col min="13823" max="13823" width="37.6640625" style="359" customWidth="1"/>
    <col min="13824" max="13824" width="11.6640625" style="359" customWidth="1"/>
    <col min="13825" max="13825" width="10.44140625" style="359" customWidth="1"/>
    <col min="13826" max="13827" width="11.6640625" style="359" customWidth="1"/>
    <col min="13828" max="13828" width="10.6640625" style="359" customWidth="1"/>
    <col min="13829" max="13829" width="11.6640625" style="359" customWidth="1"/>
    <col min="13830" max="14077" width="9.33203125" style="359"/>
    <col min="14078" max="14078" width="6.33203125" style="359" customWidth="1"/>
    <col min="14079" max="14079" width="37.6640625" style="359" customWidth="1"/>
    <col min="14080" max="14080" width="11.6640625" style="359" customWidth="1"/>
    <col min="14081" max="14081" width="10.44140625" style="359" customWidth="1"/>
    <col min="14082" max="14083" width="11.6640625" style="359" customWidth="1"/>
    <col min="14084" max="14084" width="10.6640625" style="359" customWidth="1"/>
    <col min="14085" max="14085" width="11.6640625" style="359" customWidth="1"/>
    <col min="14086" max="14333" width="9.33203125" style="359"/>
    <col min="14334" max="14334" width="6.33203125" style="359" customWidth="1"/>
    <col min="14335" max="14335" width="37.6640625" style="359" customWidth="1"/>
    <col min="14336" max="14336" width="11.6640625" style="359" customWidth="1"/>
    <col min="14337" max="14337" width="10.44140625" style="359" customWidth="1"/>
    <col min="14338" max="14339" width="11.6640625" style="359" customWidth="1"/>
    <col min="14340" max="14340" width="10.6640625" style="359" customWidth="1"/>
    <col min="14341" max="14341" width="11.6640625" style="359" customWidth="1"/>
    <col min="14342" max="14589" width="9.33203125" style="359"/>
    <col min="14590" max="14590" width="6.33203125" style="359" customWidth="1"/>
    <col min="14591" max="14591" width="37.6640625" style="359" customWidth="1"/>
    <col min="14592" max="14592" width="11.6640625" style="359" customWidth="1"/>
    <col min="14593" max="14593" width="10.44140625" style="359" customWidth="1"/>
    <col min="14594" max="14595" width="11.6640625" style="359" customWidth="1"/>
    <col min="14596" max="14596" width="10.6640625" style="359" customWidth="1"/>
    <col min="14597" max="14597" width="11.6640625" style="359" customWidth="1"/>
    <col min="14598" max="14845" width="9.33203125" style="359"/>
    <col min="14846" max="14846" width="6.33203125" style="359" customWidth="1"/>
    <col min="14847" max="14847" width="37.6640625" style="359" customWidth="1"/>
    <col min="14848" max="14848" width="11.6640625" style="359" customWidth="1"/>
    <col min="14849" max="14849" width="10.44140625" style="359" customWidth="1"/>
    <col min="14850" max="14851" width="11.6640625" style="359" customWidth="1"/>
    <col min="14852" max="14852" width="10.6640625" style="359" customWidth="1"/>
    <col min="14853" max="14853" width="11.6640625" style="359" customWidth="1"/>
    <col min="14854" max="15101" width="9.33203125" style="359"/>
    <col min="15102" max="15102" width="6.33203125" style="359" customWidth="1"/>
    <col min="15103" max="15103" width="37.6640625" style="359" customWidth="1"/>
    <col min="15104" max="15104" width="11.6640625" style="359" customWidth="1"/>
    <col min="15105" max="15105" width="10.44140625" style="359" customWidth="1"/>
    <col min="15106" max="15107" width="11.6640625" style="359" customWidth="1"/>
    <col min="15108" max="15108" width="10.6640625" style="359" customWidth="1"/>
    <col min="15109" max="15109" width="11.6640625" style="359" customWidth="1"/>
    <col min="15110" max="15357" width="9.33203125" style="359"/>
    <col min="15358" max="15358" width="6.33203125" style="359" customWidth="1"/>
    <col min="15359" max="15359" width="37.6640625" style="359" customWidth="1"/>
    <col min="15360" max="15360" width="11.6640625" style="359" customWidth="1"/>
    <col min="15361" max="15361" width="10.44140625" style="359" customWidth="1"/>
    <col min="15362" max="15363" width="11.6640625" style="359" customWidth="1"/>
    <col min="15364" max="15364" width="10.6640625" style="359" customWidth="1"/>
    <col min="15365" max="15365" width="11.6640625" style="359" customWidth="1"/>
    <col min="15366" max="15613" width="9.33203125" style="359"/>
    <col min="15614" max="15614" width="6.33203125" style="359" customWidth="1"/>
    <col min="15615" max="15615" width="37.6640625" style="359" customWidth="1"/>
    <col min="15616" max="15616" width="11.6640625" style="359" customWidth="1"/>
    <col min="15617" max="15617" width="10.44140625" style="359" customWidth="1"/>
    <col min="15618" max="15619" width="11.6640625" style="359" customWidth="1"/>
    <col min="15620" max="15620" width="10.6640625" style="359" customWidth="1"/>
    <col min="15621" max="15621" width="11.6640625" style="359" customWidth="1"/>
    <col min="15622" max="15869" width="9.33203125" style="359"/>
    <col min="15870" max="15870" width="6.33203125" style="359" customWidth="1"/>
    <col min="15871" max="15871" width="37.6640625" style="359" customWidth="1"/>
    <col min="15872" max="15872" width="11.6640625" style="359" customWidth="1"/>
    <col min="15873" max="15873" width="10.44140625" style="359" customWidth="1"/>
    <col min="15874" max="15875" width="11.6640625" style="359" customWidth="1"/>
    <col min="15876" max="15876" width="10.6640625" style="359" customWidth="1"/>
    <col min="15877" max="15877" width="11.6640625" style="359" customWidth="1"/>
    <col min="15878" max="16125" width="9.33203125" style="359"/>
    <col min="16126" max="16126" width="6.33203125" style="359" customWidth="1"/>
    <col min="16127" max="16127" width="37.6640625" style="359" customWidth="1"/>
    <col min="16128" max="16128" width="11.6640625" style="359" customWidth="1"/>
    <col min="16129" max="16129" width="10.44140625" style="359" customWidth="1"/>
    <col min="16130" max="16131" width="11.6640625" style="359" customWidth="1"/>
    <col min="16132" max="16132" width="10.6640625" style="359" customWidth="1"/>
    <col min="16133" max="16133" width="11.6640625" style="359" customWidth="1"/>
    <col min="16134" max="16384" width="9.33203125" style="359"/>
  </cols>
  <sheetData>
    <row r="1" spans="1:5" s="352" customFormat="1" ht="18" customHeight="1" x14ac:dyDescent="0.25">
      <c r="A1" s="851" t="s">
        <v>1592</v>
      </c>
      <c r="B1" s="851"/>
      <c r="C1" s="851"/>
      <c r="D1" s="851"/>
      <c r="E1" s="851"/>
    </row>
    <row r="2" spans="1:5" s="352" customFormat="1" ht="39" customHeight="1" x14ac:dyDescent="0.3">
      <c r="A2" s="852" t="s">
        <v>1591</v>
      </c>
      <c r="B2" s="853"/>
      <c r="C2" s="853"/>
      <c r="D2" s="853"/>
      <c r="E2" s="853"/>
    </row>
    <row r="3" spans="1:5" s="352" customFormat="1" ht="34.5" customHeight="1" thickBot="1" x14ac:dyDescent="0.35">
      <c r="A3" s="353"/>
      <c r="B3" s="354"/>
      <c r="C3" s="353"/>
      <c r="D3" s="353"/>
      <c r="E3" s="355" t="s">
        <v>464</v>
      </c>
    </row>
    <row r="4" spans="1:5" ht="39.75" customHeight="1" thickBot="1" x14ac:dyDescent="0.3">
      <c r="A4" s="854" t="s">
        <v>1043</v>
      </c>
      <c r="B4" s="855"/>
      <c r="C4" s="356" t="s">
        <v>1044</v>
      </c>
      <c r="D4" s="357" t="s">
        <v>1045</v>
      </c>
      <c r="E4" s="358" t="s">
        <v>1046</v>
      </c>
    </row>
    <row r="5" spans="1:5" s="365" customFormat="1" ht="16.2" customHeight="1" thickBot="1" x14ac:dyDescent="0.35">
      <c r="A5" s="360" t="s">
        <v>5</v>
      </c>
      <c r="B5" s="361" t="s">
        <v>1047</v>
      </c>
      <c r="C5" s="362">
        <f t="shared" ref="C5:E5" si="0">SUM(C6:C9)</f>
        <v>553650612</v>
      </c>
      <c r="D5" s="363">
        <f t="shared" si="0"/>
        <v>0</v>
      </c>
      <c r="E5" s="364">
        <f t="shared" si="0"/>
        <v>554885069</v>
      </c>
    </row>
    <row r="6" spans="1:5" x14ac:dyDescent="0.25">
      <c r="A6" s="366" t="s">
        <v>16</v>
      </c>
      <c r="B6" s="367" t="s">
        <v>1048</v>
      </c>
      <c r="C6" s="368"/>
      <c r="D6" s="369">
        <v>0</v>
      </c>
      <c r="E6" s="370"/>
    </row>
    <row r="7" spans="1:5" x14ac:dyDescent="0.25">
      <c r="A7" s="371" t="s">
        <v>28</v>
      </c>
      <c r="B7" s="372" t="s">
        <v>1049</v>
      </c>
      <c r="C7" s="373">
        <v>553595421</v>
      </c>
      <c r="D7" s="374">
        <v>0</v>
      </c>
      <c r="E7" s="375">
        <v>554165069</v>
      </c>
    </row>
    <row r="8" spans="1:5" x14ac:dyDescent="0.25">
      <c r="A8" s="371" t="s">
        <v>138</v>
      </c>
      <c r="B8" s="372" t="s">
        <v>1050</v>
      </c>
      <c r="C8" s="376">
        <v>55191</v>
      </c>
      <c r="D8" s="377">
        <v>0</v>
      </c>
      <c r="E8" s="375">
        <v>720000</v>
      </c>
    </row>
    <row r="9" spans="1:5" ht="13.8" thickBot="1" x14ac:dyDescent="0.3">
      <c r="A9" s="378" t="s">
        <v>42</v>
      </c>
      <c r="B9" s="379" t="s">
        <v>1051</v>
      </c>
      <c r="C9" s="380">
        <v>0</v>
      </c>
      <c r="D9" s="381"/>
      <c r="E9" s="382">
        <f>D9+C9</f>
        <v>0</v>
      </c>
    </row>
    <row r="10" spans="1:5" ht="13.8" thickBot="1" x14ac:dyDescent="0.3">
      <c r="A10" s="383" t="s">
        <v>64</v>
      </c>
      <c r="B10" s="384" t="s">
        <v>1052</v>
      </c>
      <c r="C10" s="385">
        <f>SUM(C11:C12)</f>
        <v>478537</v>
      </c>
      <c r="D10" s="385">
        <f t="shared" ref="D10:E10" si="1">SUM(D11:D12)</f>
        <v>0</v>
      </c>
      <c r="E10" s="385">
        <f t="shared" si="1"/>
        <v>601895</v>
      </c>
    </row>
    <row r="11" spans="1:5" x14ac:dyDescent="0.25">
      <c r="A11" s="386" t="s">
        <v>145</v>
      </c>
      <c r="B11" s="387" t="s">
        <v>1053</v>
      </c>
      <c r="C11" s="388">
        <v>478537</v>
      </c>
      <c r="D11" s="389">
        <v>0</v>
      </c>
      <c r="E11" s="390">
        <v>601895</v>
      </c>
    </row>
    <row r="12" spans="1:5" ht="13.8" thickBot="1" x14ac:dyDescent="0.3">
      <c r="A12" s="378" t="s">
        <v>82</v>
      </c>
      <c r="B12" s="391" t="s">
        <v>1054</v>
      </c>
      <c r="C12" s="392"/>
      <c r="D12" s="393"/>
      <c r="E12" s="394"/>
    </row>
    <row r="13" spans="1:5" ht="13.8" thickBot="1" x14ac:dyDescent="0.3">
      <c r="A13" s="383" t="s">
        <v>84</v>
      </c>
      <c r="B13" s="384" t="s">
        <v>1055</v>
      </c>
      <c r="C13" s="385">
        <v>23035545</v>
      </c>
      <c r="D13" s="395">
        <v>0</v>
      </c>
      <c r="E13" s="396">
        <v>84956730</v>
      </c>
    </row>
    <row r="14" spans="1:5" s="400" customFormat="1" ht="16.2" customHeight="1" thickBot="1" x14ac:dyDescent="0.35">
      <c r="A14" s="360" t="s">
        <v>151</v>
      </c>
      <c r="B14" s="361" t="s">
        <v>1056</v>
      </c>
      <c r="C14" s="397">
        <f>SUM(C15:C17)</f>
        <v>480205</v>
      </c>
      <c r="D14" s="398">
        <f t="shared" ref="D14:E14" si="2">SUM(D15:D17)</f>
        <v>0</v>
      </c>
      <c r="E14" s="399">
        <f t="shared" si="2"/>
        <v>2052073</v>
      </c>
    </row>
    <row r="15" spans="1:5" x14ac:dyDescent="0.25">
      <c r="A15" s="371" t="s">
        <v>168</v>
      </c>
      <c r="B15" s="372" t="s">
        <v>1057</v>
      </c>
      <c r="C15" s="401">
        <v>480205</v>
      </c>
      <c r="D15" s="402">
        <v>0</v>
      </c>
      <c r="E15" s="370">
        <v>1982073</v>
      </c>
    </row>
    <row r="16" spans="1:5" x14ac:dyDescent="0.25">
      <c r="A16" s="371" t="s">
        <v>169</v>
      </c>
      <c r="B16" s="372" t="s">
        <v>1058</v>
      </c>
      <c r="C16" s="376">
        <v>0</v>
      </c>
      <c r="D16" s="377">
        <v>0</v>
      </c>
      <c r="E16" s="375"/>
    </row>
    <row r="17" spans="1:5" ht="13.8" thickBot="1" x14ac:dyDescent="0.3">
      <c r="A17" s="378" t="s">
        <v>170</v>
      </c>
      <c r="B17" s="379" t="s">
        <v>1059</v>
      </c>
      <c r="C17" s="380">
        <v>0</v>
      </c>
      <c r="D17" s="381">
        <v>0</v>
      </c>
      <c r="E17" s="403">
        <v>70000</v>
      </c>
    </row>
    <row r="18" spans="1:5" ht="13.8" thickBot="1" x14ac:dyDescent="0.3">
      <c r="A18" s="404" t="s">
        <v>173</v>
      </c>
      <c r="B18" s="361" t="s">
        <v>1060</v>
      </c>
      <c r="C18" s="405">
        <v>-389221</v>
      </c>
      <c r="D18" s="406">
        <v>0</v>
      </c>
      <c r="E18" s="407">
        <v>3798527</v>
      </c>
    </row>
    <row r="19" spans="1:5" ht="13.8" thickBot="1" x14ac:dyDescent="0.3">
      <c r="A19" s="383" t="s">
        <v>176</v>
      </c>
      <c r="B19" s="361" t="s">
        <v>1061</v>
      </c>
      <c r="C19" s="405"/>
      <c r="D19" s="406">
        <v>0</v>
      </c>
      <c r="E19" s="407">
        <v>0</v>
      </c>
    </row>
    <row r="20" spans="1:5" s="409" customFormat="1" ht="27" customHeight="1" thickBot="1" x14ac:dyDescent="0.35">
      <c r="A20" s="360" t="s">
        <v>179</v>
      </c>
      <c r="B20" s="408" t="s">
        <v>1062</v>
      </c>
      <c r="C20" s="397">
        <f>C19+C18+C14+C13+C5+C10</f>
        <v>577255678</v>
      </c>
      <c r="D20" s="397">
        <f t="shared" ref="D20:E20" si="3">D19+D18+D14+D13+D5+D10</f>
        <v>0</v>
      </c>
      <c r="E20" s="398">
        <f t="shared" si="3"/>
        <v>646294294</v>
      </c>
    </row>
    <row r="21" spans="1:5" ht="33" customHeight="1" thickBot="1" x14ac:dyDescent="0.3">
      <c r="A21" s="854" t="s">
        <v>1063</v>
      </c>
      <c r="B21" s="856"/>
      <c r="C21" s="356" t="s">
        <v>1044</v>
      </c>
      <c r="D21" s="357" t="s">
        <v>1045</v>
      </c>
      <c r="E21" s="358" t="s">
        <v>1046</v>
      </c>
    </row>
    <row r="22" spans="1:5" s="400" customFormat="1" ht="16.2" customHeight="1" thickBot="1" x14ac:dyDescent="0.35">
      <c r="A22" s="410" t="s">
        <v>182</v>
      </c>
      <c r="B22" s="411" t="s">
        <v>1064</v>
      </c>
      <c r="C22" s="397">
        <f>SUM(C23:C28)</f>
        <v>576162828</v>
      </c>
      <c r="D22" s="397">
        <f t="shared" ref="D22:E22" si="4">SUM(D23:D28)</f>
        <v>0</v>
      </c>
      <c r="E22" s="398">
        <f t="shared" si="4"/>
        <v>643214459</v>
      </c>
    </row>
    <row r="23" spans="1:5" x14ac:dyDescent="0.25">
      <c r="A23" s="412" t="s">
        <v>185</v>
      </c>
      <c r="B23" s="413" t="s">
        <v>1065</v>
      </c>
      <c r="C23" s="401">
        <v>441355311</v>
      </c>
      <c r="D23" s="402">
        <v>0</v>
      </c>
      <c r="E23" s="414">
        <v>441355311</v>
      </c>
    </row>
    <row r="24" spans="1:5" x14ac:dyDescent="0.25">
      <c r="A24" s="412" t="s">
        <v>188</v>
      </c>
      <c r="B24" s="413" t="s">
        <v>1066</v>
      </c>
      <c r="C24" s="376">
        <v>84385325</v>
      </c>
      <c r="D24" s="377">
        <v>0</v>
      </c>
      <c r="E24" s="415">
        <v>84385325</v>
      </c>
    </row>
    <row r="25" spans="1:5" x14ac:dyDescent="0.25">
      <c r="A25" s="412" t="s">
        <v>191</v>
      </c>
      <c r="B25" s="413" t="s">
        <v>1067</v>
      </c>
      <c r="C25" s="376">
        <v>5514065</v>
      </c>
      <c r="D25" s="377">
        <v>0</v>
      </c>
      <c r="E25" s="415">
        <v>5514065</v>
      </c>
    </row>
    <row r="26" spans="1:5" x14ac:dyDescent="0.25">
      <c r="A26" s="412" t="s">
        <v>194</v>
      </c>
      <c r="B26" s="413" t="s">
        <v>1068</v>
      </c>
      <c r="C26" s="376">
        <v>52611649</v>
      </c>
      <c r="D26" s="377">
        <v>0</v>
      </c>
      <c r="E26" s="415">
        <v>44908127</v>
      </c>
    </row>
    <row r="27" spans="1:5" x14ac:dyDescent="0.25">
      <c r="A27" s="412" t="s">
        <v>195</v>
      </c>
      <c r="B27" s="413" t="s">
        <v>1069</v>
      </c>
      <c r="C27" s="380">
        <v>0</v>
      </c>
      <c r="D27" s="381">
        <v>0</v>
      </c>
      <c r="E27" s="394">
        <v>0</v>
      </c>
    </row>
    <row r="28" spans="1:5" ht="13.8" thickBot="1" x14ac:dyDescent="0.3">
      <c r="A28" s="412" t="s">
        <v>198</v>
      </c>
      <c r="B28" s="416" t="s">
        <v>1070</v>
      </c>
      <c r="C28" s="417">
        <v>-7703522</v>
      </c>
      <c r="D28" s="418">
        <v>0</v>
      </c>
      <c r="E28" s="419">
        <v>67051631</v>
      </c>
    </row>
    <row r="29" spans="1:5" s="400" customFormat="1" ht="16.2" customHeight="1" thickBot="1" x14ac:dyDescent="0.35">
      <c r="A29" s="410" t="s">
        <v>201</v>
      </c>
      <c r="B29" s="411" t="s">
        <v>1071</v>
      </c>
      <c r="C29" s="397">
        <f>SUM(C30:C32)</f>
        <v>1092850</v>
      </c>
      <c r="D29" s="397">
        <f t="shared" ref="D29:E29" si="5">SUM(D30:D32)</f>
        <v>0</v>
      </c>
      <c r="E29" s="398">
        <f t="shared" si="5"/>
        <v>1243960</v>
      </c>
    </row>
    <row r="30" spans="1:5" x14ac:dyDescent="0.25">
      <c r="A30" s="412" t="s">
        <v>204</v>
      </c>
      <c r="B30" s="413" t="s">
        <v>1072</v>
      </c>
      <c r="C30" s="401">
        <v>8480</v>
      </c>
      <c r="D30" s="402">
        <v>0</v>
      </c>
      <c r="E30" s="414">
        <v>8480</v>
      </c>
    </row>
    <row r="31" spans="1:5" x14ac:dyDescent="0.25">
      <c r="A31" s="412" t="s">
        <v>233</v>
      </c>
      <c r="B31" s="413" t="s">
        <v>1073</v>
      </c>
      <c r="C31" s="376">
        <v>828627</v>
      </c>
      <c r="D31" s="377">
        <v>0</v>
      </c>
      <c r="E31" s="415">
        <v>901760</v>
      </c>
    </row>
    <row r="32" spans="1:5" ht="13.8" thickBot="1" x14ac:dyDescent="0.3">
      <c r="A32" s="420" t="s">
        <v>236</v>
      </c>
      <c r="B32" s="391" t="s">
        <v>1074</v>
      </c>
      <c r="C32" s="376">
        <v>255743</v>
      </c>
      <c r="D32" s="377">
        <v>0</v>
      </c>
      <c r="E32" s="415">
        <v>333720</v>
      </c>
    </row>
    <row r="33" spans="1:5" ht="13.8" thickBot="1" x14ac:dyDescent="0.3">
      <c r="A33" s="421" t="s">
        <v>238</v>
      </c>
      <c r="B33" s="422" t="s">
        <v>1075</v>
      </c>
      <c r="C33" s="405">
        <v>0</v>
      </c>
      <c r="D33" s="406">
        <v>0</v>
      </c>
      <c r="E33" s="396"/>
    </row>
    <row r="34" spans="1:5" ht="13.8" thickBot="1" x14ac:dyDescent="0.3">
      <c r="A34" s="423" t="s">
        <v>1076</v>
      </c>
      <c r="B34" s="424" t="s">
        <v>1077</v>
      </c>
      <c r="C34" s="425">
        <v>0</v>
      </c>
      <c r="D34" s="426">
        <v>0</v>
      </c>
      <c r="E34" s="427">
        <v>1835785</v>
      </c>
    </row>
    <row r="35" spans="1:5" s="429" customFormat="1" ht="16.2" thickBot="1" x14ac:dyDescent="0.35">
      <c r="A35" s="410" t="s">
        <v>1078</v>
      </c>
      <c r="B35" s="428" t="s">
        <v>1079</v>
      </c>
      <c r="C35" s="397">
        <f>SUM(C34,C33,C29,C22)</f>
        <v>577255678</v>
      </c>
      <c r="D35" s="397">
        <f t="shared" ref="D35:E35" si="6">SUM(D34,D33,D29,D22)</f>
        <v>0</v>
      </c>
      <c r="E35" s="398">
        <f t="shared" si="6"/>
        <v>646294204</v>
      </c>
    </row>
    <row r="36" spans="1:5" x14ac:dyDescent="0.25">
      <c r="D36" s="432"/>
    </row>
    <row r="37" spans="1:5" x14ac:dyDescent="0.25">
      <c r="D37" s="432"/>
    </row>
    <row r="38" spans="1:5" x14ac:dyDescent="0.25">
      <c r="D38" s="432"/>
    </row>
    <row r="39" spans="1:5" x14ac:dyDescent="0.25">
      <c r="D39" s="432"/>
    </row>
    <row r="40" spans="1:5" x14ac:dyDescent="0.25">
      <c r="D40" s="432"/>
    </row>
    <row r="41" spans="1:5" x14ac:dyDescent="0.25">
      <c r="D41" s="432"/>
    </row>
    <row r="42" spans="1:5" x14ac:dyDescent="0.25">
      <c r="D42" s="432"/>
    </row>
    <row r="43" spans="1:5" x14ac:dyDescent="0.25">
      <c r="D43" s="432"/>
    </row>
    <row r="44" spans="1:5" x14ac:dyDescent="0.25">
      <c r="D44" s="432"/>
    </row>
    <row r="45" spans="1:5" x14ac:dyDescent="0.25">
      <c r="D45" s="432"/>
    </row>
    <row r="46" spans="1:5" x14ac:dyDescent="0.25">
      <c r="D46" s="432"/>
    </row>
    <row r="47" spans="1:5" x14ac:dyDescent="0.25">
      <c r="D47" s="432"/>
    </row>
    <row r="48" spans="1:5" x14ac:dyDescent="0.25">
      <c r="D48" s="432"/>
    </row>
    <row r="49" spans="4:4" x14ac:dyDescent="0.25">
      <c r="D49" s="432"/>
    </row>
    <row r="50" spans="4:4" x14ac:dyDescent="0.25">
      <c r="D50" s="432"/>
    </row>
    <row r="51" spans="4:4" x14ac:dyDescent="0.25">
      <c r="D51" s="432"/>
    </row>
  </sheetData>
  <mergeCells count="4">
    <mergeCell ref="A1:E1"/>
    <mergeCell ref="A2:E2"/>
    <mergeCell ref="A4:B4"/>
    <mergeCell ref="A21:B21"/>
  </mergeCells>
  <printOptions horizontalCentered="1"/>
  <pageMargins left="0.35433070866141736" right="0.43307086614173229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5"/>
  <sheetViews>
    <sheetView view="pageBreakPreview" zoomScale="60" zoomScaleNormal="100" workbookViewId="0">
      <pane ySplit="1" topLeftCell="A2" activePane="bottomLeft" state="frozen"/>
      <selection activeCell="L16" sqref="L16"/>
      <selection pane="bottomLeft" activeCell="C47" sqref="C47"/>
    </sheetView>
  </sheetViews>
  <sheetFormatPr defaultRowHeight="12.6" x14ac:dyDescent="0.25"/>
  <cols>
    <col min="1" max="1" width="3" style="436" bestFit="1" customWidth="1"/>
    <col min="2" max="2" width="82" style="436" customWidth="1"/>
    <col min="3" max="5" width="14.5546875" style="436" customWidth="1"/>
    <col min="6" max="256" width="9.33203125" style="436"/>
    <col min="257" max="257" width="3" style="436" bestFit="1" customWidth="1"/>
    <col min="258" max="258" width="82" style="436" customWidth="1"/>
    <col min="259" max="261" width="19.33203125" style="436" customWidth="1"/>
    <col min="262" max="512" width="9.33203125" style="436"/>
    <col min="513" max="513" width="3" style="436" bestFit="1" customWidth="1"/>
    <col min="514" max="514" width="82" style="436" customWidth="1"/>
    <col min="515" max="517" width="19.33203125" style="436" customWidth="1"/>
    <col min="518" max="768" width="9.33203125" style="436"/>
    <col min="769" max="769" width="3" style="436" bestFit="1" customWidth="1"/>
    <col min="770" max="770" width="82" style="436" customWidth="1"/>
    <col min="771" max="773" width="19.33203125" style="436" customWidth="1"/>
    <col min="774" max="1024" width="9.33203125" style="436"/>
    <col min="1025" max="1025" width="3" style="436" bestFit="1" customWidth="1"/>
    <col min="1026" max="1026" width="82" style="436" customWidth="1"/>
    <col min="1027" max="1029" width="19.33203125" style="436" customWidth="1"/>
    <col min="1030" max="1280" width="9.33203125" style="436"/>
    <col min="1281" max="1281" width="3" style="436" bestFit="1" customWidth="1"/>
    <col min="1282" max="1282" width="82" style="436" customWidth="1"/>
    <col min="1283" max="1285" width="19.33203125" style="436" customWidth="1"/>
    <col min="1286" max="1536" width="9.33203125" style="436"/>
    <col min="1537" max="1537" width="3" style="436" bestFit="1" customWidth="1"/>
    <col min="1538" max="1538" width="82" style="436" customWidth="1"/>
    <col min="1539" max="1541" width="19.33203125" style="436" customWidth="1"/>
    <col min="1542" max="1792" width="9.33203125" style="436"/>
    <col min="1793" max="1793" width="3" style="436" bestFit="1" customWidth="1"/>
    <col min="1794" max="1794" width="82" style="436" customWidth="1"/>
    <col min="1795" max="1797" width="19.33203125" style="436" customWidth="1"/>
    <col min="1798" max="2048" width="9.33203125" style="436"/>
    <col min="2049" max="2049" width="3" style="436" bestFit="1" customWidth="1"/>
    <col min="2050" max="2050" width="82" style="436" customWidth="1"/>
    <col min="2051" max="2053" width="19.33203125" style="436" customWidth="1"/>
    <col min="2054" max="2304" width="9.33203125" style="436"/>
    <col min="2305" max="2305" width="3" style="436" bestFit="1" customWidth="1"/>
    <col min="2306" max="2306" width="82" style="436" customWidth="1"/>
    <col min="2307" max="2309" width="19.33203125" style="436" customWidth="1"/>
    <col min="2310" max="2560" width="9.33203125" style="436"/>
    <col min="2561" max="2561" width="3" style="436" bestFit="1" customWidth="1"/>
    <col min="2562" max="2562" width="82" style="436" customWidth="1"/>
    <col min="2563" max="2565" width="19.33203125" style="436" customWidth="1"/>
    <col min="2566" max="2816" width="9.33203125" style="436"/>
    <col min="2817" max="2817" width="3" style="436" bestFit="1" customWidth="1"/>
    <col min="2818" max="2818" width="82" style="436" customWidth="1"/>
    <col min="2819" max="2821" width="19.33203125" style="436" customWidth="1"/>
    <col min="2822" max="3072" width="9.33203125" style="436"/>
    <col min="3073" max="3073" width="3" style="436" bestFit="1" customWidth="1"/>
    <col min="3074" max="3074" width="82" style="436" customWidth="1"/>
    <col min="3075" max="3077" width="19.33203125" style="436" customWidth="1"/>
    <col min="3078" max="3328" width="9.33203125" style="436"/>
    <col min="3329" max="3329" width="3" style="436" bestFit="1" customWidth="1"/>
    <col min="3330" max="3330" width="82" style="436" customWidth="1"/>
    <col min="3331" max="3333" width="19.33203125" style="436" customWidth="1"/>
    <col min="3334" max="3584" width="9.33203125" style="436"/>
    <col min="3585" max="3585" width="3" style="436" bestFit="1" customWidth="1"/>
    <col min="3586" max="3586" width="82" style="436" customWidth="1"/>
    <col min="3587" max="3589" width="19.33203125" style="436" customWidth="1"/>
    <col min="3590" max="3840" width="9.33203125" style="436"/>
    <col min="3841" max="3841" width="3" style="436" bestFit="1" customWidth="1"/>
    <col min="3842" max="3842" width="82" style="436" customWidth="1"/>
    <col min="3843" max="3845" width="19.33203125" style="436" customWidth="1"/>
    <col min="3846" max="4096" width="9.33203125" style="436"/>
    <col min="4097" max="4097" width="3" style="436" bestFit="1" customWidth="1"/>
    <col min="4098" max="4098" width="82" style="436" customWidth="1"/>
    <col min="4099" max="4101" width="19.33203125" style="436" customWidth="1"/>
    <col min="4102" max="4352" width="9.33203125" style="436"/>
    <col min="4353" max="4353" width="3" style="436" bestFit="1" customWidth="1"/>
    <col min="4354" max="4354" width="82" style="436" customWidth="1"/>
    <col min="4355" max="4357" width="19.33203125" style="436" customWidth="1"/>
    <col min="4358" max="4608" width="9.33203125" style="436"/>
    <col min="4609" max="4609" width="3" style="436" bestFit="1" customWidth="1"/>
    <col min="4610" max="4610" width="82" style="436" customWidth="1"/>
    <col min="4611" max="4613" width="19.33203125" style="436" customWidth="1"/>
    <col min="4614" max="4864" width="9.33203125" style="436"/>
    <col min="4865" max="4865" width="3" style="436" bestFit="1" customWidth="1"/>
    <col min="4866" max="4866" width="82" style="436" customWidth="1"/>
    <col min="4867" max="4869" width="19.33203125" style="436" customWidth="1"/>
    <col min="4870" max="5120" width="9.33203125" style="436"/>
    <col min="5121" max="5121" width="3" style="436" bestFit="1" customWidth="1"/>
    <col min="5122" max="5122" width="82" style="436" customWidth="1"/>
    <col min="5123" max="5125" width="19.33203125" style="436" customWidth="1"/>
    <col min="5126" max="5376" width="9.33203125" style="436"/>
    <col min="5377" max="5377" width="3" style="436" bestFit="1" customWidth="1"/>
    <col min="5378" max="5378" width="82" style="436" customWidth="1"/>
    <col min="5379" max="5381" width="19.33203125" style="436" customWidth="1"/>
    <col min="5382" max="5632" width="9.33203125" style="436"/>
    <col min="5633" max="5633" width="3" style="436" bestFit="1" customWidth="1"/>
    <col min="5634" max="5634" width="82" style="436" customWidth="1"/>
    <col min="5635" max="5637" width="19.33203125" style="436" customWidth="1"/>
    <col min="5638" max="5888" width="9.33203125" style="436"/>
    <col min="5889" max="5889" width="3" style="436" bestFit="1" customWidth="1"/>
    <col min="5890" max="5890" width="82" style="436" customWidth="1"/>
    <col min="5891" max="5893" width="19.33203125" style="436" customWidth="1"/>
    <col min="5894" max="6144" width="9.33203125" style="436"/>
    <col min="6145" max="6145" width="3" style="436" bestFit="1" customWidth="1"/>
    <col min="6146" max="6146" width="82" style="436" customWidth="1"/>
    <col min="6147" max="6149" width="19.33203125" style="436" customWidth="1"/>
    <col min="6150" max="6400" width="9.33203125" style="436"/>
    <col min="6401" max="6401" width="3" style="436" bestFit="1" customWidth="1"/>
    <col min="6402" max="6402" width="82" style="436" customWidth="1"/>
    <col min="6403" max="6405" width="19.33203125" style="436" customWidth="1"/>
    <col min="6406" max="6656" width="9.33203125" style="436"/>
    <col min="6657" max="6657" width="3" style="436" bestFit="1" customWidth="1"/>
    <col min="6658" max="6658" width="82" style="436" customWidth="1"/>
    <col min="6659" max="6661" width="19.33203125" style="436" customWidth="1"/>
    <col min="6662" max="6912" width="9.33203125" style="436"/>
    <col min="6913" max="6913" width="3" style="436" bestFit="1" customWidth="1"/>
    <col min="6914" max="6914" width="82" style="436" customWidth="1"/>
    <col min="6915" max="6917" width="19.33203125" style="436" customWidth="1"/>
    <col min="6918" max="7168" width="9.33203125" style="436"/>
    <col min="7169" max="7169" width="3" style="436" bestFit="1" customWidth="1"/>
    <col min="7170" max="7170" width="82" style="436" customWidth="1"/>
    <col min="7171" max="7173" width="19.33203125" style="436" customWidth="1"/>
    <col min="7174" max="7424" width="9.33203125" style="436"/>
    <col min="7425" max="7425" width="3" style="436" bestFit="1" customWidth="1"/>
    <col min="7426" max="7426" width="82" style="436" customWidth="1"/>
    <col min="7427" max="7429" width="19.33203125" style="436" customWidth="1"/>
    <col min="7430" max="7680" width="9.33203125" style="436"/>
    <col min="7681" max="7681" width="3" style="436" bestFit="1" customWidth="1"/>
    <col min="7682" max="7682" width="82" style="436" customWidth="1"/>
    <col min="7683" max="7685" width="19.33203125" style="436" customWidth="1"/>
    <col min="7686" max="7936" width="9.33203125" style="436"/>
    <col min="7937" max="7937" width="3" style="436" bestFit="1" customWidth="1"/>
    <col min="7938" max="7938" width="82" style="436" customWidth="1"/>
    <col min="7939" max="7941" width="19.33203125" style="436" customWidth="1"/>
    <col min="7942" max="8192" width="9.33203125" style="436"/>
    <col min="8193" max="8193" width="3" style="436" bestFit="1" customWidth="1"/>
    <col min="8194" max="8194" width="82" style="436" customWidth="1"/>
    <col min="8195" max="8197" width="19.33203125" style="436" customWidth="1"/>
    <col min="8198" max="8448" width="9.33203125" style="436"/>
    <col min="8449" max="8449" width="3" style="436" bestFit="1" customWidth="1"/>
    <col min="8450" max="8450" width="82" style="436" customWidth="1"/>
    <col min="8451" max="8453" width="19.33203125" style="436" customWidth="1"/>
    <col min="8454" max="8704" width="9.33203125" style="436"/>
    <col min="8705" max="8705" width="3" style="436" bestFit="1" customWidth="1"/>
    <col min="8706" max="8706" width="82" style="436" customWidth="1"/>
    <col min="8707" max="8709" width="19.33203125" style="436" customWidth="1"/>
    <col min="8710" max="8960" width="9.33203125" style="436"/>
    <col min="8961" max="8961" width="3" style="436" bestFit="1" customWidth="1"/>
    <col min="8962" max="8962" width="82" style="436" customWidth="1"/>
    <col min="8963" max="8965" width="19.33203125" style="436" customWidth="1"/>
    <col min="8966" max="9216" width="9.33203125" style="436"/>
    <col min="9217" max="9217" width="3" style="436" bestFit="1" customWidth="1"/>
    <col min="9218" max="9218" width="82" style="436" customWidth="1"/>
    <col min="9219" max="9221" width="19.33203125" style="436" customWidth="1"/>
    <col min="9222" max="9472" width="9.33203125" style="436"/>
    <col min="9473" max="9473" width="3" style="436" bestFit="1" customWidth="1"/>
    <col min="9474" max="9474" width="82" style="436" customWidth="1"/>
    <col min="9475" max="9477" width="19.33203125" style="436" customWidth="1"/>
    <col min="9478" max="9728" width="9.33203125" style="436"/>
    <col min="9729" max="9729" width="3" style="436" bestFit="1" customWidth="1"/>
    <col min="9730" max="9730" width="82" style="436" customWidth="1"/>
    <col min="9731" max="9733" width="19.33203125" style="436" customWidth="1"/>
    <col min="9734" max="9984" width="9.33203125" style="436"/>
    <col min="9985" max="9985" width="3" style="436" bestFit="1" customWidth="1"/>
    <col min="9986" max="9986" width="82" style="436" customWidth="1"/>
    <col min="9987" max="9989" width="19.33203125" style="436" customWidth="1"/>
    <col min="9990" max="10240" width="9.33203125" style="436"/>
    <col min="10241" max="10241" width="3" style="436" bestFit="1" customWidth="1"/>
    <col min="10242" max="10242" width="82" style="436" customWidth="1"/>
    <col min="10243" max="10245" width="19.33203125" style="436" customWidth="1"/>
    <col min="10246" max="10496" width="9.33203125" style="436"/>
    <col min="10497" max="10497" width="3" style="436" bestFit="1" customWidth="1"/>
    <col min="10498" max="10498" width="82" style="436" customWidth="1"/>
    <col min="10499" max="10501" width="19.33203125" style="436" customWidth="1"/>
    <col min="10502" max="10752" width="9.33203125" style="436"/>
    <col min="10753" max="10753" width="3" style="436" bestFit="1" customWidth="1"/>
    <col min="10754" max="10754" width="82" style="436" customWidth="1"/>
    <col min="10755" max="10757" width="19.33203125" style="436" customWidth="1"/>
    <col min="10758" max="11008" width="9.33203125" style="436"/>
    <col min="11009" max="11009" width="3" style="436" bestFit="1" customWidth="1"/>
    <col min="11010" max="11010" width="82" style="436" customWidth="1"/>
    <col min="11011" max="11013" width="19.33203125" style="436" customWidth="1"/>
    <col min="11014" max="11264" width="9.33203125" style="436"/>
    <col min="11265" max="11265" width="3" style="436" bestFit="1" customWidth="1"/>
    <col min="11266" max="11266" width="82" style="436" customWidth="1"/>
    <col min="11267" max="11269" width="19.33203125" style="436" customWidth="1"/>
    <col min="11270" max="11520" width="9.33203125" style="436"/>
    <col min="11521" max="11521" width="3" style="436" bestFit="1" customWidth="1"/>
    <col min="11522" max="11522" width="82" style="436" customWidth="1"/>
    <col min="11523" max="11525" width="19.33203125" style="436" customWidth="1"/>
    <col min="11526" max="11776" width="9.33203125" style="436"/>
    <col min="11777" max="11777" width="3" style="436" bestFit="1" customWidth="1"/>
    <col min="11778" max="11778" width="82" style="436" customWidth="1"/>
    <col min="11779" max="11781" width="19.33203125" style="436" customWidth="1"/>
    <col min="11782" max="12032" width="9.33203125" style="436"/>
    <col min="12033" max="12033" width="3" style="436" bestFit="1" customWidth="1"/>
    <col min="12034" max="12034" width="82" style="436" customWidth="1"/>
    <col min="12035" max="12037" width="19.33203125" style="436" customWidth="1"/>
    <col min="12038" max="12288" width="9.33203125" style="436"/>
    <col min="12289" max="12289" width="3" style="436" bestFit="1" customWidth="1"/>
    <col min="12290" max="12290" width="82" style="436" customWidth="1"/>
    <col min="12291" max="12293" width="19.33203125" style="436" customWidth="1"/>
    <col min="12294" max="12544" width="9.33203125" style="436"/>
    <col min="12545" max="12545" width="3" style="436" bestFit="1" customWidth="1"/>
    <col min="12546" max="12546" width="82" style="436" customWidth="1"/>
    <col min="12547" max="12549" width="19.33203125" style="436" customWidth="1"/>
    <col min="12550" max="12800" width="9.33203125" style="436"/>
    <col min="12801" max="12801" width="3" style="436" bestFit="1" customWidth="1"/>
    <col min="12802" max="12802" width="82" style="436" customWidth="1"/>
    <col min="12803" max="12805" width="19.33203125" style="436" customWidth="1"/>
    <col min="12806" max="13056" width="9.33203125" style="436"/>
    <col min="13057" max="13057" width="3" style="436" bestFit="1" customWidth="1"/>
    <col min="13058" max="13058" width="82" style="436" customWidth="1"/>
    <col min="13059" max="13061" width="19.33203125" style="436" customWidth="1"/>
    <col min="13062" max="13312" width="9.33203125" style="436"/>
    <col min="13313" max="13313" width="3" style="436" bestFit="1" customWidth="1"/>
    <col min="13314" max="13314" width="82" style="436" customWidth="1"/>
    <col min="13315" max="13317" width="19.33203125" style="436" customWidth="1"/>
    <col min="13318" max="13568" width="9.33203125" style="436"/>
    <col min="13569" max="13569" width="3" style="436" bestFit="1" customWidth="1"/>
    <col min="13570" max="13570" width="82" style="436" customWidth="1"/>
    <col min="13571" max="13573" width="19.33203125" style="436" customWidth="1"/>
    <col min="13574" max="13824" width="9.33203125" style="436"/>
    <col min="13825" max="13825" width="3" style="436" bestFit="1" customWidth="1"/>
    <col min="13826" max="13826" width="82" style="436" customWidth="1"/>
    <col min="13827" max="13829" width="19.33203125" style="436" customWidth="1"/>
    <col min="13830" max="14080" width="9.33203125" style="436"/>
    <col min="14081" max="14081" width="3" style="436" bestFit="1" customWidth="1"/>
    <col min="14082" max="14082" width="82" style="436" customWidth="1"/>
    <col min="14083" max="14085" width="19.33203125" style="436" customWidth="1"/>
    <col min="14086" max="14336" width="9.33203125" style="436"/>
    <col min="14337" max="14337" width="3" style="436" bestFit="1" customWidth="1"/>
    <col min="14338" max="14338" width="82" style="436" customWidth="1"/>
    <col min="14339" max="14341" width="19.33203125" style="436" customWidth="1"/>
    <col min="14342" max="14592" width="9.33203125" style="436"/>
    <col min="14593" max="14593" width="3" style="436" bestFit="1" customWidth="1"/>
    <col min="14594" max="14594" width="82" style="436" customWidth="1"/>
    <col min="14595" max="14597" width="19.33203125" style="436" customWidth="1"/>
    <col min="14598" max="14848" width="9.33203125" style="436"/>
    <col min="14849" max="14849" width="3" style="436" bestFit="1" customWidth="1"/>
    <col min="14850" max="14850" width="82" style="436" customWidth="1"/>
    <col min="14851" max="14853" width="19.33203125" style="436" customWidth="1"/>
    <col min="14854" max="15104" width="9.33203125" style="436"/>
    <col min="15105" max="15105" width="3" style="436" bestFit="1" customWidth="1"/>
    <col min="15106" max="15106" width="82" style="436" customWidth="1"/>
    <col min="15107" max="15109" width="19.33203125" style="436" customWidth="1"/>
    <col min="15110" max="15360" width="9.33203125" style="436"/>
    <col min="15361" max="15361" width="3" style="436" bestFit="1" customWidth="1"/>
    <col min="15362" max="15362" width="82" style="436" customWidth="1"/>
    <col min="15363" max="15365" width="19.33203125" style="436" customWidth="1"/>
    <col min="15366" max="15616" width="9.33203125" style="436"/>
    <col min="15617" max="15617" width="3" style="436" bestFit="1" customWidth="1"/>
    <col min="15618" max="15618" width="82" style="436" customWidth="1"/>
    <col min="15619" max="15621" width="19.33203125" style="436" customWidth="1"/>
    <col min="15622" max="15872" width="9.33203125" style="436"/>
    <col min="15873" max="15873" width="3" style="436" bestFit="1" customWidth="1"/>
    <col min="15874" max="15874" width="82" style="436" customWidth="1"/>
    <col min="15875" max="15877" width="19.33203125" style="436" customWidth="1"/>
    <col min="15878" max="16128" width="9.33203125" style="436"/>
    <col min="16129" max="16129" width="3" style="436" bestFit="1" customWidth="1"/>
    <col min="16130" max="16130" width="82" style="436" customWidth="1"/>
    <col min="16131" max="16133" width="19.33203125" style="436" customWidth="1"/>
    <col min="16134" max="16384" width="9.33203125" style="436"/>
  </cols>
  <sheetData>
    <row r="1" spans="1:5" ht="30" x14ac:dyDescent="0.25">
      <c r="A1" s="433" t="s">
        <v>1080</v>
      </c>
      <c r="B1" s="434" t="s">
        <v>1321</v>
      </c>
      <c r="C1" s="434" t="s">
        <v>1044</v>
      </c>
      <c r="D1" s="434" t="s">
        <v>1081</v>
      </c>
      <c r="E1" s="435" t="s">
        <v>1082</v>
      </c>
    </row>
    <row r="2" spans="1:5" ht="13.2" x14ac:dyDescent="0.25">
      <c r="A2" s="437" t="s">
        <v>1018</v>
      </c>
      <c r="B2" s="438" t="s">
        <v>1083</v>
      </c>
      <c r="C2" s="439">
        <v>3273256</v>
      </c>
      <c r="D2" s="439">
        <v>0</v>
      </c>
      <c r="E2" s="440">
        <v>5279008</v>
      </c>
    </row>
    <row r="3" spans="1:5" ht="13.2" x14ac:dyDescent="0.25">
      <c r="A3" s="437" t="s">
        <v>1020</v>
      </c>
      <c r="B3" s="438" t="s">
        <v>1084</v>
      </c>
      <c r="C3" s="439">
        <v>8762308</v>
      </c>
      <c r="D3" s="439">
        <v>0</v>
      </c>
      <c r="E3" s="440">
        <v>9986192</v>
      </c>
    </row>
    <row r="4" spans="1:5" ht="13.8" thickBot="1" x14ac:dyDescent="0.3">
      <c r="A4" s="441" t="s">
        <v>1022</v>
      </c>
      <c r="B4" s="442" t="s">
        <v>1085</v>
      </c>
      <c r="C4" s="443"/>
      <c r="D4" s="443">
        <v>0</v>
      </c>
      <c r="E4" s="444"/>
    </row>
    <row r="5" spans="1:5" ht="13.8" thickBot="1" x14ac:dyDescent="0.3">
      <c r="A5" s="445" t="s">
        <v>1013</v>
      </c>
      <c r="B5" s="446" t="s">
        <v>1086</v>
      </c>
      <c r="C5" s="447">
        <v>12035564</v>
      </c>
      <c r="D5" s="447">
        <v>0</v>
      </c>
      <c r="E5" s="448">
        <v>15265200</v>
      </c>
    </row>
    <row r="6" spans="1:5" ht="13.2" x14ac:dyDescent="0.25">
      <c r="A6" s="449" t="s">
        <v>1014</v>
      </c>
      <c r="B6" s="450" t="s">
        <v>1087</v>
      </c>
      <c r="C6" s="451"/>
      <c r="D6" s="451">
        <v>0</v>
      </c>
      <c r="E6" s="452"/>
    </row>
    <row r="7" spans="1:5" ht="13.8" thickBot="1" x14ac:dyDescent="0.3">
      <c r="A7" s="441" t="s">
        <v>1015</v>
      </c>
      <c r="B7" s="442" t="s">
        <v>1088</v>
      </c>
      <c r="C7" s="443"/>
      <c r="D7" s="443">
        <v>0</v>
      </c>
      <c r="E7" s="444"/>
    </row>
    <row r="8" spans="1:5" ht="13.8" thickBot="1" x14ac:dyDescent="0.3">
      <c r="A8" s="445" t="s">
        <v>1027</v>
      </c>
      <c r="B8" s="446" t="s">
        <v>1089</v>
      </c>
      <c r="C8" s="447"/>
      <c r="D8" s="447">
        <v>0</v>
      </c>
      <c r="E8" s="448"/>
    </row>
    <row r="9" spans="1:5" ht="13.2" x14ac:dyDescent="0.25">
      <c r="A9" s="449" t="s">
        <v>1029</v>
      </c>
      <c r="B9" s="450" t="s">
        <v>1090</v>
      </c>
      <c r="C9" s="451">
        <v>24244145</v>
      </c>
      <c r="D9" s="451">
        <v>0</v>
      </c>
      <c r="E9" s="452">
        <v>23287762</v>
      </c>
    </row>
    <row r="10" spans="1:5" ht="13.2" x14ac:dyDescent="0.25">
      <c r="A10" s="437" t="s">
        <v>1031</v>
      </c>
      <c r="B10" s="438" t="s">
        <v>1091</v>
      </c>
      <c r="C10" s="439">
        <v>805249</v>
      </c>
      <c r="D10" s="439">
        <v>0</v>
      </c>
      <c r="E10" s="440">
        <v>8230414</v>
      </c>
    </row>
    <row r="11" spans="1:5" ht="13.2" x14ac:dyDescent="0.25">
      <c r="A11" s="437" t="s">
        <v>425</v>
      </c>
      <c r="B11" s="438" t="s">
        <v>1092</v>
      </c>
      <c r="C11" s="439">
        <v>13000</v>
      </c>
      <c r="D11" s="439">
        <v>0</v>
      </c>
      <c r="E11" s="440">
        <v>84153571</v>
      </c>
    </row>
    <row r="12" spans="1:5" ht="13.8" thickBot="1" x14ac:dyDescent="0.3">
      <c r="A12" s="441" t="s">
        <v>583</v>
      </c>
      <c r="B12" s="442" t="s">
        <v>1093</v>
      </c>
      <c r="C12" s="443">
        <v>15970742</v>
      </c>
      <c r="D12" s="443">
        <v>0</v>
      </c>
      <c r="E12" s="444">
        <v>23098</v>
      </c>
    </row>
    <row r="13" spans="1:5" ht="13.8" thickBot="1" x14ac:dyDescent="0.3">
      <c r="A13" s="445" t="s">
        <v>586</v>
      </c>
      <c r="B13" s="446" t="s">
        <v>1094</v>
      </c>
      <c r="C13" s="447">
        <v>48323136</v>
      </c>
      <c r="D13" s="447">
        <v>0</v>
      </c>
      <c r="E13" s="448">
        <v>115824845</v>
      </c>
    </row>
    <row r="14" spans="1:5" ht="13.2" x14ac:dyDescent="0.25">
      <c r="A14" s="449" t="s">
        <v>589</v>
      </c>
      <c r="B14" s="450" t="s">
        <v>1095</v>
      </c>
      <c r="C14" s="451">
        <v>7486903</v>
      </c>
      <c r="D14" s="451">
        <v>0</v>
      </c>
      <c r="E14" s="452">
        <v>8603994</v>
      </c>
    </row>
    <row r="15" spans="1:5" ht="13.2" x14ac:dyDescent="0.25">
      <c r="A15" s="437" t="s">
        <v>593</v>
      </c>
      <c r="B15" s="438" t="s">
        <v>1096</v>
      </c>
      <c r="C15" s="439">
        <v>5973232</v>
      </c>
      <c r="D15" s="439">
        <v>0</v>
      </c>
      <c r="E15" s="440">
        <v>5461177</v>
      </c>
    </row>
    <row r="16" spans="1:5" ht="13.2" x14ac:dyDescent="0.25">
      <c r="A16" s="437" t="s">
        <v>596</v>
      </c>
      <c r="B16" s="438" t="s">
        <v>1097</v>
      </c>
      <c r="C16" s="439"/>
      <c r="D16" s="439">
        <v>0</v>
      </c>
      <c r="E16" s="440"/>
    </row>
    <row r="17" spans="1:5" ht="13.8" thickBot="1" x14ac:dyDescent="0.3">
      <c r="A17" s="441" t="s">
        <v>600</v>
      </c>
      <c r="B17" s="442" t="s">
        <v>1098</v>
      </c>
      <c r="C17" s="443">
        <v>306042</v>
      </c>
      <c r="D17" s="443">
        <v>0</v>
      </c>
      <c r="E17" s="444">
        <v>251884</v>
      </c>
    </row>
    <row r="18" spans="1:5" ht="13.8" thickBot="1" x14ac:dyDescent="0.3">
      <c r="A18" s="445" t="s">
        <v>603</v>
      </c>
      <c r="B18" s="446" t="s">
        <v>1099</v>
      </c>
      <c r="C18" s="447">
        <v>13766177</v>
      </c>
      <c r="D18" s="447">
        <v>0</v>
      </c>
      <c r="E18" s="448">
        <v>14317055</v>
      </c>
    </row>
    <row r="19" spans="1:5" ht="13.2" x14ac:dyDescent="0.25">
      <c r="A19" s="449" t="s">
        <v>607</v>
      </c>
      <c r="B19" s="450" t="s">
        <v>1100</v>
      </c>
      <c r="C19" s="451">
        <v>10399117</v>
      </c>
      <c r="D19" s="451">
        <v>0</v>
      </c>
      <c r="E19" s="452">
        <v>10814643</v>
      </c>
    </row>
    <row r="20" spans="1:5" ht="13.2" x14ac:dyDescent="0.25">
      <c r="A20" s="437" t="s">
        <v>610</v>
      </c>
      <c r="B20" s="438" t="s">
        <v>1101</v>
      </c>
      <c r="C20" s="439">
        <v>7287466</v>
      </c>
      <c r="D20" s="439">
        <v>0</v>
      </c>
      <c r="E20" s="440">
        <v>8316080</v>
      </c>
    </row>
    <row r="21" spans="1:5" ht="13.8" thickBot="1" x14ac:dyDescent="0.3">
      <c r="A21" s="441" t="s">
        <v>613</v>
      </c>
      <c r="B21" s="442" t="s">
        <v>1102</v>
      </c>
      <c r="C21" s="443">
        <v>2869331</v>
      </c>
      <c r="D21" s="443">
        <v>0</v>
      </c>
      <c r="E21" s="444">
        <v>2811717</v>
      </c>
    </row>
    <row r="22" spans="1:5" ht="13.8" thickBot="1" x14ac:dyDescent="0.3">
      <c r="A22" s="445" t="s">
        <v>616</v>
      </c>
      <c r="B22" s="446" t="s">
        <v>1103</v>
      </c>
      <c r="C22" s="447">
        <v>20555914</v>
      </c>
      <c r="D22" s="447">
        <v>0</v>
      </c>
      <c r="E22" s="448">
        <v>21942440</v>
      </c>
    </row>
    <row r="23" spans="1:5" ht="13.8" thickBot="1" x14ac:dyDescent="0.3">
      <c r="A23" s="445" t="s">
        <v>619</v>
      </c>
      <c r="B23" s="446" t="s">
        <v>1104</v>
      </c>
      <c r="C23" s="447">
        <v>21471077</v>
      </c>
      <c r="D23" s="447">
        <v>0</v>
      </c>
      <c r="E23" s="448">
        <v>20962960</v>
      </c>
    </row>
    <row r="24" spans="1:5" ht="13.8" thickBot="1" x14ac:dyDescent="0.3">
      <c r="A24" s="445" t="s">
        <v>622</v>
      </c>
      <c r="B24" s="446" t="s">
        <v>1105</v>
      </c>
      <c r="C24" s="447">
        <v>12269054</v>
      </c>
      <c r="D24" s="447">
        <v>0</v>
      </c>
      <c r="E24" s="448">
        <v>7480768</v>
      </c>
    </row>
    <row r="25" spans="1:5" ht="13.8" thickBot="1" x14ac:dyDescent="0.3">
      <c r="A25" s="445" t="s">
        <v>625</v>
      </c>
      <c r="B25" s="446" t="s">
        <v>1106</v>
      </c>
      <c r="C25" s="447">
        <v>-7703522</v>
      </c>
      <c r="D25" s="447">
        <v>0</v>
      </c>
      <c r="E25" s="448">
        <v>66386822</v>
      </c>
    </row>
    <row r="26" spans="1:5" ht="13.2" x14ac:dyDescent="0.25">
      <c r="A26" s="449" t="s">
        <v>629</v>
      </c>
      <c r="B26" s="450" t="s">
        <v>1107</v>
      </c>
      <c r="C26" s="451">
        <v>0</v>
      </c>
      <c r="D26" s="451">
        <v>0</v>
      </c>
      <c r="E26" s="452">
        <v>0</v>
      </c>
    </row>
    <row r="27" spans="1:5" ht="13.2" x14ac:dyDescent="0.25">
      <c r="A27" s="437" t="s">
        <v>633</v>
      </c>
      <c r="B27" s="438" t="s">
        <v>1108</v>
      </c>
      <c r="C27" s="439">
        <v>0</v>
      </c>
      <c r="D27" s="439">
        <v>0</v>
      </c>
      <c r="E27" s="440">
        <v>0</v>
      </c>
    </row>
    <row r="28" spans="1:5" ht="26.4" x14ac:dyDescent="0.25">
      <c r="A28" s="437" t="s">
        <v>636</v>
      </c>
      <c r="B28" s="438" t="s">
        <v>1109</v>
      </c>
      <c r="C28" s="439">
        <v>0</v>
      </c>
      <c r="D28" s="439">
        <v>0</v>
      </c>
      <c r="E28" s="440">
        <v>0</v>
      </c>
    </row>
    <row r="29" spans="1:5" ht="13.2" x14ac:dyDescent="0.25">
      <c r="A29" s="437" t="s">
        <v>639</v>
      </c>
      <c r="B29" s="438" t="s">
        <v>1110</v>
      </c>
      <c r="C29" s="439">
        <v>0</v>
      </c>
      <c r="D29" s="439">
        <v>0</v>
      </c>
      <c r="E29" s="440">
        <v>0</v>
      </c>
    </row>
    <row r="30" spans="1:5" ht="13.2" x14ac:dyDescent="0.25">
      <c r="A30" s="437" t="s">
        <v>644</v>
      </c>
      <c r="B30" s="438" t="s">
        <v>1111</v>
      </c>
      <c r="C30" s="439">
        <v>0</v>
      </c>
      <c r="D30" s="439">
        <v>0</v>
      </c>
      <c r="E30" s="440">
        <v>0</v>
      </c>
    </row>
    <row r="31" spans="1:5" ht="26.4" x14ac:dyDescent="0.25">
      <c r="A31" s="437" t="s">
        <v>647</v>
      </c>
      <c r="B31" s="438" t="s">
        <v>1112</v>
      </c>
      <c r="C31" s="439">
        <v>0</v>
      </c>
      <c r="D31" s="439">
        <v>0</v>
      </c>
      <c r="E31" s="440">
        <v>0</v>
      </c>
    </row>
    <row r="32" spans="1:5" ht="27" thickBot="1" x14ac:dyDescent="0.3">
      <c r="A32" s="441" t="s">
        <v>650</v>
      </c>
      <c r="B32" s="442" t="s">
        <v>1113</v>
      </c>
      <c r="C32" s="443">
        <v>0</v>
      </c>
      <c r="D32" s="443">
        <v>0</v>
      </c>
      <c r="E32" s="444">
        <v>0</v>
      </c>
    </row>
    <row r="33" spans="1:5" ht="13.8" thickBot="1" x14ac:dyDescent="0.3">
      <c r="A33" s="445" t="s">
        <v>654</v>
      </c>
      <c r="B33" s="446" t="s">
        <v>1114</v>
      </c>
      <c r="C33" s="447">
        <v>0</v>
      </c>
      <c r="D33" s="447">
        <v>0</v>
      </c>
      <c r="E33" s="448">
        <v>0</v>
      </c>
    </row>
    <row r="34" spans="1:5" ht="13.2" x14ac:dyDescent="0.25">
      <c r="A34" s="449" t="s">
        <v>656</v>
      </c>
      <c r="B34" s="450" t="s">
        <v>1115</v>
      </c>
      <c r="C34" s="451">
        <v>0</v>
      </c>
      <c r="D34" s="451">
        <v>0</v>
      </c>
      <c r="E34" s="452">
        <v>0</v>
      </c>
    </row>
    <row r="35" spans="1:5" ht="26.4" x14ac:dyDescent="0.25">
      <c r="A35" s="437" t="s">
        <v>658</v>
      </c>
      <c r="B35" s="438" t="s">
        <v>1116</v>
      </c>
      <c r="C35" s="439">
        <v>0</v>
      </c>
      <c r="D35" s="439">
        <v>0</v>
      </c>
      <c r="E35" s="440">
        <v>0</v>
      </c>
    </row>
    <row r="36" spans="1:5" ht="13.2" x14ac:dyDescent="0.25">
      <c r="A36" s="437" t="s">
        <v>661</v>
      </c>
      <c r="B36" s="438" t="s">
        <v>1117</v>
      </c>
      <c r="C36" s="439">
        <v>0</v>
      </c>
      <c r="D36" s="439">
        <v>0</v>
      </c>
      <c r="E36" s="440">
        <v>-664809</v>
      </c>
    </row>
    <row r="37" spans="1:5" ht="13.2" x14ac:dyDescent="0.25">
      <c r="A37" s="437" t="s">
        <v>663</v>
      </c>
      <c r="B37" s="438" t="s">
        <v>1118</v>
      </c>
      <c r="C37" s="439">
        <v>0</v>
      </c>
      <c r="D37" s="439">
        <v>0</v>
      </c>
      <c r="E37" s="440">
        <v>0</v>
      </c>
    </row>
    <row r="38" spans="1:5" ht="13.2" x14ac:dyDescent="0.25">
      <c r="A38" s="437" t="s">
        <v>665</v>
      </c>
      <c r="B38" s="438" t="s">
        <v>1119</v>
      </c>
      <c r="C38" s="439">
        <v>0</v>
      </c>
      <c r="D38" s="439">
        <v>0</v>
      </c>
      <c r="E38" s="440">
        <v>0</v>
      </c>
    </row>
    <row r="39" spans="1:5" ht="13.2" x14ac:dyDescent="0.25">
      <c r="A39" s="437" t="s">
        <v>668</v>
      </c>
      <c r="B39" s="438" t="s">
        <v>1120</v>
      </c>
      <c r="C39" s="439">
        <v>0</v>
      </c>
      <c r="D39" s="439">
        <v>0</v>
      </c>
      <c r="E39" s="440">
        <v>0</v>
      </c>
    </row>
    <row r="40" spans="1:5" ht="13.2" x14ac:dyDescent="0.25">
      <c r="A40" s="437" t="s">
        <v>670</v>
      </c>
      <c r="B40" s="438" t="s">
        <v>1121</v>
      </c>
      <c r="C40" s="439">
        <v>0</v>
      </c>
      <c r="D40" s="439">
        <v>0</v>
      </c>
      <c r="E40" s="440">
        <v>0</v>
      </c>
    </row>
    <row r="41" spans="1:5" ht="26.4" x14ac:dyDescent="0.25">
      <c r="A41" s="437" t="s">
        <v>672</v>
      </c>
      <c r="B41" s="438" t="s">
        <v>1122</v>
      </c>
      <c r="C41" s="439">
        <v>0</v>
      </c>
      <c r="D41" s="439">
        <v>0</v>
      </c>
      <c r="E41" s="440">
        <v>0</v>
      </c>
    </row>
    <row r="42" spans="1:5" ht="27" thickBot="1" x14ac:dyDescent="0.3">
      <c r="A42" s="441" t="s">
        <v>675</v>
      </c>
      <c r="B42" s="442" t="s">
        <v>1123</v>
      </c>
      <c r="C42" s="443">
        <v>0</v>
      </c>
      <c r="D42" s="443">
        <v>0</v>
      </c>
      <c r="E42" s="444">
        <v>0</v>
      </c>
    </row>
    <row r="43" spans="1:5" ht="13.8" thickBot="1" x14ac:dyDescent="0.3">
      <c r="A43" s="445" t="s">
        <v>678</v>
      </c>
      <c r="B43" s="446" t="s">
        <v>1124</v>
      </c>
      <c r="C43" s="447">
        <v>0</v>
      </c>
      <c r="D43" s="447">
        <v>0</v>
      </c>
      <c r="E43" s="448">
        <v>-664809</v>
      </c>
    </row>
    <row r="44" spans="1:5" ht="13.8" thickBot="1" x14ac:dyDescent="0.3">
      <c r="A44" s="445" t="s">
        <v>681</v>
      </c>
      <c r="B44" s="446" t="s">
        <v>1125</v>
      </c>
      <c r="C44" s="447">
        <v>0</v>
      </c>
      <c r="D44" s="447">
        <v>0</v>
      </c>
      <c r="E44" s="448">
        <v>664809</v>
      </c>
    </row>
    <row r="45" spans="1:5" ht="13.8" thickBot="1" x14ac:dyDescent="0.3">
      <c r="A45" s="445" t="s">
        <v>683</v>
      </c>
      <c r="B45" s="446" t="s">
        <v>1126</v>
      </c>
      <c r="C45" s="447">
        <v>-7703522</v>
      </c>
      <c r="D45" s="447">
        <v>0</v>
      </c>
      <c r="E45" s="448">
        <v>67051631</v>
      </c>
    </row>
  </sheetData>
  <printOptions horizontalCentered="1"/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&amp;C&amp;"-,Félkövér"&amp;14SZAKADÁT KÖZSÉG ÖNKORMÁNYZATA
EREDMÉNYKIMUTATÁS&amp;R&amp;"Times New Roman,Félkövér dőlt"&amp;14 5.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3"/>
  <sheetViews>
    <sheetView view="pageBreakPreview" zoomScale="60" zoomScaleNormal="100" workbookViewId="0">
      <selection activeCell="F9" sqref="F9"/>
    </sheetView>
  </sheetViews>
  <sheetFormatPr defaultRowHeight="13.2" x14ac:dyDescent="0.25"/>
  <cols>
    <col min="1" max="1" width="6.5546875" style="453" customWidth="1"/>
    <col min="2" max="2" width="52.33203125" style="453" customWidth="1"/>
    <col min="3" max="3" width="22" style="453" customWidth="1"/>
    <col min="4" max="5" width="9.33203125" style="453"/>
    <col min="6" max="6" width="11.6640625" style="453" bestFit="1" customWidth="1"/>
    <col min="7" max="256" width="9.33203125" style="453"/>
    <col min="257" max="257" width="6.5546875" style="453" customWidth="1"/>
    <col min="258" max="258" width="52.33203125" style="453" customWidth="1"/>
    <col min="259" max="259" width="22" style="453" customWidth="1"/>
    <col min="260" max="512" width="9.33203125" style="453"/>
    <col min="513" max="513" width="6.5546875" style="453" customWidth="1"/>
    <col min="514" max="514" width="52.33203125" style="453" customWidth="1"/>
    <col min="515" max="515" width="22" style="453" customWidth="1"/>
    <col min="516" max="768" width="9.33203125" style="453"/>
    <col min="769" max="769" width="6.5546875" style="453" customWidth="1"/>
    <col min="770" max="770" width="52.33203125" style="453" customWidth="1"/>
    <col min="771" max="771" width="22" style="453" customWidth="1"/>
    <col min="772" max="1024" width="9.33203125" style="453"/>
    <col min="1025" max="1025" width="6.5546875" style="453" customWidth="1"/>
    <col min="1026" max="1026" width="52.33203125" style="453" customWidth="1"/>
    <col min="1027" max="1027" width="22" style="453" customWidth="1"/>
    <col min="1028" max="1280" width="9.33203125" style="453"/>
    <col min="1281" max="1281" width="6.5546875" style="453" customWidth="1"/>
    <col min="1282" max="1282" width="52.33203125" style="453" customWidth="1"/>
    <col min="1283" max="1283" width="22" style="453" customWidth="1"/>
    <col min="1284" max="1536" width="9.33203125" style="453"/>
    <col min="1537" max="1537" width="6.5546875" style="453" customWidth="1"/>
    <col min="1538" max="1538" width="52.33203125" style="453" customWidth="1"/>
    <col min="1539" max="1539" width="22" style="453" customWidth="1"/>
    <col min="1540" max="1792" width="9.33203125" style="453"/>
    <col min="1793" max="1793" width="6.5546875" style="453" customWidth="1"/>
    <col min="1794" max="1794" width="52.33203125" style="453" customWidth="1"/>
    <col min="1795" max="1795" width="22" style="453" customWidth="1"/>
    <col min="1796" max="2048" width="9.33203125" style="453"/>
    <col min="2049" max="2049" width="6.5546875" style="453" customWidth="1"/>
    <col min="2050" max="2050" width="52.33203125" style="453" customWidth="1"/>
    <col min="2051" max="2051" width="22" style="453" customWidth="1"/>
    <col min="2052" max="2304" width="9.33203125" style="453"/>
    <col min="2305" max="2305" width="6.5546875" style="453" customWidth="1"/>
    <col min="2306" max="2306" width="52.33203125" style="453" customWidth="1"/>
    <col min="2307" max="2307" width="22" style="453" customWidth="1"/>
    <col min="2308" max="2560" width="9.33203125" style="453"/>
    <col min="2561" max="2561" width="6.5546875" style="453" customWidth="1"/>
    <col min="2562" max="2562" width="52.33203125" style="453" customWidth="1"/>
    <col min="2563" max="2563" width="22" style="453" customWidth="1"/>
    <col min="2564" max="2816" width="9.33203125" style="453"/>
    <col min="2817" max="2817" width="6.5546875" style="453" customWidth="1"/>
    <col min="2818" max="2818" width="52.33203125" style="453" customWidth="1"/>
    <col min="2819" max="2819" width="22" style="453" customWidth="1"/>
    <col min="2820" max="3072" width="9.33203125" style="453"/>
    <col min="3073" max="3073" width="6.5546875" style="453" customWidth="1"/>
    <col min="3074" max="3074" width="52.33203125" style="453" customWidth="1"/>
    <col min="3075" max="3075" width="22" style="453" customWidth="1"/>
    <col min="3076" max="3328" width="9.33203125" style="453"/>
    <col min="3329" max="3329" width="6.5546875" style="453" customWidth="1"/>
    <col min="3330" max="3330" width="52.33203125" style="453" customWidth="1"/>
    <col min="3331" max="3331" width="22" style="453" customWidth="1"/>
    <col min="3332" max="3584" width="9.33203125" style="453"/>
    <col min="3585" max="3585" width="6.5546875" style="453" customWidth="1"/>
    <col min="3586" max="3586" width="52.33203125" style="453" customWidth="1"/>
    <col min="3587" max="3587" width="22" style="453" customWidth="1"/>
    <col min="3588" max="3840" width="9.33203125" style="453"/>
    <col min="3841" max="3841" width="6.5546875" style="453" customWidth="1"/>
    <col min="3842" max="3842" width="52.33203125" style="453" customWidth="1"/>
    <col min="3843" max="3843" width="22" style="453" customWidth="1"/>
    <col min="3844" max="4096" width="9.33203125" style="453"/>
    <col min="4097" max="4097" width="6.5546875" style="453" customWidth="1"/>
    <col min="4098" max="4098" width="52.33203125" style="453" customWidth="1"/>
    <col min="4099" max="4099" width="22" style="453" customWidth="1"/>
    <col min="4100" max="4352" width="9.33203125" style="453"/>
    <col min="4353" max="4353" width="6.5546875" style="453" customWidth="1"/>
    <col min="4354" max="4354" width="52.33203125" style="453" customWidth="1"/>
    <col min="4355" max="4355" width="22" style="453" customWidth="1"/>
    <col min="4356" max="4608" width="9.33203125" style="453"/>
    <col min="4609" max="4609" width="6.5546875" style="453" customWidth="1"/>
    <col min="4610" max="4610" width="52.33203125" style="453" customWidth="1"/>
    <col min="4611" max="4611" width="22" style="453" customWidth="1"/>
    <col min="4612" max="4864" width="9.33203125" style="453"/>
    <col min="4865" max="4865" width="6.5546875" style="453" customWidth="1"/>
    <col min="4866" max="4866" width="52.33203125" style="453" customWidth="1"/>
    <col min="4867" max="4867" width="22" style="453" customWidth="1"/>
    <col min="4868" max="5120" width="9.33203125" style="453"/>
    <col min="5121" max="5121" width="6.5546875" style="453" customWidth="1"/>
    <col min="5122" max="5122" width="52.33203125" style="453" customWidth="1"/>
    <col min="5123" max="5123" width="22" style="453" customWidth="1"/>
    <col min="5124" max="5376" width="9.33203125" style="453"/>
    <col min="5377" max="5377" width="6.5546875" style="453" customWidth="1"/>
    <col min="5378" max="5378" width="52.33203125" style="453" customWidth="1"/>
    <col min="5379" max="5379" width="22" style="453" customWidth="1"/>
    <col min="5380" max="5632" width="9.33203125" style="453"/>
    <col min="5633" max="5633" width="6.5546875" style="453" customWidth="1"/>
    <col min="5634" max="5634" width="52.33203125" style="453" customWidth="1"/>
    <col min="5635" max="5635" width="22" style="453" customWidth="1"/>
    <col min="5636" max="5888" width="9.33203125" style="453"/>
    <col min="5889" max="5889" width="6.5546875" style="453" customWidth="1"/>
    <col min="5890" max="5890" width="52.33203125" style="453" customWidth="1"/>
    <col min="5891" max="5891" width="22" style="453" customWidth="1"/>
    <col min="5892" max="6144" width="9.33203125" style="453"/>
    <col min="6145" max="6145" width="6.5546875" style="453" customWidth="1"/>
    <col min="6146" max="6146" width="52.33203125" style="453" customWidth="1"/>
    <col min="6147" max="6147" width="22" style="453" customWidth="1"/>
    <col min="6148" max="6400" width="9.33203125" style="453"/>
    <col min="6401" max="6401" width="6.5546875" style="453" customWidth="1"/>
    <col min="6402" max="6402" width="52.33203125" style="453" customWidth="1"/>
    <col min="6403" max="6403" width="22" style="453" customWidth="1"/>
    <col min="6404" max="6656" width="9.33203125" style="453"/>
    <col min="6657" max="6657" width="6.5546875" style="453" customWidth="1"/>
    <col min="6658" max="6658" width="52.33203125" style="453" customWidth="1"/>
    <col min="6659" max="6659" width="22" style="453" customWidth="1"/>
    <col min="6660" max="6912" width="9.33203125" style="453"/>
    <col min="6913" max="6913" width="6.5546875" style="453" customWidth="1"/>
    <col min="6914" max="6914" width="52.33203125" style="453" customWidth="1"/>
    <col min="6915" max="6915" width="22" style="453" customWidth="1"/>
    <col min="6916" max="7168" width="9.33203125" style="453"/>
    <col min="7169" max="7169" width="6.5546875" style="453" customWidth="1"/>
    <col min="7170" max="7170" width="52.33203125" style="453" customWidth="1"/>
    <col min="7171" max="7171" width="22" style="453" customWidth="1"/>
    <col min="7172" max="7424" width="9.33203125" style="453"/>
    <col min="7425" max="7425" width="6.5546875" style="453" customWidth="1"/>
    <col min="7426" max="7426" width="52.33203125" style="453" customWidth="1"/>
    <col min="7427" max="7427" width="22" style="453" customWidth="1"/>
    <col min="7428" max="7680" width="9.33203125" style="453"/>
    <col min="7681" max="7681" width="6.5546875" style="453" customWidth="1"/>
    <col min="7682" max="7682" width="52.33203125" style="453" customWidth="1"/>
    <col min="7683" max="7683" width="22" style="453" customWidth="1"/>
    <col min="7684" max="7936" width="9.33203125" style="453"/>
    <col min="7937" max="7937" width="6.5546875" style="453" customWidth="1"/>
    <col min="7938" max="7938" width="52.33203125" style="453" customWidth="1"/>
    <col min="7939" max="7939" width="22" style="453" customWidth="1"/>
    <col min="7940" max="8192" width="9.33203125" style="453"/>
    <col min="8193" max="8193" width="6.5546875" style="453" customWidth="1"/>
    <col min="8194" max="8194" width="52.33203125" style="453" customWidth="1"/>
    <col min="8195" max="8195" width="22" style="453" customWidth="1"/>
    <col min="8196" max="8448" width="9.33203125" style="453"/>
    <col min="8449" max="8449" width="6.5546875" style="453" customWidth="1"/>
    <col min="8450" max="8450" width="52.33203125" style="453" customWidth="1"/>
    <col min="8451" max="8451" width="22" style="453" customWidth="1"/>
    <col min="8452" max="8704" width="9.33203125" style="453"/>
    <col min="8705" max="8705" width="6.5546875" style="453" customWidth="1"/>
    <col min="8706" max="8706" width="52.33203125" style="453" customWidth="1"/>
    <col min="8707" max="8707" width="22" style="453" customWidth="1"/>
    <col min="8708" max="8960" width="9.33203125" style="453"/>
    <col min="8961" max="8961" width="6.5546875" style="453" customWidth="1"/>
    <col min="8962" max="8962" width="52.33203125" style="453" customWidth="1"/>
    <col min="8963" max="8963" width="22" style="453" customWidth="1"/>
    <col min="8964" max="9216" width="9.33203125" style="453"/>
    <col min="9217" max="9217" width="6.5546875" style="453" customWidth="1"/>
    <col min="9218" max="9218" width="52.33203125" style="453" customWidth="1"/>
    <col min="9219" max="9219" width="22" style="453" customWidth="1"/>
    <col min="9220" max="9472" width="9.33203125" style="453"/>
    <col min="9473" max="9473" width="6.5546875" style="453" customWidth="1"/>
    <col min="9474" max="9474" width="52.33203125" style="453" customWidth="1"/>
    <col min="9475" max="9475" width="22" style="453" customWidth="1"/>
    <col min="9476" max="9728" width="9.33203125" style="453"/>
    <col min="9729" max="9729" width="6.5546875" style="453" customWidth="1"/>
    <col min="9730" max="9730" width="52.33203125" style="453" customWidth="1"/>
    <col min="9731" max="9731" width="22" style="453" customWidth="1"/>
    <col min="9732" max="9984" width="9.33203125" style="453"/>
    <col min="9985" max="9985" width="6.5546875" style="453" customWidth="1"/>
    <col min="9986" max="9986" width="52.33203125" style="453" customWidth="1"/>
    <col min="9987" max="9987" width="22" style="453" customWidth="1"/>
    <col min="9988" max="10240" width="9.33203125" style="453"/>
    <col min="10241" max="10241" width="6.5546875" style="453" customWidth="1"/>
    <col min="10242" max="10242" width="52.33203125" style="453" customWidth="1"/>
    <col min="10243" max="10243" width="22" style="453" customWidth="1"/>
    <col min="10244" max="10496" width="9.33203125" style="453"/>
    <col min="10497" max="10497" width="6.5546875" style="453" customWidth="1"/>
    <col min="10498" max="10498" width="52.33203125" style="453" customWidth="1"/>
    <col min="10499" max="10499" width="22" style="453" customWidth="1"/>
    <col min="10500" max="10752" width="9.33203125" style="453"/>
    <col min="10753" max="10753" width="6.5546875" style="453" customWidth="1"/>
    <col min="10754" max="10754" width="52.33203125" style="453" customWidth="1"/>
    <col min="10755" max="10755" width="22" style="453" customWidth="1"/>
    <col min="10756" max="11008" width="9.33203125" style="453"/>
    <col min="11009" max="11009" width="6.5546875" style="453" customWidth="1"/>
    <col min="11010" max="11010" width="52.33203125" style="453" customWidth="1"/>
    <col min="11011" max="11011" width="22" style="453" customWidth="1"/>
    <col min="11012" max="11264" width="9.33203125" style="453"/>
    <col min="11265" max="11265" width="6.5546875" style="453" customWidth="1"/>
    <col min="11266" max="11266" width="52.33203125" style="453" customWidth="1"/>
    <col min="11267" max="11267" width="22" style="453" customWidth="1"/>
    <col min="11268" max="11520" width="9.33203125" style="453"/>
    <col min="11521" max="11521" width="6.5546875" style="453" customWidth="1"/>
    <col min="11522" max="11522" width="52.33203125" style="453" customWidth="1"/>
    <col min="11523" max="11523" width="22" style="453" customWidth="1"/>
    <col min="11524" max="11776" width="9.33203125" style="453"/>
    <col min="11777" max="11777" width="6.5546875" style="453" customWidth="1"/>
    <col min="11778" max="11778" width="52.33203125" style="453" customWidth="1"/>
    <col min="11779" max="11779" width="22" style="453" customWidth="1"/>
    <col min="11780" max="12032" width="9.33203125" style="453"/>
    <col min="12033" max="12033" width="6.5546875" style="453" customWidth="1"/>
    <col min="12034" max="12034" width="52.33203125" style="453" customWidth="1"/>
    <col min="12035" max="12035" width="22" style="453" customWidth="1"/>
    <col min="12036" max="12288" width="9.33203125" style="453"/>
    <col min="12289" max="12289" width="6.5546875" style="453" customWidth="1"/>
    <col min="12290" max="12290" width="52.33203125" style="453" customWidth="1"/>
    <col min="12291" max="12291" width="22" style="453" customWidth="1"/>
    <col min="12292" max="12544" width="9.33203125" style="453"/>
    <col min="12545" max="12545" width="6.5546875" style="453" customWidth="1"/>
    <col min="12546" max="12546" width="52.33203125" style="453" customWidth="1"/>
    <col min="12547" max="12547" width="22" style="453" customWidth="1"/>
    <col min="12548" max="12800" width="9.33203125" style="453"/>
    <col min="12801" max="12801" width="6.5546875" style="453" customWidth="1"/>
    <col min="12802" max="12802" width="52.33203125" style="453" customWidth="1"/>
    <col min="12803" max="12803" width="22" style="453" customWidth="1"/>
    <col min="12804" max="13056" width="9.33203125" style="453"/>
    <col min="13057" max="13057" width="6.5546875" style="453" customWidth="1"/>
    <col min="13058" max="13058" width="52.33203125" style="453" customWidth="1"/>
    <col min="13059" max="13059" width="22" style="453" customWidth="1"/>
    <col min="13060" max="13312" width="9.33203125" style="453"/>
    <col min="13313" max="13313" width="6.5546875" style="453" customWidth="1"/>
    <col min="13314" max="13314" width="52.33203125" style="453" customWidth="1"/>
    <col min="13315" max="13315" width="22" style="453" customWidth="1"/>
    <col min="13316" max="13568" width="9.33203125" style="453"/>
    <col min="13569" max="13569" width="6.5546875" style="453" customWidth="1"/>
    <col min="13570" max="13570" width="52.33203125" style="453" customWidth="1"/>
    <col min="13571" max="13571" width="22" style="453" customWidth="1"/>
    <col min="13572" max="13824" width="9.33203125" style="453"/>
    <col min="13825" max="13825" width="6.5546875" style="453" customWidth="1"/>
    <col min="13826" max="13826" width="52.33203125" style="453" customWidth="1"/>
    <col min="13827" max="13827" width="22" style="453" customWidth="1"/>
    <col min="13828" max="14080" width="9.33203125" style="453"/>
    <col min="14081" max="14081" width="6.5546875" style="453" customWidth="1"/>
    <col min="14082" max="14082" width="52.33203125" style="453" customWidth="1"/>
    <col min="14083" max="14083" width="22" style="453" customWidth="1"/>
    <col min="14084" max="14336" width="9.33203125" style="453"/>
    <col min="14337" max="14337" width="6.5546875" style="453" customWidth="1"/>
    <col min="14338" max="14338" width="52.33203125" style="453" customWidth="1"/>
    <col min="14339" max="14339" width="22" style="453" customWidth="1"/>
    <col min="14340" max="14592" width="9.33203125" style="453"/>
    <col min="14593" max="14593" width="6.5546875" style="453" customWidth="1"/>
    <col min="14594" max="14594" width="52.33203125" style="453" customWidth="1"/>
    <col min="14595" max="14595" width="22" style="453" customWidth="1"/>
    <col min="14596" max="14848" width="9.33203125" style="453"/>
    <col min="14849" max="14849" width="6.5546875" style="453" customWidth="1"/>
    <col min="14850" max="14850" width="52.33203125" style="453" customWidth="1"/>
    <col min="14851" max="14851" width="22" style="453" customWidth="1"/>
    <col min="14852" max="15104" width="9.33203125" style="453"/>
    <col min="15105" max="15105" width="6.5546875" style="453" customWidth="1"/>
    <col min="15106" max="15106" width="52.33203125" style="453" customWidth="1"/>
    <col min="15107" max="15107" width="22" style="453" customWidth="1"/>
    <col min="15108" max="15360" width="9.33203125" style="453"/>
    <col min="15361" max="15361" width="6.5546875" style="453" customWidth="1"/>
    <col min="15362" max="15362" width="52.33203125" style="453" customWidth="1"/>
    <col min="15363" max="15363" width="22" style="453" customWidth="1"/>
    <col min="15364" max="15616" width="9.33203125" style="453"/>
    <col min="15617" max="15617" width="6.5546875" style="453" customWidth="1"/>
    <col min="15618" max="15618" width="52.33203125" style="453" customWidth="1"/>
    <col min="15619" max="15619" width="22" style="453" customWidth="1"/>
    <col min="15620" max="15872" width="9.33203125" style="453"/>
    <col min="15873" max="15873" width="6.5546875" style="453" customWidth="1"/>
    <col min="15874" max="15874" width="52.33203125" style="453" customWidth="1"/>
    <col min="15875" max="15875" width="22" style="453" customWidth="1"/>
    <col min="15876" max="16128" width="9.33203125" style="453"/>
    <col min="16129" max="16129" width="6.5546875" style="453" customWidth="1"/>
    <col min="16130" max="16130" width="52.33203125" style="453" customWidth="1"/>
    <col min="16131" max="16131" width="22" style="453" customWidth="1"/>
    <col min="16132" max="16384" width="9.33203125" style="453"/>
  </cols>
  <sheetData>
    <row r="1" spans="1:6" ht="15" customHeight="1" x14ac:dyDescent="0.25">
      <c r="B1" s="859" t="s">
        <v>1593</v>
      </c>
      <c r="C1" s="859"/>
    </row>
    <row r="2" spans="1:6" ht="15.6" x14ac:dyDescent="0.3">
      <c r="A2" s="858" t="s">
        <v>1336</v>
      </c>
      <c r="B2" s="858"/>
      <c r="C2" s="454"/>
    </row>
    <row r="3" spans="1:6" ht="33.75" customHeight="1" thickBot="1" x14ac:dyDescent="0.3">
      <c r="A3" s="857" t="s">
        <v>1127</v>
      </c>
      <c r="B3" s="857"/>
      <c r="C3" s="857"/>
    </row>
    <row r="4" spans="1:6" s="458" customFormat="1" ht="43.5" customHeight="1" thickBot="1" x14ac:dyDescent="0.35">
      <c r="A4" s="455" t="s">
        <v>249</v>
      </c>
      <c r="B4" s="456" t="s">
        <v>159</v>
      </c>
      <c r="C4" s="457" t="s">
        <v>1128</v>
      </c>
    </row>
    <row r="5" spans="1:6" s="461" customFormat="1" ht="28.5" customHeight="1" x14ac:dyDescent="0.3">
      <c r="A5" s="459" t="s">
        <v>5</v>
      </c>
      <c r="B5" s="608" t="s">
        <v>1324</v>
      </c>
      <c r="C5" s="460">
        <v>23035545</v>
      </c>
    </row>
    <row r="6" spans="1:6" s="461" customFormat="1" ht="18" customHeight="1" x14ac:dyDescent="0.3">
      <c r="A6" s="462" t="s">
        <v>16</v>
      </c>
      <c r="B6" s="463" t="s">
        <v>1129</v>
      </c>
      <c r="C6" s="464">
        <v>22990570</v>
      </c>
    </row>
    <row r="7" spans="1:6" s="461" customFormat="1" ht="18" customHeight="1" x14ac:dyDescent="0.3">
      <c r="A7" s="462" t="s">
        <v>28</v>
      </c>
      <c r="B7" s="463" t="s">
        <v>1130</v>
      </c>
      <c r="C7" s="464">
        <v>44975</v>
      </c>
    </row>
    <row r="8" spans="1:6" s="461" customFormat="1" ht="18" customHeight="1" x14ac:dyDescent="0.3">
      <c r="A8" s="462" t="s">
        <v>138</v>
      </c>
      <c r="B8" s="465" t="s">
        <v>1131</v>
      </c>
      <c r="C8" s="464">
        <v>133457841</v>
      </c>
    </row>
    <row r="9" spans="1:6" s="461" customFormat="1" ht="18" customHeight="1" x14ac:dyDescent="0.3">
      <c r="A9" s="466" t="s">
        <v>42</v>
      </c>
      <c r="B9" s="467" t="s">
        <v>1132</v>
      </c>
      <c r="C9" s="468">
        <v>71363602</v>
      </c>
      <c r="F9" s="469"/>
    </row>
    <row r="10" spans="1:6" s="461" customFormat="1" ht="18" customHeight="1" thickBot="1" x14ac:dyDescent="0.35">
      <c r="A10" s="470" t="s">
        <v>64</v>
      </c>
      <c r="B10" s="471" t="s">
        <v>1133</v>
      </c>
      <c r="C10" s="472">
        <v>-173054</v>
      </c>
    </row>
    <row r="11" spans="1:6" s="461" customFormat="1" ht="28.8" x14ac:dyDescent="0.3">
      <c r="A11" s="473" t="s">
        <v>145</v>
      </c>
      <c r="B11" s="609" t="s">
        <v>1316</v>
      </c>
      <c r="C11" s="474">
        <f>C5+C8-C9+C10</f>
        <v>84956730</v>
      </c>
    </row>
    <row r="12" spans="1:6" s="461" customFormat="1" ht="18" customHeight="1" x14ac:dyDescent="0.3">
      <c r="A12" s="462" t="s">
        <v>82</v>
      </c>
      <c r="B12" s="463" t="s">
        <v>1129</v>
      </c>
      <c r="C12" s="464">
        <v>84946915</v>
      </c>
      <c r="F12" s="469"/>
    </row>
    <row r="13" spans="1:6" s="461" customFormat="1" ht="18" customHeight="1" thickBot="1" x14ac:dyDescent="0.35">
      <c r="A13" s="470" t="s">
        <v>84</v>
      </c>
      <c r="B13" s="475" t="s">
        <v>1130</v>
      </c>
      <c r="C13" s="472">
        <v>9815</v>
      </c>
    </row>
  </sheetData>
  <mergeCells count="3">
    <mergeCell ref="A3:C3"/>
    <mergeCell ref="A2:B2"/>
    <mergeCell ref="B1:C1"/>
  </mergeCells>
  <conditionalFormatting sqref="C10">
    <cfRule type="cellIs" dxfId="1" priority="2" stopIfTrue="1" operator="notEqual">
      <formula>SUM(C11:C12)</formula>
    </cfRule>
  </conditionalFormatting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 xml:space="preserve">&amp;R&amp;"-,Félkövér dőlt"&amp;14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70"/>
  <sheetViews>
    <sheetView view="pageBreakPreview" topLeftCell="A28" zoomScale="60" zoomScaleNormal="100" workbookViewId="0">
      <selection activeCell="H6" sqref="H6"/>
    </sheetView>
  </sheetViews>
  <sheetFormatPr defaultRowHeight="14.4" x14ac:dyDescent="0.3"/>
  <cols>
    <col min="1" max="1" width="46" customWidth="1"/>
    <col min="2" max="2" width="15.109375" customWidth="1"/>
    <col min="3" max="3" width="18.5546875" customWidth="1"/>
    <col min="4" max="4" width="16" customWidth="1"/>
    <col min="5" max="5" width="15.33203125" customWidth="1"/>
  </cols>
  <sheetData>
    <row r="1" spans="1:5" x14ac:dyDescent="0.3">
      <c r="B1" s="860" t="s">
        <v>1594</v>
      </c>
      <c r="C1" s="860"/>
      <c r="D1" s="860"/>
      <c r="E1" s="860"/>
    </row>
    <row r="2" spans="1:5" ht="38.25" customHeight="1" x14ac:dyDescent="0.3">
      <c r="A2" s="861" t="s">
        <v>1565</v>
      </c>
      <c r="B2" s="861"/>
      <c r="C2" s="861"/>
      <c r="D2" s="861"/>
      <c r="E2" s="861"/>
    </row>
    <row r="3" spans="1:5" ht="16.2" thickBot="1" x14ac:dyDescent="0.35">
      <c r="A3" s="698" t="s">
        <v>1336</v>
      </c>
      <c r="B3" s="476"/>
      <c r="C3" s="862" t="s">
        <v>1566</v>
      </c>
      <c r="D3" s="862"/>
      <c r="E3" s="862"/>
    </row>
    <row r="4" spans="1:5" x14ac:dyDescent="0.3">
      <c r="A4" s="863" t="s">
        <v>1134</v>
      </c>
      <c r="B4" s="866" t="s">
        <v>1016</v>
      </c>
      <c r="C4" s="869" t="s">
        <v>1135</v>
      </c>
      <c r="D4" s="869" t="s">
        <v>1567</v>
      </c>
      <c r="E4" s="871" t="s">
        <v>1568</v>
      </c>
    </row>
    <row r="5" spans="1:5" x14ac:dyDescent="0.3">
      <c r="A5" s="864"/>
      <c r="B5" s="867"/>
      <c r="C5" s="870"/>
      <c r="D5" s="870"/>
      <c r="E5" s="872"/>
    </row>
    <row r="6" spans="1:5" x14ac:dyDescent="0.3">
      <c r="A6" s="865"/>
      <c r="B6" s="868"/>
      <c r="C6" s="873" t="s">
        <v>1136</v>
      </c>
      <c r="D6" s="873"/>
      <c r="E6" s="874"/>
    </row>
    <row r="7" spans="1:5" ht="15" thickBot="1" x14ac:dyDescent="0.35">
      <c r="A7" s="477" t="s">
        <v>1137</v>
      </c>
      <c r="B7" s="478" t="s">
        <v>1138</v>
      </c>
      <c r="C7" s="478" t="s">
        <v>1139</v>
      </c>
      <c r="D7" s="478" t="s">
        <v>1140</v>
      </c>
      <c r="E7" s="675" t="s">
        <v>1307</v>
      </c>
    </row>
    <row r="8" spans="1:5" x14ac:dyDescent="0.3">
      <c r="A8" s="479" t="s">
        <v>1141</v>
      </c>
      <c r="B8" s="480" t="s">
        <v>1142</v>
      </c>
      <c r="C8" s="676">
        <v>1694000</v>
      </c>
      <c r="D8" s="676">
        <v>1694000</v>
      </c>
      <c r="E8" s="677"/>
    </row>
    <row r="9" spans="1:5" x14ac:dyDescent="0.3">
      <c r="A9" s="481" t="s">
        <v>1143</v>
      </c>
      <c r="B9" s="482" t="s">
        <v>1144</v>
      </c>
      <c r="C9" s="678">
        <v>751686654</v>
      </c>
      <c r="D9" s="678">
        <v>197521585</v>
      </c>
      <c r="E9" s="679">
        <v>554165069</v>
      </c>
    </row>
    <row r="10" spans="1:5" x14ac:dyDescent="0.3">
      <c r="A10" s="481" t="s">
        <v>1145</v>
      </c>
      <c r="B10" s="482" t="s">
        <v>1146</v>
      </c>
      <c r="C10" s="678">
        <v>689371972</v>
      </c>
      <c r="D10" s="678">
        <v>140046198</v>
      </c>
      <c r="E10" s="679">
        <v>549325774</v>
      </c>
    </row>
    <row r="11" spans="1:5" ht="20.399999999999999" x14ac:dyDescent="0.3">
      <c r="A11" s="483" t="s">
        <v>1147</v>
      </c>
      <c r="B11" s="482" t="s">
        <v>1148</v>
      </c>
      <c r="C11" s="680"/>
      <c r="D11" s="680"/>
      <c r="E11" s="681"/>
    </row>
    <row r="12" spans="1:5" ht="30.6" x14ac:dyDescent="0.3">
      <c r="A12" s="483" t="s">
        <v>1149</v>
      </c>
      <c r="B12" s="482" t="s">
        <v>1150</v>
      </c>
      <c r="C12" s="682"/>
      <c r="D12" s="682"/>
      <c r="E12" s="683"/>
    </row>
    <row r="13" spans="1:5" ht="20.399999999999999" x14ac:dyDescent="0.3">
      <c r="A13" s="483" t="s">
        <v>1151</v>
      </c>
      <c r="B13" s="482" t="s">
        <v>1152</v>
      </c>
      <c r="C13" s="682">
        <v>657012944</v>
      </c>
      <c r="D13" s="682">
        <v>136237906</v>
      </c>
      <c r="E13" s="683">
        <v>520775038</v>
      </c>
    </row>
    <row r="14" spans="1:5" x14ac:dyDescent="0.3">
      <c r="A14" s="483" t="s">
        <v>1153</v>
      </c>
      <c r="B14" s="482" t="s">
        <v>1154</v>
      </c>
      <c r="C14" s="682">
        <v>32359027</v>
      </c>
      <c r="D14" s="682">
        <v>3808291</v>
      </c>
      <c r="E14" s="683">
        <v>28550736</v>
      </c>
    </row>
    <row r="15" spans="1:5" x14ac:dyDescent="0.3">
      <c r="A15" s="481" t="s">
        <v>1155</v>
      </c>
      <c r="B15" s="482" t="s">
        <v>1156</v>
      </c>
      <c r="C15" s="684">
        <v>59880622</v>
      </c>
      <c r="D15" s="684">
        <v>55781387</v>
      </c>
      <c r="E15" s="685">
        <v>4099235</v>
      </c>
    </row>
    <row r="16" spans="1:5" x14ac:dyDescent="0.3">
      <c r="A16" s="483" t="s">
        <v>1157</v>
      </c>
      <c r="B16" s="482" t="s">
        <v>1158</v>
      </c>
      <c r="C16" s="682"/>
      <c r="D16" s="682"/>
      <c r="E16" s="683"/>
    </row>
    <row r="17" spans="1:5" ht="30.6" x14ac:dyDescent="0.3">
      <c r="A17" s="483" t="s">
        <v>1159</v>
      </c>
      <c r="B17" s="482" t="s">
        <v>151</v>
      </c>
      <c r="C17" s="682"/>
      <c r="D17" s="682"/>
      <c r="E17" s="683"/>
    </row>
    <row r="18" spans="1:5" ht="20.399999999999999" x14ac:dyDescent="0.3">
      <c r="A18" s="483" t="s">
        <v>1160</v>
      </c>
      <c r="B18" s="482" t="s">
        <v>168</v>
      </c>
      <c r="C18" s="682">
        <v>7178629</v>
      </c>
      <c r="D18" s="682">
        <v>2472121</v>
      </c>
      <c r="E18" s="683">
        <v>4706508</v>
      </c>
    </row>
    <row r="19" spans="1:5" x14ac:dyDescent="0.3">
      <c r="A19" s="483" t="s">
        <v>1161</v>
      </c>
      <c r="B19" s="482" t="s">
        <v>169</v>
      </c>
      <c r="C19" s="682">
        <v>1489378</v>
      </c>
      <c r="D19" s="682">
        <v>214366</v>
      </c>
      <c r="E19" s="683">
        <f>C19-D19</f>
        <v>1275012</v>
      </c>
    </row>
    <row r="20" spans="1:5" x14ac:dyDescent="0.3">
      <c r="A20" s="481" t="s">
        <v>1162</v>
      </c>
      <c r="B20" s="482" t="s">
        <v>170</v>
      </c>
      <c r="C20" s="686">
        <f>+C21+C22+C23+C24</f>
        <v>0</v>
      </c>
      <c r="D20" s="686">
        <f>+D21+D22+D23+D24</f>
        <v>0</v>
      </c>
      <c r="E20" s="687">
        <f>+E21+E22+E23+E24</f>
        <v>0</v>
      </c>
    </row>
    <row r="21" spans="1:5" x14ac:dyDescent="0.3">
      <c r="A21" s="483" t="s">
        <v>1163</v>
      </c>
      <c r="B21" s="482" t="s">
        <v>173</v>
      </c>
      <c r="C21" s="682"/>
      <c r="D21" s="682">
        <v>0</v>
      </c>
      <c r="E21" s="683"/>
    </row>
    <row r="22" spans="1:5" x14ac:dyDescent="0.3">
      <c r="A22" s="483" t="s">
        <v>1164</v>
      </c>
      <c r="B22" s="482" t="s">
        <v>176</v>
      </c>
      <c r="C22" s="682"/>
      <c r="D22" s="682"/>
      <c r="E22" s="683"/>
    </row>
    <row r="23" spans="1:5" x14ac:dyDescent="0.3">
      <c r="A23" s="483" t="s">
        <v>1165</v>
      </c>
      <c r="B23" s="482" t="s">
        <v>179</v>
      </c>
      <c r="C23" s="682"/>
      <c r="D23" s="682"/>
      <c r="E23" s="683"/>
    </row>
    <row r="24" spans="1:5" x14ac:dyDescent="0.3">
      <c r="A24" s="483" t="s">
        <v>1166</v>
      </c>
      <c r="B24" s="482" t="s">
        <v>182</v>
      </c>
      <c r="C24" s="682"/>
      <c r="D24" s="682"/>
      <c r="E24" s="683"/>
    </row>
    <row r="25" spans="1:5" x14ac:dyDescent="0.3">
      <c r="A25" s="481" t="s">
        <v>1167</v>
      </c>
      <c r="B25" s="482" t="s">
        <v>185</v>
      </c>
      <c r="C25" s="684">
        <v>740060</v>
      </c>
      <c r="D25" s="684">
        <f>+D26+D27+D28+D29</f>
        <v>0</v>
      </c>
      <c r="E25" s="685">
        <v>740060</v>
      </c>
    </row>
    <row r="26" spans="1:5" x14ac:dyDescent="0.3">
      <c r="A26" s="483" t="s">
        <v>1168</v>
      </c>
      <c r="B26" s="482" t="s">
        <v>188</v>
      </c>
      <c r="C26" s="682"/>
      <c r="D26" s="682">
        <v>0</v>
      </c>
      <c r="E26" s="683"/>
    </row>
    <row r="27" spans="1:5" ht="20.399999999999999" x14ac:dyDescent="0.3">
      <c r="A27" s="483" t="s">
        <v>1169</v>
      </c>
      <c r="B27" s="482" t="s">
        <v>191</v>
      </c>
      <c r="C27" s="682"/>
      <c r="D27" s="682"/>
      <c r="E27" s="683"/>
    </row>
    <row r="28" spans="1:5" x14ac:dyDescent="0.3">
      <c r="A28" s="483" t="s">
        <v>1170</v>
      </c>
      <c r="B28" s="482" t="s">
        <v>194</v>
      </c>
      <c r="C28" s="682">
        <v>740060</v>
      </c>
      <c r="D28" s="682">
        <v>0</v>
      </c>
      <c r="E28" s="683">
        <v>740060</v>
      </c>
    </row>
    <row r="29" spans="1:5" x14ac:dyDescent="0.3">
      <c r="A29" s="483" t="s">
        <v>1171</v>
      </c>
      <c r="B29" s="482" t="s">
        <v>195</v>
      </c>
      <c r="C29" s="682"/>
      <c r="D29" s="682"/>
      <c r="E29" s="683"/>
    </row>
    <row r="30" spans="1:5" x14ac:dyDescent="0.3">
      <c r="A30" s="481" t="s">
        <v>1172</v>
      </c>
      <c r="B30" s="482" t="s">
        <v>198</v>
      </c>
      <c r="C30" s="686">
        <f>+C31+C32+C33+C34</f>
        <v>0</v>
      </c>
      <c r="D30" s="686">
        <f>+D31+D32+D33+D34</f>
        <v>0</v>
      </c>
      <c r="E30" s="687">
        <f>+E31+E32+E33+E34</f>
        <v>0</v>
      </c>
    </row>
    <row r="31" spans="1:5" x14ac:dyDescent="0.3">
      <c r="A31" s="483" t="s">
        <v>1173</v>
      </c>
      <c r="B31" s="482" t="s">
        <v>201</v>
      </c>
      <c r="C31" s="682"/>
      <c r="D31" s="682"/>
      <c r="E31" s="683"/>
    </row>
    <row r="32" spans="1:5" ht="20.399999999999999" x14ac:dyDescent="0.3">
      <c r="A32" s="483" t="s">
        <v>1174</v>
      </c>
      <c r="B32" s="482" t="s">
        <v>204</v>
      </c>
      <c r="C32" s="682"/>
      <c r="D32" s="682"/>
      <c r="E32" s="683"/>
    </row>
    <row r="33" spans="1:5" x14ac:dyDescent="0.3">
      <c r="A33" s="483" t="s">
        <v>1175</v>
      </c>
      <c r="B33" s="482" t="s">
        <v>233</v>
      </c>
      <c r="C33" s="682"/>
      <c r="D33" s="682"/>
      <c r="E33" s="683"/>
    </row>
    <row r="34" spans="1:5" x14ac:dyDescent="0.3">
      <c r="A34" s="483" t="s">
        <v>1176</v>
      </c>
      <c r="B34" s="482" t="s">
        <v>236</v>
      </c>
      <c r="C34" s="682"/>
      <c r="D34" s="682"/>
      <c r="E34" s="683"/>
    </row>
    <row r="35" spans="1:5" x14ac:dyDescent="0.3">
      <c r="A35" s="481" t="s">
        <v>1177</v>
      </c>
      <c r="B35" s="482" t="s">
        <v>237</v>
      </c>
      <c r="C35" s="684"/>
      <c r="D35" s="684">
        <f>+D36+D41+D46</f>
        <v>0</v>
      </c>
      <c r="E35" s="685"/>
    </row>
    <row r="36" spans="1:5" x14ac:dyDescent="0.3">
      <c r="A36" s="481" t="s">
        <v>1178</v>
      </c>
      <c r="B36" s="482" t="s">
        <v>238</v>
      </c>
      <c r="C36" s="684">
        <v>720000</v>
      </c>
      <c r="D36" s="684">
        <f>+D37+D38+D39+D40</f>
        <v>0</v>
      </c>
      <c r="E36" s="685">
        <v>720000</v>
      </c>
    </row>
    <row r="37" spans="1:5" x14ac:dyDescent="0.3">
      <c r="A37" s="483" t="s">
        <v>1179</v>
      </c>
      <c r="B37" s="482" t="s">
        <v>1076</v>
      </c>
      <c r="C37" s="682"/>
      <c r="D37" s="682"/>
      <c r="E37" s="683"/>
    </row>
    <row r="38" spans="1:5" ht="20.399999999999999" x14ac:dyDescent="0.3">
      <c r="A38" s="483" t="s">
        <v>1180</v>
      </c>
      <c r="B38" s="482" t="s">
        <v>1078</v>
      </c>
      <c r="C38" s="682"/>
      <c r="D38" s="682"/>
      <c r="E38" s="683"/>
    </row>
    <row r="39" spans="1:5" x14ac:dyDescent="0.3">
      <c r="A39" s="483" t="s">
        <v>1181</v>
      </c>
      <c r="B39" s="482" t="s">
        <v>1182</v>
      </c>
      <c r="C39" s="682"/>
      <c r="D39" s="682"/>
      <c r="E39" s="683"/>
    </row>
    <row r="40" spans="1:5" x14ac:dyDescent="0.3">
      <c r="A40" s="483" t="s">
        <v>1183</v>
      </c>
      <c r="B40" s="482" t="s">
        <v>1184</v>
      </c>
      <c r="C40" s="682">
        <v>720000</v>
      </c>
      <c r="D40" s="682"/>
      <c r="E40" s="683">
        <v>720000</v>
      </c>
    </row>
    <row r="41" spans="1:5" x14ac:dyDescent="0.3">
      <c r="A41" s="481" t="s">
        <v>1185</v>
      </c>
      <c r="B41" s="482" t="s">
        <v>1186</v>
      </c>
      <c r="C41" s="686">
        <f>+C42+C43+C44+C45</f>
        <v>0</v>
      </c>
      <c r="D41" s="686">
        <f>+D42+D43+D44+D45</f>
        <v>0</v>
      </c>
      <c r="E41" s="687">
        <f>+E42+E43+E44+E45</f>
        <v>0</v>
      </c>
    </row>
    <row r="42" spans="1:5" x14ac:dyDescent="0.3">
      <c r="A42" s="483" t="s">
        <v>1187</v>
      </c>
      <c r="B42" s="482" t="s">
        <v>1188</v>
      </c>
      <c r="C42" s="682"/>
      <c r="D42" s="682"/>
      <c r="E42" s="683"/>
    </row>
    <row r="43" spans="1:5" ht="30.6" x14ac:dyDescent="0.3">
      <c r="A43" s="483" t="s">
        <v>1189</v>
      </c>
      <c r="B43" s="482" t="s">
        <v>1190</v>
      </c>
      <c r="C43" s="682"/>
      <c r="D43" s="682"/>
      <c r="E43" s="683"/>
    </row>
    <row r="44" spans="1:5" ht="20.399999999999999" x14ac:dyDescent="0.3">
      <c r="A44" s="483" t="s">
        <v>1191</v>
      </c>
      <c r="B44" s="482" t="s">
        <v>1192</v>
      </c>
      <c r="C44" s="682"/>
      <c r="D44" s="682"/>
      <c r="E44" s="683"/>
    </row>
    <row r="45" spans="1:5" x14ac:dyDescent="0.3">
      <c r="A45" s="483" t="s">
        <v>1193</v>
      </c>
      <c r="B45" s="482" t="s">
        <v>1194</v>
      </c>
      <c r="C45" s="682"/>
      <c r="D45" s="682"/>
      <c r="E45" s="683"/>
    </row>
    <row r="46" spans="1:5" x14ac:dyDescent="0.3">
      <c r="A46" s="481" t="s">
        <v>1195</v>
      </c>
      <c r="B46" s="482" t="s">
        <v>1196</v>
      </c>
      <c r="C46" s="686">
        <f>+C47+C48+C49+C50</f>
        <v>0</v>
      </c>
      <c r="D46" s="686">
        <f>+D47+D48+D49+D50</f>
        <v>0</v>
      </c>
      <c r="E46" s="687">
        <f>+E47+E48+E49+E50</f>
        <v>0</v>
      </c>
    </row>
    <row r="47" spans="1:5" x14ac:dyDescent="0.3">
      <c r="A47" s="483" t="s">
        <v>1197</v>
      </c>
      <c r="B47" s="482" t="s">
        <v>1198</v>
      </c>
      <c r="C47" s="682"/>
      <c r="D47" s="682"/>
      <c r="E47" s="683"/>
    </row>
    <row r="48" spans="1:5" ht="30.6" x14ac:dyDescent="0.3">
      <c r="A48" s="483" t="s">
        <v>1199</v>
      </c>
      <c r="B48" s="482" t="s">
        <v>1200</v>
      </c>
      <c r="C48" s="682"/>
      <c r="D48" s="682"/>
      <c r="E48" s="683"/>
    </row>
    <row r="49" spans="1:5" ht="20.399999999999999" x14ac:dyDescent="0.3">
      <c r="A49" s="483" t="s">
        <v>1201</v>
      </c>
      <c r="B49" s="482" t="s">
        <v>1202</v>
      </c>
      <c r="C49" s="682"/>
      <c r="D49" s="682"/>
      <c r="E49" s="683"/>
    </row>
    <row r="50" spans="1:5" x14ac:dyDescent="0.3">
      <c r="A50" s="483" t="s">
        <v>1203</v>
      </c>
      <c r="B50" s="482" t="s">
        <v>1204</v>
      </c>
      <c r="C50" s="682"/>
      <c r="D50" s="682"/>
      <c r="E50" s="683"/>
    </row>
    <row r="51" spans="1:5" x14ac:dyDescent="0.3">
      <c r="A51" s="481" t="s">
        <v>1205</v>
      </c>
      <c r="B51" s="482" t="s">
        <v>1206</v>
      </c>
      <c r="C51" s="682"/>
      <c r="D51" s="682"/>
      <c r="E51" s="683"/>
    </row>
    <row r="52" spans="1:5" ht="20.399999999999999" x14ac:dyDescent="0.3">
      <c r="A52" s="481" t="s">
        <v>1207</v>
      </c>
      <c r="B52" s="482" t="s">
        <v>1208</v>
      </c>
      <c r="C52" s="684">
        <f>+C8+C9+C35+C36+C51</f>
        <v>754100654</v>
      </c>
      <c r="D52" s="684">
        <f>+D8+D9+D35+D51</f>
        <v>199215585</v>
      </c>
      <c r="E52" s="685">
        <f>+E8+E9+E35+E36+E51</f>
        <v>554885069</v>
      </c>
    </row>
    <row r="53" spans="1:5" x14ac:dyDescent="0.3">
      <c r="A53" s="481" t="s">
        <v>1209</v>
      </c>
      <c r="B53" s="482" t="s">
        <v>1210</v>
      </c>
      <c r="C53" s="688">
        <v>601895</v>
      </c>
      <c r="D53" s="688"/>
      <c r="E53" s="689">
        <v>601895</v>
      </c>
    </row>
    <row r="54" spans="1:5" x14ac:dyDescent="0.3">
      <c r="A54" s="481" t="s">
        <v>1211</v>
      </c>
      <c r="B54" s="482" t="s">
        <v>1212</v>
      </c>
      <c r="C54" s="682"/>
      <c r="D54" s="682"/>
      <c r="E54" s="683"/>
    </row>
    <row r="55" spans="1:5" x14ac:dyDescent="0.3">
      <c r="A55" s="481" t="s">
        <v>1213</v>
      </c>
      <c r="B55" s="482" t="s">
        <v>1214</v>
      </c>
      <c r="C55" s="684">
        <f>+C53+C54</f>
        <v>601895</v>
      </c>
      <c r="D55" s="684">
        <f>+D53+D54</f>
        <v>0</v>
      </c>
      <c r="E55" s="685">
        <f>+E53+E54</f>
        <v>601895</v>
      </c>
    </row>
    <row r="56" spans="1:5" x14ac:dyDescent="0.3">
      <c r="A56" s="481" t="s">
        <v>1215</v>
      </c>
      <c r="B56" s="482" t="s">
        <v>1216</v>
      </c>
      <c r="C56" s="682"/>
      <c r="D56" s="682"/>
      <c r="E56" s="683"/>
    </row>
    <row r="57" spans="1:5" x14ac:dyDescent="0.3">
      <c r="A57" s="481" t="s">
        <v>1217</v>
      </c>
      <c r="B57" s="482" t="s">
        <v>1218</v>
      </c>
      <c r="C57" s="682">
        <v>9815</v>
      </c>
      <c r="D57" s="682"/>
      <c r="E57" s="683">
        <v>9815</v>
      </c>
    </row>
    <row r="58" spans="1:5" x14ac:dyDescent="0.3">
      <c r="A58" s="481" t="s">
        <v>1219</v>
      </c>
      <c r="B58" s="482" t="s">
        <v>1220</v>
      </c>
      <c r="C58" s="682">
        <v>84946915</v>
      </c>
      <c r="D58" s="682"/>
      <c r="E58" s="683">
        <v>84946915</v>
      </c>
    </row>
    <row r="59" spans="1:5" x14ac:dyDescent="0.3">
      <c r="A59" s="481" t="s">
        <v>1221</v>
      </c>
      <c r="B59" s="482" t="s">
        <v>1222</v>
      </c>
      <c r="C59" s="682"/>
      <c r="D59" s="682"/>
      <c r="E59" s="683"/>
    </row>
    <row r="60" spans="1:5" x14ac:dyDescent="0.3">
      <c r="A60" s="481" t="s">
        <v>1223</v>
      </c>
      <c r="B60" s="482" t="s">
        <v>1224</v>
      </c>
      <c r="C60" s="684">
        <f>+C56+C57+C58+C59</f>
        <v>84956730</v>
      </c>
      <c r="D60" s="684">
        <f>+D56+D57+D58+D59</f>
        <v>0</v>
      </c>
      <c r="E60" s="685">
        <f>+E56+E57+E58+E59</f>
        <v>84956730</v>
      </c>
    </row>
    <row r="61" spans="1:5" x14ac:dyDescent="0.3">
      <c r="A61" s="481" t="s">
        <v>1225</v>
      </c>
      <c r="B61" s="482" t="s">
        <v>1226</v>
      </c>
      <c r="C61" s="682">
        <v>1982073</v>
      </c>
      <c r="D61" s="682"/>
      <c r="E61" s="683">
        <v>1982073</v>
      </c>
    </row>
    <row r="62" spans="1:5" x14ac:dyDescent="0.3">
      <c r="A62" s="481" t="s">
        <v>1227</v>
      </c>
      <c r="B62" s="482" t="s">
        <v>1228</v>
      </c>
      <c r="C62" s="682">
        <v>0</v>
      </c>
      <c r="D62" s="682"/>
      <c r="E62" s="683">
        <v>0</v>
      </c>
    </row>
    <row r="63" spans="1:5" x14ac:dyDescent="0.3">
      <c r="A63" s="481" t="s">
        <v>1229</v>
      </c>
      <c r="B63" s="482" t="s">
        <v>1230</v>
      </c>
      <c r="C63" s="682">
        <v>70000</v>
      </c>
      <c r="D63" s="682"/>
      <c r="E63" s="683">
        <v>70000</v>
      </c>
    </row>
    <row r="64" spans="1:5" x14ac:dyDescent="0.3">
      <c r="A64" s="481" t="s">
        <v>1231</v>
      </c>
      <c r="B64" s="482" t="s">
        <v>1232</v>
      </c>
      <c r="C64" s="684">
        <f>+C61+C62+C63</f>
        <v>2052073</v>
      </c>
      <c r="D64" s="684">
        <f>+D61+D62+D63</f>
        <v>0</v>
      </c>
      <c r="E64" s="685">
        <f>+E61+E62+E63</f>
        <v>2052073</v>
      </c>
    </row>
    <row r="65" spans="1:5" x14ac:dyDescent="0.3">
      <c r="A65" s="481" t="s">
        <v>1569</v>
      </c>
      <c r="B65" s="482" t="s">
        <v>1233</v>
      </c>
      <c r="C65" s="682">
        <v>4517041</v>
      </c>
      <c r="D65" s="682"/>
      <c r="E65" s="683">
        <v>4517041</v>
      </c>
    </row>
    <row r="66" spans="1:5" x14ac:dyDescent="0.3">
      <c r="A66" s="481" t="s">
        <v>1570</v>
      </c>
      <c r="B66" s="482" t="s">
        <v>1234</v>
      </c>
      <c r="C66" s="682">
        <v>-1595225</v>
      </c>
      <c r="D66" s="682"/>
      <c r="E66" s="683">
        <v>-1595225</v>
      </c>
    </row>
    <row r="67" spans="1:5" x14ac:dyDescent="0.3">
      <c r="A67" s="481" t="s">
        <v>1571</v>
      </c>
      <c r="B67" s="482"/>
      <c r="C67" s="682">
        <v>876711</v>
      </c>
      <c r="D67" s="682"/>
      <c r="E67" s="683">
        <v>876711</v>
      </c>
    </row>
    <row r="68" spans="1:5" x14ac:dyDescent="0.3">
      <c r="A68" s="481" t="s">
        <v>1235</v>
      </c>
      <c r="B68" s="482" t="s">
        <v>1236</v>
      </c>
      <c r="C68" s="686">
        <f>+C65+C66+C67</f>
        <v>3798527</v>
      </c>
      <c r="D68" s="686">
        <f>+D65+D66+D67</f>
        <v>0</v>
      </c>
      <c r="E68" s="686">
        <f>+E65+E66+E67</f>
        <v>3798527</v>
      </c>
    </row>
    <row r="69" spans="1:5" x14ac:dyDescent="0.3">
      <c r="A69" s="481" t="s">
        <v>1237</v>
      </c>
      <c r="B69" s="482" t="s">
        <v>1238</v>
      </c>
      <c r="C69" s="688"/>
      <c r="D69" s="688"/>
      <c r="E69" s="689"/>
    </row>
    <row r="70" spans="1:5" ht="15" thickBot="1" x14ac:dyDescent="0.35">
      <c r="A70" s="484" t="s">
        <v>1239</v>
      </c>
      <c r="B70" s="485" t="s">
        <v>1240</v>
      </c>
      <c r="C70" s="690">
        <f>+C52+C55+C60+C64+C68+C69</f>
        <v>845509879</v>
      </c>
      <c r="D70" s="690">
        <f>+D52+D55+D60+D64+D68+D69</f>
        <v>199215585</v>
      </c>
      <c r="E70" s="691">
        <f>+E52+E55+E60+E64+E68+E69</f>
        <v>646294294</v>
      </c>
    </row>
  </sheetData>
  <mergeCells count="9">
    <mergeCell ref="B1:E1"/>
    <mergeCell ref="A2:E2"/>
    <mergeCell ref="C3:E3"/>
    <mergeCell ref="A4:A6"/>
    <mergeCell ref="B4:B6"/>
    <mergeCell ref="C4:C5"/>
    <mergeCell ref="D4:D5"/>
    <mergeCell ref="E4:E5"/>
    <mergeCell ref="C6:E6"/>
  </mergeCells>
  <pageMargins left="0.25" right="0.25" top="0.75" bottom="0.75" header="0.3" footer="0.3"/>
  <pageSetup paperSize="9" scale="89" fitToHeight="0" orientation="portrait" horizontalDpi="300" verticalDpi="300" r:id="rId1"/>
  <rowBreaks count="1" manualBreakCount="1">
    <brk id="4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6"/>
  <sheetViews>
    <sheetView view="pageBreakPreview" zoomScale="60" zoomScaleNormal="100" workbookViewId="0">
      <selection activeCell="A2" sqref="A2:C2"/>
    </sheetView>
  </sheetViews>
  <sheetFormatPr defaultRowHeight="13.2" x14ac:dyDescent="0.3"/>
  <cols>
    <col min="1" max="1" width="61" style="490" customWidth="1"/>
    <col min="2" max="2" width="5.33203125" style="505" customWidth="1"/>
    <col min="3" max="3" width="15.44140625" style="489" customWidth="1"/>
    <col min="4" max="256" width="9.33203125" style="489"/>
    <col min="257" max="257" width="61" style="489" customWidth="1"/>
    <col min="258" max="258" width="5.33203125" style="489" customWidth="1"/>
    <col min="259" max="259" width="15.44140625" style="489" customWidth="1"/>
    <col min="260" max="512" width="9.33203125" style="489"/>
    <col min="513" max="513" width="61" style="489" customWidth="1"/>
    <col min="514" max="514" width="5.33203125" style="489" customWidth="1"/>
    <col min="515" max="515" width="15.44140625" style="489" customWidth="1"/>
    <col min="516" max="768" width="9.33203125" style="489"/>
    <col min="769" max="769" width="61" style="489" customWidth="1"/>
    <col min="770" max="770" width="5.33203125" style="489" customWidth="1"/>
    <col min="771" max="771" width="15.44140625" style="489" customWidth="1"/>
    <col min="772" max="1024" width="9.33203125" style="489"/>
    <col min="1025" max="1025" width="61" style="489" customWidth="1"/>
    <col min="1026" max="1026" width="5.33203125" style="489" customWidth="1"/>
    <col min="1027" max="1027" width="15.44140625" style="489" customWidth="1"/>
    <col min="1028" max="1280" width="9.33203125" style="489"/>
    <col min="1281" max="1281" width="61" style="489" customWidth="1"/>
    <col min="1282" max="1282" width="5.33203125" style="489" customWidth="1"/>
    <col min="1283" max="1283" width="15.44140625" style="489" customWidth="1"/>
    <col min="1284" max="1536" width="9.33203125" style="489"/>
    <col min="1537" max="1537" width="61" style="489" customWidth="1"/>
    <col min="1538" max="1538" width="5.33203125" style="489" customWidth="1"/>
    <col min="1539" max="1539" width="15.44140625" style="489" customWidth="1"/>
    <col min="1540" max="1792" width="9.33203125" style="489"/>
    <col min="1793" max="1793" width="61" style="489" customWidth="1"/>
    <col min="1794" max="1794" width="5.33203125" style="489" customWidth="1"/>
    <col min="1795" max="1795" width="15.44140625" style="489" customWidth="1"/>
    <col min="1796" max="2048" width="9.33203125" style="489"/>
    <col min="2049" max="2049" width="61" style="489" customWidth="1"/>
    <col min="2050" max="2050" width="5.33203125" style="489" customWidth="1"/>
    <col min="2051" max="2051" width="15.44140625" style="489" customWidth="1"/>
    <col min="2052" max="2304" width="9.33203125" style="489"/>
    <col min="2305" max="2305" width="61" style="489" customWidth="1"/>
    <col min="2306" max="2306" width="5.33203125" style="489" customWidth="1"/>
    <col min="2307" max="2307" width="15.44140625" style="489" customWidth="1"/>
    <col min="2308" max="2560" width="9.33203125" style="489"/>
    <col min="2561" max="2561" width="61" style="489" customWidth="1"/>
    <col min="2562" max="2562" width="5.33203125" style="489" customWidth="1"/>
    <col min="2563" max="2563" width="15.44140625" style="489" customWidth="1"/>
    <col min="2564" max="2816" width="9.33203125" style="489"/>
    <col min="2817" max="2817" width="61" style="489" customWidth="1"/>
    <col min="2818" max="2818" width="5.33203125" style="489" customWidth="1"/>
    <col min="2819" max="2819" width="15.44140625" style="489" customWidth="1"/>
    <col min="2820" max="3072" width="9.33203125" style="489"/>
    <col min="3073" max="3073" width="61" style="489" customWidth="1"/>
    <col min="3074" max="3074" width="5.33203125" style="489" customWidth="1"/>
    <col min="3075" max="3075" width="15.44140625" style="489" customWidth="1"/>
    <col min="3076" max="3328" width="9.33203125" style="489"/>
    <col min="3329" max="3329" width="61" style="489" customWidth="1"/>
    <col min="3330" max="3330" width="5.33203125" style="489" customWidth="1"/>
    <col min="3331" max="3331" width="15.44140625" style="489" customWidth="1"/>
    <col min="3332" max="3584" width="9.33203125" style="489"/>
    <col min="3585" max="3585" width="61" style="489" customWidth="1"/>
    <col min="3586" max="3586" width="5.33203125" style="489" customWidth="1"/>
    <col min="3587" max="3587" width="15.44140625" style="489" customWidth="1"/>
    <col min="3588" max="3840" width="9.33203125" style="489"/>
    <col min="3841" max="3841" width="61" style="489" customWidth="1"/>
    <col min="3842" max="3842" width="5.33203125" style="489" customWidth="1"/>
    <col min="3843" max="3843" width="15.44140625" style="489" customWidth="1"/>
    <col min="3844" max="4096" width="9.33203125" style="489"/>
    <col min="4097" max="4097" width="61" style="489" customWidth="1"/>
    <col min="4098" max="4098" width="5.33203125" style="489" customWidth="1"/>
    <col min="4099" max="4099" width="15.44140625" style="489" customWidth="1"/>
    <col min="4100" max="4352" width="9.33203125" style="489"/>
    <col min="4353" max="4353" width="61" style="489" customWidth="1"/>
    <col min="4354" max="4354" width="5.33203125" style="489" customWidth="1"/>
    <col min="4355" max="4355" width="15.44140625" style="489" customWidth="1"/>
    <col min="4356" max="4608" width="9.33203125" style="489"/>
    <col min="4609" max="4609" width="61" style="489" customWidth="1"/>
    <col min="4610" max="4610" width="5.33203125" style="489" customWidth="1"/>
    <col min="4611" max="4611" width="15.44140625" style="489" customWidth="1"/>
    <col min="4612" max="4864" width="9.33203125" style="489"/>
    <col min="4865" max="4865" width="61" style="489" customWidth="1"/>
    <col min="4866" max="4866" width="5.33203125" style="489" customWidth="1"/>
    <col min="4867" max="4867" width="15.44140625" style="489" customWidth="1"/>
    <col min="4868" max="5120" width="9.33203125" style="489"/>
    <col min="5121" max="5121" width="61" style="489" customWidth="1"/>
    <col min="5122" max="5122" width="5.33203125" style="489" customWidth="1"/>
    <col min="5123" max="5123" width="15.44140625" style="489" customWidth="1"/>
    <col min="5124" max="5376" width="9.33203125" style="489"/>
    <col min="5377" max="5377" width="61" style="489" customWidth="1"/>
    <col min="5378" max="5378" width="5.33203125" style="489" customWidth="1"/>
    <col min="5379" max="5379" width="15.44140625" style="489" customWidth="1"/>
    <col min="5380" max="5632" width="9.33203125" style="489"/>
    <col min="5633" max="5633" width="61" style="489" customWidth="1"/>
    <col min="5634" max="5634" width="5.33203125" style="489" customWidth="1"/>
    <col min="5635" max="5635" width="15.44140625" style="489" customWidth="1"/>
    <col min="5636" max="5888" width="9.33203125" style="489"/>
    <col min="5889" max="5889" width="61" style="489" customWidth="1"/>
    <col min="5890" max="5890" width="5.33203125" style="489" customWidth="1"/>
    <col min="5891" max="5891" width="15.44140625" style="489" customWidth="1"/>
    <col min="5892" max="6144" width="9.33203125" style="489"/>
    <col min="6145" max="6145" width="61" style="489" customWidth="1"/>
    <col min="6146" max="6146" width="5.33203125" style="489" customWidth="1"/>
    <col min="6147" max="6147" width="15.44140625" style="489" customWidth="1"/>
    <col min="6148" max="6400" width="9.33203125" style="489"/>
    <col min="6401" max="6401" width="61" style="489" customWidth="1"/>
    <col min="6402" max="6402" width="5.33203125" style="489" customWidth="1"/>
    <col min="6403" max="6403" width="15.44140625" style="489" customWidth="1"/>
    <col min="6404" max="6656" width="9.33203125" style="489"/>
    <col min="6657" max="6657" width="61" style="489" customWidth="1"/>
    <col min="6658" max="6658" width="5.33203125" style="489" customWidth="1"/>
    <col min="6659" max="6659" width="15.44140625" style="489" customWidth="1"/>
    <col min="6660" max="6912" width="9.33203125" style="489"/>
    <col min="6913" max="6913" width="61" style="489" customWidth="1"/>
    <col min="6914" max="6914" width="5.33203125" style="489" customWidth="1"/>
    <col min="6915" max="6915" width="15.44140625" style="489" customWidth="1"/>
    <col min="6916" max="7168" width="9.33203125" style="489"/>
    <col min="7169" max="7169" width="61" style="489" customWidth="1"/>
    <col min="7170" max="7170" width="5.33203125" style="489" customWidth="1"/>
    <col min="7171" max="7171" width="15.44140625" style="489" customWidth="1"/>
    <col min="7172" max="7424" width="9.33203125" style="489"/>
    <col min="7425" max="7425" width="61" style="489" customWidth="1"/>
    <col min="7426" max="7426" width="5.33203125" style="489" customWidth="1"/>
    <col min="7427" max="7427" width="15.44140625" style="489" customWidth="1"/>
    <col min="7428" max="7680" width="9.33203125" style="489"/>
    <col min="7681" max="7681" width="61" style="489" customWidth="1"/>
    <col min="7682" max="7682" width="5.33203125" style="489" customWidth="1"/>
    <col min="7683" max="7683" width="15.44140625" style="489" customWidth="1"/>
    <col min="7684" max="7936" width="9.33203125" style="489"/>
    <col min="7937" max="7937" width="61" style="489" customWidth="1"/>
    <col min="7938" max="7938" width="5.33203125" style="489" customWidth="1"/>
    <col min="7939" max="7939" width="15.44140625" style="489" customWidth="1"/>
    <col min="7940" max="8192" width="9.33203125" style="489"/>
    <col min="8193" max="8193" width="61" style="489" customWidth="1"/>
    <col min="8194" max="8194" width="5.33203125" style="489" customWidth="1"/>
    <col min="8195" max="8195" width="15.44140625" style="489" customWidth="1"/>
    <col min="8196" max="8448" width="9.33203125" style="489"/>
    <col min="8449" max="8449" width="61" style="489" customWidth="1"/>
    <col min="8450" max="8450" width="5.33203125" style="489" customWidth="1"/>
    <col min="8451" max="8451" width="15.44140625" style="489" customWidth="1"/>
    <col min="8452" max="8704" width="9.33203125" style="489"/>
    <col min="8705" max="8705" width="61" style="489" customWidth="1"/>
    <col min="8706" max="8706" width="5.33203125" style="489" customWidth="1"/>
    <col min="8707" max="8707" width="15.44140625" style="489" customWidth="1"/>
    <col min="8708" max="8960" width="9.33203125" style="489"/>
    <col min="8961" max="8961" width="61" style="489" customWidth="1"/>
    <col min="8962" max="8962" width="5.33203125" style="489" customWidth="1"/>
    <col min="8963" max="8963" width="15.44140625" style="489" customWidth="1"/>
    <col min="8964" max="9216" width="9.33203125" style="489"/>
    <col min="9217" max="9217" width="61" style="489" customWidth="1"/>
    <col min="9218" max="9218" width="5.33203125" style="489" customWidth="1"/>
    <col min="9219" max="9219" width="15.44140625" style="489" customWidth="1"/>
    <col min="9220" max="9472" width="9.33203125" style="489"/>
    <col min="9473" max="9473" width="61" style="489" customWidth="1"/>
    <col min="9474" max="9474" width="5.33203125" style="489" customWidth="1"/>
    <col min="9475" max="9475" width="15.44140625" style="489" customWidth="1"/>
    <col min="9476" max="9728" width="9.33203125" style="489"/>
    <col min="9729" max="9729" width="61" style="489" customWidth="1"/>
    <col min="9730" max="9730" width="5.33203125" style="489" customWidth="1"/>
    <col min="9731" max="9731" width="15.44140625" style="489" customWidth="1"/>
    <col min="9732" max="9984" width="9.33203125" style="489"/>
    <col min="9985" max="9985" width="61" style="489" customWidth="1"/>
    <col min="9986" max="9986" width="5.33203125" style="489" customWidth="1"/>
    <col min="9987" max="9987" width="15.44140625" style="489" customWidth="1"/>
    <col min="9988" max="10240" width="9.33203125" style="489"/>
    <col min="10241" max="10241" width="61" style="489" customWidth="1"/>
    <col min="10242" max="10242" width="5.33203125" style="489" customWidth="1"/>
    <col min="10243" max="10243" width="15.44140625" style="489" customWidth="1"/>
    <col min="10244" max="10496" width="9.33203125" style="489"/>
    <col min="10497" max="10497" width="61" style="489" customWidth="1"/>
    <col min="10498" max="10498" width="5.33203125" style="489" customWidth="1"/>
    <col min="10499" max="10499" width="15.44140625" style="489" customWidth="1"/>
    <col min="10500" max="10752" width="9.33203125" style="489"/>
    <col min="10753" max="10753" width="61" style="489" customWidth="1"/>
    <col min="10754" max="10754" width="5.33203125" style="489" customWidth="1"/>
    <col min="10755" max="10755" width="15.44140625" style="489" customWidth="1"/>
    <col min="10756" max="11008" width="9.33203125" style="489"/>
    <col min="11009" max="11009" width="61" style="489" customWidth="1"/>
    <col min="11010" max="11010" width="5.33203125" style="489" customWidth="1"/>
    <col min="11011" max="11011" width="15.44140625" style="489" customWidth="1"/>
    <col min="11012" max="11264" width="9.33203125" style="489"/>
    <col min="11265" max="11265" width="61" style="489" customWidth="1"/>
    <col min="11266" max="11266" width="5.33203125" style="489" customWidth="1"/>
    <col min="11267" max="11267" width="15.44140625" style="489" customWidth="1"/>
    <col min="11268" max="11520" width="9.33203125" style="489"/>
    <col min="11521" max="11521" width="61" style="489" customWidth="1"/>
    <col min="11522" max="11522" width="5.33203125" style="489" customWidth="1"/>
    <col min="11523" max="11523" width="15.44140625" style="489" customWidth="1"/>
    <col min="11524" max="11776" width="9.33203125" style="489"/>
    <col min="11777" max="11777" width="61" style="489" customWidth="1"/>
    <col min="11778" max="11778" width="5.33203125" style="489" customWidth="1"/>
    <col min="11779" max="11779" width="15.44140625" style="489" customWidth="1"/>
    <col min="11780" max="12032" width="9.33203125" style="489"/>
    <col min="12033" max="12033" width="61" style="489" customWidth="1"/>
    <col min="12034" max="12034" width="5.33203125" style="489" customWidth="1"/>
    <col min="12035" max="12035" width="15.44140625" style="489" customWidth="1"/>
    <col min="12036" max="12288" width="9.33203125" style="489"/>
    <col min="12289" max="12289" width="61" style="489" customWidth="1"/>
    <col min="12290" max="12290" width="5.33203125" style="489" customWidth="1"/>
    <col min="12291" max="12291" width="15.44140625" style="489" customWidth="1"/>
    <col min="12292" max="12544" width="9.33203125" style="489"/>
    <col min="12545" max="12545" width="61" style="489" customWidth="1"/>
    <col min="12546" max="12546" width="5.33203125" style="489" customWidth="1"/>
    <col min="12547" max="12547" width="15.44140625" style="489" customWidth="1"/>
    <col min="12548" max="12800" width="9.33203125" style="489"/>
    <col min="12801" max="12801" width="61" style="489" customWidth="1"/>
    <col min="12802" max="12802" width="5.33203125" style="489" customWidth="1"/>
    <col min="12803" max="12803" width="15.44140625" style="489" customWidth="1"/>
    <col min="12804" max="13056" width="9.33203125" style="489"/>
    <col min="13057" max="13057" width="61" style="489" customWidth="1"/>
    <col min="13058" max="13058" width="5.33203125" style="489" customWidth="1"/>
    <col min="13059" max="13059" width="15.44140625" style="489" customWidth="1"/>
    <col min="13060" max="13312" width="9.33203125" style="489"/>
    <col min="13313" max="13313" width="61" style="489" customWidth="1"/>
    <col min="13314" max="13314" width="5.33203125" style="489" customWidth="1"/>
    <col min="13315" max="13315" width="15.44140625" style="489" customWidth="1"/>
    <col min="13316" max="13568" width="9.33203125" style="489"/>
    <col min="13569" max="13569" width="61" style="489" customWidth="1"/>
    <col min="13570" max="13570" width="5.33203125" style="489" customWidth="1"/>
    <col min="13571" max="13571" width="15.44140625" style="489" customWidth="1"/>
    <col min="13572" max="13824" width="9.33203125" style="489"/>
    <col min="13825" max="13825" width="61" style="489" customWidth="1"/>
    <col min="13826" max="13826" width="5.33203125" style="489" customWidth="1"/>
    <col min="13827" max="13827" width="15.44140625" style="489" customWidth="1"/>
    <col min="13828" max="14080" width="9.33203125" style="489"/>
    <col min="14081" max="14081" width="61" style="489" customWidth="1"/>
    <col min="14082" max="14082" width="5.33203125" style="489" customWidth="1"/>
    <col min="14083" max="14083" width="15.44140625" style="489" customWidth="1"/>
    <col min="14084" max="14336" width="9.33203125" style="489"/>
    <col min="14337" max="14337" width="61" style="489" customWidth="1"/>
    <col min="14338" max="14338" width="5.33203125" style="489" customWidth="1"/>
    <col min="14339" max="14339" width="15.44140625" style="489" customWidth="1"/>
    <col min="14340" max="14592" width="9.33203125" style="489"/>
    <col min="14593" max="14593" width="61" style="489" customWidth="1"/>
    <col min="14594" max="14594" width="5.33203125" style="489" customWidth="1"/>
    <col min="14595" max="14595" width="15.44140625" style="489" customWidth="1"/>
    <col min="14596" max="14848" width="9.33203125" style="489"/>
    <col min="14849" max="14849" width="61" style="489" customWidth="1"/>
    <col min="14850" max="14850" width="5.33203125" style="489" customWidth="1"/>
    <col min="14851" max="14851" width="15.44140625" style="489" customWidth="1"/>
    <col min="14852" max="15104" width="9.33203125" style="489"/>
    <col min="15105" max="15105" width="61" style="489" customWidth="1"/>
    <col min="15106" max="15106" width="5.33203125" style="489" customWidth="1"/>
    <col min="15107" max="15107" width="15.44140625" style="489" customWidth="1"/>
    <col min="15108" max="15360" width="9.33203125" style="489"/>
    <col min="15361" max="15361" width="61" style="489" customWidth="1"/>
    <col min="15362" max="15362" width="5.33203125" style="489" customWidth="1"/>
    <col min="15363" max="15363" width="15.44140625" style="489" customWidth="1"/>
    <col min="15364" max="15616" width="9.33203125" style="489"/>
    <col min="15617" max="15617" width="61" style="489" customWidth="1"/>
    <col min="15618" max="15618" width="5.33203125" style="489" customWidth="1"/>
    <col min="15619" max="15619" width="15.44140625" style="489" customWidth="1"/>
    <col min="15620" max="15872" width="9.33203125" style="489"/>
    <col min="15873" max="15873" width="61" style="489" customWidth="1"/>
    <col min="15874" max="15874" width="5.33203125" style="489" customWidth="1"/>
    <col min="15875" max="15875" width="15.44140625" style="489" customWidth="1"/>
    <col min="15876" max="16128" width="9.33203125" style="489"/>
    <col min="16129" max="16129" width="61" style="489" customWidth="1"/>
    <col min="16130" max="16130" width="5.33203125" style="489" customWidth="1"/>
    <col min="16131" max="16131" width="15.44140625" style="489" customWidth="1"/>
    <col min="16132" max="16384" width="9.33203125" style="489"/>
  </cols>
  <sheetData>
    <row r="1" spans="1:3" x14ac:dyDescent="0.3">
      <c r="A1" s="875" t="s">
        <v>1595</v>
      </c>
      <c r="B1" s="875"/>
      <c r="C1" s="875"/>
    </row>
    <row r="2" spans="1:3" ht="32.25" customHeight="1" x14ac:dyDescent="0.3">
      <c r="A2" s="877" t="s">
        <v>1241</v>
      </c>
      <c r="B2" s="877"/>
      <c r="C2" s="877"/>
    </row>
    <row r="3" spans="1:3" ht="15.6" x14ac:dyDescent="0.3">
      <c r="A3" s="878" t="s">
        <v>1331</v>
      </c>
      <c r="B3" s="878"/>
      <c r="C3" s="878"/>
    </row>
    <row r="4" spans="1:3" ht="16.2" thickBot="1" x14ac:dyDescent="0.35">
      <c r="A4" s="699" t="s">
        <v>1336</v>
      </c>
      <c r="B4" s="692"/>
      <c r="C4" s="692"/>
    </row>
    <row r="5" spans="1:3" s="491" customFormat="1" ht="31.5" customHeight="1" x14ac:dyDescent="0.3">
      <c r="A5" s="879" t="s">
        <v>1242</v>
      </c>
      <c r="B5" s="881" t="s">
        <v>1016</v>
      </c>
      <c r="C5" s="883" t="s">
        <v>1243</v>
      </c>
    </row>
    <row r="6" spans="1:3" s="491" customFormat="1" x14ac:dyDescent="0.3">
      <c r="A6" s="880"/>
      <c r="B6" s="882"/>
      <c r="C6" s="884"/>
    </row>
    <row r="7" spans="1:3" s="495" customFormat="1" ht="13.8" thickBot="1" x14ac:dyDescent="0.35">
      <c r="A7" s="492" t="s">
        <v>1244</v>
      </c>
      <c r="B7" s="493" t="s">
        <v>1138</v>
      </c>
      <c r="C7" s="494" t="s">
        <v>1139</v>
      </c>
    </row>
    <row r="8" spans="1:3" ht="15.75" customHeight="1" x14ac:dyDescent="0.3">
      <c r="A8" s="481" t="s">
        <v>1245</v>
      </c>
      <c r="B8" s="496" t="s">
        <v>1142</v>
      </c>
      <c r="C8" s="497">
        <v>441355311</v>
      </c>
    </row>
    <row r="9" spans="1:3" ht="15.75" customHeight="1" x14ac:dyDescent="0.3">
      <c r="A9" s="481" t="s">
        <v>1246</v>
      </c>
      <c r="B9" s="482" t="s">
        <v>1144</v>
      </c>
      <c r="C9" s="497">
        <v>84385325</v>
      </c>
    </row>
    <row r="10" spans="1:3" ht="15.75" customHeight="1" x14ac:dyDescent="0.3">
      <c r="A10" s="481" t="s">
        <v>1247</v>
      </c>
      <c r="B10" s="482" t="s">
        <v>1146</v>
      </c>
      <c r="C10" s="497">
        <v>5514065</v>
      </c>
    </row>
    <row r="11" spans="1:3" ht="15.75" customHeight="1" x14ac:dyDescent="0.3">
      <c r="A11" s="481" t="s">
        <v>1248</v>
      </c>
      <c r="B11" s="482" t="s">
        <v>1148</v>
      </c>
      <c r="C11" s="498">
        <v>44908127</v>
      </c>
    </row>
    <row r="12" spans="1:3" ht="15.75" customHeight="1" x14ac:dyDescent="0.3">
      <c r="A12" s="481" t="s">
        <v>1249</v>
      </c>
      <c r="B12" s="482" t="s">
        <v>1150</v>
      </c>
      <c r="C12" s="498">
        <v>0</v>
      </c>
    </row>
    <row r="13" spans="1:3" ht="15.75" customHeight="1" x14ac:dyDescent="0.3">
      <c r="A13" s="481" t="s">
        <v>1250</v>
      </c>
      <c r="B13" s="482" t="s">
        <v>1152</v>
      </c>
      <c r="C13" s="498">
        <v>67051631</v>
      </c>
    </row>
    <row r="14" spans="1:3" ht="15.75" customHeight="1" x14ac:dyDescent="0.3">
      <c r="A14" s="481" t="s">
        <v>1251</v>
      </c>
      <c r="B14" s="482" t="s">
        <v>1154</v>
      </c>
      <c r="C14" s="499">
        <f>+C8+C9+C10+C11+C12+C13</f>
        <v>643214459</v>
      </c>
    </row>
    <row r="15" spans="1:3" ht="15.75" customHeight="1" x14ac:dyDescent="0.3">
      <c r="A15" s="481" t="s">
        <v>1252</v>
      </c>
      <c r="B15" s="482" t="s">
        <v>1156</v>
      </c>
      <c r="C15" s="500">
        <v>8480</v>
      </c>
    </row>
    <row r="16" spans="1:3" ht="15.75" customHeight="1" x14ac:dyDescent="0.3">
      <c r="A16" s="481" t="s">
        <v>1253</v>
      </c>
      <c r="B16" s="482" t="s">
        <v>1158</v>
      </c>
      <c r="C16" s="498">
        <v>901760</v>
      </c>
    </row>
    <row r="17" spans="1:5" ht="15.75" customHeight="1" x14ac:dyDescent="0.3">
      <c r="A17" s="481" t="s">
        <v>1254</v>
      </c>
      <c r="B17" s="482" t="s">
        <v>151</v>
      </c>
      <c r="C17" s="498">
        <v>333720</v>
      </c>
    </row>
    <row r="18" spans="1:5" ht="15.75" customHeight="1" x14ac:dyDescent="0.3">
      <c r="A18" s="481" t="s">
        <v>1255</v>
      </c>
      <c r="B18" s="482" t="s">
        <v>168</v>
      </c>
      <c r="C18" s="499">
        <f>+C15+C16+C17</f>
        <v>1243960</v>
      </c>
    </row>
    <row r="19" spans="1:5" s="501" customFormat="1" ht="15.75" customHeight="1" x14ac:dyDescent="0.3">
      <c r="A19" s="481" t="s">
        <v>1256</v>
      </c>
      <c r="B19" s="482" t="s">
        <v>169</v>
      </c>
      <c r="C19" s="498"/>
    </row>
    <row r="20" spans="1:5" ht="15.75" customHeight="1" x14ac:dyDescent="0.3">
      <c r="A20" s="481" t="s">
        <v>1257</v>
      </c>
      <c r="B20" s="482" t="s">
        <v>170</v>
      </c>
      <c r="C20" s="498">
        <v>1835875</v>
      </c>
    </row>
    <row r="21" spans="1:5" ht="15.75" customHeight="1" thickBot="1" x14ac:dyDescent="0.35">
      <c r="A21" s="502" t="s">
        <v>1258</v>
      </c>
      <c r="B21" s="485" t="s">
        <v>173</v>
      </c>
      <c r="C21" s="503">
        <f>+C14+C18+C19+C20</f>
        <v>646294294</v>
      </c>
    </row>
    <row r="22" spans="1:5" ht="15.6" x14ac:dyDescent="0.3">
      <c r="A22" s="486"/>
      <c r="B22" s="488"/>
      <c r="C22" s="487"/>
      <c r="D22" s="487"/>
      <c r="E22" s="487"/>
    </row>
    <row r="23" spans="1:5" ht="15.6" x14ac:dyDescent="0.3">
      <c r="A23" s="486"/>
      <c r="B23" s="488"/>
      <c r="C23" s="487"/>
      <c r="D23" s="487"/>
      <c r="E23" s="487"/>
    </row>
    <row r="24" spans="1:5" ht="15.6" x14ac:dyDescent="0.3">
      <c r="A24" s="488"/>
      <c r="B24" s="488"/>
      <c r="C24" s="487"/>
      <c r="D24" s="487"/>
      <c r="E24" s="487"/>
    </row>
    <row r="25" spans="1:5" ht="15.6" x14ac:dyDescent="0.3">
      <c r="A25" s="876"/>
      <c r="B25" s="876"/>
      <c r="C25" s="876"/>
      <c r="D25" s="504"/>
      <c r="E25" s="504"/>
    </row>
    <row r="26" spans="1:5" ht="15.6" x14ac:dyDescent="0.3">
      <c r="A26" s="876"/>
      <c r="B26" s="876"/>
      <c r="C26" s="876"/>
      <c r="D26" s="504"/>
      <c r="E26" s="504"/>
    </row>
  </sheetData>
  <mergeCells count="8">
    <mergeCell ref="A1:C1"/>
    <mergeCell ref="A26:C26"/>
    <mergeCell ref="A2:C2"/>
    <mergeCell ref="A3:C3"/>
    <mergeCell ref="A5:A6"/>
    <mergeCell ref="B5:B6"/>
    <mergeCell ref="C5:C6"/>
    <mergeCell ref="A25:C25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7"/>
  <sheetViews>
    <sheetView view="pageBreakPreview" topLeftCell="A37" zoomScale="60" zoomScaleNormal="100" workbookViewId="0">
      <selection activeCell="H9" sqref="H9"/>
    </sheetView>
  </sheetViews>
  <sheetFormatPr defaultRowHeight="14.4" x14ac:dyDescent="0.3"/>
  <cols>
    <col min="1" max="1" width="45.109375" customWidth="1"/>
    <col min="2" max="2" width="14.5546875" customWidth="1"/>
    <col min="3" max="3" width="16.6640625" customWidth="1"/>
    <col min="4" max="4" width="17" customWidth="1"/>
    <col min="5" max="5" width="14.6640625" customWidth="1"/>
  </cols>
  <sheetData>
    <row r="1" spans="1:5" x14ac:dyDescent="0.3">
      <c r="B1" s="860" t="s">
        <v>1596</v>
      </c>
      <c r="C1" s="860"/>
      <c r="D1" s="860"/>
      <c r="E1" s="860"/>
    </row>
    <row r="2" spans="1:5" ht="32.25" customHeight="1" x14ac:dyDescent="0.3">
      <c r="A2" s="885" t="s">
        <v>1335</v>
      </c>
      <c r="B2" s="886"/>
      <c r="C2" s="886"/>
      <c r="D2" s="886"/>
      <c r="E2" s="886"/>
    </row>
    <row r="3" spans="1:5" ht="15.6" x14ac:dyDescent="0.3">
      <c r="A3" s="667" t="s">
        <v>1336</v>
      </c>
    </row>
    <row r="4" spans="1:5" x14ac:dyDescent="0.3">
      <c r="A4" s="668" t="s">
        <v>159</v>
      </c>
      <c r="B4" s="668" t="s">
        <v>1016</v>
      </c>
      <c r="C4" s="668" t="s">
        <v>1337</v>
      </c>
      <c r="D4" s="668" t="s">
        <v>1338</v>
      </c>
      <c r="E4" s="668" t="s">
        <v>1339</v>
      </c>
    </row>
    <row r="5" spans="1:5" x14ac:dyDescent="0.3">
      <c r="A5" s="669">
        <v>1</v>
      </c>
      <c r="B5" s="669">
        <v>2</v>
      </c>
      <c r="C5" s="669">
        <v>3</v>
      </c>
      <c r="D5" s="669">
        <v>4</v>
      </c>
      <c r="E5" s="669">
        <v>5</v>
      </c>
    </row>
    <row r="6" spans="1:5" x14ac:dyDescent="0.3">
      <c r="A6" s="670" t="s">
        <v>1134</v>
      </c>
      <c r="B6" s="671"/>
      <c r="C6" s="671"/>
      <c r="D6" s="671"/>
      <c r="E6" s="671"/>
    </row>
    <row r="7" spans="1:5" ht="28.8" x14ac:dyDescent="0.3">
      <c r="A7" s="672" t="s">
        <v>1340</v>
      </c>
      <c r="B7" s="671" t="s">
        <v>1244</v>
      </c>
      <c r="C7" s="673" t="s">
        <v>1341</v>
      </c>
      <c r="D7" s="673" t="s">
        <v>1342</v>
      </c>
      <c r="E7" s="673" t="s">
        <v>1343</v>
      </c>
    </row>
    <row r="8" spans="1:5" x14ac:dyDescent="0.3">
      <c r="A8" s="672" t="s">
        <v>1344</v>
      </c>
      <c r="B8" s="671" t="s">
        <v>1345</v>
      </c>
      <c r="C8" s="673" t="s">
        <v>1346</v>
      </c>
      <c r="D8" s="673" t="s">
        <v>1346</v>
      </c>
      <c r="E8" s="673" t="s">
        <v>1346</v>
      </c>
    </row>
    <row r="9" spans="1:5" x14ac:dyDescent="0.3">
      <c r="A9" s="668" t="s">
        <v>1347</v>
      </c>
      <c r="B9" s="671" t="s">
        <v>1348</v>
      </c>
      <c r="C9" s="673" t="s">
        <v>1346</v>
      </c>
      <c r="D9" s="673" t="s">
        <v>1346</v>
      </c>
      <c r="E9" s="673" t="s">
        <v>1346</v>
      </c>
    </row>
    <row r="10" spans="1:5" x14ac:dyDescent="0.3">
      <c r="A10" s="668" t="s">
        <v>1349</v>
      </c>
      <c r="B10" s="671" t="s">
        <v>1350</v>
      </c>
      <c r="C10" s="671"/>
      <c r="D10" s="671"/>
      <c r="E10" s="673" t="s">
        <v>1346</v>
      </c>
    </row>
    <row r="11" spans="1:5" ht="28.8" x14ac:dyDescent="0.3">
      <c r="A11" s="668" t="s">
        <v>1351</v>
      </c>
      <c r="B11" s="671" t="s">
        <v>1352</v>
      </c>
      <c r="C11" s="671"/>
      <c r="D11" s="671"/>
      <c r="E11" s="673" t="s">
        <v>1346</v>
      </c>
    </row>
    <row r="12" spans="1:5" x14ac:dyDescent="0.3">
      <c r="A12" s="668" t="s">
        <v>1353</v>
      </c>
      <c r="B12" s="671" t="s">
        <v>1354</v>
      </c>
      <c r="C12" s="673" t="s">
        <v>1346</v>
      </c>
      <c r="D12" s="673" t="s">
        <v>1346</v>
      </c>
      <c r="E12" s="673" t="s">
        <v>1346</v>
      </c>
    </row>
    <row r="13" spans="1:5" x14ac:dyDescent="0.3">
      <c r="A13" s="668" t="s">
        <v>1355</v>
      </c>
      <c r="B13" s="671" t="s">
        <v>1356</v>
      </c>
      <c r="C13" s="673" t="s">
        <v>1346</v>
      </c>
      <c r="D13" s="673" t="s">
        <v>1346</v>
      </c>
      <c r="E13" s="673" t="s">
        <v>1346</v>
      </c>
    </row>
    <row r="14" spans="1:5" x14ac:dyDescent="0.3">
      <c r="A14" s="668" t="s">
        <v>1357</v>
      </c>
      <c r="B14" s="671" t="s">
        <v>1358</v>
      </c>
      <c r="C14" s="673" t="s">
        <v>1346</v>
      </c>
      <c r="D14" s="673" t="s">
        <v>1346</v>
      </c>
      <c r="E14" s="673" t="s">
        <v>1346</v>
      </c>
    </row>
    <row r="15" spans="1:5" x14ac:dyDescent="0.3">
      <c r="A15" s="668" t="s">
        <v>1349</v>
      </c>
      <c r="B15" s="671" t="s">
        <v>1359</v>
      </c>
      <c r="C15" s="671"/>
      <c r="D15" s="671"/>
      <c r="E15" s="673" t="s">
        <v>1346</v>
      </c>
    </row>
    <row r="16" spans="1:5" ht="28.8" x14ac:dyDescent="0.3">
      <c r="A16" s="668" t="s">
        <v>1351</v>
      </c>
      <c r="B16" s="671" t="s">
        <v>1360</v>
      </c>
      <c r="C16" s="671"/>
      <c r="D16" s="671"/>
      <c r="E16" s="673" t="s">
        <v>1346</v>
      </c>
    </row>
    <row r="17" spans="1:5" x14ac:dyDescent="0.3">
      <c r="A17" s="668" t="s">
        <v>1353</v>
      </c>
      <c r="B17" s="671" t="s">
        <v>1361</v>
      </c>
      <c r="C17" s="673" t="s">
        <v>1346</v>
      </c>
      <c r="D17" s="673" t="s">
        <v>1346</v>
      </c>
      <c r="E17" s="673" t="s">
        <v>1346</v>
      </c>
    </row>
    <row r="18" spans="1:5" x14ac:dyDescent="0.3">
      <c r="A18" s="668" t="s">
        <v>1355</v>
      </c>
      <c r="B18" s="671" t="s">
        <v>1362</v>
      </c>
      <c r="C18" s="673" t="s">
        <v>1346</v>
      </c>
      <c r="D18" s="673" t="s">
        <v>1346</v>
      </c>
      <c r="E18" s="673" t="s">
        <v>1346</v>
      </c>
    </row>
    <row r="19" spans="1:5" x14ac:dyDescent="0.3">
      <c r="A19" s="668" t="s">
        <v>1363</v>
      </c>
      <c r="B19" s="671" t="s">
        <v>1364</v>
      </c>
      <c r="C19" s="673" t="s">
        <v>1346</v>
      </c>
      <c r="D19" s="673" t="s">
        <v>1346</v>
      </c>
      <c r="E19" s="673" t="s">
        <v>1346</v>
      </c>
    </row>
    <row r="20" spans="1:5" x14ac:dyDescent="0.3">
      <c r="A20" s="668" t="s">
        <v>1349</v>
      </c>
      <c r="B20" s="671" t="s">
        <v>1365</v>
      </c>
      <c r="C20" s="671"/>
      <c r="D20" s="671"/>
      <c r="E20" s="673" t="s">
        <v>1346</v>
      </c>
    </row>
    <row r="21" spans="1:5" ht="28.8" x14ac:dyDescent="0.3">
      <c r="A21" s="668" t="s">
        <v>1351</v>
      </c>
      <c r="B21" s="671" t="s">
        <v>1366</v>
      </c>
      <c r="C21" s="671"/>
      <c r="D21" s="671"/>
      <c r="E21" s="673" t="s">
        <v>1346</v>
      </c>
    </row>
    <row r="22" spans="1:5" x14ac:dyDescent="0.3">
      <c r="A22" s="668" t="s">
        <v>1353</v>
      </c>
      <c r="B22" s="671" t="s">
        <v>1367</v>
      </c>
      <c r="C22" s="673" t="s">
        <v>1346</v>
      </c>
      <c r="D22" s="673" t="s">
        <v>1346</v>
      </c>
      <c r="E22" s="673" t="s">
        <v>1346</v>
      </c>
    </row>
    <row r="23" spans="1:5" x14ac:dyDescent="0.3">
      <c r="A23" s="668" t="s">
        <v>1355</v>
      </c>
      <c r="B23" s="671" t="s">
        <v>1368</v>
      </c>
      <c r="C23" s="673" t="s">
        <v>1346</v>
      </c>
      <c r="D23" s="673" t="s">
        <v>1346</v>
      </c>
      <c r="E23" s="673" t="s">
        <v>1346</v>
      </c>
    </row>
    <row r="24" spans="1:5" x14ac:dyDescent="0.3">
      <c r="A24" s="672" t="s">
        <v>1369</v>
      </c>
      <c r="B24" s="671" t="s">
        <v>1370</v>
      </c>
      <c r="C24" s="673" t="s">
        <v>1371</v>
      </c>
      <c r="D24" s="673" t="s">
        <v>1372</v>
      </c>
      <c r="E24" s="673" t="s">
        <v>1373</v>
      </c>
    </row>
    <row r="25" spans="1:5" x14ac:dyDescent="0.3">
      <c r="A25" s="668" t="s">
        <v>1374</v>
      </c>
      <c r="B25" s="671" t="s">
        <v>1375</v>
      </c>
      <c r="C25" s="673" t="s">
        <v>1376</v>
      </c>
      <c r="D25" s="673" t="s">
        <v>1377</v>
      </c>
      <c r="E25" s="673" t="s">
        <v>1378</v>
      </c>
    </row>
    <row r="26" spans="1:5" x14ac:dyDescent="0.3">
      <c r="A26" s="668" t="s">
        <v>1349</v>
      </c>
      <c r="B26" s="671" t="s">
        <v>1379</v>
      </c>
      <c r="C26" s="673" t="s">
        <v>1380</v>
      </c>
      <c r="D26" s="673" t="s">
        <v>1381</v>
      </c>
      <c r="E26" s="673" t="s">
        <v>1382</v>
      </c>
    </row>
    <row r="27" spans="1:5" ht="28.8" x14ac:dyDescent="0.3">
      <c r="A27" s="668" t="s">
        <v>1351</v>
      </c>
      <c r="B27" s="671" t="s">
        <v>1383</v>
      </c>
      <c r="C27" s="673" t="s">
        <v>1346</v>
      </c>
      <c r="D27" s="673" t="s">
        <v>1346</v>
      </c>
      <c r="E27" s="673" t="s">
        <v>1346</v>
      </c>
    </row>
    <row r="28" spans="1:5" x14ac:dyDescent="0.3">
      <c r="A28" s="668" t="s">
        <v>1353</v>
      </c>
      <c r="B28" s="671" t="s">
        <v>1384</v>
      </c>
      <c r="C28" s="673" t="s">
        <v>1385</v>
      </c>
      <c r="D28" s="673" t="s">
        <v>1386</v>
      </c>
      <c r="E28" s="674">
        <v>90.02</v>
      </c>
    </row>
    <row r="29" spans="1:5" x14ac:dyDescent="0.3">
      <c r="A29" s="668" t="s">
        <v>1355</v>
      </c>
      <c r="B29" s="671" t="s">
        <v>1387</v>
      </c>
      <c r="C29" s="673" t="s">
        <v>1388</v>
      </c>
      <c r="D29" s="673" t="s">
        <v>1389</v>
      </c>
      <c r="E29" s="673" t="s">
        <v>1390</v>
      </c>
    </row>
    <row r="30" spans="1:5" x14ac:dyDescent="0.3">
      <c r="A30" s="668" t="s">
        <v>1391</v>
      </c>
      <c r="B30" s="671" t="s">
        <v>1392</v>
      </c>
      <c r="C30" s="673" t="s">
        <v>1393</v>
      </c>
      <c r="D30" s="673" t="s">
        <v>1394</v>
      </c>
      <c r="E30" s="673" t="s">
        <v>1395</v>
      </c>
    </row>
    <row r="31" spans="1:5" x14ac:dyDescent="0.3">
      <c r="A31" s="668" t="s">
        <v>1349</v>
      </c>
      <c r="B31" s="671" t="s">
        <v>1396</v>
      </c>
      <c r="C31" s="673" t="s">
        <v>1397</v>
      </c>
      <c r="D31" s="673" t="s">
        <v>1346</v>
      </c>
      <c r="E31" s="673" t="s">
        <v>1346</v>
      </c>
    </row>
    <row r="32" spans="1:5" ht="28.8" x14ac:dyDescent="0.3">
      <c r="A32" s="668" t="s">
        <v>1351</v>
      </c>
      <c r="B32" s="671" t="s">
        <v>1398</v>
      </c>
      <c r="C32" s="673" t="s">
        <v>1346</v>
      </c>
      <c r="D32" s="673" t="s">
        <v>1346</v>
      </c>
      <c r="E32" s="673" t="s">
        <v>1346</v>
      </c>
    </row>
    <row r="33" spans="1:5" x14ac:dyDescent="0.3">
      <c r="A33" s="668" t="s">
        <v>1353</v>
      </c>
      <c r="B33" s="671" t="s">
        <v>1399</v>
      </c>
      <c r="C33" s="673" t="s">
        <v>1400</v>
      </c>
      <c r="D33" s="673" t="s">
        <v>1401</v>
      </c>
      <c r="E33" s="674">
        <v>70.08</v>
      </c>
    </row>
    <row r="34" spans="1:5" x14ac:dyDescent="0.3">
      <c r="A34" s="668" t="s">
        <v>1355</v>
      </c>
      <c r="B34" s="671" t="s">
        <v>1402</v>
      </c>
      <c r="C34" s="673" t="s">
        <v>1403</v>
      </c>
      <c r="D34" s="673" t="s">
        <v>1404</v>
      </c>
      <c r="E34" s="673" t="s">
        <v>1405</v>
      </c>
    </row>
    <row r="35" spans="1:5" x14ac:dyDescent="0.3">
      <c r="A35" s="668" t="s">
        <v>1406</v>
      </c>
      <c r="B35" s="671" t="s">
        <v>1407</v>
      </c>
      <c r="C35" s="673" t="s">
        <v>1346</v>
      </c>
      <c r="D35" s="673" t="s">
        <v>1346</v>
      </c>
      <c r="E35" s="673" t="s">
        <v>1346</v>
      </c>
    </row>
    <row r="36" spans="1:5" x14ac:dyDescent="0.3">
      <c r="A36" s="668" t="s">
        <v>1349</v>
      </c>
      <c r="B36" s="671" t="s">
        <v>1408</v>
      </c>
      <c r="C36" s="671"/>
      <c r="D36" s="671"/>
      <c r="E36" s="673" t="s">
        <v>1346</v>
      </c>
    </row>
    <row r="37" spans="1:5" ht="28.8" x14ac:dyDescent="0.3">
      <c r="A37" s="668" t="s">
        <v>1351</v>
      </c>
      <c r="B37" s="671" t="s">
        <v>1409</v>
      </c>
      <c r="C37" s="671"/>
      <c r="D37" s="671"/>
      <c r="E37" s="673" t="s">
        <v>1346</v>
      </c>
    </row>
    <row r="38" spans="1:5" x14ac:dyDescent="0.3">
      <c r="A38" s="668" t="s">
        <v>1353</v>
      </c>
      <c r="B38" s="671" t="s">
        <v>1410</v>
      </c>
      <c r="C38" s="671"/>
      <c r="D38" s="671"/>
      <c r="E38" s="673" t="s">
        <v>1346</v>
      </c>
    </row>
    <row r="39" spans="1:5" x14ac:dyDescent="0.3">
      <c r="A39" s="668" t="s">
        <v>1355</v>
      </c>
      <c r="B39" s="671" t="s">
        <v>1411</v>
      </c>
      <c r="C39" s="673" t="s">
        <v>1346</v>
      </c>
      <c r="D39" s="673" t="s">
        <v>1346</v>
      </c>
      <c r="E39" s="673" t="s">
        <v>1346</v>
      </c>
    </row>
    <row r="40" spans="1:5" x14ac:dyDescent="0.3">
      <c r="A40" s="668" t="s">
        <v>1412</v>
      </c>
      <c r="B40" s="671" t="s">
        <v>1413</v>
      </c>
      <c r="C40" s="673" t="s">
        <v>1414</v>
      </c>
      <c r="D40" s="673" t="s">
        <v>1415</v>
      </c>
      <c r="E40" s="673" t="s">
        <v>1416</v>
      </c>
    </row>
    <row r="41" spans="1:5" x14ac:dyDescent="0.3">
      <c r="A41" s="668" t="s">
        <v>1349</v>
      </c>
      <c r="B41" s="671" t="s">
        <v>1417</v>
      </c>
      <c r="C41" s="671"/>
      <c r="D41" s="671"/>
      <c r="E41" s="673" t="s">
        <v>1346</v>
      </c>
    </row>
    <row r="42" spans="1:5" ht="28.8" x14ac:dyDescent="0.3">
      <c r="A42" s="668" t="s">
        <v>1351</v>
      </c>
      <c r="B42" s="671" t="s">
        <v>1418</v>
      </c>
      <c r="C42" s="671"/>
      <c r="D42" s="671"/>
      <c r="E42" s="673" t="s">
        <v>1346</v>
      </c>
    </row>
    <row r="43" spans="1:5" x14ac:dyDescent="0.3">
      <c r="A43" s="668" t="s">
        <v>1353</v>
      </c>
      <c r="B43" s="671" t="s">
        <v>1419</v>
      </c>
      <c r="C43" s="671"/>
      <c r="D43" s="671"/>
      <c r="E43" s="673" t="s">
        <v>1346</v>
      </c>
    </row>
    <row r="44" spans="1:5" x14ac:dyDescent="0.3">
      <c r="A44" s="668" t="s">
        <v>1355</v>
      </c>
      <c r="B44" s="671" t="s">
        <v>1420</v>
      </c>
      <c r="C44" s="673" t="s">
        <v>1414</v>
      </c>
      <c r="D44" s="673" t="s">
        <v>1415</v>
      </c>
      <c r="E44" s="673" t="s">
        <v>1416</v>
      </c>
    </row>
    <row r="45" spans="1:5" x14ac:dyDescent="0.3">
      <c r="A45" s="668" t="s">
        <v>1421</v>
      </c>
      <c r="B45" s="671" t="s">
        <v>1422</v>
      </c>
      <c r="C45" s="673" t="s">
        <v>1346</v>
      </c>
      <c r="D45" s="673" t="s">
        <v>1346</v>
      </c>
      <c r="E45" s="673" t="s">
        <v>1346</v>
      </c>
    </row>
    <row r="46" spans="1:5" x14ac:dyDescent="0.3">
      <c r="A46" s="668" t="s">
        <v>1349</v>
      </c>
      <c r="B46" s="671" t="s">
        <v>1423</v>
      </c>
      <c r="C46" s="673" t="s">
        <v>1346</v>
      </c>
      <c r="D46" s="673" t="s">
        <v>1346</v>
      </c>
      <c r="E46" s="673" t="s">
        <v>1346</v>
      </c>
    </row>
    <row r="47" spans="1:5" ht="28.8" x14ac:dyDescent="0.3">
      <c r="A47" s="668" t="s">
        <v>1351</v>
      </c>
      <c r="B47" s="671" t="s">
        <v>1424</v>
      </c>
      <c r="C47" s="673" t="s">
        <v>1346</v>
      </c>
      <c r="D47" s="673" t="s">
        <v>1346</v>
      </c>
      <c r="E47" s="673" t="s">
        <v>1346</v>
      </c>
    </row>
    <row r="48" spans="1:5" x14ac:dyDescent="0.3">
      <c r="A48" s="668" t="s">
        <v>1353</v>
      </c>
      <c r="B48" s="671" t="s">
        <v>1425</v>
      </c>
      <c r="C48" s="673" t="s">
        <v>1346</v>
      </c>
      <c r="D48" s="673" t="s">
        <v>1346</v>
      </c>
      <c r="E48" s="673" t="s">
        <v>1346</v>
      </c>
    </row>
    <row r="49" spans="1:5" x14ac:dyDescent="0.3">
      <c r="A49" s="668" t="s">
        <v>1355</v>
      </c>
      <c r="B49" s="671" t="s">
        <v>1426</v>
      </c>
      <c r="C49" s="673" t="s">
        <v>1346</v>
      </c>
      <c r="D49" s="673" t="s">
        <v>1346</v>
      </c>
      <c r="E49" s="673" t="s">
        <v>1346</v>
      </c>
    </row>
    <row r="50" spans="1:5" x14ac:dyDescent="0.3">
      <c r="A50" s="672" t="s">
        <v>1427</v>
      </c>
      <c r="B50" s="671" t="s">
        <v>1428</v>
      </c>
      <c r="C50" s="673" t="s">
        <v>1429</v>
      </c>
      <c r="D50" s="673" t="s">
        <v>1430</v>
      </c>
      <c r="E50" s="673" t="s">
        <v>1431</v>
      </c>
    </row>
    <row r="51" spans="1:5" x14ac:dyDescent="0.3">
      <c r="A51" s="668" t="s">
        <v>1432</v>
      </c>
      <c r="B51" s="671" t="s">
        <v>1433</v>
      </c>
      <c r="C51" s="673" t="s">
        <v>1429</v>
      </c>
      <c r="D51" s="673" t="s">
        <v>1430</v>
      </c>
      <c r="E51" s="673" t="s">
        <v>1431</v>
      </c>
    </row>
    <row r="52" spans="1:5" x14ac:dyDescent="0.3">
      <c r="A52" s="668" t="s">
        <v>1349</v>
      </c>
      <c r="B52" s="671" t="s">
        <v>1434</v>
      </c>
      <c r="C52" s="673" t="s">
        <v>1429</v>
      </c>
      <c r="D52" s="673" t="s">
        <v>1346</v>
      </c>
      <c r="E52" s="673" t="s">
        <v>1346</v>
      </c>
    </row>
    <row r="53" spans="1:5" ht="28.8" x14ac:dyDescent="0.3">
      <c r="A53" s="668" t="s">
        <v>1351</v>
      </c>
      <c r="B53" s="671" t="s">
        <v>1435</v>
      </c>
      <c r="C53" s="673" t="s">
        <v>1346</v>
      </c>
      <c r="D53" s="673" t="s">
        <v>1346</v>
      </c>
      <c r="E53" s="673" t="s">
        <v>1346</v>
      </c>
    </row>
    <row r="54" spans="1:5" x14ac:dyDescent="0.3">
      <c r="A54" s="668" t="s">
        <v>1353</v>
      </c>
      <c r="B54" s="671" t="s">
        <v>1436</v>
      </c>
      <c r="C54" s="673" t="s">
        <v>1346</v>
      </c>
      <c r="D54" s="673" t="s">
        <v>1346</v>
      </c>
      <c r="E54" s="673" t="s">
        <v>1346</v>
      </c>
    </row>
    <row r="55" spans="1:5" x14ac:dyDescent="0.3">
      <c r="A55" s="668" t="s">
        <v>1355</v>
      </c>
      <c r="B55" s="671" t="s">
        <v>1437</v>
      </c>
      <c r="C55" s="673" t="s">
        <v>1346</v>
      </c>
      <c r="D55" s="673" t="s">
        <v>1430</v>
      </c>
      <c r="E55" s="673" t="s">
        <v>1346</v>
      </c>
    </row>
    <row r="56" spans="1:5" x14ac:dyDescent="0.3">
      <c r="A56" s="668" t="s">
        <v>1438</v>
      </c>
      <c r="B56" s="671" t="s">
        <v>1439</v>
      </c>
      <c r="C56" s="673" t="s">
        <v>1346</v>
      </c>
      <c r="D56" s="673" t="s">
        <v>1346</v>
      </c>
      <c r="E56" s="673" t="s">
        <v>1346</v>
      </c>
    </row>
    <row r="57" spans="1:5" x14ac:dyDescent="0.3">
      <c r="A57" s="668" t="s">
        <v>1349</v>
      </c>
      <c r="B57" s="671" t="s">
        <v>1440</v>
      </c>
      <c r="C57" s="671"/>
      <c r="D57" s="671"/>
      <c r="E57" s="673" t="s">
        <v>1346</v>
      </c>
    </row>
    <row r="58" spans="1:5" ht="28.8" x14ac:dyDescent="0.3">
      <c r="A58" s="668" t="s">
        <v>1351</v>
      </c>
      <c r="B58" s="671" t="s">
        <v>1441</v>
      </c>
      <c r="C58" s="671"/>
      <c r="D58" s="671"/>
      <c r="E58" s="673" t="s">
        <v>1346</v>
      </c>
    </row>
    <row r="59" spans="1:5" x14ac:dyDescent="0.3">
      <c r="A59" s="668" t="s">
        <v>1353</v>
      </c>
      <c r="B59" s="671" t="s">
        <v>1442</v>
      </c>
      <c r="C59" s="671"/>
      <c r="D59" s="671"/>
      <c r="E59" s="673" t="s">
        <v>1346</v>
      </c>
    </row>
    <row r="60" spans="1:5" x14ac:dyDescent="0.3">
      <c r="A60" s="668" t="s">
        <v>1355</v>
      </c>
      <c r="B60" s="671" t="s">
        <v>1443</v>
      </c>
      <c r="C60" s="673" t="s">
        <v>1346</v>
      </c>
      <c r="D60" s="673" t="s">
        <v>1346</v>
      </c>
      <c r="E60" s="673" t="s">
        <v>1346</v>
      </c>
    </row>
    <row r="61" spans="1:5" x14ac:dyDescent="0.3">
      <c r="A61" s="668" t="s">
        <v>1444</v>
      </c>
      <c r="B61" s="671" t="s">
        <v>1445</v>
      </c>
      <c r="C61" s="673" t="s">
        <v>1346</v>
      </c>
      <c r="D61" s="673" t="s">
        <v>1346</v>
      </c>
      <c r="E61" s="673" t="s">
        <v>1346</v>
      </c>
    </row>
    <row r="62" spans="1:5" x14ac:dyDescent="0.3">
      <c r="A62" s="668" t="s">
        <v>1349</v>
      </c>
      <c r="B62" s="671" t="s">
        <v>1446</v>
      </c>
      <c r="C62" s="671"/>
      <c r="D62" s="671"/>
      <c r="E62" s="673" t="s">
        <v>1346</v>
      </c>
    </row>
    <row r="63" spans="1:5" ht="28.8" x14ac:dyDescent="0.3">
      <c r="A63" s="668" t="s">
        <v>1351</v>
      </c>
      <c r="B63" s="671" t="s">
        <v>1447</v>
      </c>
      <c r="C63" s="671"/>
      <c r="D63" s="671"/>
      <c r="E63" s="673" t="s">
        <v>1346</v>
      </c>
    </row>
    <row r="64" spans="1:5" x14ac:dyDescent="0.3">
      <c r="A64" s="668" t="s">
        <v>1353</v>
      </c>
      <c r="B64" s="671" t="s">
        <v>1448</v>
      </c>
      <c r="C64" s="671"/>
      <c r="D64" s="671"/>
      <c r="E64" s="673" t="s">
        <v>1346</v>
      </c>
    </row>
    <row r="65" spans="1:5" x14ac:dyDescent="0.3">
      <c r="A65" s="668" t="s">
        <v>1355</v>
      </c>
      <c r="B65" s="671" t="s">
        <v>1449</v>
      </c>
      <c r="C65" s="673" t="s">
        <v>1346</v>
      </c>
      <c r="D65" s="673" t="s">
        <v>1346</v>
      </c>
      <c r="E65" s="673" t="s">
        <v>1346</v>
      </c>
    </row>
    <row r="66" spans="1:5" ht="28.8" x14ac:dyDescent="0.3">
      <c r="A66" s="672" t="s">
        <v>1450</v>
      </c>
      <c r="B66" s="671" t="s">
        <v>1451</v>
      </c>
      <c r="C66" s="673" t="s">
        <v>1346</v>
      </c>
      <c r="D66" s="673" t="s">
        <v>1346</v>
      </c>
      <c r="E66" s="673" t="s">
        <v>1346</v>
      </c>
    </row>
    <row r="67" spans="1:5" x14ac:dyDescent="0.3">
      <c r="A67" s="668" t="s">
        <v>1452</v>
      </c>
      <c r="B67" s="671" t="s">
        <v>1453</v>
      </c>
      <c r="C67" s="673" t="s">
        <v>1346</v>
      </c>
      <c r="D67" s="673" t="s">
        <v>1346</v>
      </c>
      <c r="E67" s="673" t="s">
        <v>1346</v>
      </c>
    </row>
    <row r="68" spans="1:5" x14ac:dyDescent="0.3">
      <c r="A68" s="668" t="s">
        <v>1349</v>
      </c>
      <c r="B68" s="671" t="s">
        <v>1454</v>
      </c>
      <c r="C68" s="673" t="s">
        <v>1346</v>
      </c>
      <c r="D68" s="673" t="s">
        <v>1346</v>
      </c>
      <c r="E68" s="673" t="s">
        <v>1346</v>
      </c>
    </row>
    <row r="69" spans="1:5" ht="28.8" x14ac:dyDescent="0.3">
      <c r="A69" s="668" t="s">
        <v>1351</v>
      </c>
      <c r="B69" s="671" t="s">
        <v>1455</v>
      </c>
      <c r="C69" s="673" t="s">
        <v>1346</v>
      </c>
      <c r="D69" s="673" t="s">
        <v>1346</v>
      </c>
      <c r="E69" s="673" t="s">
        <v>1346</v>
      </c>
    </row>
    <row r="70" spans="1:5" x14ac:dyDescent="0.3">
      <c r="A70" s="668" t="s">
        <v>1353</v>
      </c>
      <c r="B70" s="671" t="s">
        <v>1456</v>
      </c>
      <c r="C70" s="673" t="s">
        <v>1346</v>
      </c>
      <c r="D70" s="673" t="s">
        <v>1346</v>
      </c>
      <c r="E70" s="673" t="s">
        <v>1346</v>
      </c>
    </row>
    <row r="71" spans="1:5" x14ac:dyDescent="0.3">
      <c r="A71" s="668" t="s">
        <v>1355</v>
      </c>
      <c r="B71" s="671" t="s">
        <v>1457</v>
      </c>
      <c r="C71" s="673" t="s">
        <v>1346</v>
      </c>
      <c r="D71" s="673" t="s">
        <v>1346</v>
      </c>
      <c r="E71" s="673" t="s">
        <v>1346</v>
      </c>
    </row>
    <row r="72" spans="1:5" ht="28.8" x14ac:dyDescent="0.3">
      <c r="A72" s="668" t="s">
        <v>1458</v>
      </c>
      <c r="B72" s="671" t="s">
        <v>1459</v>
      </c>
      <c r="C72" s="673" t="s">
        <v>1346</v>
      </c>
      <c r="D72" s="673" t="s">
        <v>1346</v>
      </c>
      <c r="E72" s="673" t="s">
        <v>1346</v>
      </c>
    </row>
    <row r="73" spans="1:5" x14ac:dyDescent="0.3">
      <c r="A73" s="668" t="s">
        <v>1349</v>
      </c>
      <c r="B73" s="671" t="s">
        <v>1460</v>
      </c>
      <c r="C73" s="671"/>
      <c r="D73" s="671"/>
      <c r="E73" s="673" t="s">
        <v>1346</v>
      </c>
    </row>
    <row r="74" spans="1:5" ht="28.8" x14ac:dyDescent="0.3">
      <c r="A74" s="668" t="s">
        <v>1351</v>
      </c>
      <c r="B74" s="671" t="s">
        <v>1461</v>
      </c>
      <c r="C74" s="671"/>
      <c r="D74" s="671"/>
      <c r="E74" s="673" t="s">
        <v>1346</v>
      </c>
    </row>
    <row r="75" spans="1:5" x14ac:dyDescent="0.3">
      <c r="A75" s="668" t="s">
        <v>1353</v>
      </c>
      <c r="B75" s="671" t="s">
        <v>1462</v>
      </c>
      <c r="C75" s="673" t="s">
        <v>1346</v>
      </c>
      <c r="D75" s="673" t="s">
        <v>1346</v>
      </c>
      <c r="E75" s="673" t="s">
        <v>1346</v>
      </c>
    </row>
    <row r="76" spans="1:5" x14ac:dyDescent="0.3">
      <c r="A76" s="668" t="s">
        <v>1355</v>
      </c>
      <c r="B76" s="671" t="s">
        <v>1463</v>
      </c>
      <c r="C76" s="673" t="s">
        <v>1346</v>
      </c>
      <c r="D76" s="673" t="s">
        <v>1346</v>
      </c>
      <c r="E76" s="673" t="s">
        <v>1346</v>
      </c>
    </row>
    <row r="77" spans="1:5" ht="28.8" x14ac:dyDescent="0.3">
      <c r="A77" s="672" t="s">
        <v>1464</v>
      </c>
      <c r="B77" s="671" t="s">
        <v>1138</v>
      </c>
      <c r="C77" s="673" t="s">
        <v>1465</v>
      </c>
      <c r="D77" s="673" t="s">
        <v>1466</v>
      </c>
      <c r="E77" s="673" t="s">
        <v>1467</v>
      </c>
    </row>
    <row r="78" spans="1:5" x14ac:dyDescent="0.3">
      <c r="A78" s="668" t="s">
        <v>1209</v>
      </c>
      <c r="B78" s="671" t="s">
        <v>1468</v>
      </c>
      <c r="C78" s="673" t="s">
        <v>1465</v>
      </c>
      <c r="D78" s="673" t="s">
        <v>1466</v>
      </c>
      <c r="E78" s="673" t="s">
        <v>1467</v>
      </c>
    </row>
    <row r="79" spans="1:5" x14ac:dyDescent="0.3">
      <c r="A79" s="668" t="s">
        <v>1211</v>
      </c>
      <c r="B79" s="671" t="s">
        <v>1469</v>
      </c>
      <c r="C79" s="673" t="s">
        <v>1346</v>
      </c>
      <c r="D79" s="673" t="s">
        <v>1346</v>
      </c>
      <c r="E79" s="673" t="s">
        <v>1346</v>
      </c>
    </row>
    <row r="80" spans="1:5" x14ac:dyDescent="0.3">
      <c r="A80" s="672" t="s">
        <v>1470</v>
      </c>
      <c r="B80" s="671" t="s">
        <v>1139</v>
      </c>
      <c r="C80" s="673" t="s">
        <v>1471</v>
      </c>
      <c r="D80" s="673" t="s">
        <v>1472</v>
      </c>
      <c r="E80" s="673" t="s">
        <v>1473</v>
      </c>
    </row>
    <row r="81" spans="1:5" x14ac:dyDescent="0.3">
      <c r="A81" s="668" t="s">
        <v>1215</v>
      </c>
      <c r="B81" s="671" t="s">
        <v>1474</v>
      </c>
      <c r="C81" s="673" t="s">
        <v>1346</v>
      </c>
      <c r="D81" s="673" t="s">
        <v>1346</v>
      </c>
      <c r="E81" s="673" t="s">
        <v>1346</v>
      </c>
    </row>
    <row r="82" spans="1:5" x14ac:dyDescent="0.3">
      <c r="A82" s="668" t="s">
        <v>1217</v>
      </c>
      <c r="B82" s="671" t="s">
        <v>1475</v>
      </c>
      <c r="C82" s="673" t="s">
        <v>1476</v>
      </c>
      <c r="D82" s="673" t="s">
        <v>1477</v>
      </c>
      <c r="E82" s="673" t="s">
        <v>1478</v>
      </c>
    </row>
    <row r="83" spans="1:5" x14ac:dyDescent="0.3">
      <c r="A83" s="668" t="s">
        <v>1219</v>
      </c>
      <c r="B83" s="671" t="s">
        <v>1479</v>
      </c>
      <c r="C83" s="673" t="s">
        <v>1480</v>
      </c>
      <c r="D83" s="673" t="s">
        <v>1481</v>
      </c>
      <c r="E83" s="673" t="s">
        <v>1482</v>
      </c>
    </row>
    <row r="84" spans="1:5" x14ac:dyDescent="0.3">
      <c r="A84" s="668" t="s">
        <v>1221</v>
      </c>
      <c r="B84" s="671" t="s">
        <v>1483</v>
      </c>
      <c r="C84" s="673" t="s">
        <v>1346</v>
      </c>
      <c r="D84" s="673" t="s">
        <v>1346</v>
      </c>
      <c r="E84" s="673" t="s">
        <v>1346</v>
      </c>
    </row>
    <row r="85" spans="1:5" x14ac:dyDescent="0.3">
      <c r="A85" s="672" t="s">
        <v>1484</v>
      </c>
      <c r="B85" s="671" t="s">
        <v>1140</v>
      </c>
      <c r="C85" s="673" t="s">
        <v>1485</v>
      </c>
      <c r="D85" s="673" t="s">
        <v>1486</v>
      </c>
      <c r="E85" s="673" t="s">
        <v>1487</v>
      </c>
    </row>
    <row r="86" spans="1:5" x14ac:dyDescent="0.3">
      <c r="A86" s="668" t="s">
        <v>1225</v>
      </c>
      <c r="B86" s="671" t="s">
        <v>1488</v>
      </c>
      <c r="C86" s="673" t="s">
        <v>1485</v>
      </c>
      <c r="D86" s="673" t="s">
        <v>1489</v>
      </c>
      <c r="E86" s="673" t="s">
        <v>1490</v>
      </c>
    </row>
    <row r="87" spans="1:5" x14ac:dyDescent="0.3">
      <c r="A87" s="668" t="s">
        <v>1227</v>
      </c>
      <c r="B87" s="671" t="s">
        <v>1491</v>
      </c>
      <c r="C87" s="673" t="s">
        <v>1346</v>
      </c>
      <c r="D87" s="673" t="s">
        <v>1346</v>
      </c>
      <c r="E87" s="673" t="s">
        <v>1346</v>
      </c>
    </row>
    <row r="88" spans="1:5" x14ac:dyDescent="0.3">
      <c r="A88" s="668" t="s">
        <v>1229</v>
      </c>
      <c r="B88" s="671" t="s">
        <v>1492</v>
      </c>
      <c r="C88" s="673" t="s">
        <v>1346</v>
      </c>
      <c r="D88" s="673" t="s">
        <v>1493</v>
      </c>
      <c r="E88" s="673" t="s">
        <v>1346</v>
      </c>
    </row>
    <row r="89" spans="1:5" x14ac:dyDescent="0.3">
      <c r="A89" s="672" t="s">
        <v>1494</v>
      </c>
      <c r="B89" s="671" t="s">
        <v>1307</v>
      </c>
      <c r="C89" s="673" t="s">
        <v>1495</v>
      </c>
      <c r="D89" s="673" t="s">
        <v>1496</v>
      </c>
      <c r="E89" s="673" t="s">
        <v>1497</v>
      </c>
    </row>
    <row r="90" spans="1:5" x14ac:dyDescent="0.3">
      <c r="A90" s="672" t="s">
        <v>1498</v>
      </c>
      <c r="B90" s="671" t="s">
        <v>1308</v>
      </c>
      <c r="C90" s="673" t="s">
        <v>1346</v>
      </c>
      <c r="D90" s="673" t="s">
        <v>1346</v>
      </c>
      <c r="E90" s="673" t="s">
        <v>1346</v>
      </c>
    </row>
    <row r="91" spans="1:5" x14ac:dyDescent="0.3">
      <c r="A91" s="670" t="s">
        <v>1062</v>
      </c>
      <c r="B91" s="671" t="s">
        <v>1499</v>
      </c>
      <c r="C91" s="673" t="s">
        <v>1500</v>
      </c>
      <c r="D91" s="673" t="s">
        <v>1501</v>
      </c>
      <c r="E91" s="673" t="s">
        <v>1502</v>
      </c>
    </row>
    <row r="92" spans="1:5" x14ac:dyDescent="0.3">
      <c r="A92" s="668"/>
      <c r="B92" s="671"/>
      <c r="C92" s="671"/>
      <c r="D92" s="671"/>
      <c r="E92" s="671"/>
    </row>
    <row r="93" spans="1:5" x14ac:dyDescent="0.3">
      <c r="A93" s="670" t="s">
        <v>1242</v>
      </c>
      <c r="B93" s="671"/>
      <c r="C93" s="671"/>
      <c r="D93" s="671"/>
      <c r="E93" s="671"/>
    </row>
    <row r="94" spans="1:5" x14ac:dyDescent="0.3">
      <c r="A94" s="672" t="s">
        <v>1503</v>
      </c>
      <c r="B94" s="671" t="s">
        <v>1309</v>
      </c>
      <c r="C94" s="673" t="s">
        <v>1504</v>
      </c>
      <c r="D94" s="673" t="s">
        <v>1505</v>
      </c>
      <c r="E94" s="673" t="s">
        <v>1506</v>
      </c>
    </row>
    <row r="95" spans="1:5" x14ac:dyDescent="0.3">
      <c r="A95" s="668" t="s">
        <v>1245</v>
      </c>
      <c r="B95" s="671" t="s">
        <v>1507</v>
      </c>
      <c r="C95" s="673" t="s">
        <v>1508</v>
      </c>
      <c r="D95" s="673" t="s">
        <v>1508</v>
      </c>
      <c r="E95" s="673" t="s">
        <v>1509</v>
      </c>
    </row>
    <row r="96" spans="1:5" x14ac:dyDescent="0.3">
      <c r="A96" s="668" t="s">
        <v>1246</v>
      </c>
      <c r="B96" s="671" t="s">
        <v>1510</v>
      </c>
      <c r="C96" s="673" t="s">
        <v>1511</v>
      </c>
      <c r="D96" s="673" t="s">
        <v>1511</v>
      </c>
      <c r="E96" s="673" t="s">
        <v>1509</v>
      </c>
    </row>
    <row r="97" spans="1:5" x14ac:dyDescent="0.3">
      <c r="A97" s="668" t="s">
        <v>1247</v>
      </c>
      <c r="B97" s="671" t="s">
        <v>1512</v>
      </c>
      <c r="C97" s="673" t="s">
        <v>1513</v>
      </c>
      <c r="D97" s="673" t="s">
        <v>1513</v>
      </c>
      <c r="E97" s="673" t="s">
        <v>1509</v>
      </c>
    </row>
    <row r="98" spans="1:5" x14ac:dyDescent="0.3">
      <c r="A98" s="668" t="s">
        <v>1248</v>
      </c>
      <c r="B98" s="671" t="s">
        <v>1514</v>
      </c>
      <c r="C98" s="673" t="s">
        <v>1515</v>
      </c>
      <c r="D98" s="673" t="s">
        <v>1516</v>
      </c>
      <c r="E98" s="673" t="s">
        <v>1517</v>
      </c>
    </row>
    <row r="99" spans="1:5" x14ac:dyDescent="0.3">
      <c r="A99" s="668" t="s">
        <v>1249</v>
      </c>
      <c r="B99" s="671" t="s">
        <v>1518</v>
      </c>
      <c r="C99" s="673" t="s">
        <v>1346</v>
      </c>
      <c r="D99" s="673" t="s">
        <v>1346</v>
      </c>
      <c r="E99" s="673" t="s">
        <v>1346</v>
      </c>
    </row>
    <row r="100" spans="1:5" x14ac:dyDescent="0.3">
      <c r="A100" s="668" t="s">
        <v>1250</v>
      </c>
      <c r="B100" s="671" t="s">
        <v>1519</v>
      </c>
      <c r="C100" s="673" t="s">
        <v>1520</v>
      </c>
      <c r="D100" s="673" t="s">
        <v>1521</v>
      </c>
      <c r="E100" s="673" t="s">
        <v>1522</v>
      </c>
    </row>
    <row r="101" spans="1:5" x14ac:dyDescent="0.3">
      <c r="A101" s="672" t="s">
        <v>1523</v>
      </c>
      <c r="B101" s="671" t="s">
        <v>1310</v>
      </c>
      <c r="C101" s="673" t="s">
        <v>1524</v>
      </c>
      <c r="D101" s="673" t="s">
        <v>1525</v>
      </c>
      <c r="E101" s="673" t="s">
        <v>1526</v>
      </c>
    </row>
    <row r="102" spans="1:5" x14ac:dyDescent="0.3">
      <c r="A102" s="668" t="s">
        <v>1252</v>
      </c>
      <c r="B102" s="671" t="s">
        <v>1527</v>
      </c>
      <c r="C102" s="673" t="s">
        <v>1528</v>
      </c>
      <c r="D102" s="673" t="s">
        <v>1528</v>
      </c>
      <c r="E102" s="673" t="s">
        <v>1509</v>
      </c>
    </row>
    <row r="103" spans="1:5" ht="28.8" x14ac:dyDescent="0.3">
      <c r="A103" s="668" t="s">
        <v>1253</v>
      </c>
      <c r="B103" s="671" t="s">
        <v>1529</v>
      </c>
      <c r="C103" s="673" t="s">
        <v>1530</v>
      </c>
      <c r="D103" s="673" t="s">
        <v>1531</v>
      </c>
      <c r="E103" s="673" t="s">
        <v>1532</v>
      </c>
    </row>
    <row r="104" spans="1:5" x14ac:dyDescent="0.3">
      <c r="A104" s="668" t="s">
        <v>1254</v>
      </c>
      <c r="B104" s="671" t="s">
        <v>1533</v>
      </c>
      <c r="C104" s="673" t="s">
        <v>1534</v>
      </c>
      <c r="D104" s="673" t="s">
        <v>1535</v>
      </c>
      <c r="E104" s="673" t="s">
        <v>1536</v>
      </c>
    </row>
    <row r="105" spans="1:5" ht="28.8" x14ac:dyDescent="0.3">
      <c r="A105" s="672" t="s">
        <v>1537</v>
      </c>
      <c r="B105" s="671" t="s">
        <v>1311</v>
      </c>
      <c r="C105" s="673" t="s">
        <v>1346</v>
      </c>
      <c r="D105" s="673" t="s">
        <v>1346</v>
      </c>
      <c r="E105" s="673" t="s">
        <v>1346</v>
      </c>
    </row>
    <row r="106" spans="1:5" ht="28.8" x14ac:dyDescent="0.3">
      <c r="A106" s="672" t="s">
        <v>1538</v>
      </c>
      <c r="B106" s="671" t="s">
        <v>1312</v>
      </c>
      <c r="C106" s="673" t="s">
        <v>1346</v>
      </c>
      <c r="D106" s="673" t="s">
        <v>1539</v>
      </c>
      <c r="E106" s="673" t="s">
        <v>1346</v>
      </c>
    </row>
    <row r="107" spans="1:5" x14ac:dyDescent="0.3">
      <c r="A107" s="670" t="s">
        <v>1079</v>
      </c>
      <c r="B107" s="671" t="s">
        <v>1540</v>
      </c>
      <c r="C107" s="673" t="s">
        <v>1500</v>
      </c>
      <c r="D107" s="673" t="s">
        <v>1501</v>
      </c>
      <c r="E107" s="673" t="s">
        <v>1502</v>
      </c>
    </row>
    <row r="108" spans="1:5" x14ac:dyDescent="0.3">
      <c r="A108" s="668"/>
      <c r="B108" s="671"/>
      <c r="C108" s="671"/>
      <c r="D108" s="671"/>
      <c r="E108" s="671"/>
    </row>
    <row r="109" spans="1:5" x14ac:dyDescent="0.3">
      <c r="A109" s="672" t="s">
        <v>1541</v>
      </c>
      <c r="B109" s="671" t="s">
        <v>1542</v>
      </c>
      <c r="C109" s="671"/>
      <c r="D109" s="671"/>
      <c r="E109" s="671"/>
    </row>
    <row r="110" spans="1:5" x14ac:dyDescent="0.3">
      <c r="A110" s="668" t="s">
        <v>1543</v>
      </c>
      <c r="B110" s="671" t="s">
        <v>1544</v>
      </c>
      <c r="C110" s="673" t="s">
        <v>1545</v>
      </c>
      <c r="D110" s="673" t="s">
        <v>1546</v>
      </c>
      <c r="E110" s="673" t="s">
        <v>1547</v>
      </c>
    </row>
    <row r="111" spans="1:5" ht="28.8" x14ac:dyDescent="0.3">
      <c r="A111" s="668" t="s">
        <v>1548</v>
      </c>
      <c r="B111" s="671" t="s">
        <v>1549</v>
      </c>
      <c r="C111" s="673" t="s">
        <v>1550</v>
      </c>
      <c r="D111" s="673" t="s">
        <v>1551</v>
      </c>
      <c r="E111" s="673" t="s">
        <v>1552</v>
      </c>
    </row>
    <row r="112" spans="1:5" x14ac:dyDescent="0.3">
      <c r="A112" s="668" t="s">
        <v>1553</v>
      </c>
      <c r="B112" s="671" t="s">
        <v>1554</v>
      </c>
      <c r="C112" s="671"/>
      <c r="D112" s="671"/>
      <c r="E112" s="673" t="s">
        <v>1346</v>
      </c>
    </row>
    <row r="113" spans="1:5" ht="43.2" x14ac:dyDescent="0.3">
      <c r="A113" s="668" t="s">
        <v>1555</v>
      </c>
      <c r="B113" s="671" t="s">
        <v>1556</v>
      </c>
      <c r="C113" s="673" t="s">
        <v>1346</v>
      </c>
      <c r="D113" s="673" t="s">
        <v>1346</v>
      </c>
      <c r="E113" s="673" t="s">
        <v>1346</v>
      </c>
    </row>
    <row r="114" spans="1:5" ht="43.2" x14ac:dyDescent="0.3">
      <c r="A114" s="668" t="s">
        <v>1557</v>
      </c>
      <c r="B114" s="671" t="s">
        <v>1558</v>
      </c>
      <c r="C114" s="671"/>
      <c r="D114" s="671"/>
      <c r="E114" s="673" t="s">
        <v>1346</v>
      </c>
    </row>
    <row r="115" spans="1:5" x14ac:dyDescent="0.3">
      <c r="A115" s="668" t="s">
        <v>1559</v>
      </c>
      <c r="B115" s="671" t="s">
        <v>1560</v>
      </c>
      <c r="C115" s="673" t="s">
        <v>1346</v>
      </c>
      <c r="D115" s="673" t="s">
        <v>1346</v>
      </c>
      <c r="E115" s="673" t="s">
        <v>1346</v>
      </c>
    </row>
    <row r="116" spans="1:5" x14ac:dyDescent="0.3">
      <c r="A116" s="668" t="s">
        <v>1561</v>
      </c>
      <c r="B116" s="671" t="s">
        <v>1562</v>
      </c>
      <c r="C116" s="673" t="s">
        <v>1346</v>
      </c>
      <c r="D116" s="673" t="s">
        <v>1346</v>
      </c>
      <c r="E116" s="673" t="s">
        <v>1346</v>
      </c>
    </row>
    <row r="117" spans="1:5" x14ac:dyDescent="0.3">
      <c r="A117" s="668" t="s">
        <v>1563</v>
      </c>
      <c r="B117" s="671" t="s">
        <v>1564</v>
      </c>
      <c r="C117" s="673" t="s">
        <v>1346</v>
      </c>
      <c r="D117" s="673" t="s">
        <v>1346</v>
      </c>
      <c r="E117" s="673" t="s">
        <v>1346</v>
      </c>
    </row>
  </sheetData>
  <mergeCells count="2">
    <mergeCell ref="A2:E2"/>
    <mergeCell ref="B1:E1"/>
  </mergeCells>
  <hyperlinks>
    <hyperlink ref="C7" r:id="rId1" display="javascript:startnewwin('https://gazd-a-20.asp.lgov.hu/gazd-szakadat/APPS/etriusz-v3/php/cella_osszesito_megjelenito_2.php?==ZTZjpwZyOGCvWQZyWzMsA1HzNGCmIUpcE3nyEapyMPZjNmZ9xaWjNQZl0QrzHQZ1ZGCxyJMfyzMzZTZjpwZyOGCvWQZyWzMsA1Hr39r1==','',880,660);setEnableTimer(100);"/>
    <hyperlink ref="D7" r:id="rId2" display="javascript:startnewwin('https://gazd-a-20.asp.lgov.hu/gazd-szakadat/APPS/etriusz-v3/php/cella_osszesito_megjelenito_2.php?==RQZ1LmL1pGCmVJZ5D2AsA1HzNGCmIUpcE3nyEapyMPZjNmZ9xaWjNQZm0QrzHQZ1ZGCxyJMfyzMzRQZ1LmL1pGCmVJZ5D2AsA1Hr3741==','',880,660);setEnableTimer(100);"/>
    <hyperlink ref="E7" r:id="rId3" display="javascript:startnewwin('https://gazd-a-20.asp.lgov.hu/gazd-szakadat/APPS/etriusz-v3/php/cella_osszesito_megjelenito_2.php?==HJBzMJBjLJC1ZmLwSGBsA1HzNGCmIUpcE3nyEapyMPZjNmZ9xaWjNQZ00QrzHQZ1ZGCxyJMfyzMzHJBzMJBjLJC1ZmLwSGBsA1H06931==','',880,660);setEnableTimer(100);"/>
    <hyperlink ref="C8" r:id="rId4" display="javascript:startnewwin('https://gazd-a-20.asp.lgov.hu/gazd-szakadat/APPS/etriusz-v3/php/cella_osszesito_megjelenito_2.php?==pmZlNmAlDJC1NQZyEzMsA1HzNGCmIUpcE3nyEapyMPZjNQA9xaWjNQZl0QrzHQZ1ZGCxyJMfyzMzpmZlNmAlDJC1NQZyEzMsA1H980r1==','',880,660);setEnableTimer(100);"/>
    <hyperlink ref="D8" r:id="rId5" display="javascript:startnewwin('https://gazd-a-20.asp.lgov.hu/gazd-szakadat/APPS/etriusz-v3/php/cella_osszesito_megjelenito_2.php?==HQA1tGZ1LGCwE2AvWmLsA1HzNGCmIUpcE3nyEapyMPZjNQA9xaWjNQZm0QrzHQZ1ZGCxyJMfyzMzHQA1tGZ1LGCwE2AvWmLsA1H74441==','',880,660);setEnableTimer(100);"/>
    <hyperlink ref="E8" r:id="rId6" display="javascript:startnewwin('https://gazd-a-20.asp.lgov.hu/gazd-szakadat/APPS/etriusz-v3/php/cella_osszesito_megjelenito_2.php?==DmZlH2L5LGC0tmA1NwAsA1HzNGCmIUpcE3nyEapyMPZjNQA9xaWjNQZ00QrzHQZ1ZGCxyJMfyzMzDmZlH2L5LGC0tmA1NwAsA1H8qq01==','',880,660);setEnableTimer(100);"/>
    <hyperlink ref="C9" r:id="rId7" display="javascript:startnewwin('https://gazd-a-20.asp.lgov.hu/gazd-szakadat/APPS/etriusz-v3/php/cella_osszesito_megjelenito_2.php?==DGM1LzL5VGCjtwMyAJZsA1HzNGCmIUpcE3nyEapyMPZjNGA9xaWjNQZl0QrzHQZ1ZGCxyJMfyzMzDGM1LzL5VGCjtwMyAJZsA1Hsssn1==','',880,660);setEnableTimer(100);"/>
    <hyperlink ref="D9" r:id="rId8" display="javascript:startnewwin('https://gazd-a-20.asp.lgov.hu/gazd-szakadat/APPS/etriusz-v3/php/cella_osszesito_megjelenito_2.php?==VJLlxGZvIJCjHwMvETZsA1HzNGCmIUpcE3nyEapyMPZjNGA9xaWjNQZm0QrzHQZ1ZGCxyJMfyzMzVJLlxGZvIJCjHwMvETZsA1H935r1==','',880,660);setEnableTimer(100);"/>
    <hyperlink ref="E9" r:id="rId9" display="javascript:startnewwin('https://gazd-a-20.asp.lgov.hu/gazd-szakadat/APPS/etriusz-v3/php/cella_osszesito_megjelenito_2.php?==HTZyWTB2tGCwIQBwWQAsA1HzNGCmIUpcE3nyEapyMPZjNGA9xaWjNQZ00QrzHQZ1ZGCxyJMfyzMzHTZyWTB2tGCwIQBwWQAsA1H7qo81==','',880,660);setEnableTimer(100);"/>
    <hyperlink ref="E10" r:id="rId10" display="javascript:startnewwin('https://gazd-a-20.asp.lgov.hu/gazd-szakadat/APPS/etriusz-v3/php/cella_osszesito_megjelenito_2.php?==RGLkZ2AkNGCkH2A4pGZsA1HzNGCmIUpcE3nyEapyMPZjNwA9xaWjNQZ00QrzHQZ1ZGCxyJMfyzMzRGLkZ2AkNGCkH2A4pGZsA1H5nn61==','',880,660);setEnableTimer(100);"/>
    <hyperlink ref="E11" r:id="rId11" display="javascript:startnewwin('https://gazd-a-20.asp.lgov.hu/gazd-szakadat/APPS/etriusz-v3/php/cella_osszesito_megjelenito_2.php?==HGMzAGLyqGCyMzMvAwMsA1HzNGCmIUpcE3nyEapyMPZjNmA9xaWjNQZ00QrzHQZ1ZGCxyJMfyzMzHGMzAGLyqGCyMzMvAwMsA1H4o321==','',880,660);setEnableTimer(100);"/>
    <hyperlink ref="C12" r:id="rId12" display="javascript:startnewwin('https://gazd-a-20.asp.lgov.hu/gazd-szakadat/APPS/etriusz-v3/php/cella_kaszper_atemeles_megjelenito.php?==tQA1RGAmRJC3RzL2DwLsA1HzRGCv12oa91puEKngSzrmy2nsgJM0WKMzNGCmIUpcE3nyEapyMPZjNQB9xaWjNQZl0QrzHQZ1ZGCxyJMfyzMztQA1RGAmRJC3RzL2DwLsA1H29q11==','',880,660);setEnableTimer(100);"/>
    <hyperlink ref="D12" r:id="rId13" display="javascript:startnewwin('https://gazd-a-20.asp.lgov.hu/gazd-szakadat/APPS/etriusz-v3/php/cella_kaszper_atemeles_megjelenito.php?==HGBjZTZkVJCmVQAmNQZsA1HzRGCv12oa91puEKngSzrmy2nsgJM0WKMzNGCmIUpcE3nyEapyMPZjNQB9xaWjNQZm0QrzHQZ1ZGCxyJMfyzMzHGBjZTZkVJCmVQAmNQZsA1H15r21==','',880,660);setEnableTimer(100);"/>
    <hyperlink ref="E12" r:id="rId14" display="javascript:startnewwin('https://gazd-a-20.asp.lgov.hu/gazd-szakadat/APPS/etriusz-v3/php/cella_osszesito_megjelenito_2.php?==xGA1DwMkHGCmpGB1DwAsA1HzNGCmIUpcE3nyEapyMPZjNQB9xaWjNQZ00QrzHQZ1ZGCxyJMfyzMzxGA1DwMkHGCmpGB1DwAsA1H71071==','',880,660);setEnableTimer(100);"/>
    <hyperlink ref="C13" r:id="rId15" display="javascript:startnewwin('https://gazd-a-20.asp.lgov.hu/gazd-szakadat/APPS/etriusz-v3/php/cella_kaszper_atemeles_megjelenito.php?==VGBjNQZyEJCyumZjpwMsA1HzRGCv12oa91puEKngSzrmy2nsgJM0WKMzNGCmIUpcE3nyEapyMPZjNGB9xaWjNQZl0QrzHQZ1ZGCxyJMfyzMzVGBjNQZyEJCyumZjpwMsA1H274p1==','',880,660);setEnableTimer(100);"/>
    <hyperlink ref="D13" r:id="rId16" display="javascript:startnewwin('https://gazd-a-20.asp.lgov.hu/gazd-szakadat/APPS/etriusz-v3/php/cella_kaszper_atemeles_megjelenito.php?==ZGMuImZkRJC2pGMkZGZsA1HzRGCv12oa91puEKngSzrmy2nsgJM0WKMzNGCmIUpcE3nyEapyMPZjNGB9xaWjNQZm0QrzHQZ1ZGCxyJMfyzMzZGMuImZkRJC2pGMkZGZsA1Hs86s1==','',880,660);setEnableTimer(100);"/>
    <hyperlink ref="E13" r:id="rId17" display="javascript:startnewwin('https://gazd-a-20.asp.lgov.hu/gazd-szakadat/APPS/etriusz-v3/php/cella_osszesito_megjelenito_2.php?==HJZ3VGMmtGCzEQAyEwAsA1HzNGCmIUpcE3nyEapyMPZjNGB9xaWjNQZ00QrzHQZ1ZGCxyJMfyzMzHJZ3VGMmtGCzEQAyEwAsA1H241q1==','',880,660);setEnableTimer(100);"/>
    <hyperlink ref="C14" r:id="rId18" display="javascript:startnewwin('https://gazd-a-20.asp.lgov.hu/gazd-szakadat/APPS/etriusz-v3/php/cella_osszesito_megjelenito_2.php?=jRGM0VzZw1mZ5DTAjxmKGAyWj0mp1OKn0gJM0WKMzNQZjNGZ9xaWjNQZl0QrzHQZ1ZGCxyJMfyzMzNGZyEwLlZJCmxQM0NGBsA1Hr9711=','',880,660);setEnableTimer(100);"/>
    <hyperlink ref="D14" r:id="rId19" display="javascript:startnewwin('https://gazd-a-20.asp.lgov.hu/gazd-szakadat/APPS/etriusz-v3/php/cella_osszesito_megjelenito_2.php?=wSQZvSQM40GA5pmLzAmKGAyWj0mp1OKn0gJM0WKMzNQZjNGZ9xaWjNQZm0QrzHQZ1ZGCxyJMfyzMzZJZjVJZxuGC1xmAwM2ZsA1H4p1r1=','',880,660);setEnableTimer(100);"/>
    <hyperlink ref="E14" r:id="rId20" display="javascript:startnewwin('https://gazd-a-20.asp.lgov.hu/gazd-szakadat/APPS/etriusz-v3/php/cella_osszesito_megjelenito_2.php?=3VGL1LGZj0GMvMQMmDmKGAyWj0mp1OKn0gJM0WKMzNQZjNGZ9xaWjNQZ00QrzHQZ1ZGCxyJMfyzMzpwZuIwAkNGCyWzAxAQAsA1H5p451=','',880,660);setEnableTimer(100);"/>
    <hyperlink ref="E15" r:id="rId21" display="javascript:startnewwin('https://gazd-a-20.asp.lgov.hu/gazd-szakadat/APPS/etriusz-v3/php/cella_osszesito_megjelenito_2.php?=3DGMvW2Lm0wAzqmAjLmKGAyWj0mp1OKn0gJM0WKMzNQZjRGZ9xaWjNQZ00QrzHQZ1ZGCxyJMfyzMzpQAyWzLwAGC2L2A3NwAsA1Hr6491=','',880,660);setEnableTimer(100);"/>
    <hyperlink ref="E16" r:id="rId22" display="javascript:startnewwin('https://gazd-a-20.asp.lgov.hu/gazd-szakadat/APPS/etriusz-v3/php/cella_osszesito_megjelenito_2.php?=3pmAwOGB00GAuWTZyM2KGAyWj0mp1OKn0gJM0WKMzNQZjVGZ9xaWjNQZ00QrzHQZ1ZGCxyJMfyzMzpmA3ZTZ5DGC1RzLjHzMsA1H2snq1=','',880,660);setEnableTimer(100);"/>
    <hyperlink ref="C17" r:id="rId23" display="javascript:startnewwin('https://gazd-a-20.asp.lgov.hu/gazd-szakadat/APPS/etriusz-v3/php/cella_kaszper_atemeles_megjelenito.php?=kZ2ZvAGZm0QBmVmLmL2KGAyWk0wLg92MsAKL0yJouc3pcg2KeITqlIzWj0mp1OKn0gJM0WKMzNQZjZGZ9xaWjNQZl0QrzHQZ1ZGCxyJMfyzMzRmLmV2ZkZGC4ZwZwAwMsA1H278p1=','',880,660);setEnableTimer(100);"/>
    <hyperlink ref="D17" r:id="rId24" display="javascript:startnewwin('https://gazd-a-20.asp.lgov.hu/gazd-szakadat/APPS/etriusz-v3/php/cella_kaszper_atemeles_megjelenito.php?=kZ2ZvAGZm0QBmVmLmL2KGAyWk0wLg92MsAKL0yJouc3pcg2KeITqlIzWj0mp1OKn0gJM0WKMzNQZjZGZ9xaWjNQZm0QrzHQZ1ZGCxyJMfyzMzRmLmV2ZkZGC4ZwZwAwMsA1H7nps1=','',880,660);setEnableTimer(100);"/>
    <hyperlink ref="E17" r:id="rId25" display="javascript:startnewwin('https://gazd-a-20.asp.lgov.hu/gazd-szakadat/APPS/etriusz-v3/php/cella_osszesito_megjelenito_2.php?=3VGByMGZl0QM4VzAkV2KGAyWj0mp1OKn0gJM0WKMzNQZjZGZ9xaWjNQZ00QrzHQZ1ZGCxyJMfyzMzpwZ5HzAkVGCxuwL2RwLsA1Hnp1o1=','',880,660);setEnableTimer(100);"/>
    <hyperlink ref="C18" r:id="rId26" display="javascript:startnewwin('https://gazd-a-20.asp.lgov.hu/gazd-szakadat/APPS/etriusz-v3/php/cella_kaszper_atemeles_megjelenito.php?=mLJZvAQBk0GAzAQZvqmKGAyWk0wLg92MsAKL0yJouc3pcg2KeITqlIzWj0mp1OKn0gJM0WKMzNQZjDGZ9xaWjNQZl0QrzHQZ1ZGCxyJMfyzMzZwMkV2Z4RGC1L2ZjV2AsA1Hp25n1=','',880,660);setEnableTimer(100);"/>
    <hyperlink ref="D18" r:id="rId27" display="javascript:startnewwin('https://gazd-a-20.asp.lgov.hu/gazd-szakadat/APPS/etriusz-v3/php/cella_kaszper_atemeles_megjelenito.php?=mLJZvAQBk0GAzAQZvqmKGAyWk0wLg92MsAKL0yJouc3pcg2KeITqlIzWj0mp1OKn0gJM0WKMzNQZjDGZ9xaWjNQZm0QrzHQZ1ZGCxyJMfyzMzZwMkV2Z4RGC1L2ZjV2AsA1H37311=','',880,660);setEnableTimer(100);"/>
    <hyperlink ref="E18" r:id="rId28" display="javascript:startnewwin('https://gazd-a-20.asp.lgov.hu/gazd-szakadat/APPS/etriusz-v3/php/cella_osszesito_megjelenito_2.php?=ySGLlLzLw1GB4xGMuWmKGAyWj0mp1OKn0gJM0WKMzNQZjDGZ9xaWjNQZ00QrzHQZ1ZGCxyJMfyzMzHJZuWwMvAJC5tGBySzZsA1H218s1=','',880,660);setEnableTimer(100);"/>
    <hyperlink ref="C19" r:id="rId29" display="javascript:startnewwin('https://gazd-a-20.asp.lgov.hu/gazd-szakadat/APPS/etriusz-v3/php/cella_osszesito_megjelenito_2.php?=lDGB1NmZ10GA2LmAlpmKGAyWj0mp1OKn0gJM0WKMzNQZjHGZ9xaWjNQZl0QrzHQZ1ZGCxyJMfyzMzVQA5HQZmHGC1LwA3VmAsA1H74r61=','',880,660);setEnableTimer(100);"/>
    <hyperlink ref="D19" r:id="rId30" display="javascript:startnewwin('https://gazd-a-20.asp.lgov.hu/gazd-szakadat/APPS/etriusz-v3/php/cella_osszesito_megjelenito_2.php?=xWzL1DTA30GBkDJAkH2KGAyWj0mp1OKn0gJM0WKMzNQZjHGZ9xaWjNQZm0QrzHQZ1ZGCxyJMfyzMzDzLvIQM0pGC5RQM1RGMsA1Hn7rq1=','',880,660);setEnableTimer(100);"/>
    <hyperlink ref="E19" r:id="rId31" display="javascript:startnewwin('https://gazd-a-20.asp.lgov.hu/gazd-szakadat/APPS/etriusz-v3/php/cella_osszesito_megjelenito_2.php?=zAwZzS2A40QMxM2AlDmKGAyWj0mp1OKn0gJM0WKMzNQZjHGZ9xaWjNQZ00QrzHQZ1ZGCxyJMfyzMzL2ZlLJL3tGCxEzM3VQAsA1Ho78n1=','',880,660);setEnableTimer(100);"/>
    <hyperlink ref="E20" r:id="rId32" display="javascript:startnewwin('https://gazd-a-20.asp.lgov.hu/gazd-szakadat/APPS/etriusz-v3/php/cella_osszesito_megjelenito_2.php?=mDwMlDGZz1QZ3VmAuAmKGAyWj0mp1OKn0gJM0WKMzNQZjLGZ9xaWjNQZ00QrzHQZ1ZGCxyJMfyzMzZQAzWQAkLJCjpwZ3R2ZsA1H9qro1=','',880,660);setEnableTimer(100);"/>
    <hyperlink ref="E21" r:id="rId33" display="javascript:startnewwin('https://gazd-a-20.asp.lgov.hu/gazd-szakadat/APPS/etriusz-v3/php/cella_osszesito_megjelenito_2.php?=zyQAyWTMu1QA4DzLjxmKGAyWj0mp1OKn0gJM0WKMzNQZjpGZ9xaWjNQZ00QrzHQZ1ZGCxyJMfyzMzLJB0HzLxSJC0tQMvOGBsA1H7p3o1=','',880,660);setEnableTimer(100);"/>
    <hyperlink ref="C22" r:id="rId34" display="javascript:startnewwin('https://gazd-a-20.asp.lgov.hu/gazd-szakadat/APPS/etriusz-v3/php/cella_kaszper_atemeles_megjelenito.php?=2twLmHQAm0mZ1xGBxMmKGAyWk0wLg92MsAKL0yJouc3pcg2KeITqlIzWj0mp1OKn0gJM0WKMzNQZjtGZ9xaWjNQZl0QrzHQZ1ZGCxyJMfyzMzLQBvAGA0ZGCmHGB5DzAsA1H43411=','',880,660);setEnableTimer(100);"/>
    <hyperlink ref="D22" r:id="rId35" display="javascript:startnewwin('https://gazd-a-20.asp.lgov.hu/gazd-szakadat/APPS/etriusz-v3/php/cella_kaszper_atemeles_megjelenito.php?=2twLmHQAm0mZ1xGBxMmKGAyWk0wLg92MsAKL0yJouc3pcg2KeITqlIzWj0mp1OKn0gJM0WKMzNQZjtGZ9xaWjNQZm0QrzHQZ1ZGCxyJMfyzMzLQBvAGA0ZGCmHGB5DzAsA1Hssq51=','',880,660);setEnableTimer(100);"/>
    <hyperlink ref="E22" r:id="rId36" display="javascript:startnewwin('https://gazd-a-20.asp.lgov.hu/gazd-szakadat/APPS/etriusz-v3/php/cella_osszesito_megjelenito_2.php?=xOwAuywZ10QAvEmL3D2KGAyWj0mp1OKn0gJM0WKMzNQZjtGZ9xaWjNQZ00QrzHQZ1ZGCxyJMfyzMzDTZ2RJBlHGC0VTAwqQMsA1H90s11=','',880,660);setEnableTimer(100);"/>
    <hyperlink ref="C23" r:id="rId37" display="javascript:startnewwin('https://gazd-a-20.asp.lgov.hu/gazd-szakadat/APPS/etriusz-v3/php/cella_kaszper_atemeles_megjelenito.php?=kLJZ1HGBy1QA0xGBmHmKGAyWk0wLg92MsAKL0yJouc3pcg2KeITqlIzWj0mp1OKn0gJM0WKMzNQZjxGZ9xaWjNQZl0QrzHQZ1ZGCxyJMfyzMzRwMkHGA5HJC0DGB5ZGAsA1H38931=','',880,660);setEnableTimer(100);"/>
    <hyperlink ref="D23" r:id="rId38" display="javascript:startnewwin('https://gazd-a-20.asp.lgov.hu/gazd-szakadat/APPS/etriusz-v3/php/cella_kaszper_atemeles_megjelenito.php?=5RQBlVJAw1GBuIzMjtmKGAyWk0wLg92MsAKL0yJouc3pcg2KeITqlIzWj0mp1OKn0gJM0WKMzNQZjxGZ9xaWjNQZm0QrzHQZ1ZGCxyJMfyzMzxGZ4VwL1ZJC5RJMzOQBsA1H27441=','',880,660);setEnableTimer(100);"/>
    <hyperlink ref="E23" r:id="rId39" display="javascript:startnewwin('https://gazd-a-20.asp.lgov.hu/gazd-szakadat/APPS/etriusz-v3/php/cella_osszesito_megjelenito_2.php?=kpwZwAQA50wA1LzMkR2KGAyWj0mp1OKn0gJM0WKMzNQZjxGZ9xaWjNQZ00QrzHQZ1ZGCxyJMfyzMzRmAlZ2Z0xGC2HwMzSGLsA1H3r851=','',880,660);setEnableTimer(100);"/>
    <hyperlink ref="C24" r:id="rId40" display="javascript:startnewwin('https://gazd-a-20.asp.lgov.hu/gazd-szakadat/APPS/etriusz-v3/php/cella_osszesito_megjelenito_2.php?=lpGMvMQZx1mLjHJMjHmKGAyWj0mp1OKn0gJM0WKMzNQZjNwZ9xaWjNQZl0QrzHQZ1ZGCxyJMfyzMzVmAyWzAjDJCwOGMyOGAsA1Hnp421=','',880,660);setEnableTimer(100);"/>
    <hyperlink ref="D24" r:id="rId41" display="javascript:startnewwin('https://gazd-a-20.asp.lgov.hu/gazd-szakadat/APPS/etriusz-v3/php/cella_osszesito_megjelenito_2.php?=uITB1LTBw1QZjD2L4DmKGAyWj0mp1OKn0gJM0WKMzNQZjNwZ9xaWjNQZm0QrzHQZ1ZGCxyJMfyzMzRJM4HwM4ZJCjNQMwuQAsA1H31rr1=','',880,660);setEnableTimer(100);"/>
    <hyperlink ref="E24" r:id="rId42" display="javascript:startnewwin('https://gazd-a-20.asp.lgov.hu/gazd-szakadat/APPS/etriusz-v3/php/cella_osszesito_megjelenito_2.php?=yImZkZmZv1GB3DmZuWmKGAyWj0mp1OKn0gJM0WKMzNQZjNwZ9xaWjNQZ00QrzHQZ1ZGCxyJMfyzMzHJAmRmZmVJC5pQAmRzZsA1Hr4411=','',880,660);setEnableTimer(100);"/>
    <hyperlink ref="C25" r:id="rId43" display="javascript:startnewwin('https://gazd-a-20.asp.lgov.hu/gazd-szakadat/APPS/etriusz-v3/php/cella_osszesito_megjelenito_2.php?=vIGMwMGAx1wZ4LQB5H2KGAyWj0mp1OKn0gJM0WKMzNQZjRwZ9xaWjNQZl0QrzHQZ1ZGCxyJMfyzMzVJAyAzA1DJCltwA4xGMsA1H34sq1=','',880,660);setEnableTimer(100);"/>
    <hyperlink ref="D25" r:id="rId44" display="javascript:startnewwin('https://gazd-a-20.asp.lgov.hu/gazd-szakadat/APPS/etriusz-v3/php/cella_osszesito_megjelenito_2.php?=3HGMktmA10wMmtmZlpmKGAyWj0mp1OKn0gJM0WKMzNQZjRwZ9xaWjNQZm0QrzHQZ1ZGCxyJMfyzMzpGAySQB3HGCzAQBmVmAsA1Hn7o81=','',880,660);setEnableTimer(100);"/>
    <hyperlink ref="E25" r:id="rId45" display="javascript:startnewwin('https://gazd-a-20.asp.lgov.hu/gazd-szakadat/APPS/etriusz-v3/php/cella_osszesito_megjelenito_2.php?=2HGZvATBz1QA4LTBkDmKGAyWj0mp1OKn0gJM0WKMzNQZjRwZ9xaWjNQZ00QrzHQZ1ZGCxyJMfyzMzLGAkV2L4LJC0twM4RQAsA1Hr6p31=','',880,660);setEnableTimer(100);"/>
    <hyperlink ref="C26" r:id="rId46" display="javascript:startnewwin('https://gazd-a-20.asp.lgov.hu/gazd-szakadat/APPS/etriusz-v3/php/cella_kaszper_atemeles_megjelenito.php?=4ZJMmLTZ50GB1RTAwymKGAyWk0wLg92MsAKL0yJouc3pcg2KeITqlIzWj0mp1OKn0gJM0WKMzNQZjVwZ9xaWjNQZl0QrzHQZ1ZGCxyJMfyzMztmLyAwMjxGC5HGL0ZJBsA1H04qs1=','',880,660);setEnableTimer(100);"/>
    <hyperlink ref="D26" r:id="rId47" display="javascript:startnewwin('https://gazd-a-20.asp.lgov.hu/gazd-szakadat/APPS/etriusz-v3/php/cella_kaszper_atemeles_megjelenito.php?=0twAjpGAw1GZuAmZmHmKGAyWk0wLg92MsAKL0yJouc3pcg2KeITqlIzWj0mp1OKn0gJM0WKMzNQZjVwZ9xaWjNQZm0QrzHQZ1ZGCxyJMfyzMzDQB2NmA1ZJCkR2ZmZGAsA1H5rnr1=','',880,660);setEnableTimer(100);"/>
    <hyperlink ref="E26" r:id="rId48" display="javascript:startnewwin('https://gazd-a-20.asp.lgov.hu/gazd-szakadat/APPS/etriusz-v3/php/cella_osszesito_megjelenito_2.php?=lHGZwImLm0QB4D2A5xmKGAyWj0mp1OKn0gJM0WKMzNQZjVwZ9xaWjNQZ00QrzHQZ1ZGCxyJMfyzMzVGAkZJAwAGC4tQM3xGBsA1H92p01=','',880,660);setEnableTimer(100);"/>
    <hyperlink ref="C27" r:id="rId49" display="javascript:startnewwin('https://gazd-a-20.asp.lgov.hu/gazd-szakadat/APPS/etriusz-v3/php/cella_kaszper_atemeles_megjelenito.php?=3RwLkVQAk0GAuumA2L2KGAyWk0wLg92MsAKL0yJouc3pcg2KeITqlIzWj0mp1OKn0gJM0WKMzNQZjZwZ9xaWjNQZl0QrzHQZ1ZGCxyJMfyzMzpGZvSwZ0RGC1RTB3LwMsA1H914q1=','',880,660);setEnableTimer(100);"/>
    <hyperlink ref="D27" r:id="rId50" display="javascript:startnewwin('https://gazd-a-20.asp.lgov.hu/gazd-szakadat/APPS/etriusz-v3/php/cella_kaszper_atemeles_megjelenito.php?=2ZzAltwMj0GMzAwM1NmKGAyWk0wLg92MsAKL0yJouc3pcg2KeITqlIzWj0mp1OKn0gJM0WKMzNQZjZwZ9xaWjNQZm0QrzHQZ1ZGCxyJMfyzMzLmL2VQBzOGCyM2ZzIQZsA1Ho2sr1=','',880,660);setEnableTimer(100);"/>
    <hyperlink ref="E27" r:id="rId51" display="javascript:startnewwin('https://gazd-a-20.asp.lgov.hu/gazd-szakadat/APPS/etriusz-v3/php/cella_osszesito_megjelenito_2.php?=wymAvWwZy1QZ4L2L0HmKGAyWj0mp1OKn0gJM0WKMzNQZjZwZ9xaWjNQZ00QrzHQZ1ZGCxyJMfyzMzZJB3VzZlHJCjtwMwEGAsA1Honp81=','',880,660);setEnableTimer(100);"/>
    <hyperlink ref="C28" r:id="rId52" display="javascript:startnewwin('https://gazd-a-20.asp.lgov.hu/gazd-szakadat/APPS/etriusz-v3/php/cella_kaszper_atemeles_megjelenito.php?=wqwM5RQAv1mLkNGA2Z2KGAyWk0wLg92MsAKL0yJouc3pcg2KeITqlIzWj0mp1OKn0gJM0WKMzNQZjDwZ9xaWjNQZl0QrzHQZ1ZGCxyJMfyzMzZ2AzyGZ0VJCwSQZ1LmLsA1H57621=','',880,660);setEnableTimer(100);"/>
    <hyperlink ref="D28" r:id="rId53" display="javascript:startnewwin('https://gazd-a-20.asp.lgov.hu/gazd-szakadat/APPS/etriusz-v3/php/cella_kaszper_atemeles_megjelenito.php?=wqmLkHJBx1mAuM2LwOmKGAyWk0wLg92MsAKL0yJouc3pcg2KeITqlIzWj0mp1OKn0gJM0WKMzNQZjDwZ9xaWjNQZm0QrzHQZ1ZGCxyJMfyzMzZ2AwSGM5DJC3RzMwATZsA1H7o911=','',880,660);setEnableTimer(100);"/>
    <hyperlink ref="E28" r:id="rId54" display="javascript:startnewwin('https://gazd-a-20.asp.lgov.hu/gazd-szakadat/APPS/etriusz-v3/php/cella_osszesito_megjelenito_2.php?=4pGA1ZwAj0GZ2RwA3V2KGAyWj0mp1OKn0gJM0WKMzNQZjDwZ9xaWjNQZ00QrzHQZ1ZGCxyJMfyzMztmA1HmZ2NGCkLGZ2pwLsA1Hn4o71=','',880,660);setEnableTimer(100);"/>
    <hyperlink ref="C29" r:id="rId55" display="javascript:startnewwin('https://gazd-a-20.asp.lgov.hu/gazd-szakadat/APPS/etriusz-v3/php/cella_kaszper_atemeles_megjelenito.php?=5xwZmLmL20GZuMJZuImKGAyWk0wLg92MsAKL0yJouc3pcg2KeITqlIzWj0mp1OKn0gJM0WKMzNQZjHwZ9xaWjNQZl0QrzHQZ1ZGCxyJMfyzMzxGBlZwAwMGCkRzMkRJAsA1Hq1on1=','',880,660);setEnableTimer(100);"/>
    <hyperlink ref="D29" r:id="rId56" display="javascript:startnewwin('https://gazd-a-20.asp.lgov.hu/gazd-szakadat/APPS/etriusz-v3/php/cella_kaszper_atemeles_megjelenito.php?=kxwMwAwM30QM2HTZ3DmKGAyWk0wLg92MsAKL0yJouc3pcg2KeITqlIzWj0mp1OKn0gJM0WKMzNQZjHwZ9xaWjNQZm0QrzHQZ1ZGCxyJMfyzMzRGBzA2ZzqGCxMGMjpQAsA1H3s401=','',880,660);setEnableTimer(100);"/>
    <hyperlink ref="E29" r:id="rId57" display="javascript:startnewwin('https://gazd-a-20.asp.lgov.hu/gazd-szakadat/APPS/etriusz-v3/php/cella_osszesito_megjelenito_2.php?=3LJBmHQBx1mLzEGMlHmKGAyWj0mp1OKn0gJM0WKMzNQZjHwZ9xaWjNQZ00QrzHQZ1ZGCxyJMfyzMzpwM5ZGA4DJCwMTAyWGAsA1Hrppn1=','',880,660);setEnableTimer(100);"/>
    <hyperlink ref="C30" r:id="rId58" display="javascript:startnewwin('https://gazd-a-20.asp.lgov.hu/gazd-szakadat/APPS/etriusz-v3/php/cella_osszesito_megjelenito_2.php?=vI2Z1LTA30mL1xmZ0V2KGAyWj0mp1OKn0gJM0WKMzNQZjLwZ9xaWjNQZl0QrzHQZ1ZGCxyJMfyzMzVJMmHwM0pGCwIGBmDwLsA1Ho8861=','',880,660);setEnableTimer(100);"/>
    <hyperlink ref="D30" r:id="rId59" display="javascript:startnewwin('https://gazd-a-20.asp.lgov.hu/gazd-szakadat/APPS/etriusz-v3/php/cella_osszesito_megjelenito_2.php?=jLQM3RwA50mZmZTZwumKGAyWj0mp1OKn0gJM0WKMzNQZjLwZ9xaWjNQZm0QrzHQZ1ZGCxyJMfyzMzNwAxqGZ2xGCmZmLjZTBsA1H97o71=','',880,660);setEnableTimer(100);"/>
    <hyperlink ref="E30" r:id="rId60" display="javascript:startnewwin('https://gazd-a-20.asp.lgov.hu/gazd-szakadat/APPS/etriusz-v3/php/cella_osszesito_megjelenito_2.php?=yEJBmRwMv1mZmRGB0DmKGAyWj0mp1OKn0gJM0WKMzNQZjLwZ9xaWjNQZ00QrzHQZ1ZGCxyJMfyzMzHTM5ZGZzWJCmZGZ5DQAsA1H02121=','',880,660);setEnableTimer(100);"/>
    <hyperlink ref="C31" r:id="rId61" display="javascript:startnewwin('https://gazd-a-20.asp.lgov.hu/gazd-szakadat/APPS/etriusz-v3/php/cella_kaszper_atemeles_megjelenito.php?=1ZTB5DzA20wM1DJZmNmKGAyWk0wLg92MsAKL0yJouc3pcg2KeITqlIzWj0mp1OKn0gJM0WKMzNQZjpwZ9xaWjNQZl0QrzHQZ1ZGCxyJMfyzMzHmL4xQM2LGCzIQMkZQZsA1Hnn9s1=','',880,660);setEnableTimer(100);"/>
    <hyperlink ref="D31" r:id="rId62" display="javascript:startnewwin('https://gazd-a-20.asp.lgov.hu/gazd-szakadat/APPS/etriusz-v3/php/cella_kaszper_atemeles_megjelenito.php?=2NGMwMJA30QZxAmZvW2KGAyWk0wLg92MsAKL0yJouc3pcg2KeITqlIzWj0mp1OKn0gJM0WKMzNQZjpwZ9xaWjNQZm0QrzHQZ1ZGCxyJMfyzMzLQZyAzM1pGCjD2ZmVzLsA1Hs0081=','',880,660);setEnableTimer(100);"/>
    <hyperlink ref="E31" r:id="rId63" display="javascript:startnewwin('https://gazd-a-20.asp.lgov.hu/gazd-szakadat/APPS/etriusz-v3/php/cella_osszesito_megjelenito_2.php?=1xwLlVQZ50wZvuGAmZmKGAyWj0mp1OKn0gJM0WKMzNQZjpwZ9xaWjNQZ00QrzHQZ1ZGCxyJMfyzMzHGBvWwZjxGClVTB1ZmZsA1H7n491=','',880,660);setEnableTimer(100);"/>
    <hyperlink ref="C32" r:id="rId64" display="javascript:startnewwin('https://gazd-a-20.asp.lgov.hu/gazd-szakadat/APPS/etriusz-v3/php/cella_kaszper_atemeles_megjelenito.php?=3ZQZyW2Zw1mLuWwZ1LmKGAyWk0wLg92MsAKL0yJouc3pcg2KeITqlIzWj0mp1OKn0gJM0WKMzNQZjtwZ9xaWjNQZl0QrzHQZ1ZGCxyJMfyzMzpmZjHzLmZJCwSzZlHwAsA1H829n1=','',880,660);setEnableTimer(100);"/>
    <hyperlink ref="D32" r:id="rId65" display="javascript:startnewwin('https://gazd-a-20.asp.lgov.hu/gazd-szakadat/APPS/etriusz-v3/php/cella_kaszper_atemeles_megjelenito.php?=4twAwyGAv1GB2pQBlRmKGAyWk0wLg92MsAKL0yJouc3pcg2KeITqlIzWj0mp1OKn0gJM0WKMzNQZjtwZ9xaWjNQZm0QrzHQZ1ZGCxyJMfyzMztQB2ZJB1VJC5LmA4VGZsA1H66p21=','',880,660);setEnableTimer(100);"/>
    <hyperlink ref="E32" r:id="rId66" display="javascript:startnewwin('https://gazd-a-20.asp.lgov.hu/gazd-szakadat/APPS/etriusz-v3/php/cella_osszesito_megjelenito_2.php?=xMTBlZwAy1mAzSQMmxmKGAyWj0mp1OKn0gJM0WKMzNQZjtwZ9xaWjNQZ00QrzHQZ1ZGCxyJMfyzMzDzM4VmZ2HJC3LJZxAGBsA1Hsos61=','',880,660);setEnableTimer(100);"/>
    <hyperlink ref="C33" r:id="rId67" display="javascript:startnewwin('https://gazd-a-20.asp.lgov.hu/gazd-szakadat/APPS/etriusz-v3/php/cella_kaszper_atemeles_megjelenito.php?=vAGL4LJZy1wMzqwA2ZmKGAyWk0wLg92MsAKL0yJouc3pcg2KeITqlIzWj0mp1OKn0gJM0WKMzNQZjxwZ9xaWjNQZl0QrzHQZ1ZGCxyJMfyzMzV2ZuuwMkHJCzM2A2LmZsA1Hnsrs1=','',880,660);setEnableTimer(100);"/>
    <hyperlink ref="D33" r:id="rId68" display="javascript:startnewwin('https://gazd-a-20.asp.lgov.hu/gazd-szakadat/APPS/etriusz-v3/php/cella_kaszper_atemeles_megjelenito.php?=wImAwIzM50GA3VmL1V2KGAyWk0wLg92MsAKL0yJouc3pcg2KeITqlIzWj0mp1OKn0gJM0WKMzNQZjxwZ9xaWjNQZm0QrzHQZ1ZGCxyJMfyzMzZJA3ZJMzyGC1pwZwIwLsA1Hn8o21=','',880,660);setEnableTimer(100);"/>
    <hyperlink ref="E33" r:id="rId69" display="javascript:startnewwin('https://gazd-a-20.asp.lgov.hu/gazd-szakadat/APPS/etriusz-v3/php/cella_osszesito_megjelenito_2.php?=kHTAxIwLl0GZxAmZmV2KGAyWj0mp1OKn0gJM0WKMzNQZjxwZ9xaWjNQZ00QrzHQZ1ZGCxyJMfyzMzRGM0DJAvWGCkD2ZmZwLsA1H043r1=','',880,660);setEnableTimer(100);"/>
    <hyperlink ref="C34" r:id="rId70" display="javascript:startnewwin('https://gazd-a-20.asp.lgov.hu/gazd-szakadat/APPS/etriusz-v3/php/cella_kaszper_atemeles_megjelenito.php?=jL2A4RJA10GLwAzM1RmKGAyWk0wLg92MsAKL0yJouc3pcg2KeITqlIzWj0mp1OKn0gJM0WKMzNQZjNmZ9xaWjNQZl0QrzHQZ1ZGCxyJMfyzMzNwM3tGL1HGCuA2LzIGZsA1H226r1=','',880,660);setEnableTimer(100);"/>
    <hyperlink ref="D34" r:id="rId71" display="javascript:startnewwin('https://gazd-a-20.asp.lgov.hu/gazd-szakadat/APPS/etriusz-v3/php/cella_kaszper_atemeles_megjelenito.php?=mDwZ0RJZu1GZxqQMktmKGAyWk0wLg92MsAKL0yJouc3pcg2KeITqlIzWj0mp1OKn0gJM0WKMzNQZjNmZ9xaWjNQZm0QrzHQZ1ZGCxyJMfyzMzZQAlDGLkRJCkD2AxSQBsA1Hro9q1=','',880,660);setEnableTimer(100);"/>
    <hyperlink ref="E34" r:id="rId72" display="javascript:startnewwin('https://gazd-a-20.asp.lgov.hu/gazd-szakadat/APPS/etriusz-v3/php/cella_osszesito_megjelenito_2.php?=xywM4HGL00GMvWGL1ZmKGAyWj0mp1OKn0gJM0WKMzNQZjNmZ9xaWjNQZ00QrzHQZ1ZGCxyJMfyzMzDJBzuGAuEGCyWzZuImZsA1Hqs931=','',880,660);setEnableTimer(100);"/>
    <hyperlink ref="C35" r:id="rId73" display="javascript:startnewwin('https://gazd-a-20.asp.lgov.hu/gazd-szakadat/APPS/etriusz-v3/php/cella_kaszper_atemeles_megjelenito.php?=zOGB1xQB30QB0tQAvE2KGAyWk0wLg92MsAKL0yJouc3pcg2KeITqlIzWj0mp1OKn0gJM0WKMzNQZjRmZ9xaWjNQZl0QrzHQZ1ZGCxyJMfyzMzLTZ5HGB4pGC4DQB0VTMsA1Ho2s81=','',880,660);setEnableTimer(100);"/>
    <hyperlink ref="D35" r:id="rId74" display="javascript:startnewwin('https://gazd-a-20.asp.lgov.hu/gazd-szakadat/APPS/etriusz-v3/php/cella_kaszper_atemeles_megjelenito.php?=3VzAuIzAk0mAlHQAyS2KGAyWk0wLg92MsAKL0yJouc3pcg2KeITqlIzWj0mp1OKn0gJM0WKMzNQZjRmZ9xaWjNQZm0QrzHQZ1ZGCxyJMfyzMzpwL2RJM2RGC3VGA0HJLsA1Hn7931=','',880,660);setEnableTimer(100);"/>
    <hyperlink ref="E35" r:id="rId75" display="javascript:startnewwin('https://gazd-a-20.asp.lgov.hu/gazd-szakadat/APPS/etriusz-v3/php/cella_osszesito_megjelenito_2.php?=2xQZjVTM40mAzyQBltmKGAyWj0mp1OKn0gJM0WKMzNQZjRmZ9xaWjNQZ00QrzHQZ1ZGCxyJMfyzMzLGBjNwLxuGC3LJB4VQBsA1Hp8p21=','',880,660);setEnableTimer(100);"/>
    <hyperlink ref="E36" r:id="rId76" display="javascript:startnewwin('https://gazd-a-20.asp.lgov.hu/gazd-szakadat/APPS/etriusz-v3/php/cella_osszesito_megjelenito_2.php?=yITB5VzAw1GZ4RwMzMmKGAyWj0mp1OKn0gJM0WKMzNQZjVmZ9xaWjNQZ00QrzHQZ1ZGCxyJMfyzMzHJM4xwL2ZJCktGZzMzAsA1H79551=','',880,660);setEnableTimer(100);"/>
    <hyperlink ref="E37" r:id="rId77" display="javascript:startnewwin('https://gazd-a-20.asp.lgov.hu/gazd-szakadat/APPS/etriusz-v3/php/cella_osszesito_megjelenito_2.php?=1VTA5ZwZ00wLyOQAlR2KGAyWj0mp1OKn0gJM0WKMzNQZjZmZ9xaWjNQZ00QrzHQZ1ZGCxyJMfyzMzHwL0xmZlDGCvITZ0VGLsA1Hn02p1=','',880,660);setEnableTimer(100);"/>
    <hyperlink ref="E38" r:id="rId78" display="javascript:startnewwin('https://gazd-a-20.asp.lgov.hu/gazd-szakadat/APPS/etriusz-v3/php/cella_osszesito_megjelenito_2.php?=lxmZ4DGBy1mZxqQZjpmKGAyWj0mp1OKn0gJM0WKMzNQZjDmZ9xaWjNQZ00QrzHQZ1ZGCxyJMfyzMzVGBmtQA5HJCmD2AjNmAsA1Hr3p91=','',880,660);setEnableTimer(100);"/>
    <hyperlink ref="C39" r:id="rId79" display="javascript:startnewwin('https://gazd-a-20.asp.lgov.hu/gazd-szakadat/APPS/etriusz-v3/php/cella_osszesito_megjelenito_2.php?=xWGM4HzA30QM2ZTBxqmKGAyWj0mp1OKn0gJM0WKMzNQZjHmZ9xaWjNQZl0QrzHQZ1ZGCxyJMfyzMzDzZyuGM2pGCxMmL4D2AsA1Hoqqr1=','',880,660);setEnableTimer(100);"/>
    <hyperlink ref="D39" r:id="rId80" display="javascript:startnewwin('https://gazd-a-20.asp.lgov.hu/gazd-szakadat/APPS/etriusz-v3/php/cella_osszesito_megjelenito_2.php?=ktQMyEmLy1QZwqGLmpmKGAyWj0mp1OKn0gJM0WKMzNQZjHmZ9xaWjNQZm0QrzHQZ1ZGCxyJMfyzMzRQBxITAwIJCjZ2AuAmAsA1Hqs7s1=','',880,660);setEnableTimer(100);"/>
    <hyperlink ref="E39" r:id="rId81" display="javascript:startnewwin('https://gazd-a-20.asp.lgov.hu/gazd-szakadat/APPS/etriusz-v3/php/cella_osszesito_megjelenito_2.php?=0HJBlZ2Lx1QAwWQA2Z2KGAyWj0mp1OKn0gJM0WKMzNQZjHmZ9xaWjNQZ00QrzHQZ1ZGCxyJMfyzMzDGM5VmLwEJC0ZzZ0LmLsA1H5n7o1=','',880,660);setEnableTimer(100);"/>
    <hyperlink ref="C40" r:id="rId82" display="javascript:startnewwin('https://gazd-a-20.asp.lgov.hu/gazd-szakadat/APPS/etriusz-v3/php/cella_kaszper_atemeles_megjelenito.php?=lDQA5pGA20GAySJLyqmKGAyWk0wLg92MsAKL0yJouc3pcg2KeITqlIzWj0mp1OKn0gJM0WKMzNQZjLmZ9xaWjNQZl0QrzHQZ1ZGCxyJMfyzMzVQA0xmA1LGC1HJLuI2AsA1H8s551=','',880,660);setEnableTimer(100);"/>
    <hyperlink ref="D40" r:id="rId83" display="javascript:startnewwin('https://gazd-a-20.asp.lgov.hu/gazd-szakadat/APPS/etriusz-v3/php/cella_kaszper_atemeles_megjelenito.php?=lDQA5pGA20GAySJLyqmKGAyWk0wLg92MsAKL0yJouc3pcg2KeITqlIzWj0mp1OKn0gJM0WKMzNQZjLmZ9xaWjNQZm0QrzHQZ1ZGCxyJMfyzMzVQA0xmA1LGC1HJLuI2AsA1Hp01o1=','',880,660);setEnableTimer(100);"/>
    <hyperlink ref="E40" r:id="rId84" display="javascript:startnewwin('https://gazd-a-20.asp.lgov.hu/gazd-szakadat/APPS/etriusz-v3/php/cella_osszesito_megjelenito_2.php?=jxwL2V2A10wAmDGAuS2KGAyWj0mp1OKn0gJM0WKMzNQZjLmZ9xaWjNQZ00QrzHQZ1ZGCxyJMfyzMzNGBvMwL3HGC2ZQA1RJLsA1H5q121=','',880,660);setEnableTimer(100);"/>
    <hyperlink ref="E41" r:id="rId85" display="javascript:startnewwin('https://gazd-a-20.asp.lgov.hu/gazd-szakadat/APPS/etriusz-v3/php/cella_osszesito_megjelenito_2.php?=yAGAmpwM40GZ0xQBxM2KGAyWj0mp1OKn0gJM0WKMzNQZjpmZ9xaWjNQZ00QrzHQZ1ZGCxyJMfyzMzH2Z1ZmAzuGCkDGB4DzMsA1Hqq041=','',880,660);setEnableTimer(100);"/>
    <hyperlink ref="E42" r:id="rId86" display="javascript:startnewwin('https://gazd-a-20.asp.lgov.hu/gazd-szakadat/APPS/etriusz-v3/php/cella_osszesito_megjelenito_2.php?=0pmLjVTBx1QZ5DwMlpmKGAyWj0mp1OKn0gJM0WKMzNQZjtmZ9xaWjNQZ00QrzHQZ1ZGCxyJMfyzMzDmAwOwL4DJCjxQAzWmAsA1H6s011=','',880,660);setEnableTimer(100);"/>
    <hyperlink ref="E43" r:id="rId87" display="javascript:startnewwin('https://gazd-a-20.asp.lgov.hu/gazd-szakadat/APPS/etriusz-v3/php/cella_osszesito_megjelenito_2.php?=4HQM5LGAy1QB4RGBmL2KGAyWj0mp1OKn0gJM0WKMzNQZjxmZ9xaWjNQZ00QrzHQZ1ZGCxyJMfyzMztGAxywA1HJC4tGZ5ZwMsA1H34no1=','',880,660);setEnableTimer(100);"/>
    <hyperlink ref="C44" r:id="rId88" display="javascript:startnewwin('https://gazd-a-20.asp.lgov.hu/gazd-szakadat/APPS/etriusz-v3/php/cella_osszesito_megjelenito_2.php?=3LTZ3VJB40QZjDmLvymKGAyWj0mp1OKn0gJM0WKMzNQZjNQA9xaWjNQZl0QrzHQZ1ZGCxyJMfyzMzpwMjpwL5tGCjNQAwWJBsA1Hrn331=','',880,660);setEnableTimer(100);"/>
    <hyperlink ref="D44" r:id="rId89" display="javascript:startnewwin('https://gazd-a-20.asp.lgov.hu/gazd-szakadat/APPS/etriusz-v3/php/cella_osszesito_megjelenito_2.php?=zuGA0HGMv1QMwqGAxqmKGAyWj0mp1OKn0gJM0WKMzNQZjNQA9xaWjNQZm0QrzHQZ1ZGCxyJMfyzMzLTB1DGAyWJCxA2A1D2AsA1H672s1=','',880,660);setEnableTimer(100);"/>
    <hyperlink ref="E44" r:id="rId90" display="javascript:startnewwin('https://gazd-a-20.asp.lgov.hu/gazd-szakadat/APPS/etriusz-v3/php/cella_osszesito_megjelenito_2.php?=0twMjZTAk0QBzSzL5HmKGAyWj0mp1OKn0gJM0WKMzNQZjNQA9xaWjNQZ00QrzHQZ1ZGCxyJMfyzMzDQBzOmL0RGC4LJLvyGAsA1H81s61=','',880,660);setEnableTimer(100);"/>
    <hyperlink ref="C45" r:id="rId91" display="javascript:startnewwin('https://gazd-a-20.asp.lgov.hu/gazd-szakadat/APPS/etriusz-v3/php/cella_osszesito_megjelenito_2.php?=4tQMxOGBv1GMxSTA1R2KGAyWj0mp1OKn0gJM0WKMzNQZjRQA9xaWjNQZl0QrzHQZ1ZGCxyJMfyzMztQBxETZ5VJCyEJL0HGLsA1H4rqp1=','',880,660);setEnableTimer(100);"/>
    <hyperlink ref="D45" r:id="rId92" display="javascript:startnewwin('https://gazd-a-20.asp.lgov.hu/gazd-szakadat/APPS/etriusz-v3/php/cella_osszesito_megjelenito_2.php?=1pGZySmLw1GMyuQA2DmKGAyWj0mp1OKn0gJM0WKMzNQZjRQA9xaWjNQZm0QrzHQZ1ZGCxyJMfyzMzHmAkHJZwAJCyITB0LQAsA1H7rr21=','',880,660);setEnableTimer(100);"/>
    <hyperlink ref="E45" r:id="rId93" display="javascript:startnewwin('https://gazd-a-20.asp.lgov.hu/gazd-szakadat/APPS/etriusz-v3/php/cella_osszesito_megjelenito_2.php?=vMQA3RGL20GLxWmZ3ZmKGAyWj0mp1OKn0gJM0WKMzNQZjRQA9xaWjNQZ00QrzHQZ1ZGCxyJMfyzMzVzA0pGZuMGCuEzZmpmZsA1Hp6sr1=','',880,660);setEnableTimer(100);"/>
    <hyperlink ref="C46" r:id="rId94" display="javascript:startnewwin('https://gazd-a-20.asp.lgov.hu/gazd-szakadat/APPS/etriusz-v3/php/cella_kaszper_atemeles_megjelenito.php?=uWGZ1VTZ00QAwMQMlZ2KGAyWk0wLg92MsAKL0yJouc3pcg2KeITqlIzWj0mp1OKn0gJM0WKMzNQZjVQA9xaWjNQZl0QrzHQZ1ZGCxyJMfyzMzRzZkHwLjDGC0ZzAxWmLsA1Ho5991=','',880,660);setEnableTimer(100);"/>
    <hyperlink ref="D46" r:id="rId95" display="javascript:startnewwin('https://gazd-a-20.asp.lgov.hu/gazd-szakadat/APPS/etriusz-v3/php/cella_kaszper_atemeles_megjelenito.php?=1RzAyuGBy1QBvW2L3H2KGAyWk0wLg92MsAKL0yJouc3pcg2KeITqlIzWj0mp1OKn0gJM0WKMzNQZjVQA9xaWjNQZm0QrzHQZ1ZGCxyJMfyzMzHGL2HTB5HJC4VzLwqGMsA1H274p1=','',880,660);setEnableTimer(100);"/>
    <hyperlink ref="E46" r:id="rId96" display="javascript:startnewwin('https://gazd-a-20.asp.lgov.hu/gazd-szakadat/APPS/etriusz-v3/php/cella_osszesito_megjelenito_2.php?=vS2A4ZmLj0QZ2DGLyqmKGAyWj0mp1OKn0gJM0WKMzNQZjVQA9xaWjNQZ00QrzHQZ1ZGCxyJMfyzMzVJL3tmZwOGCjLQAuI2AsA1H615n1=','',880,660);setEnableTimer(100);"/>
    <hyperlink ref="C47" r:id="rId97" display="javascript:startnewwin('https://gazd-a-20.asp.lgov.hu/gazd-szakadat/APPS/etriusz-v3/php/cella_kaszper_atemeles_megjelenito.php?=lDwLlV2Zx1GLjZJMjtmKGAyWk0wLg92MsAKL0yJouc3pcg2KeITqlIzWj0mp1OKn0gJM0WKMzNQZjZQA9xaWjNQZl0QrzHQZ1ZGCxyJMfyzMzVQAvWwLmDJCuOmLyOQBsA1H02op1=','',880,660);setEnableTimer(100);"/>
    <hyperlink ref="D47" r:id="rId98" display="javascript:startnewwin('https://gazd-a-20.asp.lgov.hu/gazd-szakadat/APPS/etriusz-v3/php/cella_kaszper_atemeles_megjelenito.php?=ltQBjHTMj0wMwMGMxE2KGAyWk0wLg92MsAKL0yJouc3pcg2KeITqlIzWj0mp1OKn0gJM0WKMzNQZjZQA9xaWjNQZm0QrzHQZ1ZGCxyJMfyzMzVQB4NGMxOGCzAzAyETMsA1H936n1=','',880,660);setEnableTimer(100);"/>
    <hyperlink ref="E47" r:id="rId99" display="javascript:startnewwin('https://gazd-a-20.asp.lgov.hu/gazd-szakadat/APPS/etriusz-v3/php/cella_osszesito_megjelenito_2.php?=lRQAyMTMv1QA4R2LyM2KGAyWj0mp1OKn0gJM0WKMzNQZjZQA9xaWjNQZ00QrzHQZ1ZGCxyJMfyzMzVGZ0HzMxWJC0tGLwIzMsA1H245o1=','',880,660);setEnableTimer(100);"/>
    <hyperlink ref="C48" r:id="rId100" display="javascript:startnewwin('https://gazd-a-20.asp.lgov.hu/gazd-szakadat/APPS/etriusz-v3/php/cella_kaszper_atemeles_megjelenito.php?=yWzZyImA30QBvImAuEmKGAyWk0wLg92MsAKL0yJouc3pcg2KeITqlIzWj0mp1OKn0gJM0WKMzNQZjDQA9xaWjNQZl0QrzHQZ1ZGCxyJMfyzMzHzLlHJA3pGC4VJA3RTAsA1H34531=','',880,660);setEnableTimer(100);"/>
    <hyperlink ref="D48" r:id="rId101" display="javascript:startnewwin('https://gazd-a-20.asp.lgov.hu/gazd-szakadat/APPS/etriusz-v3/php/cella_kaszper_atemeles_megjelenito.php?=vOmZyETZv1mZxEmA1RmKGAyWk0wLg92MsAKL0yJouc3pcg2KeITqlIzWj0mp1OKn0gJM0WKMzNQZjDQA9xaWjNQZm0QrzHQZ1ZGCxyJMfyzMzVTZmHTMjVJCmDTA3HGZsA1H7rn61=','',880,660);setEnableTimer(100);"/>
    <hyperlink ref="E48" r:id="rId102" display="javascript:startnewwin('https://gazd-a-20.asp.lgov.hu/gazd-szakadat/APPS/etriusz-v3/php/cella_osszesito_megjelenito_2.php?=3xmZjR2Z50GBxEGZ3Z2KGAyWj0mp1OKn0gJM0WKMzNQZjDQA9xaWjNQZ00QrzHQZ1ZGCxyJMfyzMzpGBmNGLmxGC5DTAkpmLsA1Hp9411=','',880,660);setEnableTimer(100);"/>
    <hyperlink ref="C49" r:id="rId103" display="javascript:startnewwin('https://gazd-a-20.asp.lgov.hu/gazd-szakadat/APPS/etriusz-v3/php/cella_kaszper_atemeles_megjelenito.php?=3D2L3LmZ30mZjHwL4D2KGAyWk0wLg92MsAKL0yJouc3pcg2KeITqlIzWj0mp1OKn0gJM0WKMzNQZjHQA9xaWjNQZl0QrzHQZ1ZGCxyJMfyzMzpQMwqwAmpGCmNGAvuQMsA1H558o1=','',880,660);setEnableTimer(100);"/>
    <hyperlink ref="D49" r:id="rId104" display="javascript:startnewwin('https://gazd-a-20.asp.lgov.hu/gazd-szakadat/APPS/etriusz-v3/php/cella_kaszper_atemeles_megjelenito.php?=3D2L3LmZ30mZjHwL4D2KGAyWk0wLg92MsAKL0yJouc3pcg2KeITqlIzWj0mp1OKn0gJM0WKMzNQZjHQA9xaWjNQZm0QrzHQZ1ZGCxyJMfyzMzpQMwqwAmpGCmNGAvuQMsA1H019o1=','',880,660);setEnableTimer(100);"/>
    <hyperlink ref="E49" r:id="rId105" display="javascript:startnewwin('https://gazd-a-20.asp.lgov.hu/gazd-szakadat/APPS/etriusz-v3/php/cella_osszesito_megjelenito_2.php?=0xGBuAwAm0GZ5xQA3pmKGAyWj0mp1OKn0gJM0WKMzNQZjHQA9xaWjNQZ00QrzHQZ1ZGCxyJMfyzMzDGB5R2Z2ZGCkxGB0pmAsA1Hq1551=','',880,660);setEnableTimer(100);"/>
    <hyperlink ref="C50" r:id="rId106" display="javascript:startnewwin('https://gazd-a-20.asp.lgov.hu/gazd-szakadat/APPS/etriusz-v3/php/cella_osszesito_megjelenito_2.php?=uSJMxEwAk0mLvyGM4ZmKGAyWj0mp1OKn0gJM0WKMzNQZjLQA9xaWjNQZl0QrzHQZ1ZGCxyJMfyzMzRJLyETA2RGCwWJByumZsA1Hp3551=','',880,660);setEnableTimer(100);"/>
    <hyperlink ref="D50" r:id="rId107" display="javascript:startnewwin('https://gazd-a-20.asp.lgov.hu/gazd-szakadat/APPS/etriusz-v3/php/cella_osszesito_megjelenito_2.php?=2H2AuMTAm0wMuIwLzA2KGAyWj0mp1OKn0gJM0WKMzNQZjLQA9xaWjNQZm0QrzHQZ1ZGCxyJMfyzMzLGM3RzM0ZGCzSJAvM2LsA1H21641=','',880,660);setEnableTimer(100);"/>
    <hyperlink ref="E50" r:id="rId108" display="javascript:startnewwin('https://gazd-a-20.asp.lgov.hu/gazd-szakadat/APPS/etriusz-v3/php/cella_osszesito_megjelenito_2.php?=vOGLjLmA00GZyIwZlVmKGAyWj0mp1OKn0gJM0WKMzNQZjLQA9xaWjNQZ00QrzHQZ1ZGCxyJMfyzMzVTZuOwA3DGCkHJAlVwZsA1Hoq4q1=','',880,660);setEnableTimer(100);"/>
    <hyperlink ref="C51" r:id="rId109" display="javascript:startnewwin('https://gazd-a-20.asp.lgov.hu/gazd-szakadat/APPS/etriusz-v3/php/cella_osszesito_megjelenito_2.php?=2DmAzIGZu1wM1LGBvEmKGAyWj0mp1OKn0gJM0WKMzNQZjpQA9xaWjNQZl0QrzHQZ1ZGCxyJMfyzMzLQA3LJAkRJCzIwA5VTAsA1Hs7qp1=','',880,660);setEnableTimer(100);"/>
    <hyperlink ref="D51" r:id="rId110" display="javascript:startnewwin('https://gazd-a-20.asp.lgov.hu/gazd-szakadat/APPS/etriusz-v3/php/cella_osszesito_megjelenito_2.php?=2tmAwEQMk0QAkHQZ1VmKGAyWj0mp1OKn0gJM0WKMzNQZjpQA9xaWjNQZm0QrzHQZ1ZGCxyJMfyzMzLQB3ZTAxSGC0RGAjHwZsA1Hqs421=','',880,660);setEnableTimer(100);"/>
    <hyperlink ref="E51" r:id="rId111" display="javascript:startnewwin('https://gazd-a-20.asp.lgov.hu/gazd-szakadat/APPS/etriusz-v3/php/cella_osszesito_megjelenito_2.php?=3RmAzAJZ20wZySzLlZ2KGAyWj0mp1OKn0gJM0WKMzNQZjpQA9xaWjNQZ00QrzHQZ1ZGCxyJMfyzMzpGZ3L2LkLGClHJLvWmLsA1Hq60q1=','',880,660);setEnableTimer(100);"/>
    <hyperlink ref="C52" r:id="rId112" display="javascript:startnewwin('https://gazd-a-20.asp.lgov.hu/gazd-szakadat/APPS/etriusz-v3/php/cella_kaszper_atemeles_megjelenito.php?=zMQBjZzMl0QB0pwLjpmKGAyWk0wLg92MsAKL0yJouc3pcg2KeITqlIzWj0mp1OKn0gJM0WKMzNQZjtQA9xaWjNQZl0QrzHQZ1ZGCxyJMfyzMzLzA4NmLzWGC4DmAvOmAsA1Hp16p1=','',880,660);setEnableTimer(100);"/>
    <hyperlink ref="D52" r:id="rId113" display="javascript:startnewwin('https://gazd-a-20.asp.lgov.hu/gazd-szakadat/APPS/etriusz-v3/php/cella_kaszper_atemeles_megjelenito.php?=zEQBvI2Al0mZwIQAjZ2KGAyWk0wLg92MsAKL0yJouc3pcg2KeITqlIzWj0mp1OKn0gJM0WKMzNQZjtQA9xaWjNQZm0QrzHQZ1ZGCxyJMfyzMzLTA4VJM3VGCmZJA0NmLsA1H172n1=','',880,660);setEnableTimer(100);"/>
    <hyperlink ref="E52" r:id="rId114" display="javascript:startnewwin('https://gazd-a-20.asp.lgov.hu/gazd-szakadat/APPS/etriusz-v3/php/cella_osszesito_megjelenito_2.php?=lL2L5HTBw1GMjHTAyOmKGAyWj0mp1OKn0gJM0WKMzNQZjtQA9xaWjNQZ00QrzHQZ1ZGCxyJMfyzMzVwMwyGM4ZJCyOGM0HTZsA1H0r791=','',880,660);setEnableTimer(100);"/>
    <hyperlink ref="C53" r:id="rId115" display="javascript:startnewwin('https://gazd-a-20.asp.lgov.hu/gazd-szakadat/APPS/etriusz-v3/php/cella_kaszper_atemeles_megjelenito.php?=vMGB4xwM30mAuMJL5Z2KGAyWk0wLg92MsAKL0yJouc3pcg2KeITqlIzWj0mp1OKn0gJM0WKMzNQZjxQA9xaWjNQZl0QrzHQZ1ZGCxyJMfyzMzVzA5tGBzqGC3RzMuymLsA1H0s651=','',880,660);setEnableTimer(100);"/>
    <hyperlink ref="D53" r:id="rId116" display="javascript:startnewwin('https://gazd-a-20.asp.lgov.hu/gazd-szakadat/APPS/etriusz-v3/php/cella_kaszper_atemeles_megjelenito.php?=zqGZuEQZw1QBkZ2L4NmKGAyWk0wLg92MsAKL0yJouc3pcg2KeITqlIzWj0mp1OKn0gJM0WKMzNQZjxQA9xaWjNQZm0QrzHQZ1ZGCxyJMfyzMzL2AkRTAjZJC4RmLwuQZsA1H0p881=','',880,660);setEnableTimer(100);"/>
    <hyperlink ref="E53" r:id="rId117" display="javascript:startnewwin('https://gazd-a-20.asp.lgov.hu/gazd-szakadat/APPS/etriusz-v3/php/cella_osszesito_megjelenito_2.php?=1LJZkxQBj0wA2LQBuS2KGAyWj0mp1OKn0gJM0WKMzNQZjxQA9xaWjNQZ00QrzHQZ1ZGCxyJMfyzMzHwMkRGB4NGC2LwA4RJLsA1H8o1p1=','',880,660);setEnableTimer(100);"/>
    <hyperlink ref="C54" r:id="rId118" display="javascript:startnewwin('https://gazd-a-20.asp.lgov.hu/gazd-szakadat/APPS/etriusz-v3/php/cella_kaszper_atemeles_megjelenito.php?=3VGB5twL40QMwIQZlHmKGAyWk0wLg92MsAKL0yJouc3pcg2KeITqlIzWj0mp1OKn0gJM0WKMzNQZjNGA9xaWjNQZl0QrzHQZ1ZGCxyJMfyzMzpwZ5xQBvuGCxAJAjVGAsA1H03p21=','',880,660);setEnableTimer(100);"/>
    <hyperlink ref="D54" r:id="rId119" display="javascript:startnewwin('https://gazd-a-20.asp.lgov.hu/gazd-szakadat/APPS/etriusz-v3/php/cella_kaszper_atemeles_megjelenito.php?=3VGB5twL40QMwIQZlHmKGAyWk0wLg92MsAKL0yJouc3pcg2KeITqlIzWj0mp1OKn0gJM0WKMzNQZjNGA9xaWjNQZm0QrzHQZ1ZGCxyJMfyzMzpwZ5xQBvuGCxAJAjVGAsA1H8o3r1=','',880,660);setEnableTimer(100);"/>
    <hyperlink ref="E54" r:id="rId120" display="javascript:startnewwin('https://gazd-a-20.asp.lgov.hu/gazd-szakadat/APPS/etriusz-v3/php/cella_osszesito_megjelenito_2.php?=uyGLwImLu1GL2LJB3ZmKGAyWj0mp1OKn0gJM0WKMzNQZjNGA9xaWjNQZ00QrzHQZ1ZGCxyJMfyzMzRJBuAJAwSJCuMwM5pmZsA1H2no21=','',880,660);setEnableTimer(100);"/>
    <hyperlink ref="C55" r:id="rId121" display="javascript:startnewwin('https://gazd-a-20.asp.lgov.hu/gazd-szakadat/APPS/etriusz-v3/php/cella_kaszper_atemeles_megjelenito.php?=1RJL5xQZ10wMvMJM2H2KGAyWk0wLg92MsAKL0yJouc3pcg2KeITqlIzWj0mp1OKn0gJM0WKMzNQZjRGA9xaWjNQZl0QrzHQZ1ZGCxyJMfyzMzHGLuyGBjHGCzWzMyMGMsA1H501r1=','',880,660);setEnableTimer(100);"/>
    <hyperlink ref="D55" r:id="rId122" display="javascript:startnewwin('https://gazd-a-20.asp.lgov.hu/gazd-szakadat/APPS/etriusz-v3/php/cella_kaszper_atemeles_megjelenito.php?=wWQZ4DwM40GBjH2LktmKGAyWk0wLg92MsAKL0yJouc3pcg2KeITqlIzWj0mp1OKn0gJM0WKMzNQZjRGA9xaWjNQZm0QrzHQZ1ZGCxyJMfyzMzZzZjtQAzuGC5NGMwSQBsA1Hp48r1=','',880,660);setEnableTimer(100);"/>
    <hyperlink ref="E55" r:id="rId123" display="javascript:startnewwin('https://gazd-a-20.asp.lgov.hu/gazd-szakadat/APPS/etriusz-v3/php/cella_osszesito_megjelenito_2.php?=zM2A5VGZ40GLlLQM0tmKGAyWj0mp1OKn0gJM0WKMzNQZjRGA9xaWjNQZ00QrzHQZ1ZGCxyJMfyzMzLzM3xwZktGCuWwAxEQBsA1H21po1=','',880,660);setEnableTimer(100);"/>
    <hyperlink ref="C56" r:id="rId124" display="javascript:startnewwin('https://gazd-a-20.asp.lgov.hu/gazd-szakadat/APPS/etriusz-v3/php/cella_kaszper_atemeles_megjelenito.php?=wW2LvWzZj0QAuAJMlV2KGAyWk0wLg92MsAKL0yJouc3pcg2KeITqlIzWj0mp1OKn0gJM0WKMzNQZjVGA9xaWjNQZl0QrzHQZ1ZGCxyJMfyzMzZzLwWzLlNGC0R2LyWwLsA1H7r841=','',880,660);setEnableTimer(100);"/>
    <hyperlink ref="D56" r:id="rId125" display="javascript:startnewwin('https://gazd-a-20.asp.lgov.hu/gazd-szakadat/APPS/etriusz-v3/php/cella_kaszper_atemeles_megjelenito.php?=kVwL4ZzAu1GL2pQM4RmKGAyWk0wLg92MsAKL0yJouc3pcg2KeITqlIzWj0mp1OKn0gJM0WKMzNQZjVGA9xaWjNQZm0QrzHQZ1ZGCxyJMfyzMzRwZvumL2RJCuMmAxuGZsA1Hn6801=','',880,660);setEnableTimer(100);"/>
    <hyperlink ref="E56" r:id="rId126" display="javascript:startnewwin('https://gazd-a-20.asp.lgov.hu/gazd-szakadat/APPS/etriusz-v3/php/cella_osszesito_megjelenito_2.php?=3tQMyymAw1QZ3ZQZvSmKGAyWj0mp1OKn0gJM0WKMzNQZjVGA9xaWjNQZ00QrzHQZ1ZGCxyJMfyzMzpQBxIJB3ZJCjpmZjVJZsA1H28821=','',880,660);setEnableTimer(100);"/>
    <hyperlink ref="E57" r:id="rId127" display="javascript:startnewwin('https://gazd-a-20.asp.lgov.hu/gazd-szakadat/APPS/etriusz-v3/php/cella_osszesito_megjelenito_2.php?=5VQZ3HzLv1GB5HGAvI2KGAyWj0mp1OKn0gJM0WKMzNQZjZGA9xaWjNQZ00QrzHQZ1ZGCxyJMfyzMzxwZjpGMvWJC5xGA1VJMsA1Hs5391=','',880,660);setEnableTimer(100);"/>
    <hyperlink ref="E58" r:id="rId128" display="javascript:startnewwin('https://gazd-a-20.asp.lgov.hu/gazd-szakadat/APPS/etriusz-v3/php/cella_osszesito_megjelenito_2.php?=jHJBmHGMw1GAjNGM4VmKGAyWj0mp1OKn0gJM0WKMzNQZjDGA9xaWjNQZ00QrzHQZ1ZGCxyJMfyzMzNGM5ZGAyAJC1NQZyuwZsA1H3q861=','',880,660);setEnableTimer(100);"/>
    <hyperlink ref="E59" r:id="rId129" display="javascript:startnewwin('https://gazd-a-20.asp.lgov.hu/gazd-szakadat/APPS/etriusz-v3/php/cella_osszesito_megjelenito_2.php?=kxQA5H2Lm0GBzWGBjHmKGAyWj0mp1OKn0gJM0WKMzNQZjHGA9xaWjNQZ00QrzHQZ1ZGCxyJMfyzMzRGB0xGMwAGC5LzZ5NGAsA1Hs8881=','',880,660);setEnableTimer(100);"/>
    <hyperlink ref="C60" r:id="rId130" display="javascript:startnewwin('https://gazd-a-20.asp.lgov.hu/gazd-szakadat/APPS/etriusz-v3/php/cella_osszesito_megjelenito_2.php?=jDQMlZGA40wLkNmA0DmKGAyWj0mp1OKn0gJM0WKMzNQZjLGA9xaWjNQZl0QrzHQZ1ZGCxyJMfyzMzNQAxWmZ1tGCvSQZ3DQAsA1H07p91=','',880,660);setEnableTimer(100);"/>
    <hyperlink ref="D60" r:id="rId131" display="javascript:startnewwin('https://gazd-a-20.asp.lgov.hu/gazd-szakadat/APPS/etriusz-v3/php/cella_osszesito_megjelenito_2.php?=wIzM1VzLz1wMyMwMmxmKGAyWj0mp1OKn0gJM0WKMzNQZjLGA9xaWjNQZm0QrzHQZ1ZGCxyJMfyzMzZJMzIwLvMJCzIzAzAGBsA1Hop611=','',880,660);setEnableTimer(100);"/>
    <hyperlink ref="E60" r:id="rId132" display="javascript:startnewwin('https://gazd-a-20.asp.lgov.hu/gazd-szakadat/APPS/etriusz-v3/php/cella_osszesito_megjelenito_2.php?=mVJM4NQM00QAuumLjD2KGAyWj0mp1OKn0gJM0WKMzNQZjLGA9xaWjNQZ00QrzHQZ1ZGCxyJMfyzMzZwLyuQZxEGC0RTBwOQMsA1H2s4n1=','',880,660);setEnableTimer(100);"/>
    <hyperlink ref="C61" r:id="rId133" display="javascript:startnewwin('https://gazd-a-20.asp.lgov.hu/gazd-szakadat/APPS/etriusz-v3/php/cella_kaszper_atemeles_megjelenito.php?=yqmAwIQBz1wMxAQA2H2KGAyWk0wLg92MsAKL0yJouc3pcg2KeITqlIzWj0mp1OKn0gJM0WKMzNQZjpGA9xaWjNQZl0QrzHQZ1ZGCxyJMfyzMzH2A3ZJA4LJCzE2Z0LGMsA1Hq7181=','',880,660);setEnableTimer(100);"/>
    <hyperlink ref="D61" r:id="rId134" display="javascript:startnewwin('https://gazd-a-20.asp.lgov.hu/gazd-szakadat/APPS/etriusz-v3/php/cella_kaszper_atemeles_megjelenito.php?=zSJMxIzL50QZzE2LvM2KGAyWk0wLg92MsAKL0yJouc3pcg2KeITqlIzWj0mp1OKn0gJM0WKMzNQZjpGA9xaWjNQZm0QrzHQZ1ZGCxyJMfyzMzLJLyEJMvyGCjLTMwWzMsA1H92rn1=','',880,660);setEnableTimer(100);"/>
    <hyperlink ref="E61" r:id="rId135" display="javascript:startnewwin('https://gazd-a-20.asp.lgov.hu/gazd-szakadat/APPS/etriusz-v3/php/cella_osszesito_megjelenito_2.php?=uOwZ1DJMl0wLyWzAzA2KGAyWj0mp1OKn0gJM0WKMzNQZjpGA9xaWjNQZ00QrzHQZ1ZGCxyJMfyzMzRTZlHQMyWGCvIzL2L2LsA1Hn2q61=','',880,660);setEnableTimer(100);"/>
    <hyperlink ref="E62" r:id="rId136" display="javascript:startnewwin('https://gazd-a-20.asp.lgov.hu/gazd-szakadat/APPS/etriusz-v3/php/cella_osszesito_megjelenito_2.php?=lL2AzAQZk0wAxWGLkNmKGAyWj0mp1OKn0gJM0WKMzNQZjtGA9xaWjNQZ00QrzHQZ1ZGCxyJMfyzMzVwM3L2ZjRGC2DzZuSQZsA1Hps0n1=','',880,660);setEnableTimer(100);"/>
    <hyperlink ref="E63" r:id="rId137" display="javascript:startnewwin('https://gazd-a-20.asp.lgov.hu/gazd-szakadat/APPS/etriusz-v3/php/cella_osszesito_megjelenito_2.php?=lL2AlRGAz1mLkZQZ0Z2KGAyWj0mp1OKn0gJM0WKMzNQZjxGA9xaWjNQZ00QrzHQZ1ZGCxyJMfyzMzVwM3VGZ1LJCwSmZjDmLsA1Hsn0o1=','',880,660);setEnableTimer(100);"/>
    <hyperlink ref="E64" r:id="rId138" display="javascript:startnewwin('https://gazd-a-20.asp.lgov.hu/gazd-szakadat/APPS/etriusz-v3/php/cella_osszesito_megjelenito_2.php?=5HwM1HTZm0GB5HwLzWmKGAyWj0mp1OKn0gJM0WKMzNQZjNwA9xaWjNQZ00QrzHQZ1ZGCxyJMfyzMzxGAzIGMjZGC5xGAvMzZsA1Hqrso1=','',880,660);setEnableTimer(100);"/>
    <hyperlink ref="C65" r:id="rId139" display="javascript:startnewwin('https://gazd-a-20.asp.lgov.hu/gazd-szakadat/APPS/etriusz-v3/php/cella_osszesito_megjelenito_2.php?=kLmAxuGM30wA2H2LuE2KGAyWj0mp1OKn0gJM0WKMzNQZjRwA9xaWjNQZl0QrzHQZ1ZGCxyJMfyzMzRwA3DTByqGC2LGMwSTMsA1H74611=','',880,660);setEnableTimer(100);"/>
    <hyperlink ref="D65" r:id="rId140" display="javascript:startnewwin('https://gazd-a-20.asp.lgov.hu/gazd-szakadat/APPS/etriusz-v3/php/cella_osszesito_megjelenito_2.php?=5NwZ4pwM40wMlVmA3ZmKGAyWj0mp1OKn0gJM0WKMzNQZjRwA9xaWjNQZm0QrzHQZ1ZGCxyJMfyzMzxQZltmAzuGCzWwZ3pmZsA1H1n521=','',880,660);setEnableTimer(100);"/>
    <hyperlink ref="E65" r:id="rId141" display="javascript:startnewwin('https://gazd-a-20.asp.lgov.hu/gazd-szakadat/APPS/etriusz-v3/php/cella_osszesito_megjelenito_2.php?=0HwZ5LGA00QA5tGL3R2KGAyWj0mp1OKn0gJM0WKMzNQZjRwA9xaWjNQZ00QrzHQZ1ZGCxyJMfyzMzDGAlxwA1DGC0xQBuqGLsA1H38931=','',880,660);setEnableTimer(100);"/>
    <hyperlink ref="C66" r:id="rId142" display="javascript:startnewwin('https://gazd-a-20.asp.lgov.hu/gazd-szakadat/APPS/etriusz-v3/php/cella_osszesito_megjelenito_2.php?=2LJAuEGA30GA5DQM5V2KGAyWj0mp1OKn0gJM0WKMzNQZjVwA9xaWjNQZl0QrzHQZ1ZGCxyJMfyzMzLwM1RTA1pGC1xQAxywLsA1Hq02n1=','',880,660);setEnableTimer(100);"/>
    <hyperlink ref="D66" r:id="rId143" display="javascript:startnewwin('https://gazd-a-20.asp.lgov.hu/gazd-szakadat/APPS/etriusz-v3/php/cella_osszesito_megjelenito_2.php?=yIQB5HmL40QMvAJBzW2KGAyWj0mp1OKn0gJM0WKMzNQZjVwA9xaWjNQZm0QrzHQZ1ZGCxyJMfyzMzHJA4xGAwuGCxW2L5LzLsA1H75r91=','',880,660);setEnableTimer(100);"/>
    <hyperlink ref="E66" r:id="rId144" display="javascript:startnewwin('https://gazd-a-20.asp.lgov.hu/gazd-szakadat/APPS/etriusz-v3/php/cella_osszesito_megjelenito_2.php?=mpQAmpwM20QBwMmLjR2KGAyWj0mp1OKn0gJM0WKMzNQZjVwA9xaWjNQZ00QrzHQZ1ZGCxyJMfyzMzZmA0ZmAzMGC4ZzAwOGLsA1H51951=','',880,660);setEnableTimer(100);"/>
    <hyperlink ref="C67" r:id="rId145" display="javascript:startnewwin('https://gazd-a-20.asp.lgov.hu/gazd-szakadat/APPS/etriusz-v3/php/cella_osszesito_megjelenito_2.php?=yA2LwIJZl0QAxMGA3xmKGAyWj0mp1OKn0gJM0WKMzNQZjZwA9xaWjNQZl0QrzHQZ1ZGCxyJMfyzMzH2LwAJMkVGC0DzA1pGBsA1H492r1=','',880,660);setEnableTimer(100);"/>
    <hyperlink ref="D67" r:id="rId146" display="javascript:startnewwin('https://gazd-a-20.asp.lgov.hu/gazd-szakadat/APPS/etriusz-v3/php/cella_osszesito_megjelenito_2.php?=vMJLuyQZj0mLuImLyA2KGAyWj0mp1OKn0gJM0WKMzNQZjZwA9xaWjNQZm0QrzHQZ1ZGCxyJMfyzMzVzMuSJBjNGCwSJAwI2LsA1Hs9p81=','',880,660);setEnableTimer(100);"/>
    <hyperlink ref="E67" r:id="rId147" display="javascript:startnewwin('https://gazd-a-20.asp.lgov.hu/gazd-szakadat/APPS/etriusz-v3/php/cella_osszesito_megjelenito_2.php?=uywZlpQAx1wLwWTM4L2KGAyWj0mp1OKn0gJM0WKMzNQZjZwA9xaWjNQZ00QrzHQZ1ZGCxyJMfyzMzRJBlVmA0DJCvAzLxuwMsA1H2qr51=','',880,660);setEnableTimer(100);"/>
    <hyperlink ref="C68" r:id="rId148" display="javascript:startnewwin('https://gazd-a-20.asp.lgov.hu/gazd-szakadat/APPS/etriusz-v3/php/cella_kaszper_atemeles_megjelenito.php?=3xGLvyGBv1GM4tQBwumKGAyWk0wLg92MsAKL0yJouc3pcg2KeITqlIzWj0mp1OKn0gJM0WKMzNQZjDwA9xaWjNQZl0QrzHQZ1ZGCxyJMfyzMzpGBuWJB5VJCyuQB4ZTBsA1Hoo6r1=','',880,660);setEnableTimer(100);"/>
    <hyperlink ref="D68" r:id="rId149" display="javascript:startnewwin('https://gazd-a-20.asp.lgov.hu/gazd-szakadat/APPS/etriusz-v3/php/cella_kaszper_atemeles_megjelenito.php?=0RwMvEzA10wM5LTBvA2KGAyWk0wLg92MsAKL0yJouc3pcg2KeITqlIzWj0mp1OKn0gJM0WKMzNQZjDwA9xaWjNQZm0QrzHQZ1ZGCxyJMfyzMzDGZzWTM2HGCzywM4V2LsA1H55pr1=','',880,660);setEnableTimer(100);"/>
    <hyperlink ref="E68" r:id="rId150" display="javascript:startnewwin('https://gazd-a-20.asp.lgov.hu/gazd-szakadat/APPS/etriusz-v3/php/cella_osszesito_megjelenito_2.php?=uEQB2pQMy1wZ4HTZmV2KGAyWj0mp1OKn0gJM0WKMzNQZjDwA9xaWjNQZ00QrzHQZ1ZGCxyJMfyzMzRTA4LmAxIJCltGMjZwLsA1H524q1=','',880,660);setEnableTimer(100);"/>
    <hyperlink ref="C69" r:id="rId151" display="javascript:startnewwin('https://gazd-a-20.asp.lgov.hu/gazd-szakadat/APPS/etriusz-v3/php/cella_kaszper_atemeles_megjelenito.php?=kHTA0HQA50wL4VGAyEmKGAyWk0wLg92MsAKL0yJouc3pcg2KeITqlIzWj0mp1OKn0gJM0WKMzNQZjHwA9xaWjNQZl0QrzHQZ1ZGCxyJMfyzMzRGM0DGA0xGCvuwZ1HTAsA1Hp8o61=','',880,660);setEnableTimer(100);"/>
    <hyperlink ref="D69" r:id="rId152" display="javascript:startnewwin('https://gazd-a-20.asp.lgov.hu/gazd-szakadat/APPS/etriusz-v3/php/cella_kaszper_atemeles_megjelenito.php?=kHTA0HQA50wL4VGAyEmKGAyWk0wLg92MsAKL0yJouc3pcg2KeITqlIzWj0mp1OKn0gJM0WKMzNQZjHwA9xaWjNQZm0QrzHQZ1ZGCxyJMfyzMzRGM0DGA0xGCvuwZ1HTAsA1Hn7081=','',880,660);setEnableTimer(100);"/>
    <hyperlink ref="E69" r:id="rId153" display="javascript:startnewwin('https://gazd-a-20.asp.lgov.hu/gazd-szakadat/APPS/etriusz-v3/php/cella_osszesito_megjelenito_2.php?=1RGMvEGA20GMwqmLyymKGAyWj0mp1OKn0gJM0WKMzNQZjHwA9xaWjNQZ00QrzHQZ1ZGCxyJMfyzMzHGZyWTA1LGCyA2AwIJBsA1H6qr21=','',880,660);setEnableTimer(100);"/>
    <hyperlink ref="C70" r:id="rId154" display="javascript:startnewwin('https://gazd-a-20.asp.lgov.hu/gazd-szakadat/APPS/etriusz-v3/php/cella_kaszper_atemeles_megjelenito.php?=kVzL3LzZk0QBmHJBvymKGAyWk0wLg92MsAKL0yJouc3pcg2KeITqlIzWj0mp1OKn0gJM0WKMzNQZjLwA9xaWjNQZl0QrzHQZ1ZGCxyJMfyzMzRwLvqwMlRGC4ZGM5VJBsA1H75781=','',880,660);setEnableTimer(100);"/>
    <hyperlink ref="D70" r:id="rId155" display="javascript:startnewwin('https://gazd-a-20.asp.lgov.hu/gazd-szakadat/APPS/etriusz-v3/php/cella_kaszper_atemeles_megjelenito.php?=2xQZ2H2Z20QMwEQA1V2KGAyWk0wLg92MsAKL0yJouc3pcg2KeITqlIzWj0mp1OKn0gJM0WKMzNQZjLwA9xaWjNQZm0QrzHQZ1ZGCxyJMfyzMzLGBjLGMmLGCxATA0HwLsA1H606p1=','',880,660);setEnableTimer(100);"/>
    <hyperlink ref="E70" r:id="rId156" display="javascript:startnewwin('https://gazd-a-20.asp.lgov.hu/gazd-szakadat/APPS/etriusz-v3/php/cella_osszesito_megjelenito_2.php?=jZwLlVmZx1wA3HGAlDmKGAyWj0mp1OKn0gJM0WKMzNQZjLwA9xaWjNQZ00QrzHQZ1ZGCxyJMfyzMzNmZvWwZmDJC2pGA1VQAsA1H8s431=','',880,660);setEnableTimer(100);"/>
    <hyperlink ref="C71" r:id="rId157" display="javascript:startnewwin('https://gazd-a-20.asp.lgov.hu/gazd-szakadat/APPS/etriusz-v3/php/cella_kaszper_atemeles_megjelenito.php?=lVTZ5V2L50wLvEQZ0tmKGAyWk0wLg92MsAKL0yJouc3pcg2KeITqlIzWj0mp1OKn0gJM0WKMzNQZjpwA9xaWjNQZl0QrzHQZ1ZGCxyJMfyzMzVwLjxwLwyGCvWTAjDQBsA1Hp9621=','',880,660);setEnableTimer(100);"/>
    <hyperlink ref="D71" r:id="rId158" display="javascript:startnewwin('https://gazd-a-20.asp.lgov.hu/gazd-szakadat/APPS/etriusz-v3/php/cella_kaszper_atemeles_megjelenito.php?=uAmL3HmLm0mAwEGMjZmKGAyWk0wLg92MsAKL0yJouc3pcg2KeITqlIzWj0mp1OKn0gJM0WKMzNQZjpwA9xaWjNQZm0QrzHQZ1ZGCxyJMfyzMzR2ZwqGAwAGC3ZTAyOmZsA1H8n381=','',880,660);setEnableTimer(100);"/>
    <hyperlink ref="E71" r:id="rId159" display="javascript:startnewwin('https://gazd-a-20.asp.lgov.hu/gazd-szakadat/APPS/etriusz-v3/php/cella_osszesito_megjelenito_2.php?=zWGBuI2Zx1wM2RQM2ZmKGAyWj0mp1OKn0gJM0WKMzNQZjpwA9xaWjNQZ00QrzHQZ1ZGCxyJMfyzMzLzZ5RJMmDJCzMGZxMmZsA1H08831=','',880,660);setEnableTimer(100);"/>
    <hyperlink ref="C72" r:id="rId160" display="javascript:startnewwin('https://gazd-a-20.asp.lgov.hu/gazd-szakadat/APPS/etriusz-v3/php/cella_osszesito_megjelenito_2.php?=mRJBkZTA50QMzOGB3HmKGAyWj0mp1OKn0gJM0WKMzNQZjtwA9xaWjNQZl0QrzHQZ1ZGCxyJMfyzMzZGL5RmL0xGCxMTZ5pGAsA1H60o11=','',880,660);setEnableTimer(100);"/>
    <hyperlink ref="D72" r:id="rId161" display="javascript:startnewwin('https://gazd-a-20.asp.lgov.hu/gazd-szakadat/APPS/etriusz-v3/php/cella_osszesito_megjelenito_2.php?=kLJBwqmLw1mZ2ZJZxWmKGAyWj0mp1OKn0gJM0WKMzNQZjtwA9xaWjNQZm0QrzHQZ1ZGCxyJMfyzMzRwM5Z2AwAJCmLmLkDzZsA1H95881=','',880,660);setEnableTimer(100);"/>
    <hyperlink ref="E72" r:id="rId162" display="javascript:startnewwin('https://gazd-a-20.asp.lgov.hu/gazd-szakadat/APPS/etriusz-v3/php/cella_osszesito_megjelenito_2.php?=wAQMmZzZ10wM5DwM3H2KGAyWj0mp1OKn0gJM0WKMzNQZjtwA9xaWjNQZ00QrzHQZ1ZGCxyJMfyzMzZ2ZxAmLlHGCzyQAzqGMsA1Hnsqn1=','',880,660);setEnableTimer(100);"/>
    <hyperlink ref="E73" r:id="rId163" display="javascript:startnewwin('https://gazd-a-20.asp.lgov.hu/gazd-szakadat/APPS/etriusz-v3/php/cella_osszesito_megjelenito_2.php?=xSzZ4VTAz1mAyIQByumKGAyWj0mp1OKn0gJM0WKMzNQZjxwA9xaWjNQZ00QrzHQZ1ZGCxyJMfyzMzDJLltwL0LJC3HJA4HTBsA1H55571=','',880,660);setEnableTimer(100);"/>
    <hyperlink ref="E74" r:id="rId164" display="javascript:startnewwin('https://gazd-a-20.asp.lgov.hu/gazd-szakadat/APPS/etriusz-v3/php/cella_osszesito_megjelenito_2.php?=jD2LjZJB00GZ5HmAmDmKGAyWj0mp1OKn0gJM0WKMzNQZjNmA9xaWjNQZ00QrzHQZ1ZGCxyJMfyzMzNQMwOmL5DGCkxGA3ZQAsA1H892s1=','',880,660);setEnableTimer(100);"/>
    <hyperlink ref="C75" r:id="rId165" display="javascript:startnewwin('https://gazd-a-20.asp.lgov.hu/gazd-szakadat/APPS/etriusz-v3/php/cella_kaszper_atemeles_megjelenito.php?=vqQA4NGAm0QBjZGBjNmKGAyWk0wLg92MsAKL0yJouc3pcg2KeITqlIzWj0mp1OKn0gJM0WKMzNQZjRmA9xaWjNQZl0QrzHQZ1ZGCxyJMfyzMzV2A0tQZ1ZGC4NmZ5NQZsA1H7nps1=','',880,660);setEnableTimer(100);"/>
    <hyperlink ref="D75" r:id="rId166" display="javascript:startnewwin('https://gazd-a-20.asp.lgov.hu/gazd-szakadat/APPS/etriusz-v3/php/cella_kaszper_atemeles_megjelenito.php?=zWJM5xQB00QZjL2ZjH2KGAyWk0wLg92MsAKL0yJouc3pcg2KeITqlIzWj0mp1OKn0gJM0WKMzNQZjRmA9xaWjNQZm0QrzHQZ1ZGCxyJMfyzMzLzLyyGB4DGCjNwMmNGMsA1Hpn941=','',880,660);setEnableTimer(100);"/>
    <hyperlink ref="E75" r:id="rId167" display="javascript:startnewwin('https://gazd-a-20.asp.lgov.hu/gazd-szakadat/APPS/etriusz-v3/php/cella_osszesito_megjelenito_2.php?=2VJLzMTA20mZjZzAlZmKGAyWj0mp1OKn0gJM0WKMzNQZjRmA9xaWjNQZ00QrzHQZ1ZGCxyJMfyzMzLwLuMzM0LGCmNmL2VmZsA1H9rs31=','',880,660);setEnableTimer(100);"/>
    <hyperlink ref="C76" r:id="rId168" display="javascript:startnewwin('https://gazd-a-20.asp.lgov.hu/gazd-szakadat/APPS/etriusz-v3/php/cella_kaszper_atemeles_megjelenito.php?=uEmL0RwMy1GM2LzZjR2KGAyWk0wLg92MsAKL0yJouc3pcg2KeITqlIzWj0mp1OKn0gJM0WKMzNQZjVmA9xaWjNQZl0QrzHQZ1ZGCxyJMfyzMzRTAwEGZzIJCyMwMlNGLsA1H6pp21=','',880,660);setEnableTimer(100);"/>
    <hyperlink ref="D76" r:id="rId169" display="javascript:startnewwin('https://gazd-a-20.asp.lgov.hu/gazd-szakadat/APPS/etriusz-v3/php/cella_kaszper_atemeles_megjelenito.php?=xywL4VmZu1QA3HmZzM2KGAyWk0wLg92MsAKL0yJouc3pcg2KeITqlIzWj0mp1OKn0gJM0WKMzNQZjVmA9xaWjNQZm0QrzHQZ1ZGCxyJMfyzMzDJBvuwZmRJC0pGAmLzMsA1H7s261=','',880,660);setEnableTimer(100);"/>
    <hyperlink ref="E76" r:id="rId170" display="javascript:startnewwin('https://gazd-a-20.asp.lgov.hu/gazd-szakadat/APPS/etriusz-v3/php/cella_osszesito_megjelenito_2.php?=lVJLwEGM00wL1LJMkLmKGAyWj0mp1OKn0gJM0WKMzNQZjVmA9xaWjNQZ00QrzHQZ1ZGCxyJMfyzMzVwLuATAyEGCvIwMySwAsA1H0q711=','',880,660);setEnableTimer(100);"/>
    <hyperlink ref="C77" r:id="rId171" display="javascript:startnewwin('https://gazd-a-20.asp.lgov.hu/gazd-szakadat/APPS/etriusz-v3/php/cella_osszesito_megjelenito_2.php?=uSJZ0VQBu1mZlVmZ5VmKGAyWj0mp1OKn0gJM0WKMzNQZjZmA9xaWjNQZl0QrzHQZ1ZGCxyJMfyzMzRJLkDwZ4RJCmVwZmxwZsA1H10n81=','',880,660);setEnableTimer(100);"/>
    <hyperlink ref="D77" r:id="rId172" display="javascript:startnewwin('https://gazd-a-20.asp.lgov.hu/gazd-szakadat/APPS/etriusz-v3/php/cella_osszesito_megjelenito_2.php?=zuwM0tQMj0GZ3ZmLlZmKGAyWj0mp1OKn0gJM0WKMzNQZjZmA9xaWjNQZm0QrzHQZ1ZGCxyJMfyzMzLTBzEQBxOGCkpmZwWmZsA1Hq8161=','',880,660);setEnableTimer(100);"/>
    <hyperlink ref="E77" r:id="rId173" display="javascript:startnewwin('https://gazd-a-20.asp.lgov.hu/gazd-szakadat/APPS/etriusz-v3/php/cella_osszesito_megjelenito_2.php?=5RGZlRJMx1GBwMTMxI2KGAyWj0mp1OKn0gJM0WKMzNQZjZmA9xaWjNQZ00QrzHQZ1ZGCxyJMfyzMzxGZkVGLyEJC5ZzMxEJMsA1Hsn201=','',880,660);setEnableTimer(100);"/>
    <hyperlink ref="C78" r:id="rId174" display="javascript:startnewwin('https://gazd-a-20.asp.lgov.hu/gazd-szakadat/APPS/etriusz-v3/php/cella_kaszper_atemeles_megjelenito.php?=uETZzATZ40GMwyGLxImKGAyWk0wLg92MsAKL0yJouc3pcg2KeITqlIzWj0mp1OKn0gJM0WKMzNQZjDmA9xaWjNQZl0QrzHQZ1ZGCxyJMfyzMzRTMjL2LjtGCyAJBuEJAsA1H65r81=','',880,660);setEnableTimer(100);"/>
    <hyperlink ref="D78" r:id="rId175" display="javascript:startnewwin('https://gazd-a-20.asp.lgov.hu/gazd-szakadat/APPS/etriusz-v3/php/cella_kaszper_atemeles_megjelenito.php?=5DzA2xmLz1QZjHzAmLmKGAyWk0wLg92MsAKL0yJouc3pcg2KeITqlIzWj0mp1OKn0gJM0WKMzNQZjDmA9xaWjNQZm0QrzHQZ1ZGCxyJMfyzMzxQM2LGBwMJCjNGM2ZwAsA1Hn1s61=','',880,660);setEnableTimer(100);"/>
    <hyperlink ref="E78" r:id="rId176" display="javascript:startnewwin('https://gazd-a-20.asp.lgov.hu/gazd-szakadat/APPS/etriusz-v3/php/cella_osszesito_megjelenito_2.php?=3RmAwOQZl0QBzAGM3Z2KGAyWj0mp1OKn0gJM0WKMzNQZjDmA9xaWjNQZ00QrzHQZ1ZGCxyJMfyzMzpGZ3ZTZjVGC4L2ZyqmLsA1Hrqp41=','',880,660);setEnableTimer(100);"/>
    <hyperlink ref="C79" r:id="rId177" display="javascript:startnewwin('https://gazd-a-20.asp.lgov.hu/gazd-szakadat/APPS/etriusz-v3/php/cella_kaszper_atemeles_megjelenito.php?=4VGLuSwMy1wA3xGLmxmKGAyWk0wLg92MsAKL0yJouc3pcg2KeITqlIzWj0mp1OKn0gJM0WKMzNQZjHmA9xaWjNQZl0QrzHQZ1ZGCxyJMfyzMztwZuSJZzIJC2pGBuAGBsA1H52r21=','',880,660);setEnableTimer(100);"/>
    <hyperlink ref="D79" r:id="rId178" display="javascript:startnewwin('https://gazd-a-20.asp.lgov.hu/gazd-szakadat/APPS/etriusz-v3/php/cella_kaszper_atemeles_megjelenito.php?=4VGLuSwMy1wA3xGLmxmKGAyWk0wLg92MsAKL0yJouc3pcg2KeITqlIzWj0mp1OKn0gJM0WKMzNQZjHmA9xaWjNQZm0QrzHQZ1ZGCxyJMfyzMztwZuSJZzIJC2pGBuAGBsA1H64461=','',880,660);setEnableTimer(100);"/>
    <hyperlink ref="E79" r:id="rId179" display="javascript:startnewwin('https://gazd-a-20.asp.lgov.hu/gazd-szakadat/APPS/etriusz-v3/php/cella_osszesito_megjelenito_2.php?=uOGZyAmLy1GB1ZGAyE2KGAyWj0mp1OKn0gJM0WKMzNQZjHmA9xaWjNQZ00QrzHQZ1ZGCxyJMfyzMzRTZkH2ZwIJC5HmZ1HTMsA1H7r8r1=','',880,660);setEnableTimer(100);"/>
    <hyperlink ref="C80" r:id="rId180" display="javascript:startnewwin('https://gazd-a-20.asp.lgov.hu/gazd-szakadat/APPS/etriusz-v3/php/cella_osszesito_megjelenito_2.php?=3ZGAuAJAy1GBwA2L4D2KGAyWj0mp1OKn0gJM0WKMzNQZjLmA9xaWjNQZl0QrzHQZ1ZGCxyJMfyzMzpmZ1R2L1HJC5Z2LwuQMsA1H3p341=','',880,660);setEnableTimer(100);"/>
    <hyperlink ref="D80" r:id="rId181" display="javascript:startnewwin('https://gazd-a-20.asp.lgov.hu/gazd-szakadat/APPS/etriusz-v3/php/cella_osszesito_megjelenito_2.php?=0D2ZmtGZj0GZvIzAvS2KGAyWj0mp1OKn0gJM0WKMzNQZjLmA9xaWjNQZm0QrzHQZ1ZGCxyJMfyzMzDQMmZQBkNGCkVJM2VJLsA1Hsor91=','',880,660);setEnableTimer(100);"/>
    <hyperlink ref="E80" r:id="rId182" display="javascript:startnewwin('https://gazd-a-20.asp.lgov.hu/gazd-szakadat/APPS/etriusz-v3/php/cella_osszesito_megjelenito_2.php?=2ZzM2NGBm0QZ5VTMmL2KGAyWj0mp1OKn0gJM0WKMzNQZjLmA9xaWjNQZ00QrzHQZ1ZGCxyJMfyzMzLmLzMQZ5ZGCjxwLxAwMsA1H5qrp1=','',880,660);setEnableTimer(100);"/>
    <hyperlink ref="C81" r:id="rId183" display="javascript:startnewwin('https://gazd-a-20.asp.lgov.hu/gazd-szakadat/APPS/etriusz-v3/php/cella_kaszper_atemeles_megjelenito.php?=vEmL0NQZj0GB2HGAlDmKGAyWk0wLg92MsAKL0yJouc3pcg2KeITqlIzWj0mp1OKn0gJM0WKMzNQZjpmA9xaWjNQZl0QrzHQZ1ZGCxyJMfyzMzVTAwEQZjNGC5LGA1VQAsA1Hn7081=','',880,660);setEnableTimer(100);"/>
    <hyperlink ref="D81" r:id="rId184" display="javascript:startnewwin('https://gazd-a-20.asp.lgov.hu/gazd-szakadat/APPS/etriusz-v3/php/cella_kaszper_atemeles_megjelenito.php?=ktGBmL2Zv1wMmNwLyymKGAyWk0wLg92MsAKL0yJouc3pcg2KeITqlIzWj0mp1OKn0gJM0WKMzNQZjpmA9xaWjNQZm0QrzHQZ1ZGCxyJMfyzMzRQB5ZwMmVJCzAQZvIJBsA1H4srq1=','',880,660);setEnableTimer(100);"/>
    <hyperlink ref="E81" r:id="rId185" display="javascript:startnewwin('https://gazd-a-20.asp.lgov.hu/gazd-szakadat/APPS/etriusz-v3/php/cella_osszesito_megjelenito_2.php?=kNQB0DGL10wL5LmLxWmKGAyWj0mp1OKn0gJM0WKMzNQZjpmA9xaWjNQZ00QrzHQZ1ZGCxyJMfyzMzRQZ4DQAuIGCvywAwEzZsA1Hp45o1=','',880,660);setEnableTimer(100);"/>
    <hyperlink ref="C82" r:id="rId186" display="javascript:startnewwin('https://gazd-a-20.asp.lgov.hu/gazd-szakadat/APPS/etriusz-v3/php/cella_kaszper_atemeles_megjelenito.php?=yIJMwAzAu1GBxSTM4tmKGAyWk0wLg92MsAKL0yJouc3pcg2KeITqlIzWj0mp1OKn0gJM0WKMzNQZjtmA9xaWjNQZl0QrzHQZ1ZGCxyJMfyzMzHJMyA2L2RJC5DJLxuQBsA1H979p1=','',880,660);setEnableTimer(100);"/>
    <hyperlink ref="D82" r:id="rId187" display="javascript:startnewwin('https://gazd-a-20.asp.lgov.hu/gazd-szakadat/APPS/etriusz-v3/php/cella_kaszper_atemeles_megjelenito.php?=yIJMwAzAu1GBxSTM4tmKGAyWk0wLg92MsAKL0yJouc3pcg2KeITqlIzWj0mp1OKn0gJM0WKMzNQZjtmA9xaWjNQZm0QrzHQZ1ZGCxyJMfyzMzHJMyA2L2RJC5DJLxuQBsA1Hno451=','',880,660);setEnableTimer(100);"/>
    <hyperlink ref="E82" r:id="rId188" display="javascript:startnewwin('https://gazd-a-20.asp.lgov.hu/gazd-szakadat/APPS/etriusz-v3/php/cella_osszesito_megjelenito_2.php?=4VJL0NGLl0mLmpQMwMmKGAyWj0mp1OKn0gJM0WKMzNQZjtmA9xaWjNQZ00QrzHQZ1ZGCxyJMfyzMztwLuEQZuWGCwAmAxAzAsA1Hs0841=','',880,660);setEnableTimer(100);"/>
    <hyperlink ref="C83" r:id="rId189" display="javascript:startnewwin('https://gazd-a-20.asp.lgov.hu/gazd-szakadat/APPS/etriusz-v3/php/cella_kaszper_atemeles_megjelenito.php?=mZJBkZQBm0mZ0xGZ3DmKGAyWk0wLg92MsAKL0yJouc3pcg2KeITqlIzWj0mp1OKn0gJM0WKMzNQZjxmA9xaWjNQZl0QrzHQZ1ZGCxyJMfyzMzZmL5RmZ4ZGCmDGBkpQAsA1Hso9s1=','',880,660);setEnableTimer(100);"/>
    <hyperlink ref="D83" r:id="rId190" display="javascript:startnewwin('https://gazd-a-20.asp.lgov.hu/gazd-szakadat/APPS/etriusz-v3/php/cella_kaszper_atemeles_megjelenito.php?=mZJBkZQBm0mZ0xGZ3DmKGAyWk0wLg92MsAKL0yJouc3pcg2KeITqlIzWj0mp1OKn0gJM0WKMzNQZjxmA9xaWjNQZm0QrzHQZ1ZGCxyJMfyzMzZmL5RmZ4ZGCmDGBkpQAsA1Hr8o71=','',880,660);setEnableTimer(100);"/>
    <hyperlink ref="E83" r:id="rId191" display="javascript:startnewwin('https://gazd-a-20.asp.lgov.hu/gazd-szakadat/APPS/etriusz-v3/php/cella_osszesito_megjelenito_2.php?=jLGMxSGZy1QM5HmL5DmKGAyWj0mp1OKn0gJM0WKMzNQZjxmA9xaWjNQZ00QrzHQZ1ZGCxyJMfyzMzNwAyEJZkHJCxyGAwyQAsA1Hq5p61=','',880,660);setEnableTimer(100);"/>
    <hyperlink ref="C84" r:id="rId192" display="javascript:startnewwin('https://gazd-a-20.asp.lgov.hu/gazd-szakadat/APPS/etriusz-v3/php/cella_kaszper_atemeles_megjelenito.php?=zSQAyWJLu1GZ4H2AkZmKGAyWk0wLg92MsAKL0yJouc3pcg2KeITqlIzWj0mp1OKn0gJM0WKMzNQZjNQB9xaWjNQZl0QrzHQZ1ZGCxyJMfyzMzLJZ0HzLuSJCktGM3RmZsA1Hr21s1=','',880,660);setEnableTimer(100);"/>
    <hyperlink ref="D84" r:id="rId193" display="javascript:startnewwin('https://gazd-a-20.asp.lgov.hu/gazd-szakadat/APPS/etriusz-v3/php/cella_kaszper_atemeles_megjelenito.php?=lRGLjRJAm0mZlpmA5xmKGAyWk0wLg92MsAKL0yJouc3pcg2KeITqlIzWj0mp1OKn0gJM0WKMzNQZjNQB9xaWjNQZm0QrzHQZ1ZGCxyJMfyzMzVGZuOGL1ZGCmVmA3xGBsA1H0r3p1=','',880,660);setEnableTimer(100);"/>
    <hyperlink ref="E84" r:id="rId194" display="javascript:startnewwin('https://gazd-a-20.asp.lgov.hu/gazd-szakadat/APPS/etriusz-v3/php/cella_osszesito_megjelenito_2.php?=0xwM4RGMj0GB4LQZ5R2KGAyWj0mp1OKn0gJM0WKMzNQZjNQB9xaWjNQZ00QrzHQZ1ZGCxyJMfyzMzDGBzuGZyOGC5twAjxGLsA1Hq6961=','',880,660);setEnableTimer(100);"/>
    <hyperlink ref="C85" r:id="rId195" display="javascript:startnewwin('https://gazd-a-20.asp.lgov.hu/gazd-szakadat/APPS/etriusz-v3/php/cella_osszesito_megjelenito_2.php?=jpmLkRmA00GBuEJL4V2KGAyWj0mp1OKn0gJM0WKMzNQZjRQB9xaWjNQZl0QrzHQZ1ZGCxyJMfyzMzNmAwSGZ3DGC5RTMuuwLsA1H7s341=','',880,660);setEnableTimer(100);"/>
    <hyperlink ref="D85" r:id="rId196" display="javascript:startnewwin('https://gazd-a-20.asp.lgov.hu/gazd-szakadat/APPS/etriusz-v3/php/cella_osszesito_megjelenito_2.php?=3RmLkLGA20GMmZTM1RmKGAyWj0mp1OKn0gJM0WKMzNQZjRQB9xaWjNQZm0QrzHQZ1ZGCxyJMfyzMzpGZwSwA1LGCyAmLxIGZsA1Hq9r21=','',880,660);setEnableTimer(100);"/>
    <hyperlink ref="E85" r:id="rId197" display="javascript:startnewwin('https://gazd-a-20.asp.lgov.hu/gazd-szakadat/APPS/etriusz-v3/php/cella_osszesito_megjelenito_2.php?=zumZyEQA20wZ4RwAyWmKGAyWj0mp1OKn0gJM0WKMzNQZjRQB9xaWjNQZ00QrzHQZ1ZGCxyJMfyzMzLTBmHTA0LGCltGZ2HzZsA1H54rn1=','',880,660);setEnableTimer(100);"/>
    <hyperlink ref="C86" r:id="rId198" display="javascript:startnewwin('https://gazd-a-20.asp.lgov.hu/gazd-szakadat/APPS/etriusz-v3/php/cella_kaszper_atemeles_megjelenito.php?=wymZ4pGMy1wAzMJZlDmKGAyWk0wLg92MsAKL0yJouc3pcg2KeITqlIzWj0mp1OKn0gJM0WKMzNQZjVQB9xaWjNQZl0QrzHQZ1ZGCxyJMfyzMzZJBmtmAyIJC2LzMkVQAsA1H6so31=','',880,660);setEnableTimer(100);"/>
    <hyperlink ref="D86" r:id="rId199" display="javascript:startnewwin('https://gazd-a-20.asp.lgov.hu/gazd-szakadat/APPS/etriusz-v3/php/cella_kaszper_atemeles_megjelenito.php?=xEmZyOQBx1GMuOGZmpmKGAyWk0wLg92MsAKL0yJouc3pcg2KeITqlIzWj0mp1OKn0gJM0WKMzNQZjVQB9xaWjNQZm0QrzHQZ1ZGCxyJMfyzMzDTAmHTZ4DJCySTZkZmAsA1H8qnp1=','',880,660);setEnableTimer(100);"/>
    <hyperlink ref="E86" r:id="rId200" display="javascript:startnewwin('https://gazd-a-20.asp.lgov.hu/gazd-szakadat/APPS/etriusz-v3/php/cella_osszesito_megjelenito_2.php?=kRJB0H2Z30GB2VwZ1xmKGAyWj0mp1OKn0gJM0WKMzNQZjVQB9xaWjNQZ00QrzHQZ1ZGCxyJMfyzMzRGL5DGMmpGC5LwZlHGBsA1Hn7081=','',880,660);setEnableTimer(100);"/>
    <hyperlink ref="C87" r:id="rId201" display="javascript:startnewwin('https://gazd-a-20.asp.lgov.hu/gazd-szakadat/APPS/etriusz-v3/php/cella_kaszper_atemeles_megjelenito.php?=vIQMwEGM10GLjR2LwumKGAyWk0wLg92MsAKL0yJouc3pcg2KeITqlIzWj0mp1OKn0gJM0WKMzNQZjZQB9xaWjNQZl0QrzHQZ1ZGCxyJMfyzMzVJAxATAyIGCuOGLwATBsA1Hn13o1=','',880,660);setEnableTimer(100);"/>
    <hyperlink ref="D87" r:id="rId202" display="javascript:startnewwin('https://gazd-a-20.asp.lgov.hu/gazd-szakadat/APPS/etriusz-v3/php/cella_kaszper_atemeles_megjelenito.php?=1ZTA4ZJMu1mL1NwL3tmKGAyWk0wLg92MsAKL0yJouc3pcg2KeITqlIzWj0mp1OKn0gJM0WKMzNQZjZQB9xaWjNQZm0QrzHQZ1ZGCxyJMfyzMzHmL0tmLySJCwIQZvqQBsA1H3pno1=','',880,660);setEnableTimer(100);"/>
    <hyperlink ref="E87" r:id="rId203" display="javascript:startnewwin('https://gazd-a-20.asp.lgov.hu/gazd-szakadat/APPS/etriusz-v3/php/cella_osszesito_megjelenito_2.php?=uEwZySGMx1GB3xwA2HmKGAyWj0mp1OKn0gJM0WKMzNQZjZQB9xaWjNQZ00QrzHQZ1ZGCxyJMfyzMzRTAlHJZyEJC5pGB2LGAsA1H3q141=','',880,660);setEnableTimer(100);"/>
    <hyperlink ref="C88" r:id="rId204" display="javascript:startnewwin('https://gazd-a-20.asp.lgov.hu/gazd-szakadat/APPS/etriusz-v3/php/cella_kaszper_atemeles_megjelenito.php?=jD2A3L2Lj0GA5ZJZwA2KGAyWk0wLg92MsAKL0yJouc3pcg2KeITqlIzWj0mp1OKn0gJM0WKMzNQZjDQB9xaWjNQZl0QrzHQZ1ZGCxyJMfyzMzNQM3pwMwOGC1xmLkZ2LsA1H9o0p1=','',880,660);setEnableTimer(100);"/>
    <hyperlink ref="D88" r:id="rId205" display="javascript:startnewwin('https://gazd-a-20.asp.lgov.hu/gazd-szakadat/APPS/etriusz-v3/php/cella_kaszper_atemeles_megjelenito.php?=jD2A3L2Lj0GA5ZJZwA2KGAyWk0wLg92MsAKL0yJouc3pcg2KeITqlIzWj0mp1OKn0gJM0WKMzNQZjDQB9xaWjNQZm0QrzHQZ1ZGCxyJMfyzMzNQM3pwMwOGC1xmLkZ2LsA1H07os1=','',880,660);setEnableTimer(100);"/>
    <hyperlink ref="E88" r:id="rId206" display="javascript:startnewwin('https://gazd-a-20.asp.lgov.hu/gazd-szakadat/APPS/etriusz-v3/php/cella_osszesito_megjelenito_2.php?=uMTM2RzL20GLuM2LzOmKGAyWj0mp1OKn0gJM0WKMzNQZjDQB9xaWjNQZ00QrzHQZ1ZGCxyJMfyzMzRzMxMGLvMGCuSzMwMTZsA1Hrq0p1=','',880,660);setEnableTimer(100);"/>
    <hyperlink ref="C89" r:id="rId207" display="javascript:startnewwin('https://gazd-a-20.asp.lgov.hu/gazd-szakadat/APPS/etriusz-v3/php/cella_kaszper_atemeles_megjelenito.php?=uqQBlVJLx1QZ0VTZuumKGAyWk0wLg92MsAKL0yJouc3pcg2KeITqlIzWj0mp1OKn0gJM0WKMzNQZjHQB9xaWjNQZl0QrzHQZ1ZGCxyJMfyzMzR2A4VwLuEJCjDwLjRTBsA1H846r1=','',880,660);setEnableTimer(100);"/>
    <hyperlink ref="D89" r:id="rId208" display="javascript:startnewwin('https://gazd-a-20.asp.lgov.hu/gazd-szakadat/APPS/etriusz-v3/php/cella_kaszper_atemeles_megjelenito.php?=uqQBlVJLx1QZ0VTZuumKGAyWk0wLg92MsAKL0yJouc3pcg2KeITqlIzWj0mp1OKn0gJM0WKMzNQZjHQB9xaWjNQZm0QrzHQZ1ZGCxyJMfyzMzR2A4VwLuEJCjDwLjRTBsA1H3p3r1=','',880,660);setEnableTimer(100);"/>
    <hyperlink ref="E89" r:id="rId209" display="javascript:startnewwin('https://gazd-a-20.asp.lgov.hu/gazd-szakadat/APPS/etriusz-v3/php/cella_osszesito_megjelenito_2.php?=1RJAwIzL20mZmZJM5DmKGAyWj0mp1OKn0gJM0WKMzNQZjHQB9xaWjNQZ00QrzHQZ1ZGCxyJMfyzMzHGL1ZJMvMGCmZmLyyQAsA1H532o1=','',880,660);setEnableTimer(100);"/>
    <hyperlink ref="C90" r:id="rId210" display="javascript:startnewwin('https://gazd-a-20.asp.lgov.hu/gazd-szakadat/APPS/etriusz-v3/php/cella_kaszper_atemeles_megjelenito.php?=xEwMlDwLx1GBxEJLuAmKGAyWk0wLg92MsAKL0yJouc3pcg2KeITqlIzWj0mp1OKn0gJM0WKMzNQZjLQB9xaWjNQZl0QrzHQZ1ZGCxyJMfyzMzDTAzWQAvEJC5DTMuS2ZsA1H26rr1=','',880,660);setEnableTimer(100);"/>
    <hyperlink ref="D90" r:id="rId211" display="javascript:startnewwin('https://gazd-a-20.asp.lgov.hu/gazd-szakadat/APPS/etriusz-v3/php/cella_kaszper_atemeles_megjelenito.php?=mRGZuWzLy1mLvuQZmD2KGAyWk0wLg92MsAKL0yJouc3pcg2KeITqlIzWj0mp1OKn0gJM0WKMzNQZjLQB9xaWjNQZm0QrzHQZ1ZGCxyJMfyzMzZGZkRzLvIJCwWTBjZQMsA1Hs93n1=','',880,660);setEnableTimer(100);"/>
    <hyperlink ref="E90" r:id="rId212" display="javascript:startnewwin('https://gazd-a-20.asp.lgov.hu/gazd-szakadat/APPS/etriusz-v3/php/cella_osszesito_megjelenito_2.php?=4pGMvOmLy1QAzqGLyMmKGAyWj0mp1OKn0gJM0WKMzNQZjLQB9xaWjNQZ00QrzHQZ1ZGCxyJMfyzMztmAyWTZwIJC0L2AuIzAsA1H4pnq1=','',880,660);setEnableTimer(100);"/>
    <hyperlink ref="C91" r:id="rId213" display="javascript:startnewwin('https://gazd-a-20.asp.lgov.hu/gazd-szakadat/APPS/etriusz-v3/php/cella_osszesito_megjelenito_2.php?=wWGBmHJL20GA4HwAzW2KGAyWj0mp1OKn0gJM0WKMzNQZjpQB9xaWjNQZl0QrzHQZ1ZGCxyJMfyzMzZzZ5ZGMuMGC1tGA2LzLsA1H76o91=','',880,660);setEnableTimer(100);"/>
    <hyperlink ref="D91" r:id="rId214" display="javascript:startnewwin('https://gazd-a-20.asp.lgov.hu/gazd-szakadat/APPS/etriusz-v3/php/cella_osszesito_megjelenito_2.php?=wqGL2xQBy1wLwqGB1tmKGAyWj0mp1OKn0gJM0WKMzNQZjpQB9xaWjNQZm0QrzHQZ1ZGCxyJMfyzMzZ2AuMGB4HJCvA2A5HQBsA1Ho6pq1=','',880,660);setEnableTimer(100);"/>
    <hyperlink ref="E91" r:id="rId215" display="javascript:startnewwin('https://gazd-a-20.asp.lgov.hu/gazd-szakadat/APPS/etriusz-v3/php/cella_osszesito_megjelenito_2.php?=1ZJZuIzZ10wLkH2AyS2KGAyWj0mp1OKn0gJM0WKMzNQZjpQB9xaWjNQZ00QrzHQZ1ZGCxyJMfyzMzHmLkRJMlHGCvSGM3HJLsA1H7q0q1=','',880,660);setEnableTimer(100);"/>
    <hyperlink ref="C94" r:id="rId216" display="javascript:startnewwin('https://gazd-a-20.asp.lgov.hu/gazd-szakadat/APPS/etriusz-v3/php/cella_osszesito_megjelenito_2.php?=vEJZ1RwZ30GZ2tmZ2Z2KGAyWj0mp1OKn0gJM0WKMzNQZjNGB9xaWjNQZl0QrzHQZ1ZGCxyJMfyzMzVTMkHGZlpGCkLQBmLmLsA1Ho77o1=','',880,660);setEnableTimer(100);"/>
    <hyperlink ref="D94" r:id="rId217" display="javascript:startnewwin('https://gazd-a-20.asp.lgov.hu/gazd-szakadat/APPS/etriusz-v3/php/cella_osszesito_megjelenito_2.php?=4NGB4ZmZ30QM0NGA1VmKGAyWj0mp1OKn0gJM0WKMzNQZjNGB9xaWjNQZm0QrzHQZ1ZGCxyJMfyzMztQZ5tmZmpGCxEQZ1HwZsA1H743p1=','',880,660);setEnableTimer(100);"/>
    <hyperlink ref="E94" r:id="rId218" display="javascript:startnewwin('https://gazd-a-20.asp.lgov.hu/gazd-szakadat/APPS/etriusz-v3/php/cella_osszesito_megjelenito_2.php?=lRJAvWTZ40wMlpQAyM2KGAyWj0mp1OKn0gJM0WKMzNQZjNGB9xaWjNQZ00QrzHQZ1ZGCxyJMfyzMzVGL1VzLjtGCzWmA0HzMsA1Hr6301=','',880,660);setEnableTimer(100);"/>
    <hyperlink ref="C95" r:id="rId219" display="javascript:startnewwin('https://gazd-a-20.asp.lgov.hu/gazd-szakadat/APPS/etriusz-v3/php/cella_kaszper_atemeles_megjelenito.php?=2NGByAJZz1GM0xGB1Z2KGAyWk0wLg92MsAKL0yJouc3pcg2KeITqlIzWj0mp1OKn0gJM0WKMzNQZjRGB9xaWjNQZl0QrzHQZ1ZGCxyJMfyzMzLQZ5H2LkLJCyEGB5HmLsA1Hsp301=','',880,660);setEnableTimer(100);"/>
    <hyperlink ref="D95" r:id="rId220" display="javascript:startnewwin('https://gazd-a-20.asp.lgov.hu/gazd-szakadat/APPS/etriusz-v3/php/cella_kaszper_atemeles_megjelenito.php?=2NGByAJZz1GM0xGB1Z2KGAyWk0wLg92MsAKL0yJouc3pcg2KeITqlIzWj0mp1OKn0gJM0WKMzNQZjRGB9xaWjNQZm0QrzHQZ1ZGCxyJMfyzMzLQZ5H2LkLJCyEGB5HmLsA1Hn0881=','',880,660);setEnableTimer(100);"/>
    <hyperlink ref="E95" r:id="rId221" display="javascript:startnewwin('https://gazd-a-20.asp.lgov.hu/gazd-szakadat/APPS/etriusz-v3/php/cella_osszesito_megjelenito_2.php?=wMQA1DwAx1GA2LQAkxmKGAyWj0mp1OKn0gJM0WKMzNQZjRGB9xaWjNQZ00QrzHQZ1ZGCxyJMfyzMzZzA0HQA2DJC1LwA0RGBsA1H2qqr1=','',880,660);setEnableTimer(100);"/>
    <hyperlink ref="C96" r:id="rId222" display="javascript:startnewwin('https://gazd-a-20.asp.lgov.hu/gazd-szakadat/APPS/etriusz-v3/php/cella_kaszper_atemeles_megjelenito.php?=5ZGLxyQBk0mAzOQZ1DmKGAyWk0wLg92MsAKL0yJouc3pcg2KeITqlIzWj0mp1OKn0gJM0WKMzNQZjVGB9xaWjNQZl0QrzHQZ1ZGCxyJMfyzMzxmZuEJB4RGC3LTZjHQAsA1H9r321=','',880,660);setEnableTimer(100);"/>
    <hyperlink ref="D96" r:id="rId223" display="javascript:startnewwin('https://gazd-a-20.asp.lgov.hu/gazd-szakadat/APPS/etriusz-v3/php/cella_kaszper_atemeles_megjelenito.php?=5ZGLxyQBk0mAzOQZ1DmKGAyWk0wLg92MsAKL0yJouc3pcg2KeITqlIzWj0mp1OKn0gJM0WKMzNQZjVGB9xaWjNQZm0QrzHQZ1ZGCxyJMfyzMzxmZuEJB4RGC3LTZjHQAsA1H63sr1=','',880,660);setEnableTimer(100);"/>
    <hyperlink ref="E96" r:id="rId224" display="javascript:startnewwin('https://gazd-a-20.asp.lgov.hu/gazd-szakadat/APPS/etriusz-v3/php/cella_osszesito_megjelenito_2.php?=5xwA0LTBu1QAuIGLlV2KGAyWj0mp1OKn0gJM0WKMzNQZjVGB9xaWjNQZ00QrzHQZ1ZGCxyJMfyzMzxGB2DwM4RJC0RJAuWwLsA1H0r791=','',880,660);setEnableTimer(100);"/>
    <hyperlink ref="C97" r:id="rId225" display="javascript:startnewwin('https://gazd-a-20.asp.lgov.hu/gazd-szakadat/APPS/etriusz-v3/php/cella_kaszper_atemeles_megjelenito.php?=mxmLmVTMv1mAlpQAxImKGAyWk0wLg92MsAKL0yJouc3pcg2KeITqlIzWj0mp1OKn0gJM0WKMzNQZjZGB9xaWjNQZl0QrzHQZ1ZGCxyJMfyzMzZGBwAwLxWJC3VmA0DJAsA1H10991=','',880,660);setEnableTimer(100);"/>
    <hyperlink ref="D97" r:id="rId226" display="javascript:startnewwin('https://gazd-a-20.asp.lgov.hu/gazd-szakadat/APPS/etriusz-v3/php/cella_kaszper_atemeles_megjelenito.php?=wSzMvI2A10wA2pwA0NmKGAyWk0wLg92MsAKL0yJouc3pcg2KeITqlIzWj0mp1OKn0gJM0WKMzNQZjZGB9xaWjNQZm0QrzHQZ1ZGCxyJMfyzMzZJLzWJM3HGC2LmA2DQZsA1Hrn581=','',880,660);setEnableTimer(100);"/>
    <hyperlink ref="E97" r:id="rId227" display="javascript:startnewwin('https://gazd-a-20.asp.lgov.hu/gazd-szakadat/APPS/etriusz-v3/php/cella_osszesito_megjelenito_2.php?=jLmL5RwAm0wZjRwZmRmKGAyWj0mp1OKn0gJM0WKMzNQZjZGB9xaWjNQZ00QrzHQZ1ZGCxyJMfyzMzNwAwyGZ2ZGClNGZlZGZsA1H0or11=','',880,660);setEnableTimer(100);"/>
    <hyperlink ref="C98" r:id="rId228" display="javascript:startnewwin('https://gazd-a-20.asp.lgov.hu/gazd-szakadat/APPS/etriusz-v3/php/cella_kaszper_atemeles_megjelenito.php?=5NmLjVTZ50wZzywZ2D2KGAyWk0wLg92MsAKL0yJouc3pcg2KeITqlIzWj0mp1OKn0gJM0WKMzNQZjDGB9xaWjNQZl0QrzHQZ1ZGCxyJMfyzMzxQZwOwLjxGClLJBlLQMsA1H34ns1=','',880,660);setEnableTimer(100);"/>
    <hyperlink ref="D98" r:id="rId229" display="javascript:startnewwin('https://gazd-a-20.asp.lgov.hu/gazd-szakadat/APPS/etriusz-v3/php/cella_kaszper_atemeles_megjelenito.php?=lZGL2LmL40QZktGZyWmKGAyWk0wLg92MsAKL0yJouc3pcg2KeITqlIzWj0mp1OKn0gJM0WKMzNQZjDGB9xaWjNQZm0QrzHQZ1ZGCxyJMfyzMzVmZuMwAwuGCjRQBkHzZsA1H1on51=','',880,660);setEnableTimer(100);"/>
    <hyperlink ref="E98" r:id="rId230" display="javascript:startnewwin('https://gazd-a-20.asp.lgov.hu/gazd-szakadat/APPS/etriusz-v3/php/cella_osszesito_megjelenito_2.php?=mRQMkRJZl0QZzMQA4DmKGAyWj0mp1OKn0gJM0WKMzNQZjDGB9xaWjNQZ00QrzHQZ1ZGCxyJMfyzMzZGZxSGLkVGCjLzA0tQAsA1H3so31=','',880,660);setEnableTimer(100);"/>
    <hyperlink ref="C99" r:id="rId231" display="javascript:startnewwin('https://gazd-a-20.asp.lgov.hu/gazd-szakadat/APPS/etriusz-v3/php/cella_kaszper_atemeles_megjelenito.php?=zA2L1LzLu1GLlHGBjD2KGAyWk0wLg92MsAKL0yJouc3pcg2KeITqlIzWj0mp1OKn0gJM0WKMzNQZjHGB9xaWjNQZl0QrzHQZ1ZGCxyJMfyzMzL2LwIwMvSJCuWGA5NQMsA1H6n331=','',880,660);setEnableTimer(100);"/>
    <hyperlink ref="D99" r:id="rId232" display="javascript:startnewwin('https://gazd-a-20.asp.lgov.hu/gazd-szakadat/APPS/etriusz-v3/php/cella_kaszper_atemeles_megjelenito.php?=uSwZmRTMy1QBzITZjZmKGAyWk0wLg92MsAKL0yJouc3pcg2KeITqlIzWj0mp1OKn0gJM0WKMzNQZjHGB9xaWjNQZm0QrzHQZ1ZGCxyJMfyzMzRJZlZGLxIJC4LJMjNmZsA1Ho0971=','',880,660);setEnableTimer(100);"/>
    <hyperlink ref="E99" r:id="rId233" display="javascript:startnewwin('https://gazd-a-20.asp.lgov.hu/gazd-szakadat/APPS/etriusz-v3/php/cella_osszesito_megjelenito_2.php?=1D2ZvIGZm0mAvMTA0L2KGAyWj0mp1OKn0gJM0WKMzNQZjHGB9xaWjNQZ00QrzHQZ1ZGCxyJMfyzMzHQMmVJAkZGC3VzM0DwMsA1H23nn1=','',880,660);setEnableTimer(100);"/>
    <hyperlink ref="C100" r:id="rId234" display="javascript:startnewwin('https://gazd-a-20.asp.lgov.hu/gazd-szakadat/APPS/etriusz-v3/php/cella_kaszper_atemeles_megjelenito.php?=uAJAmVGMu1mA3ZJLyI2KGAyWk0wLg92MsAKL0yJouc3pcg2KeITqlIzWj0mp1OKn0gJM0WKMzNQZjLGB9xaWjNQZl0QrzHQZ1ZGCxyJMfyzMzR2L1ZwZySJC3pmLuIJMsA1H48o31=','',880,660);setEnableTimer(100);"/>
    <hyperlink ref="D100" r:id="rId235" display="javascript:startnewwin('https://gazd-a-20.asp.lgov.hu/gazd-szakadat/APPS/etriusz-v3/php/cella_kaszper_atemeles_megjelenito.php?=uAJAmVGMu1mA3ZJLyI2KGAyWk0wLg92MsAKL0yJouc3pcg2KeITqlIzWj0mp1OKn0gJM0WKMzNQZjLGB9xaWjNQZm0QrzHQZ1ZGCxyJMfyzMzR2L1ZwZySJC3pmLuIJMsA1H26sq1=','',880,660);setEnableTimer(100);"/>
    <hyperlink ref="E100" r:id="rId236" display="javascript:startnewwin('https://gazd-a-20.asp.lgov.hu/gazd-szakadat/APPS/etriusz-v3/php/cella_osszesito_megjelenito_2.php?=2RGMyywAv1wZ3RwA2NmKGAyWj0mp1OKn0gJM0WKMzNQZjLGB9xaWjNQZ00QrzHQZ1ZGCxyJMfyzMzLGZyIJB2VJClpGZ2LQZsA1Hp4rp1=','',880,660);setEnableTimer(100);"/>
    <hyperlink ref="C101" r:id="rId237" display="javascript:startnewwin('https://gazd-a-20.asp.lgov.hu/gazd-szakadat/APPS/etriusz-v3/php/cella_osszesito_megjelenito_2.php?=uqGZwW2Ll0GL5RmAmtmKGAyWj0mp1OKn0gJM0WKMzNQZjpGB9xaWjNQZl0QrzHQZ1ZGCxyJMfyzMzR2AkZzLwWGCuyGZ3ZQBsA1H39q41=','',880,660);setEnableTimer(100);"/>
    <hyperlink ref="D101" r:id="rId238" display="javascript:startnewwin('https://gazd-a-20.asp.lgov.hu/gazd-szakadat/APPS/etriusz-v3/php/cella_osszesito_megjelenito_2.php?=wSGMwMJB40QAzIGLwMmKGAyWj0mp1OKn0gJM0WKMzNQZjpGB9xaWjNQZm0QrzHQZ1ZGCxyJMfyzMzZJZyAzM5tGC0LJAuAzAsA1H12901=','',880,660);setEnableTimer(100);"/>
    <hyperlink ref="E101" r:id="rId239" display="javascript:startnewwin('https://gazd-a-20.asp.lgov.hu/gazd-szakadat/APPS/etriusz-v3/php/cella_osszesito_megjelenito_2.php?=zumA0HJZ00mLvWTA0DmKGAyWj0mp1OKn0gJM0WKMzNQZjpGB9xaWjNQZ00QrzHQZ1ZGCxyJMfyzMzLTB3DGMkDGCwWzL0DQAsA1H0prp1=','',880,660);setEnableTimer(100);"/>
    <hyperlink ref="C102" r:id="rId240" display="javascript:startnewwin('https://gazd-a-20.asp.lgov.hu/gazd-szakadat/APPS/etriusz-v3/php/cella_kaszper_atemeles_megjelenito.php?=vumLuEwZl0QAjZJByM2KGAyWk0wLg92MsAKL0yJouc3pcg2KeITqlIzWj0mp1OKn0gJM0WKMzNQZjtGB9xaWjNQZl0QrzHQZ1ZGCxyJMfyzMzVTBwSTAlVGC0NmL5HzMsA1H06181=','',880,660);setEnableTimer(100);"/>
    <hyperlink ref="D102" r:id="rId241" display="javascript:startnewwin('https://gazd-a-20.asp.lgov.hu/gazd-szakadat/APPS/etriusz-v3/php/cella_kaszper_atemeles_megjelenito.php?=zWmAxAzL00QA2HJLkL2KGAyWk0wLg92MsAKL0yJouc3pcg2KeITqlIzWj0mp1OKn0gJM0WKMzNQZjtGB9xaWjNQZm0QrzHQZ1ZGCxyJMfyzMzLzZ3D2LvEGC0LGMuSwMsA1Hq4or1=','',880,660);setEnableTimer(100);"/>
    <hyperlink ref="E102" r:id="rId242" display="javascript:startnewwin('https://gazd-a-20.asp.lgov.hu/gazd-szakadat/APPS/etriusz-v3/php/cella_osszesito_megjelenito_2.php?=vMzZxIGMy1mZ1NGAjD2KGAyWj0mp1OKn0gJM0WKMzNQZjtGB9xaWjNQZ00QrzHQZ1ZGCxyJMfyzMzVzMlDJAyIJCmHQZ1NQMsA1H9n791=','',880,660);setEnableTimer(100);"/>
    <hyperlink ref="C103" r:id="rId243" display="javascript:startnewwin('https://gazd-a-20.asp.lgov.hu/gazd-szakadat/APPS/etriusz-v3/php/cella_kaszper_atemeles_megjelenito.php?=uymL5DGZ00GB2DTAmtmKGAyWk0wLg92MsAKL0yJouc3pcg2KeITqlIzWj0mp1OKn0gJM0WKMzNQZjxGB9xaWjNQZl0QrzHQZ1ZGCxyJMfyzMzRJBwyQAkDGC5LQM0ZQBsA1Hn5o61=','',880,660);setEnableTimer(100);"/>
    <hyperlink ref="D103" r:id="rId244" display="javascript:startnewwin('https://gazd-a-20.asp.lgov.hu/gazd-szakadat/APPS/etriusz-v3/php/cella_kaszper_atemeles_megjelenito.php?=4ZJZ0NwA30QAySzZyMmKGAyWk0wLg92MsAKL0yJouc3pcg2KeITqlIzWj0mp1OKn0gJM0WKMzNQZjxGB9xaWjNQZm0QrzHQZ1ZGCxyJMfyzMztmLkDQZ2pGC0HJLlHzAsA1Hn0121=','',880,660);setEnableTimer(100);"/>
    <hyperlink ref="E103" r:id="rId245" display="javascript:startnewwin('https://gazd-a-20.asp.lgov.hu/gazd-szakadat/APPS/etriusz-v3/php/cella_osszesito_megjelenito_2.php?=0HJLwA2L40GLkDGZzS2KGAyWj0mp1OKn0gJM0WKMzNQZjxGB9xaWjNQZ00QrzHQZ1ZGCxyJMfyzMzDGMuA2LwuGCuSQAkLJLsA1Hnprq1=','',880,660);setEnableTimer(100);"/>
    <hyperlink ref="C104" r:id="rId246" display="javascript:startnewwin('https://gazd-a-20.asp.lgov.hu/gazd-szakadat/APPS/etriusz-v3/php/cella_kaszper_atemeles_megjelenito.php?===tLzuQAmH2Z9HGBySJZ581HGMFZ9VJoiq2KmSTqc1JL6AKne91nyEapyMPZ9ZKqjyTqeITqlIzWjNQZjNGZ9xaWjNQZl0QrzHQZ1ZGCxyJMfyzMzVzM4DmZyAGC1xGMuSGBsA1H47p41===','',880,660);setEnableTimer(100);"/>
    <hyperlink ref="D104" r:id="rId247" display="javascript:startnewwin('https://gazd-a-20.asp.lgov.hu/gazd-szakadat/APPS/etriusz-v3/php/cella_kaszper_atemeles_megjelenito.php?===tLkH2Z1HQM9ZGZwMQMx91HGMFZ9VJoiq2KmSTqc1JL6AKne91nyEapyMPZ9ZKqjyTqeITqlIzWjNQZjNGZ9xaWjNQZm0QrzHQZ1ZGCxyJMfyzMzVJZyAGA1DJCmRmL2DTMsA1Hr7so1===','',880,660);setEnableTimer(100);"/>
    <hyperlink ref="E104" r:id="rId248" display="javascript:startnewwin('https://gazd-a-20.asp.lgov.hu/gazd-szakadat/APPS/etriusz-v3/php/cella_osszesito_megjelenito_2.php?===jLuEJM1HmL9DJAkHTMw91HGMPZ9ZKqjyTqeITqlIzWjNQZjNGZ9xaWjNQZ00QrzHQZ1ZGCxyJMfyzMzZJLxIJA1ZJCxIGZyE2LsA1Hop201===','',880,660);setEnableTimer(100);"/>
    <hyperlink ref="C105" r:id="rId249" display="javascript:startnewwin('https://gazd-a-20.asp.lgov.hu/gazd-szakadat/APPS/etriusz-v3/php/cella_kaszper_atemeles_megjelenito.php?===NM2ZGLuIGM9VmL4HQB381HGMFZ9VJoiq2KmSTqc1JL6AKne91nyEapyMPZ9ZKqjyTqeITqlIzWjNQZkNGZ9xaWjNQZl0QrzHQZ1ZGCxyJMfyzMzDzAmRJL1HJClZTB1tmAsA1H34r71===','',880,660);setEnableTimer(100);"/>
    <hyperlink ref="D105" r:id="rId250" display="javascript:startnewwin('https://gazd-a-20.asp.lgov.hu/gazd-szakadat/APPS/etriusz-v3/php/cella_kaszper_atemeles_megjelenito.php?===jA2pwA5pQM9xmAvWmL181HGMFZ9VJoiq2KmSTqc1JL6AKne91nyEapyMPZ9ZKqjyTqeITqlIzWjNQZkNGZ9xaWjNQZm0QrzHQZ1ZGCxyJMfyzMzpwA3LGB3DJC5pwLlZJAsA1H40rq1===','',880,660);setEnableTimer(100);"/>
    <hyperlink ref="E105" r:id="rId251" display="javascript:startnewwin('https://gazd-a-20.asp.lgov.hu/gazd-szakadat/APPS/etriusz-v3/php/cella_osszesito_megjelenito_2.php?===tA4xmZ1V2A9ZTZ3NGLj81HGMPZ9ZKqjyTqeITqlIzWjNQZkNGZ9xaWjNQZ00QrzHQZ1ZGCxyJMfyzMzLQB5ZGAvqGCwOmAjRTZsA1Hr6451===','',880,660);setEnableTimer(100);"/>
    <hyperlink ref="C106" r:id="rId252" display="javascript:startnewwin('https://gazd-a-20.asp.lgov.hu/gazd-szakadat/APPS/etriusz-v3/php/cella_kaszper_atemeles_megjelenito.php?===NMmxmLuIzZ9RGM3ZTMv91HGMFZ9VJoiq2KmSTqc1JL6AKne91nyEapyMPZ9ZKqjyTqeITqlIzWjNQZlNGZ9xaWjNQZl0QrzHQZ1ZGCxyJMfyzMzD2Z5ZJLyWGCkH2AwEzLsA1Hps7q1===','',880,660);setEnableTimer(100);"/>
    <hyperlink ref="D106" r:id="rId253" display="javascript:startnewwin('https://gazd-a-20.asp.lgov.hu/gazd-szakadat/APPS/etriusz-v3/php/cella_kaszper_atemeles_megjelenito.php?===NMmxmLuIzZ9RGM3ZTMv91HGMFZ9VJoiq2KmSTqc1JL6AKne91nyEapyMPZ9ZKqjyTqeITqlIzWjNQZlNGZ9xaWjNQZm0QrzHQZ1ZGCxyJMfyzMzD2Z5ZJLyWGCkH2AwEzLsA1H890s1===','',880,660);setEnableTimer(100);"/>
    <hyperlink ref="E106" r:id="rId254" display="javascript:startnewwin('https://gazd-a-20.asp.lgov.hu/gazd-szakadat/APPS/etriusz-v3/php/cella_osszesito_megjelenito_2.php?===DBjVJMuS2A9RmZ1H2Z381HGMPZ9ZKqjyTqeITqlIzWjNQZlNGZ9xaWjNQZ00QrzHQZ1ZGCxyJMfyzMzxQZvIJLuqGCkZGAyAmAsA1Hoors1===','',880,660);setEnableTimer(100);"/>
    <hyperlink ref="C107" r:id="rId255" display="javascript:startnewwin('https://gazd-a-20.asp.lgov.hu/gazd-szakadat/APPS/etriusz-v3/php/cella_osszesito_megjelenito_2.php?===NMjtQBmxmA9ZJBmVGBk81HGMPZ9ZKqjyTqeITqlIzWjNQZmNGZ9xaWjNQZl0QrzHQZ1ZGCxyJMfyzMzDTZ4tmZ5pGCwymZlxGZsA1H0srq1===','',880,660);setEnableTimer(100);"/>
    <hyperlink ref="D107" r:id="rId256" display="javascript:startnewwin('https://gazd-a-20.asp.lgov.hu/gazd-szakadat/APPS/etriusz-v3/php/cella_osszesito_megjelenito_2.php?===jZuSQM0ZJM9pGAjZTZw91HGMPZ9ZKqjyTqeITqlIzWjNQZmNGZ9xaWjNQZm0QrzHQZ1ZGCxyJMfyzMzZGLkDTAwIJC3HQZwOmLsA1H7q061===','',880,660);setEnableTimer(100);"/>
    <hyperlink ref="E107" r:id="rId257" display="javascript:startnewwin('https://gazd-a-20.asp.lgov.hu/gazd-szakadat/APPS/etriusz-v3/php/cella_osszesito_megjelenito_2.php?===DLyWzA1NGM9HJL2pGBu91HGMPZ9ZKqjyTqeITqlIzWjNQZmNGZ9xaWjNQZ00QrzHQZ1ZGCxyJMfyzMzRJMvMGAjHJCySzA3xGLsA1H9s3p1===','',880,660);setEnableTimer(100);"/>
    <hyperlink ref="C110" r:id="rId258" display="javascript:startnewwin('https://gazd-a-20.asp.lgov.hu/gazd-szakadat/APPS/etriusz-v3/php/cella_kaszper_atemeles_megjelenito.php?===jZ3NQByWTZ9RzZyWTZm81HGMFZ9VJoiq2KmSTqc1JL6AKne91nyEapyMPZ9ZKqjyTqeITqlIzWjNQZ2NGZ9xaWjNQZl0QrzHQZ1ZGCxyJMfyzMzZmAjtGMvOGCuWGMvOmZsA1H6s1n1===','',880,660);setEnableTimer(100);"/>
    <hyperlink ref="D110" r:id="rId259" display="javascript:startnewwin('https://gazd-a-20.asp.lgov.hu/gazd-szakadat/APPS/etriusz-v3/php/cella_kaszper_atemeles_megjelenito.php?===DL2DTA1LQA9tQA0pwL181HGMFZ9VJoiq2KmSTqc1JL6AKne91nyEapyMPZ9ZKqjyTqeITqlIzWjNQZ2NGZ9xaWjNQZm0QrzHQZ1ZGCxyJMfyzMzRzAxEGA2DGC4DQA3VJAsA1Hnr5p1===','',880,660);setEnableTimer(100);"/>
    <hyperlink ref="E110" r:id="rId260" display="javascript:startnewwin('https://gazd-a-20.asp.lgov.hu/gazd-szakadat/APPS/etriusz-v3/php/cella_osszesito_megjelenito_2.php?===DZ3RwMvIGB9VTMlZTMv91HGMPZ9ZKqjyTqeITqlIzWjNQZ2NGZ9xaWjNQZ00QrzHQZ1ZGCxyJMfyzMzRmAkLzL1xGCvEzZwEzLsA1H34061===','',880,660);setEnableTimer(100);"/>
    <hyperlink ref="C111" r:id="rId261" display="javascript:startnewwin('https://gazd-a-20.asp.lgov.hu/gazd-szakadat/APPS/etriusz-v3/php/cella_kaszper_atemeles_megjelenito.php?===jA5LTAjVJB9DGZ0twMl81HGMFZ9VJoiq2KmSTqc1JL6AKne91nyEapyMPZ9ZKqjyTqeITqlIzWjNQZ3NGZ9xaWjNQZl0QrzHQZ1ZGCxyJMfyzMzpGBzEQZvyGC0RQA4LzZsA1H65781===','',880,660);setEnableTimer(100);"/>
    <hyperlink ref="D111" r:id="rId262" display="javascript:startnewwin('https://gazd-a-20.asp.lgov.hu/gazd-szakadat/APPS/etriusz-v3/php/cella_kaszper_atemeles_megjelenito.php?===NZzAmLuSTM9D2LuEJBj81HGMFZ9VJoiq2KmSTqc1JL6AKne91nyEapyMPZ9ZKqjyTqeITqlIzWjNQZ3NGZ9xaWjNQZm0QrzHQZ1ZGCxyJMfyzMzNwMmZJLuEJCxAJLxyQZsA1H9s6q1===','',880,660);setEnableTimer(100);"/>
    <hyperlink ref="E111" r:id="rId263" display="javascript:startnewwin('https://gazd-a-20.asp.lgov.hu/gazd-szakadat/APPS/etriusz-v3/php/cella_osszesito_megjelenito_2.php?===NMwA2AzM2A9ZzL5HTZk81HGMPZ9ZKqjyTqeITqlIzWjNQZ3NGZ9xaWjNQZ00QrzHQZ1ZGCxyJMfyzMzD2LwqwMzqGCwWJByOGZsA1H22q71===','',880,660);setEnableTimer(100);"/>
    <hyperlink ref="E112" r:id="rId264" display="javascript:startnewwin('https://gazd-a-20.asp.lgov.hu/gazd-szakadat/APPS/etriusz-v3/php/cella_osszesito_megjelenito_2.php?===jA1pQA5NGM9D2L2VJZ281HGMPZ9ZKqjyTqeITqlIzWjNQZ4NGZ9xaWjNQZ00QrzHQZ1ZGCxyJMfyzMzpGA3DGBjHJCxAzAvSwAsA1H7s7s1===','',880,660);setEnableTimer(100);"/>
    <hyperlink ref="C113" r:id="rId265" display="javascript:startnewwin('https://gazd-a-20.asp.lgov.hu/gazd-szakadat/APPS/etriusz-v3/php/cella_kaszper_atemeles_megjelenito.php?===NBmZTMmVzM9Z2L4xGMk81HGMFZ9VJoiq2KmSTqc1JL6AKne91nyEapyMPZ9ZKqjyTqeITqlIzWjNQZ5NGZ9xaWjNQZl0QrzHQZ1ZGCxyJMfyzMztmZwE2ZvMJCwATB5HJZsA1Hq8211===','',880,660);setEnableTimer(100);"/>
    <hyperlink ref="D113" r:id="rId266" display="javascript:startnewwin('https://gazd-a-20.asp.lgov.hu/gazd-szakadat/APPS/etriusz-v3/php/cella_kaszper_atemeles_megjelenito.php?===DZ5VJZ5ZzM9tQMuSJLy91HGMFZ9VJoiq2KmSTqc1JL6AKne91nyEapyMPZ9ZKqjyTqeITqlIzWjNQZ5NGZ9xaWjNQZm0QrzHQZ1ZGCxyJMfyzMzRGBvSGBwMJC4DJLuSJMsA1Hpsn01===','',880,660);setEnableTimer(100);"/>
    <hyperlink ref="E113" r:id="rId267" display="javascript:startnewwin('https://gazd-a-20.asp.lgov.hu/gazd-szakadat/APPS/etriusz-v3/php/cella_osszesito_megjelenito_2.php?===jLmLGMmpwL9ZQZ1NmZm81HGMPZ9ZKqjyTqeITqlIzWjNQZ5NGZ9xaWjNQZ00QrzHQZ1ZGCxyJMfyzMzZ2Z2H2Z3VJCmNGAjZmZsA1Hq4q81===','',880,660);setEnableTimer(100);"/>
    <hyperlink ref="E114" r:id="rId268" display="javascript:startnewwin('https://gazd-a-20.asp.lgov.hu/gazd-szakadat/APPS/etriusz-v3/php/cella_osszesito_megjelenito_2.php?===tAmHGMkxQA9pwAuWTMz91HGMPZ9ZKqjyTqeITqlIzWjNQZjRGZ9xaWjNQZ00QrzHQZ1ZGCxyJMfyzMzLmZ1HJZ5DGC3LGLvEzMsA1Hns871===','',880,660);setEnableTimer(100);"/>
    <hyperlink ref="C115" r:id="rId269" display="javascript:startnewwin('https://gazd-a-20.asp.lgov.hu/gazd-szakadat/APPS/etriusz-v3/php/cella_kaszper_atemeles_megjelenito.php?===NM1RmAvITZ9ZGL5V2Am81HGMFZ9VJoiq2KmSTqc1JL6AKne91nyEapyMPZ9ZKqjyTqeITqlIzWjNQZkRGZ9xaWjNQZl0QrzHQZ1ZGCxyJMfyzMzDJAkpwLyOGCmRJBvqmZsA1H460r1===','',880,660);setEnableTimer(100);"/>
    <hyperlink ref="D115" r:id="rId270" display="javascript:startnewwin('https://gazd-a-20.asp.lgov.hu/gazd-szakadat/APPS/etriusz-v3/php/cella_kaszper_atemeles_megjelenito.php?===NM1RmAvITZ9ZGL5V2Am81HGMFZ9VJoiq2KmSTqc1JL6AKne91nyEapyMPZ9ZKqjyTqeITqlIzWjNQZkRGZ9xaWjNQZm0QrzHQZ1ZGCxyJMfyzMzDJAkpwLyOGCmRJBvqmZsA1H54231===','',880,660);setEnableTimer(100);"/>
    <hyperlink ref="E115" r:id="rId271" display="javascript:startnewwin('https://gazd-a-20.asp.lgov.hu/gazd-szakadat/APPS/etriusz-v3/php/cella_osszesito_megjelenito_2.php?===DLzqmA2RQA9pwM4ZQMx91HGMPZ9ZKqjyTqeITqlIzWjNQZkRGZ9xaWjNQZ00QrzHQZ1ZGCxyJMfyzMzRzM3pwAkDGC3LTBmDTMsA1H75sn1===','',880,660);setEnableTimer(100);"/>
    <hyperlink ref="C116" r:id="rId272" display="javascript:startnewwin('https://gazd-a-20.asp.lgov.hu/gazd-szakadat/APPS/etriusz-v3/php/cella_kaszper_atemeles_megjelenito.php?===tLzEJZ1VGA9DGAmZzAu91HGMFZ9VJoiq2KmSTqc1JL6AKne91nyEapyMPZ9ZKqjyTqeITqlIzWjNQZlRGZ9xaWjNQZl0QrzHQZ1ZGCxyJMfyzMzVzMxSGAlHGC0HmZwMGLsA1H25831===','',880,660);setEnableTimer(100);"/>
    <hyperlink ref="D116" r:id="rId273" display="javascript:startnewwin('https://gazd-a-20.asp.lgov.hu/gazd-szakadat/APPS/etriusz-v3/php/cella_kaszper_atemeles_megjelenito.php?===tLzEJZ1VGA9DGAmZzAu91HGMFZ9VJoiq2KmSTqc1JL6AKne91nyEapyMPZ9ZKqjyTqeITqlIzWjNQZlRGZ9xaWjNQZm0QrzHQZ1ZGCxyJMfyzMzVzMxSGAlHGC0HmZwMGLsA1H40p01===','',880,660);setEnableTimer(100);"/>
    <hyperlink ref="E116" r:id="rId274" display="javascript:startnewwin('https://gazd-a-20.asp.lgov.hu/gazd-szakadat/APPS/etriusz-v3/php/cella_osszesito_megjelenito_2.php?===NB0NmZzImA9VmA1ZTBv91HGMPZ9ZKqjyTqeITqlIzWjNQZlRGZ9xaWjNQZ00QrzHQZ1ZGCxyJMfyzMztQAjZwM1pGClpGAwuwLsA1H629q1===','',880,660);setEnableTimer(100);"/>
    <hyperlink ref="C117" r:id="rId275" display="javascript:startnewwin('https://gazd-a-20.asp.lgov.hu/gazd-szakadat/APPS/etriusz-v3/php/cella_kaszper_atemeles_megjelenito.php?===tZ2ZTMjtGA9pQBkVJB381HGMFZ9VJoiq2KmSTqc1JL6AKne91nyEapyMPZ9ZKqjyTqeITqlIzWjNQZmRGZ9xaWjNQZl0QrzHQZ1ZGCxyJMfyzMzVwAwETZ4HGC3tGZvymAsA1H999q1===','',880,660);setEnableTimer(100);"/>
    <hyperlink ref="D117" r:id="rId276" display="javascript:startnewwin('https://gazd-a-20.asp.lgov.hu/gazd-szakadat/APPS/etriusz-v3/php/cella_kaszper_atemeles_megjelenito.php?===tZ2ZTMjtGA9pQBkVJB381HGMFZ9VJoiq2KmSTqc1JL6AKne91nyEapyMPZ9ZKqjyTqeITqlIzWjNQZmRGZ9xaWjNQZm0QrzHQZ1ZGCxyJMfyzMzVwAwETZ4HGC3tGZvymAsA1Hqn251===','',880,660);setEnableTimer(100);"/>
    <hyperlink ref="E117" r:id="rId277" display="javascript:startnewwin('https://gazd-a-20.asp.lgov.hu/gazd-szakadat/APPS/etriusz-v3/php/cella_osszesito_megjelenito_2.php?===NMuITZ4ZGM9ZQB3LzLw91HGMPZ9ZKqjyTqeITqlIzWjNQZmRGZ9xaWjNQZ00QrzHQZ1ZGCxyJMfyzMzDJLyOQBmHJCmtmAzW2LsA1H5p281===','',880,660);setEnableTimer(100);"/>
  </hyperlinks>
  <pageMargins left="0.25" right="0.25" top="0.75" bottom="0.75" header="0.3" footer="0.3"/>
  <pageSetup paperSize="9" scale="91" orientation="portrait" horizontalDpi="300" verticalDpi="300" r:id="rId278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5"/>
  <sheetViews>
    <sheetView view="pageBreakPreview" topLeftCell="A19" zoomScale="60" zoomScaleNormal="100" workbookViewId="0">
      <selection sqref="A1:D1"/>
    </sheetView>
  </sheetViews>
  <sheetFormatPr defaultColWidth="10.33203125" defaultRowHeight="15.6" x14ac:dyDescent="0.3"/>
  <cols>
    <col min="1" max="1" width="50.44140625" style="506" customWidth="1"/>
    <col min="2" max="2" width="5.6640625" style="506" customWidth="1"/>
    <col min="3" max="3" width="14.6640625" style="506" customWidth="1"/>
    <col min="4" max="4" width="16.44140625" style="506" customWidth="1"/>
    <col min="5" max="256" width="10.33203125" style="506"/>
    <col min="257" max="257" width="50.44140625" style="506" customWidth="1"/>
    <col min="258" max="258" width="5.6640625" style="506" customWidth="1"/>
    <col min="259" max="259" width="14.6640625" style="506" customWidth="1"/>
    <col min="260" max="260" width="16.44140625" style="506" customWidth="1"/>
    <col min="261" max="512" width="10.33203125" style="506"/>
    <col min="513" max="513" width="50.44140625" style="506" customWidth="1"/>
    <col min="514" max="514" width="5.6640625" style="506" customWidth="1"/>
    <col min="515" max="515" width="14.6640625" style="506" customWidth="1"/>
    <col min="516" max="516" width="16.44140625" style="506" customWidth="1"/>
    <col min="517" max="768" width="10.33203125" style="506"/>
    <col min="769" max="769" width="50.44140625" style="506" customWidth="1"/>
    <col min="770" max="770" width="5.6640625" style="506" customWidth="1"/>
    <col min="771" max="771" width="14.6640625" style="506" customWidth="1"/>
    <col min="772" max="772" width="16.44140625" style="506" customWidth="1"/>
    <col min="773" max="1024" width="10.33203125" style="506"/>
    <col min="1025" max="1025" width="50.44140625" style="506" customWidth="1"/>
    <col min="1026" max="1026" width="5.6640625" style="506" customWidth="1"/>
    <col min="1027" max="1027" width="14.6640625" style="506" customWidth="1"/>
    <col min="1028" max="1028" width="16.44140625" style="506" customWidth="1"/>
    <col min="1029" max="1280" width="10.33203125" style="506"/>
    <col min="1281" max="1281" width="50.44140625" style="506" customWidth="1"/>
    <col min="1282" max="1282" width="5.6640625" style="506" customWidth="1"/>
    <col min="1283" max="1283" width="14.6640625" style="506" customWidth="1"/>
    <col min="1284" max="1284" width="16.44140625" style="506" customWidth="1"/>
    <col min="1285" max="1536" width="10.33203125" style="506"/>
    <col min="1537" max="1537" width="50.44140625" style="506" customWidth="1"/>
    <col min="1538" max="1538" width="5.6640625" style="506" customWidth="1"/>
    <col min="1539" max="1539" width="14.6640625" style="506" customWidth="1"/>
    <col min="1540" max="1540" width="16.44140625" style="506" customWidth="1"/>
    <col min="1541" max="1792" width="10.33203125" style="506"/>
    <col min="1793" max="1793" width="50.44140625" style="506" customWidth="1"/>
    <col min="1794" max="1794" width="5.6640625" style="506" customWidth="1"/>
    <col min="1795" max="1795" width="14.6640625" style="506" customWidth="1"/>
    <col min="1796" max="1796" width="16.44140625" style="506" customWidth="1"/>
    <col min="1797" max="2048" width="10.33203125" style="506"/>
    <col min="2049" max="2049" width="50.44140625" style="506" customWidth="1"/>
    <col min="2050" max="2050" width="5.6640625" style="506" customWidth="1"/>
    <col min="2051" max="2051" width="14.6640625" style="506" customWidth="1"/>
    <col min="2052" max="2052" width="16.44140625" style="506" customWidth="1"/>
    <col min="2053" max="2304" width="10.33203125" style="506"/>
    <col min="2305" max="2305" width="50.44140625" style="506" customWidth="1"/>
    <col min="2306" max="2306" width="5.6640625" style="506" customWidth="1"/>
    <col min="2307" max="2307" width="14.6640625" style="506" customWidth="1"/>
    <col min="2308" max="2308" width="16.44140625" style="506" customWidth="1"/>
    <col min="2309" max="2560" width="10.33203125" style="506"/>
    <col min="2561" max="2561" width="50.44140625" style="506" customWidth="1"/>
    <col min="2562" max="2562" width="5.6640625" style="506" customWidth="1"/>
    <col min="2563" max="2563" width="14.6640625" style="506" customWidth="1"/>
    <col min="2564" max="2564" width="16.44140625" style="506" customWidth="1"/>
    <col min="2565" max="2816" width="10.33203125" style="506"/>
    <col min="2817" max="2817" width="50.44140625" style="506" customWidth="1"/>
    <col min="2818" max="2818" width="5.6640625" style="506" customWidth="1"/>
    <col min="2819" max="2819" width="14.6640625" style="506" customWidth="1"/>
    <col min="2820" max="2820" width="16.44140625" style="506" customWidth="1"/>
    <col min="2821" max="3072" width="10.33203125" style="506"/>
    <col min="3073" max="3073" width="50.44140625" style="506" customWidth="1"/>
    <col min="3074" max="3074" width="5.6640625" style="506" customWidth="1"/>
    <col min="3075" max="3075" width="14.6640625" style="506" customWidth="1"/>
    <col min="3076" max="3076" width="16.44140625" style="506" customWidth="1"/>
    <col min="3077" max="3328" width="10.33203125" style="506"/>
    <col min="3329" max="3329" width="50.44140625" style="506" customWidth="1"/>
    <col min="3330" max="3330" width="5.6640625" style="506" customWidth="1"/>
    <col min="3331" max="3331" width="14.6640625" style="506" customWidth="1"/>
    <col min="3332" max="3332" width="16.44140625" style="506" customWidth="1"/>
    <col min="3333" max="3584" width="10.33203125" style="506"/>
    <col min="3585" max="3585" width="50.44140625" style="506" customWidth="1"/>
    <col min="3586" max="3586" width="5.6640625" style="506" customWidth="1"/>
    <col min="3587" max="3587" width="14.6640625" style="506" customWidth="1"/>
    <col min="3588" max="3588" width="16.44140625" style="506" customWidth="1"/>
    <col min="3589" max="3840" width="10.33203125" style="506"/>
    <col min="3841" max="3841" width="50.44140625" style="506" customWidth="1"/>
    <col min="3842" max="3842" width="5.6640625" style="506" customWidth="1"/>
    <col min="3843" max="3843" width="14.6640625" style="506" customWidth="1"/>
    <col min="3844" max="3844" width="16.44140625" style="506" customWidth="1"/>
    <col min="3845" max="4096" width="10.33203125" style="506"/>
    <col min="4097" max="4097" width="50.44140625" style="506" customWidth="1"/>
    <col min="4098" max="4098" width="5.6640625" style="506" customWidth="1"/>
    <col min="4099" max="4099" width="14.6640625" style="506" customWidth="1"/>
    <col min="4100" max="4100" width="16.44140625" style="506" customWidth="1"/>
    <col min="4101" max="4352" width="10.33203125" style="506"/>
    <col min="4353" max="4353" width="50.44140625" style="506" customWidth="1"/>
    <col min="4354" max="4354" width="5.6640625" style="506" customWidth="1"/>
    <col min="4355" max="4355" width="14.6640625" style="506" customWidth="1"/>
    <col min="4356" max="4356" width="16.44140625" style="506" customWidth="1"/>
    <col min="4357" max="4608" width="10.33203125" style="506"/>
    <col min="4609" max="4609" width="50.44140625" style="506" customWidth="1"/>
    <col min="4610" max="4610" width="5.6640625" style="506" customWidth="1"/>
    <col min="4611" max="4611" width="14.6640625" style="506" customWidth="1"/>
    <col min="4612" max="4612" width="16.44140625" style="506" customWidth="1"/>
    <col min="4613" max="4864" width="10.33203125" style="506"/>
    <col min="4865" max="4865" width="50.44140625" style="506" customWidth="1"/>
    <col min="4866" max="4866" width="5.6640625" style="506" customWidth="1"/>
    <col min="4867" max="4867" width="14.6640625" style="506" customWidth="1"/>
    <col min="4868" max="4868" width="16.44140625" style="506" customWidth="1"/>
    <col min="4869" max="5120" width="10.33203125" style="506"/>
    <col min="5121" max="5121" width="50.44140625" style="506" customWidth="1"/>
    <col min="5122" max="5122" width="5.6640625" style="506" customWidth="1"/>
    <col min="5123" max="5123" width="14.6640625" style="506" customWidth="1"/>
    <col min="5124" max="5124" width="16.44140625" style="506" customWidth="1"/>
    <col min="5125" max="5376" width="10.33203125" style="506"/>
    <col min="5377" max="5377" width="50.44140625" style="506" customWidth="1"/>
    <col min="5378" max="5378" width="5.6640625" style="506" customWidth="1"/>
    <col min="5379" max="5379" width="14.6640625" style="506" customWidth="1"/>
    <col min="5380" max="5380" width="16.44140625" style="506" customWidth="1"/>
    <col min="5381" max="5632" width="10.33203125" style="506"/>
    <col min="5633" max="5633" width="50.44140625" style="506" customWidth="1"/>
    <col min="5634" max="5634" width="5.6640625" style="506" customWidth="1"/>
    <col min="5635" max="5635" width="14.6640625" style="506" customWidth="1"/>
    <col min="5636" max="5636" width="16.44140625" style="506" customWidth="1"/>
    <col min="5637" max="5888" width="10.33203125" style="506"/>
    <col min="5889" max="5889" width="50.44140625" style="506" customWidth="1"/>
    <col min="5890" max="5890" width="5.6640625" style="506" customWidth="1"/>
    <col min="5891" max="5891" width="14.6640625" style="506" customWidth="1"/>
    <col min="5892" max="5892" width="16.44140625" style="506" customWidth="1"/>
    <col min="5893" max="6144" width="10.33203125" style="506"/>
    <col min="6145" max="6145" width="50.44140625" style="506" customWidth="1"/>
    <col min="6146" max="6146" width="5.6640625" style="506" customWidth="1"/>
    <col min="6147" max="6147" width="14.6640625" style="506" customWidth="1"/>
    <col min="6148" max="6148" width="16.44140625" style="506" customWidth="1"/>
    <col min="6149" max="6400" width="10.33203125" style="506"/>
    <col min="6401" max="6401" width="50.44140625" style="506" customWidth="1"/>
    <col min="6402" max="6402" width="5.6640625" style="506" customWidth="1"/>
    <col min="6403" max="6403" width="14.6640625" style="506" customWidth="1"/>
    <col min="6404" max="6404" width="16.44140625" style="506" customWidth="1"/>
    <col min="6405" max="6656" width="10.33203125" style="506"/>
    <col min="6657" max="6657" width="50.44140625" style="506" customWidth="1"/>
    <col min="6658" max="6658" width="5.6640625" style="506" customWidth="1"/>
    <col min="6659" max="6659" width="14.6640625" style="506" customWidth="1"/>
    <col min="6660" max="6660" width="16.44140625" style="506" customWidth="1"/>
    <col min="6661" max="6912" width="10.33203125" style="506"/>
    <col min="6913" max="6913" width="50.44140625" style="506" customWidth="1"/>
    <col min="6914" max="6914" width="5.6640625" style="506" customWidth="1"/>
    <col min="6915" max="6915" width="14.6640625" style="506" customWidth="1"/>
    <col min="6916" max="6916" width="16.44140625" style="506" customWidth="1"/>
    <col min="6917" max="7168" width="10.33203125" style="506"/>
    <col min="7169" max="7169" width="50.44140625" style="506" customWidth="1"/>
    <col min="7170" max="7170" width="5.6640625" style="506" customWidth="1"/>
    <col min="7171" max="7171" width="14.6640625" style="506" customWidth="1"/>
    <col min="7172" max="7172" width="16.44140625" style="506" customWidth="1"/>
    <col min="7173" max="7424" width="10.33203125" style="506"/>
    <col min="7425" max="7425" width="50.44140625" style="506" customWidth="1"/>
    <col min="7426" max="7426" width="5.6640625" style="506" customWidth="1"/>
    <col min="7427" max="7427" width="14.6640625" style="506" customWidth="1"/>
    <col min="7428" max="7428" width="16.44140625" style="506" customWidth="1"/>
    <col min="7429" max="7680" width="10.33203125" style="506"/>
    <col min="7681" max="7681" width="50.44140625" style="506" customWidth="1"/>
    <col min="7682" max="7682" width="5.6640625" style="506" customWidth="1"/>
    <col min="7683" max="7683" width="14.6640625" style="506" customWidth="1"/>
    <col min="7684" max="7684" width="16.44140625" style="506" customWidth="1"/>
    <col min="7685" max="7936" width="10.33203125" style="506"/>
    <col min="7937" max="7937" width="50.44140625" style="506" customWidth="1"/>
    <col min="7938" max="7938" width="5.6640625" style="506" customWidth="1"/>
    <col min="7939" max="7939" width="14.6640625" style="506" customWidth="1"/>
    <col min="7940" max="7940" width="16.44140625" style="506" customWidth="1"/>
    <col min="7941" max="8192" width="10.33203125" style="506"/>
    <col min="8193" max="8193" width="50.44140625" style="506" customWidth="1"/>
    <col min="8194" max="8194" width="5.6640625" style="506" customWidth="1"/>
    <col min="8195" max="8195" width="14.6640625" style="506" customWidth="1"/>
    <col min="8196" max="8196" width="16.44140625" style="506" customWidth="1"/>
    <col min="8197" max="8448" width="10.33203125" style="506"/>
    <col min="8449" max="8449" width="50.44140625" style="506" customWidth="1"/>
    <col min="8450" max="8450" width="5.6640625" style="506" customWidth="1"/>
    <col min="8451" max="8451" width="14.6640625" style="506" customWidth="1"/>
    <col min="8452" max="8452" width="16.44140625" style="506" customWidth="1"/>
    <col min="8453" max="8704" width="10.33203125" style="506"/>
    <col min="8705" max="8705" width="50.44140625" style="506" customWidth="1"/>
    <col min="8706" max="8706" width="5.6640625" style="506" customWidth="1"/>
    <col min="8707" max="8707" width="14.6640625" style="506" customWidth="1"/>
    <col min="8708" max="8708" width="16.44140625" style="506" customWidth="1"/>
    <col min="8709" max="8960" width="10.33203125" style="506"/>
    <col min="8961" max="8961" width="50.44140625" style="506" customWidth="1"/>
    <col min="8962" max="8962" width="5.6640625" style="506" customWidth="1"/>
    <col min="8963" max="8963" width="14.6640625" style="506" customWidth="1"/>
    <col min="8964" max="8964" width="16.44140625" style="506" customWidth="1"/>
    <col min="8965" max="9216" width="10.33203125" style="506"/>
    <col min="9217" max="9217" width="50.44140625" style="506" customWidth="1"/>
    <col min="9218" max="9218" width="5.6640625" style="506" customWidth="1"/>
    <col min="9219" max="9219" width="14.6640625" style="506" customWidth="1"/>
    <col min="9220" max="9220" width="16.44140625" style="506" customWidth="1"/>
    <col min="9221" max="9472" width="10.33203125" style="506"/>
    <col min="9473" max="9473" width="50.44140625" style="506" customWidth="1"/>
    <col min="9474" max="9474" width="5.6640625" style="506" customWidth="1"/>
    <col min="9475" max="9475" width="14.6640625" style="506" customWidth="1"/>
    <col min="9476" max="9476" width="16.44140625" style="506" customWidth="1"/>
    <col min="9477" max="9728" width="10.33203125" style="506"/>
    <col min="9729" max="9729" width="50.44140625" style="506" customWidth="1"/>
    <col min="9730" max="9730" width="5.6640625" style="506" customWidth="1"/>
    <col min="9731" max="9731" width="14.6640625" style="506" customWidth="1"/>
    <col min="9732" max="9732" width="16.44140625" style="506" customWidth="1"/>
    <col min="9733" max="9984" width="10.33203125" style="506"/>
    <col min="9985" max="9985" width="50.44140625" style="506" customWidth="1"/>
    <col min="9986" max="9986" width="5.6640625" style="506" customWidth="1"/>
    <col min="9987" max="9987" width="14.6640625" style="506" customWidth="1"/>
    <col min="9988" max="9988" width="16.44140625" style="506" customWidth="1"/>
    <col min="9989" max="10240" width="10.33203125" style="506"/>
    <col min="10241" max="10241" width="50.44140625" style="506" customWidth="1"/>
    <col min="10242" max="10242" width="5.6640625" style="506" customWidth="1"/>
    <col min="10243" max="10243" width="14.6640625" style="506" customWidth="1"/>
    <col min="10244" max="10244" width="16.44140625" style="506" customWidth="1"/>
    <col min="10245" max="10496" width="10.33203125" style="506"/>
    <col min="10497" max="10497" width="50.44140625" style="506" customWidth="1"/>
    <col min="10498" max="10498" width="5.6640625" style="506" customWidth="1"/>
    <col min="10499" max="10499" width="14.6640625" style="506" customWidth="1"/>
    <col min="10500" max="10500" width="16.44140625" style="506" customWidth="1"/>
    <col min="10501" max="10752" width="10.33203125" style="506"/>
    <col min="10753" max="10753" width="50.44140625" style="506" customWidth="1"/>
    <col min="10754" max="10754" width="5.6640625" style="506" customWidth="1"/>
    <col min="10755" max="10755" width="14.6640625" style="506" customWidth="1"/>
    <col min="10756" max="10756" width="16.44140625" style="506" customWidth="1"/>
    <col min="10757" max="11008" width="10.33203125" style="506"/>
    <col min="11009" max="11009" width="50.44140625" style="506" customWidth="1"/>
    <col min="11010" max="11010" width="5.6640625" style="506" customWidth="1"/>
    <col min="11011" max="11011" width="14.6640625" style="506" customWidth="1"/>
    <col min="11012" max="11012" width="16.44140625" style="506" customWidth="1"/>
    <col min="11013" max="11264" width="10.33203125" style="506"/>
    <col min="11265" max="11265" width="50.44140625" style="506" customWidth="1"/>
    <col min="11266" max="11266" width="5.6640625" style="506" customWidth="1"/>
    <col min="11267" max="11267" width="14.6640625" style="506" customWidth="1"/>
    <col min="11268" max="11268" width="16.44140625" style="506" customWidth="1"/>
    <col min="11269" max="11520" width="10.33203125" style="506"/>
    <col min="11521" max="11521" width="50.44140625" style="506" customWidth="1"/>
    <col min="11522" max="11522" width="5.6640625" style="506" customWidth="1"/>
    <col min="11523" max="11523" width="14.6640625" style="506" customWidth="1"/>
    <col min="11524" max="11524" width="16.44140625" style="506" customWidth="1"/>
    <col min="11525" max="11776" width="10.33203125" style="506"/>
    <col min="11777" max="11777" width="50.44140625" style="506" customWidth="1"/>
    <col min="11778" max="11778" width="5.6640625" style="506" customWidth="1"/>
    <col min="11779" max="11779" width="14.6640625" style="506" customWidth="1"/>
    <col min="11780" max="11780" width="16.44140625" style="506" customWidth="1"/>
    <col min="11781" max="12032" width="10.33203125" style="506"/>
    <col min="12033" max="12033" width="50.44140625" style="506" customWidth="1"/>
    <col min="12034" max="12034" width="5.6640625" style="506" customWidth="1"/>
    <col min="12035" max="12035" width="14.6640625" style="506" customWidth="1"/>
    <col min="12036" max="12036" width="16.44140625" style="506" customWidth="1"/>
    <col min="12037" max="12288" width="10.33203125" style="506"/>
    <col min="12289" max="12289" width="50.44140625" style="506" customWidth="1"/>
    <col min="12290" max="12290" width="5.6640625" style="506" customWidth="1"/>
    <col min="12291" max="12291" width="14.6640625" style="506" customWidth="1"/>
    <col min="12292" max="12292" width="16.44140625" style="506" customWidth="1"/>
    <col min="12293" max="12544" width="10.33203125" style="506"/>
    <col min="12545" max="12545" width="50.44140625" style="506" customWidth="1"/>
    <col min="12546" max="12546" width="5.6640625" style="506" customWidth="1"/>
    <col min="12547" max="12547" width="14.6640625" style="506" customWidth="1"/>
    <col min="12548" max="12548" width="16.44140625" style="506" customWidth="1"/>
    <col min="12549" max="12800" width="10.33203125" style="506"/>
    <col min="12801" max="12801" width="50.44140625" style="506" customWidth="1"/>
    <col min="12802" max="12802" width="5.6640625" style="506" customWidth="1"/>
    <col min="12803" max="12803" width="14.6640625" style="506" customWidth="1"/>
    <col min="12804" max="12804" width="16.44140625" style="506" customWidth="1"/>
    <col min="12805" max="13056" width="10.33203125" style="506"/>
    <col min="13057" max="13057" width="50.44140625" style="506" customWidth="1"/>
    <col min="13058" max="13058" width="5.6640625" style="506" customWidth="1"/>
    <col min="13059" max="13059" width="14.6640625" style="506" customWidth="1"/>
    <col min="13060" max="13060" width="16.44140625" style="506" customWidth="1"/>
    <col min="13061" max="13312" width="10.33203125" style="506"/>
    <col min="13313" max="13313" width="50.44140625" style="506" customWidth="1"/>
    <col min="13314" max="13314" width="5.6640625" style="506" customWidth="1"/>
    <col min="13315" max="13315" width="14.6640625" style="506" customWidth="1"/>
    <col min="13316" max="13316" width="16.44140625" style="506" customWidth="1"/>
    <col min="13317" max="13568" width="10.33203125" style="506"/>
    <col min="13569" max="13569" width="50.44140625" style="506" customWidth="1"/>
    <col min="13570" max="13570" width="5.6640625" style="506" customWidth="1"/>
    <col min="13571" max="13571" width="14.6640625" style="506" customWidth="1"/>
    <col min="13572" max="13572" width="16.44140625" style="506" customWidth="1"/>
    <col min="13573" max="13824" width="10.33203125" style="506"/>
    <col min="13825" max="13825" width="50.44140625" style="506" customWidth="1"/>
    <col min="13826" max="13826" width="5.6640625" style="506" customWidth="1"/>
    <col min="13827" max="13827" width="14.6640625" style="506" customWidth="1"/>
    <col min="13828" max="13828" width="16.44140625" style="506" customWidth="1"/>
    <col min="13829" max="14080" width="10.33203125" style="506"/>
    <col min="14081" max="14081" width="50.44140625" style="506" customWidth="1"/>
    <col min="14082" max="14082" width="5.6640625" style="506" customWidth="1"/>
    <col min="14083" max="14083" width="14.6640625" style="506" customWidth="1"/>
    <col min="14084" max="14084" width="16.44140625" style="506" customWidth="1"/>
    <col min="14085" max="14336" width="10.33203125" style="506"/>
    <col min="14337" max="14337" width="50.44140625" style="506" customWidth="1"/>
    <col min="14338" max="14338" width="5.6640625" style="506" customWidth="1"/>
    <col min="14339" max="14339" width="14.6640625" style="506" customWidth="1"/>
    <col min="14340" max="14340" width="16.44140625" style="506" customWidth="1"/>
    <col min="14341" max="14592" width="10.33203125" style="506"/>
    <col min="14593" max="14593" width="50.44140625" style="506" customWidth="1"/>
    <col min="14594" max="14594" width="5.6640625" style="506" customWidth="1"/>
    <col min="14595" max="14595" width="14.6640625" style="506" customWidth="1"/>
    <col min="14596" max="14596" width="16.44140625" style="506" customWidth="1"/>
    <col min="14597" max="14848" width="10.33203125" style="506"/>
    <col min="14849" max="14849" width="50.44140625" style="506" customWidth="1"/>
    <col min="14850" max="14850" width="5.6640625" style="506" customWidth="1"/>
    <col min="14851" max="14851" width="14.6640625" style="506" customWidth="1"/>
    <col min="14852" max="14852" width="16.44140625" style="506" customWidth="1"/>
    <col min="14853" max="15104" width="10.33203125" style="506"/>
    <col min="15105" max="15105" width="50.44140625" style="506" customWidth="1"/>
    <col min="15106" max="15106" width="5.6640625" style="506" customWidth="1"/>
    <col min="15107" max="15107" width="14.6640625" style="506" customWidth="1"/>
    <col min="15108" max="15108" width="16.44140625" style="506" customWidth="1"/>
    <col min="15109" max="15360" width="10.33203125" style="506"/>
    <col min="15361" max="15361" width="50.44140625" style="506" customWidth="1"/>
    <col min="15362" max="15362" width="5.6640625" style="506" customWidth="1"/>
    <col min="15363" max="15363" width="14.6640625" style="506" customWidth="1"/>
    <col min="15364" max="15364" width="16.44140625" style="506" customWidth="1"/>
    <col min="15365" max="15616" width="10.33203125" style="506"/>
    <col min="15617" max="15617" width="50.44140625" style="506" customWidth="1"/>
    <col min="15618" max="15618" width="5.6640625" style="506" customWidth="1"/>
    <col min="15619" max="15619" width="14.6640625" style="506" customWidth="1"/>
    <col min="15620" max="15620" width="16.44140625" style="506" customWidth="1"/>
    <col min="15621" max="15872" width="10.33203125" style="506"/>
    <col min="15873" max="15873" width="50.44140625" style="506" customWidth="1"/>
    <col min="15874" max="15874" width="5.6640625" style="506" customWidth="1"/>
    <col min="15875" max="15875" width="14.6640625" style="506" customWidth="1"/>
    <col min="15876" max="15876" width="16.44140625" style="506" customWidth="1"/>
    <col min="15877" max="16128" width="10.33203125" style="506"/>
    <col min="16129" max="16129" width="50.44140625" style="506" customWidth="1"/>
    <col min="16130" max="16130" width="5.6640625" style="506" customWidth="1"/>
    <col min="16131" max="16131" width="14.6640625" style="506" customWidth="1"/>
    <col min="16132" max="16132" width="16.44140625" style="506" customWidth="1"/>
    <col min="16133" max="16384" width="10.33203125" style="506"/>
  </cols>
  <sheetData>
    <row r="1" spans="1:4" x14ac:dyDescent="0.3">
      <c r="A1" s="892" t="s">
        <v>1597</v>
      </c>
      <c r="B1" s="892"/>
      <c r="C1" s="892"/>
      <c r="D1" s="892"/>
    </row>
    <row r="2" spans="1:4" ht="48" customHeight="1" x14ac:dyDescent="0.3">
      <c r="A2" s="887" t="s">
        <v>1259</v>
      </c>
      <c r="B2" s="888"/>
      <c r="C2" s="888"/>
      <c r="D2" s="888"/>
    </row>
    <row r="3" spans="1:4" ht="16.2" thickBot="1" x14ac:dyDescent="0.35">
      <c r="A3" s="700" t="s">
        <v>1336</v>
      </c>
    </row>
    <row r="4" spans="1:4" ht="43.5" customHeight="1" thickBot="1" x14ac:dyDescent="0.35">
      <c r="A4" s="507" t="s">
        <v>159</v>
      </c>
      <c r="B4" s="508" t="s">
        <v>1016</v>
      </c>
      <c r="C4" s="509" t="s">
        <v>1260</v>
      </c>
      <c r="D4" s="510" t="s">
        <v>1261</v>
      </c>
    </row>
    <row r="5" spans="1:4" ht="16.2" thickBot="1" x14ac:dyDescent="0.35">
      <c r="A5" s="511" t="s">
        <v>1244</v>
      </c>
      <c r="B5" s="512" t="s">
        <v>1138</v>
      </c>
      <c r="C5" s="512" t="s">
        <v>1139</v>
      </c>
      <c r="D5" s="513" t="s">
        <v>1140</v>
      </c>
    </row>
    <row r="6" spans="1:4" ht="15.75" customHeight="1" x14ac:dyDescent="0.3">
      <c r="A6" s="514" t="s">
        <v>1262</v>
      </c>
      <c r="B6" s="515" t="s">
        <v>5</v>
      </c>
      <c r="C6" s="516"/>
      <c r="D6" s="517">
        <v>46847395</v>
      </c>
    </row>
    <row r="7" spans="1:4" ht="15.75" customHeight="1" x14ac:dyDescent="0.3">
      <c r="A7" s="514" t="s">
        <v>1263</v>
      </c>
      <c r="B7" s="518" t="s">
        <v>16</v>
      </c>
      <c r="C7" s="519"/>
      <c r="D7" s="520">
        <v>2953578</v>
      </c>
    </row>
    <row r="8" spans="1:4" ht="15.75" customHeight="1" x14ac:dyDescent="0.3">
      <c r="A8" s="514" t="s">
        <v>1264</v>
      </c>
      <c r="B8" s="518" t="s">
        <v>28</v>
      </c>
      <c r="C8" s="519"/>
      <c r="D8" s="520"/>
    </row>
    <row r="9" spans="1:4" ht="15.75" customHeight="1" thickBot="1" x14ac:dyDescent="0.35">
      <c r="A9" s="521" t="s">
        <v>1265</v>
      </c>
      <c r="B9" s="522" t="s">
        <v>138</v>
      </c>
      <c r="C9" s="523"/>
      <c r="D9" s="524"/>
    </row>
    <row r="10" spans="1:4" ht="15.75" customHeight="1" thickBot="1" x14ac:dyDescent="0.35">
      <c r="A10" s="525" t="s">
        <v>1266</v>
      </c>
      <c r="B10" s="526" t="s">
        <v>42</v>
      </c>
      <c r="C10" s="528">
        <f>+C11+C12+C13+C14</f>
        <v>0</v>
      </c>
      <c r="D10" s="528">
        <f>+D11+D12+D13+D14</f>
        <v>0</v>
      </c>
    </row>
    <row r="11" spans="1:4" ht="15.75" customHeight="1" x14ac:dyDescent="0.3">
      <c r="A11" s="529" t="s">
        <v>1267</v>
      </c>
      <c r="B11" s="515" t="s">
        <v>64</v>
      </c>
      <c r="C11" s="516"/>
      <c r="D11" s="517"/>
    </row>
    <row r="12" spans="1:4" ht="15.75" customHeight="1" x14ac:dyDescent="0.3">
      <c r="A12" s="514" t="s">
        <v>1268</v>
      </c>
      <c r="B12" s="518" t="s">
        <v>145</v>
      </c>
      <c r="C12" s="519"/>
      <c r="D12" s="520"/>
    </row>
    <row r="13" spans="1:4" ht="15.75" customHeight="1" x14ac:dyDescent="0.3">
      <c r="A13" s="514" t="s">
        <v>1269</v>
      </c>
      <c r="B13" s="518" t="s">
        <v>82</v>
      </c>
      <c r="C13" s="519"/>
      <c r="D13" s="520"/>
    </row>
    <row r="14" spans="1:4" ht="15.75" customHeight="1" thickBot="1" x14ac:dyDescent="0.35">
      <c r="A14" s="521" t="s">
        <v>1270</v>
      </c>
      <c r="B14" s="522" t="s">
        <v>84</v>
      </c>
      <c r="C14" s="523"/>
      <c r="D14" s="524"/>
    </row>
    <row r="15" spans="1:4" ht="15.75" customHeight="1" thickBot="1" x14ac:dyDescent="0.35">
      <c r="A15" s="525" t="s">
        <v>1271</v>
      </c>
      <c r="B15" s="526" t="s">
        <v>151</v>
      </c>
      <c r="C15" s="527"/>
      <c r="D15" s="528">
        <f>+D16+D17+D18</f>
        <v>0</v>
      </c>
    </row>
    <row r="16" spans="1:4" ht="15.75" customHeight="1" x14ac:dyDescent="0.3">
      <c r="A16" s="529" t="s">
        <v>1272</v>
      </c>
      <c r="B16" s="515" t="s">
        <v>168</v>
      </c>
      <c r="C16" s="516"/>
      <c r="D16" s="517"/>
    </row>
    <row r="17" spans="1:4" ht="15.75" customHeight="1" x14ac:dyDescent="0.3">
      <c r="A17" s="514" t="s">
        <v>1273</v>
      </c>
      <c r="B17" s="518" t="s">
        <v>169</v>
      </c>
      <c r="C17" s="519"/>
      <c r="D17" s="520"/>
    </row>
    <row r="18" spans="1:4" ht="15.75" customHeight="1" thickBot="1" x14ac:dyDescent="0.35">
      <c r="A18" s="521" t="s">
        <v>1274</v>
      </c>
      <c r="B18" s="522" t="s">
        <v>170</v>
      </c>
      <c r="C18" s="523"/>
      <c r="D18" s="524"/>
    </row>
    <row r="19" spans="1:4" ht="15.75" customHeight="1" thickBot="1" x14ac:dyDescent="0.35">
      <c r="A19" s="525" t="s">
        <v>1275</v>
      </c>
      <c r="B19" s="526" t="s">
        <v>173</v>
      </c>
      <c r="C19" s="527"/>
      <c r="D19" s="528">
        <f>+D20+D21+D22</f>
        <v>0</v>
      </c>
    </row>
    <row r="20" spans="1:4" ht="15.75" customHeight="1" x14ac:dyDescent="0.3">
      <c r="A20" s="529" t="s">
        <v>1276</v>
      </c>
      <c r="B20" s="515" t="s">
        <v>176</v>
      </c>
      <c r="C20" s="516"/>
      <c r="D20" s="517"/>
    </row>
    <row r="21" spans="1:4" ht="15.75" customHeight="1" x14ac:dyDescent="0.3">
      <c r="A21" s="514" t="s">
        <v>1277</v>
      </c>
      <c r="B21" s="518" t="s">
        <v>179</v>
      </c>
      <c r="C21" s="519"/>
      <c r="D21" s="520"/>
    </row>
    <row r="22" spans="1:4" ht="15.75" customHeight="1" x14ac:dyDescent="0.3">
      <c r="A22" s="514" t="s">
        <v>1278</v>
      </c>
      <c r="B22" s="518" t="s">
        <v>182</v>
      </c>
      <c r="C22" s="519"/>
      <c r="D22" s="520"/>
    </row>
    <row r="23" spans="1:4" ht="15.75" customHeight="1" x14ac:dyDescent="0.3">
      <c r="A23" s="514" t="s">
        <v>1279</v>
      </c>
      <c r="B23" s="518" t="s">
        <v>185</v>
      </c>
      <c r="C23" s="519"/>
      <c r="D23" s="520"/>
    </row>
    <row r="24" spans="1:4" ht="15.75" customHeight="1" x14ac:dyDescent="0.3">
      <c r="A24" s="514"/>
      <c r="B24" s="518" t="s">
        <v>188</v>
      </c>
      <c r="C24" s="519"/>
      <c r="D24" s="520"/>
    </row>
    <row r="25" spans="1:4" ht="15.75" customHeight="1" x14ac:dyDescent="0.3">
      <c r="A25" s="514"/>
      <c r="B25" s="518" t="s">
        <v>191</v>
      </c>
      <c r="C25" s="519"/>
      <c r="D25" s="520"/>
    </row>
    <row r="26" spans="1:4" ht="15.75" customHeight="1" x14ac:dyDescent="0.3">
      <c r="A26" s="514"/>
      <c r="B26" s="518" t="s">
        <v>194</v>
      </c>
      <c r="C26" s="519"/>
      <c r="D26" s="520"/>
    </row>
    <row r="27" spans="1:4" ht="15.75" customHeight="1" x14ac:dyDescent="0.3">
      <c r="A27" s="514"/>
      <c r="B27" s="518" t="s">
        <v>195</v>
      </c>
      <c r="C27" s="519"/>
      <c r="D27" s="520"/>
    </row>
    <row r="28" spans="1:4" ht="15.75" customHeight="1" x14ac:dyDescent="0.3">
      <c r="A28" s="514"/>
      <c r="B28" s="518" t="s">
        <v>198</v>
      </c>
      <c r="C28" s="519"/>
      <c r="D28" s="520"/>
    </row>
    <row r="29" spans="1:4" ht="15.75" customHeight="1" x14ac:dyDescent="0.3">
      <c r="A29" s="514"/>
      <c r="B29" s="518" t="s">
        <v>201</v>
      </c>
      <c r="C29" s="519"/>
      <c r="D29" s="520"/>
    </row>
    <row r="30" spans="1:4" ht="15.75" customHeight="1" x14ac:dyDescent="0.3">
      <c r="A30" s="514"/>
      <c r="B30" s="518" t="s">
        <v>204</v>
      </c>
      <c r="C30" s="519"/>
      <c r="D30" s="520"/>
    </row>
    <row r="31" spans="1:4" ht="15.75" customHeight="1" x14ac:dyDescent="0.3">
      <c r="A31" s="514"/>
      <c r="B31" s="518" t="s">
        <v>233</v>
      </c>
      <c r="C31" s="519"/>
      <c r="D31" s="520"/>
    </row>
    <row r="32" spans="1:4" ht="15.75" customHeight="1" x14ac:dyDescent="0.3">
      <c r="A32" s="514"/>
      <c r="B32" s="518" t="s">
        <v>236</v>
      </c>
      <c r="C32" s="519"/>
      <c r="D32" s="520"/>
    </row>
    <row r="33" spans="1:6" ht="15.75" customHeight="1" x14ac:dyDescent="0.3">
      <c r="A33" s="514"/>
      <c r="B33" s="518" t="s">
        <v>237</v>
      </c>
      <c r="C33" s="519"/>
      <c r="D33" s="520"/>
    </row>
    <row r="34" spans="1:6" ht="15.75" customHeight="1" x14ac:dyDescent="0.3">
      <c r="A34" s="514"/>
      <c r="B34" s="518" t="s">
        <v>238</v>
      </c>
      <c r="C34" s="519"/>
      <c r="D34" s="520"/>
    </row>
    <row r="35" spans="1:6" ht="15.75" customHeight="1" x14ac:dyDescent="0.3">
      <c r="A35" s="514"/>
      <c r="B35" s="518" t="s">
        <v>1076</v>
      </c>
      <c r="C35" s="519"/>
      <c r="D35" s="520"/>
    </row>
    <row r="36" spans="1:6" ht="15.75" customHeight="1" x14ac:dyDescent="0.3">
      <c r="A36" s="514"/>
      <c r="B36" s="518" t="s">
        <v>1078</v>
      </c>
      <c r="C36" s="519"/>
      <c r="D36" s="520"/>
    </row>
    <row r="37" spans="1:6" ht="15.75" customHeight="1" x14ac:dyDescent="0.3">
      <c r="A37" s="514"/>
      <c r="B37" s="518" t="s">
        <v>1182</v>
      </c>
      <c r="C37" s="519"/>
      <c r="D37" s="520"/>
    </row>
    <row r="38" spans="1:6" ht="15.75" customHeight="1" thickBot="1" x14ac:dyDescent="0.35">
      <c r="A38" s="521"/>
      <c r="B38" s="522" t="s">
        <v>1184</v>
      </c>
      <c r="C38" s="523"/>
      <c r="D38" s="524"/>
    </row>
    <row r="39" spans="1:6" ht="15.75" customHeight="1" thickBot="1" x14ac:dyDescent="0.35">
      <c r="A39" s="889" t="s">
        <v>1280</v>
      </c>
      <c r="B39" s="890"/>
      <c r="C39" s="530"/>
      <c r="D39" s="528">
        <f>+D6+D7+D8+D9+D10+D15+D19+D23+D24+D25+D26+D27+D28+D29+D30+D31+D32+D33+D34+D35+D36+D37+D38</f>
        <v>49800973</v>
      </c>
      <c r="F39" s="531"/>
    </row>
    <row r="40" spans="1:6" x14ac:dyDescent="0.3">
      <c r="A40" s="532" t="s">
        <v>1281</v>
      </c>
    </row>
    <row r="41" spans="1:6" x14ac:dyDescent="0.3">
      <c r="A41" s="533"/>
      <c r="B41" s="534"/>
      <c r="C41" s="891"/>
      <c r="D41" s="891"/>
    </row>
    <row r="42" spans="1:6" x14ac:dyDescent="0.3">
      <c r="A42" s="533"/>
      <c r="B42" s="534"/>
      <c r="C42" s="535"/>
      <c r="D42" s="535"/>
    </row>
    <row r="43" spans="1:6" x14ac:dyDescent="0.3">
      <c r="A43" s="534"/>
      <c r="B43" s="534"/>
      <c r="C43" s="891"/>
      <c r="D43" s="891"/>
    </row>
    <row r="44" spans="1:6" x14ac:dyDescent="0.3">
      <c r="A44" s="536"/>
      <c r="B44" s="536"/>
    </row>
    <row r="45" spans="1:6" x14ac:dyDescent="0.3">
      <c r="A45" s="536"/>
      <c r="B45" s="536"/>
      <c r="C45" s="536"/>
    </row>
  </sheetData>
  <mergeCells count="5">
    <mergeCell ref="A2:D2"/>
    <mergeCell ref="A39:B39"/>
    <mergeCell ref="C41:D41"/>
    <mergeCell ref="C43:D43"/>
    <mergeCell ref="A1:D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3"/>
  <sheetViews>
    <sheetView view="pageBreakPreview" topLeftCell="C133" zoomScale="130" zoomScaleNormal="120" zoomScaleSheetLayoutView="130" workbookViewId="0">
      <selection activeCell="C82" sqref="C82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3.44140625" style="74" customWidth="1"/>
    <col min="5" max="5" width="0.109375" style="74" hidden="1" customWidth="1"/>
    <col min="6" max="6" width="14.33203125" style="74" hidden="1" customWidth="1"/>
    <col min="7" max="7" width="14" style="74" customWidth="1"/>
    <col min="8" max="8" width="12.33203125" style="74" customWidth="1"/>
    <col min="9" max="9" width="12.33203125" style="663" customWidth="1"/>
    <col min="10" max="10" width="9.33203125" style="19"/>
    <col min="11" max="11" width="9.33203125" style="19" customWidth="1"/>
    <col min="12" max="12" width="0.88671875" style="607" hidden="1" customWidth="1"/>
    <col min="13" max="16384" width="9.33203125" style="19"/>
  </cols>
  <sheetData>
    <row r="1" spans="1:12" ht="16.2" customHeight="1" x14ac:dyDescent="0.3">
      <c r="A1" s="807" t="s">
        <v>1</v>
      </c>
      <c r="B1" s="807"/>
      <c r="C1" s="807"/>
      <c r="D1" s="807"/>
      <c r="E1" s="189"/>
      <c r="F1" s="189"/>
      <c r="G1" s="19"/>
      <c r="H1" s="19"/>
      <c r="I1" s="658"/>
    </row>
    <row r="2" spans="1:12" ht="16.2" customHeight="1" thickBot="1" x14ac:dyDescent="0.35">
      <c r="A2" s="808"/>
      <c r="B2" s="808"/>
      <c r="C2" s="808"/>
      <c r="D2" s="20"/>
      <c r="E2" s="20"/>
      <c r="F2" s="20"/>
      <c r="G2" s="20"/>
      <c r="H2" s="20"/>
      <c r="I2" s="659"/>
    </row>
    <row r="3" spans="1:12" ht="24.9" customHeight="1" thickBot="1" x14ac:dyDescent="0.35">
      <c r="A3" s="21" t="s">
        <v>3</v>
      </c>
      <c r="B3" s="132" t="s">
        <v>251</v>
      </c>
      <c r="C3" s="22" t="s">
        <v>4</v>
      </c>
      <c r="D3" s="188" t="s">
        <v>1332</v>
      </c>
      <c r="E3" s="23" t="s">
        <v>1604</v>
      </c>
      <c r="F3" s="188" t="s">
        <v>471</v>
      </c>
      <c r="G3" s="23" t="s">
        <v>472</v>
      </c>
      <c r="H3" s="23" t="s">
        <v>1306</v>
      </c>
      <c r="I3" s="660" t="s">
        <v>1317</v>
      </c>
    </row>
    <row r="4" spans="1:12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664">
        <v>6</v>
      </c>
      <c r="L4" s="637"/>
    </row>
    <row r="5" spans="1:12" s="30" customFormat="1" ht="12" customHeight="1" thickBot="1" x14ac:dyDescent="0.3">
      <c r="A5" s="28" t="s">
        <v>5</v>
      </c>
      <c r="B5" s="139" t="s">
        <v>278</v>
      </c>
      <c r="C5" s="29" t="s">
        <v>6</v>
      </c>
      <c r="D5" s="15">
        <f>+D6+D7+D8+D9+D10+D11</f>
        <v>20715671</v>
      </c>
      <c r="E5" s="15">
        <f t="shared" ref="E5:H5" si="0">+E6+E7+E8+E9+E10+E11</f>
        <v>0</v>
      </c>
      <c r="F5" s="15">
        <f t="shared" si="0"/>
        <v>23287762</v>
      </c>
      <c r="G5" s="15">
        <f t="shared" si="0"/>
        <v>23287762</v>
      </c>
      <c r="H5" s="15">
        <f t="shared" si="0"/>
        <v>23287762</v>
      </c>
      <c r="I5" s="639">
        <f>H5/G5*100</f>
        <v>100</v>
      </c>
      <c r="L5" s="638">
        <f>'1.3.sz.mell.'!H5-'1.4.sz.mell.'!H5</f>
        <v>0</v>
      </c>
    </row>
    <row r="6" spans="1:12" s="30" customFormat="1" ht="12" customHeight="1" x14ac:dyDescent="0.25">
      <c r="A6" s="31" t="s">
        <v>7</v>
      </c>
      <c r="B6" s="140" t="s">
        <v>279</v>
      </c>
      <c r="C6" s="32" t="s">
        <v>8</v>
      </c>
      <c r="D6" s="33">
        <v>12979963</v>
      </c>
      <c r="E6" s="33"/>
      <c r="F6" s="33">
        <f>G6-E6</f>
        <v>13078826</v>
      </c>
      <c r="G6" s="33">
        <v>13078826</v>
      </c>
      <c r="H6" s="33">
        <v>13078826</v>
      </c>
      <c r="I6" s="640">
        <f t="shared" ref="I6:I61" si="1">H6/G6*100</f>
        <v>100</v>
      </c>
      <c r="L6" s="638">
        <f>'1.3.sz.mell.'!H6-'1.4.sz.mell.'!H6</f>
        <v>0</v>
      </c>
    </row>
    <row r="7" spans="1:12" s="30" customFormat="1" ht="12" customHeight="1" x14ac:dyDescent="0.25">
      <c r="A7" s="34" t="s">
        <v>9</v>
      </c>
      <c r="B7" s="141" t="s">
        <v>280</v>
      </c>
      <c r="C7" s="35" t="s">
        <v>10</v>
      </c>
      <c r="D7" s="36"/>
      <c r="E7" s="36"/>
      <c r="F7" s="36">
        <f t="shared" ref="F7:F70" si="2">G7-E7</f>
        <v>0</v>
      </c>
      <c r="G7" s="36"/>
      <c r="H7" s="36"/>
      <c r="I7" s="641"/>
      <c r="L7" s="638">
        <f>'1.3.sz.mell.'!H7-'1.4.sz.mell.'!H7</f>
        <v>0</v>
      </c>
    </row>
    <row r="8" spans="1:12" s="30" customFormat="1" ht="12" customHeight="1" x14ac:dyDescent="0.25">
      <c r="A8" s="34" t="s">
        <v>11</v>
      </c>
      <c r="B8" s="141" t="s">
        <v>281</v>
      </c>
      <c r="C8" s="35" t="s">
        <v>375</v>
      </c>
      <c r="D8" s="36">
        <v>5935708</v>
      </c>
      <c r="E8" s="36"/>
      <c r="F8" s="36">
        <f t="shared" si="2"/>
        <v>7696466</v>
      </c>
      <c r="G8" s="36">
        <v>7696466</v>
      </c>
      <c r="H8" s="36">
        <v>7696466</v>
      </c>
      <c r="I8" s="641">
        <f t="shared" si="1"/>
        <v>100</v>
      </c>
      <c r="L8" s="638">
        <f>'1.3.sz.mell.'!H8-'1.4.sz.mell.'!H8</f>
        <v>0</v>
      </c>
    </row>
    <row r="9" spans="1:12" s="30" customFormat="1" ht="12" customHeight="1" x14ac:dyDescent="0.25">
      <c r="A9" s="34" t="s">
        <v>12</v>
      </c>
      <c r="B9" s="141" t="s">
        <v>282</v>
      </c>
      <c r="C9" s="35" t="s">
        <v>13</v>
      </c>
      <c r="D9" s="36">
        <v>1800000</v>
      </c>
      <c r="E9" s="36"/>
      <c r="F9" s="36">
        <f t="shared" si="2"/>
        <v>1800000</v>
      </c>
      <c r="G9" s="36">
        <v>1800000</v>
      </c>
      <c r="H9" s="36">
        <v>1800000</v>
      </c>
      <c r="I9" s="641">
        <f t="shared" si="1"/>
        <v>100</v>
      </c>
      <c r="L9" s="638">
        <f>'1.3.sz.mell.'!H9-'1.4.sz.mell.'!H9</f>
        <v>0</v>
      </c>
    </row>
    <row r="10" spans="1:12" s="30" customFormat="1" ht="12" customHeight="1" x14ac:dyDescent="0.25">
      <c r="A10" s="34" t="s">
        <v>14</v>
      </c>
      <c r="B10" s="141" t="s">
        <v>283</v>
      </c>
      <c r="C10" s="35" t="s">
        <v>376</v>
      </c>
      <c r="D10" s="36"/>
      <c r="E10" s="36"/>
      <c r="F10" s="36">
        <f t="shared" si="2"/>
        <v>712470</v>
      </c>
      <c r="G10" s="36">
        <v>712470</v>
      </c>
      <c r="H10" s="36">
        <v>712470</v>
      </c>
      <c r="I10" s="641">
        <f t="shared" si="1"/>
        <v>100</v>
      </c>
      <c r="L10" s="638">
        <f>'1.3.sz.mell.'!H10-'1.4.sz.mell.'!H10</f>
        <v>0</v>
      </c>
    </row>
    <row r="11" spans="1:12" s="30" customFormat="1" ht="12" customHeight="1" thickBot="1" x14ac:dyDescent="0.3">
      <c r="A11" s="37" t="s">
        <v>15</v>
      </c>
      <c r="B11" s="142" t="s">
        <v>284</v>
      </c>
      <c r="C11" s="38" t="s">
        <v>377</v>
      </c>
      <c r="D11" s="36"/>
      <c r="E11" s="36"/>
      <c r="F11" s="36">
        <f t="shared" si="2"/>
        <v>0</v>
      </c>
      <c r="G11" s="36"/>
      <c r="H11" s="36"/>
      <c r="I11" s="641">
        <v>0</v>
      </c>
      <c r="L11" s="638">
        <f>'1.3.sz.mell.'!H11-'1.4.sz.mell.'!H11</f>
        <v>0</v>
      </c>
    </row>
    <row r="12" spans="1:12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8322000</v>
      </c>
      <c r="E12" s="15">
        <f t="shared" ref="E12:G12" si="3">+E13+E14+E15+E16+E17</f>
        <v>0</v>
      </c>
      <c r="F12" s="15">
        <f t="shared" si="3"/>
        <v>8360414</v>
      </c>
      <c r="G12" s="15">
        <f t="shared" si="3"/>
        <v>8360414</v>
      </c>
      <c r="H12" s="15">
        <v>8360414</v>
      </c>
      <c r="I12" s="639">
        <f t="shared" si="1"/>
        <v>100</v>
      </c>
      <c r="L12" s="638">
        <f>'1.3.sz.mell.'!H12-'1.4.sz.mell.'!H12</f>
        <v>0</v>
      </c>
    </row>
    <row r="13" spans="1:12" s="30" customFormat="1" ht="12" customHeight="1" x14ac:dyDescent="0.25">
      <c r="A13" s="31" t="s">
        <v>18</v>
      </c>
      <c r="B13" s="140" t="s">
        <v>285</v>
      </c>
      <c r="C13" s="32" t="s">
        <v>19</v>
      </c>
      <c r="D13" s="33"/>
      <c r="E13" s="33">
        <v>0</v>
      </c>
      <c r="F13" s="33">
        <f t="shared" si="2"/>
        <v>0</v>
      </c>
      <c r="G13" s="33">
        <v>0</v>
      </c>
      <c r="H13" s="33">
        <v>0</v>
      </c>
      <c r="I13" s="640"/>
      <c r="L13" s="638">
        <f>'1.3.sz.mell.'!H13-'1.4.sz.mell.'!H13</f>
        <v>0</v>
      </c>
    </row>
    <row r="14" spans="1:12" s="30" customFormat="1" ht="12" customHeight="1" x14ac:dyDescent="0.25">
      <c r="A14" s="34" t="s">
        <v>20</v>
      </c>
      <c r="B14" s="141" t="s">
        <v>286</v>
      </c>
      <c r="C14" s="35" t="s">
        <v>21</v>
      </c>
      <c r="D14" s="36"/>
      <c r="E14" s="36">
        <v>0</v>
      </c>
      <c r="F14" s="36">
        <f t="shared" si="2"/>
        <v>0</v>
      </c>
      <c r="G14" s="36">
        <v>0</v>
      </c>
      <c r="H14" s="36">
        <v>0</v>
      </c>
      <c r="I14" s="641"/>
      <c r="L14" s="638">
        <f>'1.3.sz.mell.'!H14-'1.4.sz.mell.'!H14</f>
        <v>0</v>
      </c>
    </row>
    <row r="15" spans="1:12" s="30" customFormat="1" ht="12" customHeight="1" x14ac:dyDescent="0.25">
      <c r="A15" s="34" t="s">
        <v>22</v>
      </c>
      <c r="B15" s="141" t="s">
        <v>287</v>
      </c>
      <c r="C15" s="35" t="s">
        <v>23</v>
      </c>
      <c r="D15" s="36"/>
      <c r="E15" s="36">
        <v>0</v>
      </c>
      <c r="F15" s="36">
        <f t="shared" si="2"/>
        <v>0</v>
      </c>
      <c r="G15" s="36">
        <v>0</v>
      </c>
      <c r="H15" s="36">
        <v>0</v>
      </c>
      <c r="I15" s="641"/>
      <c r="L15" s="638">
        <f>'1.3.sz.mell.'!H15-'1.4.sz.mell.'!H15</f>
        <v>0</v>
      </c>
    </row>
    <row r="16" spans="1:12" s="30" customFormat="1" ht="12" customHeight="1" x14ac:dyDescent="0.25">
      <c r="A16" s="34" t="s">
        <v>24</v>
      </c>
      <c r="B16" s="141" t="s">
        <v>288</v>
      </c>
      <c r="C16" s="35" t="s">
        <v>25</v>
      </c>
      <c r="D16" s="36"/>
      <c r="E16" s="36">
        <v>0</v>
      </c>
      <c r="F16" s="36">
        <f t="shared" si="2"/>
        <v>0</v>
      </c>
      <c r="G16" s="36">
        <v>0</v>
      </c>
      <c r="H16" s="36">
        <v>0</v>
      </c>
      <c r="I16" s="641"/>
      <c r="L16" s="638">
        <f>'1.3.sz.mell.'!H16-'1.4.sz.mell.'!H16</f>
        <v>0</v>
      </c>
    </row>
    <row r="17" spans="1:12" s="30" customFormat="1" ht="12" customHeight="1" thickBot="1" x14ac:dyDescent="0.3">
      <c r="A17" s="34" t="s">
        <v>26</v>
      </c>
      <c r="B17" s="141" t="s">
        <v>289</v>
      </c>
      <c r="C17" s="35" t="s">
        <v>27</v>
      </c>
      <c r="D17" s="36">
        <v>8322000</v>
      </c>
      <c r="E17" s="36"/>
      <c r="F17" s="36">
        <f t="shared" si="2"/>
        <v>8360414</v>
      </c>
      <c r="G17" s="36">
        <v>8360414</v>
      </c>
      <c r="H17" s="36">
        <v>8360414</v>
      </c>
      <c r="I17" s="641">
        <f t="shared" si="1"/>
        <v>100</v>
      </c>
      <c r="L17" s="638">
        <f>'1.3.sz.mell.'!H17-'1.4.sz.mell.'!H17</f>
        <v>0</v>
      </c>
    </row>
    <row r="18" spans="1:12" s="30" customFormat="1" ht="12" customHeight="1" thickBot="1" x14ac:dyDescent="0.3">
      <c r="A18" s="28" t="s">
        <v>28</v>
      </c>
      <c r="B18" s="139" t="s">
        <v>290</v>
      </c>
      <c r="C18" s="29" t="s">
        <v>29</v>
      </c>
      <c r="D18" s="15">
        <f>+D19+D20+D21+D22+D23</f>
        <v>21455000</v>
      </c>
      <c r="E18" s="15">
        <f t="shared" ref="E18:G18" si="4">+E19+E20+E21+E22+E23</f>
        <v>0</v>
      </c>
      <c r="F18" s="15">
        <f t="shared" si="4"/>
        <v>49887528</v>
      </c>
      <c r="G18" s="15">
        <f t="shared" si="4"/>
        <v>49887528</v>
      </c>
      <c r="H18" s="15">
        <v>84140571</v>
      </c>
      <c r="I18" s="639">
        <f t="shared" si="1"/>
        <v>168.66053375104093</v>
      </c>
      <c r="L18" s="638">
        <f>'1.3.sz.mell.'!H18-'1.4.sz.mell.'!H18</f>
        <v>0</v>
      </c>
    </row>
    <row r="19" spans="1:12" s="30" customFormat="1" ht="12" customHeight="1" x14ac:dyDescent="0.25">
      <c r="A19" s="31" t="s">
        <v>30</v>
      </c>
      <c r="B19" s="140" t="s">
        <v>291</v>
      </c>
      <c r="C19" s="32" t="s">
        <v>31</v>
      </c>
      <c r="D19" s="33"/>
      <c r="E19" s="33"/>
      <c r="F19" s="33">
        <f t="shared" si="2"/>
        <v>19454940</v>
      </c>
      <c r="G19" s="33">
        <v>19454940</v>
      </c>
      <c r="H19" s="33">
        <v>19454940</v>
      </c>
      <c r="I19" s="640">
        <f t="shared" si="1"/>
        <v>100</v>
      </c>
      <c r="L19" s="638">
        <f>'1.3.sz.mell.'!H19-'1.4.sz.mell.'!H19</f>
        <v>0</v>
      </c>
    </row>
    <row r="20" spans="1:12" s="30" customFormat="1" ht="12" customHeight="1" x14ac:dyDescent="0.25">
      <c r="A20" s="34" t="s">
        <v>32</v>
      </c>
      <c r="B20" s="141" t="s">
        <v>292</v>
      </c>
      <c r="C20" s="35" t="s">
        <v>33</v>
      </c>
      <c r="D20" s="36"/>
      <c r="E20" s="36">
        <v>0</v>
      </c>
      <c r="F20" s="36">
        <f t="shared" si="2"/>
        <v>0</v>
      </c>
      <c r="G20" s="36">
        <v>0</v>
      </c>
      <c r="H20" s="36">
        <v>0</v>
      </c>
      <c r="I20" s="641"/>
      <c r="L20" s="638">
        <f>'1.3.sz.mell.'!H20-'1.4.sz.mell.'!H20</f>
        <v>0</v>
      </c>
    </row>
    <row r="21" spans="1:12" s="30" customFormat="1" ht="12" customHeight="1" x14ac:dyDescent="0.25">
      <c r="A21" s="34" t="s">
        <v>34</v>
      </c>
      <c r="B21" s="141" t="s">
        <v>293</v>
      </c>
      <c r="C21" s="35" t="s">
        <v>35</v>
      </c>
      <c r="D21" s="36"/>
      <c r="E21" s="36">
        <v>0</v>
      </c>
      <c r="F21" s="36">
        <f t="shared" si="2"/>
        <v>0</v>
      </c>
      <c r="G21" s="36">
        <v>0</v>
      </c>
      <c r="H21" s="36">
        <v>0</v>
      </c>
      <c r="I21" s="641"/>
      <c r="L21" s="638">
        <f>'1.3.sz.mell.'!H21-'1.4.sz.mell.'!H21</f>
        <v>0</v>
      </c>
    </row>
    <row r="22" spans="1:12" s="30" customFormat="1" ht="12" customHeight="1" x14ac:dyDescent="0.25">
      <c r="A22" s="34" t="s">
        <v>36</v>
      </c>
      <c r="B22" s="141" t="s">
        <v>294</v>
      </c>
      <c r="C22" s="35" t="s">
        <v>37</v>
      </c>
      <c r="D22" s="36"/>
      <c r="E22" s="36">
        <v>0</v>
      </c>
      <c r="F22" s="36">
        <f t="shared" si="2"/>
        <v>0</v>
      </c>
      <c r="G22" s="36">
        <v>0</v>
      </c>
      <c r="H22" s="36">
        <v>0</v>
      </c>
      <c r="I22" s="641"/>
      <c r="L22" s="638">
        <f>'1.3.sz.mell.'!H22-'1.4.sz.mell.'!H22</f>
        <v>0</v>
      </c>
    </row>
    <row r="23" spans="1:12" s="30" customFormat="1" ht="12" customHeight="1" thickBot="1" x14ac:dyDescent="0.3">
      <c r="A23" s="34" t="s">
        <v>38</v>
      </c>
      <c r="B23" s="141" t="s">
        <v>295</v>
      </c>
      <c r="C23" s="35" t="s">
        <v>39</v>
      </c>
      <c r="D23" s="36">
        <v>21455000</v>
      </c>
      <c r="E23" s="36">
        <v>0</v>
      </c>
      <c r="F23" s="36">
        <f t="shared" si="2"/>
        <v>30432588</v>
      </c>
      <c r="G23" s="36">
        <v>30432588</v>
      </c>
      <c r="H23" s="36">
        <v>64685631</v>
      </c>
      <c r="I23" s="641">
        <f>H23/G23*100</f>
        <v>212.55382881009001</v>
      </c>
      <c r="L23" s="638">
        <f>'1.3.sz.mell.'!H23-'1.4.sz.mell.'!H23</f>
        <v>0</v>
      </c>
    </row>
    <row r="24" spans="1:12" s="30" customFormat="1" ht="12" customHeight="1" thickBot="1" x14ac:dyDescent="0.3">
      <c r="A24" s="28" t="s">
        <v>40</v>
      </c>
      <c r="B24" s="139" t="s">
        <v>296</v>
      </c>
      <c r="C24" s="29" t="s">
        <v>41</v>
      </c>
      <c r="D24" s="18">
        <f>SUM(D25:D31)</f>
        <v>3082527</v>
      </c>
      <c r="E24" s="18">
        <f t="shared" ref="E24:G24" si="5">SUM(E25:E31)</f>
        <v>0</v>
      </c>
      <c r="F24" s="18">
        <f t="shared" si="5"/>
        <v>3082527</v>
      </c>
      <c r="G24" s="18">
        <f t="shared" si="5"/>
        <v>3082527</v>
      </c>
      <c r="H24" s="18">
        <f>H25+H26+H27+H29+H31</f>
        <v>3786221</v>
      </c>
      <c r="I24" s="642">
        <f t="shared" si="1"/>
        <v>122.8284780636147</v>
      </c>
      <c r="L24" s="638">
        <f>'1.3.sz.mell.'!H24-'1.4.sz.mell.'!H24</f>
        <v>0</v>
      </c>
    </row>
    <row r="25" spans="1:12" s="30" customFormat="1" ht="12" customHeight="1" x14ac:dyDescent="0.25">
      <c r="A25" s="31" t="s">
        <v>350</v>
      </c>
      <c r="B25" s="140" t="s">
        <v>297</v>
      </c>
      <c r="C25" s="32" t="s">
        <v>381</v>
      </c>
      <c r="D25" s="41">
        <v>600000</v>
      </c>
      <c r="E25" s="41"/>
      <c r="F25" s="41">
        <f t="shared" si="2"/>
        <v>600000</v>
      </c>
      <c r="G25" s="41">
        <v>600000</v>
      </c>
      <c r="H25" s="41">
        <v>870866</v>
      </c>
      <c r="I25" s="643">
        <f t="shared" si="1"/>
        <v>145.14433333333335</v>
      </c>
      <c r="L25" s="638">
        <f>'1.3.sz.mell.'!H25-'1.4.sz.mell.'!H25</f>
        <v>0</v>
      </c>
    </row>
    <row r="26" spans="1:12" s="30" customFormat="1" ht="12" customHeight="1" x14ac:dyDescent="0.25">
      <c r="A26" s="31" t="s">
        <v>351</v>
      </c>
      <c r="B26" s="140" t="s">
        <v>422</v>
      </c>
      <c r="C26" s="32" t="s">
        <v>421</v>
      </c>
      <c r="D26" s="41"/>
      <c r="E26" s="41"/>
      <c r="F26" s="41">
        <f t="shared" si="2"/>
        <v>0</v>
      </c>
      <c r="G26" s="41">
        <v>0</v>
      </c>
      <c r="H26" s="41">
        <v>6000</v>
      </c>
      <c r="I26" s="643"/>
      <c r="L26" s="638">
        <f>'1.3.sz.mell.'!H26-'1.4.sz.mell.'!H26</f>
        <v>0</v>
      </c>
    </row>
    <row r="27" spans="1:12" s="30" customFormat="1" ht="12" customHeight="1" x14ac:dyDescent="0.25">
      <c r="A27" s="31" t="s">
        <v>352</v>
      </c>
      <c r="B27" s="141" t="s">
        <v>378</v>
      </c>
      <c r="C27" s="35" t="s">
        <v>382</v>
      </c>
      <c r="D27" s="41">
        <v>2000000</v>
      </c>
      <c r="E27" s="41"/>
      <c r="F27" s="41">
        <f t="shared" si="2"/>
        <v>2000000</v>
      </c>
      <c r="G27" s="41">
        <v>2000000</v>
      </c>
      <c r="H27" s="41">
        <v>2615177</v>
      </c>
      <c r="I27" s="643">
        <f t="shared" si="1"/>
        <v>130.75885</v>
      </c>
      <c r="L27" s="638">
        <f>'1.3.sz.mell.'!H27-'1.4.sz.mell.'!H27</f>
        <v>0</v>
      </c>
    </row>
    <row r="28" spans="1:12" s="30" customFormat="1" ht="12" customHeight="1" x14ac:dyDescent="0.25">
      <c r="A28" s="31" t="s">
        <v>353</v>
      </c>
      <c r="B28" s="141" t="s">
        <v>379</v>
      </c>
      <c r="C28" s="35" t="s">
        <v>383</v>
      </c>
      <c r="D28" s="36"/>
      <c r="E28" s="36"/>
      <c r="F28" s="36">
        <f t="shared" si="2"/>
        <v>0</v>
      </c>
      <c r="G28" s="36">
        <v>0</v>
      </c>
      <c r="H28" s="36">
        <v>0</v>
      </c>
      <c r="I28" s="641"/>
      <c r="L28" s="638">
        <f>'1.3.sz.mell.'!H28-'1.4.sz.mell.'!H28</f>
        <v>0</v>
      </c>
    </row>
    <row r="29" spans="1:12" s="30" customFormat="1" ht="12" customHeight="1" x14ac:dyDescent="0.25">
      <c r="A29" s="31" t="s">
        <v>354</v>
      </c>
      <c r="B29" s="141" t="s">
        <v>298</v>
      </c>
      <c r="C29" s="35" t="s">
        <v>384</v>
      </c>
      <c r="D29" s="36">
        <v>470000</v>
      </c>
      <c r="E29" s="36"/>
      <c r="F29" s="36">
        <f t="shared" si="2"/>
        <v>470000</v>
      </c>
      <c r="G29" s="36">
        <v>470000</v>
      </c>
      <c r="H29" s="36">
        <v>259832</v>
      </c>
      <c r="I29" s="641">
        <f t="shared" si="1"/>
        <v>55.283404255319148</v>
      </c>
      <c r="L29" s="638">
        <f>'1.3.sz.mell.'!H29-'1.4.sz.mell.'!H29</f>
        <v>0</v>
      </c>
    </row>
    <row r="30" spans="1:12" s="30" customFormat="1" ht="12" customHeight="1" x14ac:dyDescent="0.25">
      <c r="A30" s="31" t="s">
        <v>355</v>
      </c>
      <c r="B30" s="142" t="s">
        <v>299</v>
      </c>
      <c r="C30" s="38" t="s">
        <v>385</v>
      </c>
      <c r="D30" s="36"/>
      <c r="E30" s="36"/>
      <c r="F30" s="36">
        <f t="shared" si="2"/>
        <v>0</v>
      </c>
      <c r="G30" s="36"/>
      <c r="H30" s="36"/>
      <c r="I30" s="641"/>
      <c r="L30" s="638">
        <f>'1.3.sz.mell.'!H30-'1.4.sz.mell.'!H30</f>
        <v>0</v>
      </c>
    </row>
    <row r="31" spans="1:12" s="30" customFormat="1" ht="12" customHeight="1" thickBot="1" x14ac:dyDescent="0.3">
      <c r="A31" s="31" t="s">
        <v>423</v>
      </c>
      <c r="B31" s="142" t="s">
        <v>300</v>
      </c>
      <c r="C31" s="38" t="s">
        <v>380</v>
      </c>
      <c r="D31" s="40">
        <v>12527</v>
      </c>
      <c r="E31" s="40"/>
      <c r="F31" s="40">
        <f t="shared" si="2"/>
        <v>12527</v>
      </c>
      <c r="G31" s="40">
        <v>12527</v>
      </c>
      <c r="H31" s="40">
        <v>34346</v>
      </c>
      <c r="I31" s="644">
        <f t="shared" si="1"/>
        <v>274.17578031452064</v>
      </c>
      <c r="L31" s="638">
        <f>'1.3.sz.mell.'!H31-'1.4.sz.mell.'!H31</f>
        <v>0</v>
      </c>
    </row>
    <row r="32" spans="1:12" s="30" customFormat="1" ht="12" customHeight="1" thickBot="1" x14ac:dyDescent="0.3">
      <c r="A32" s="28" t="s">
        <v>42</v>
      </c>
      <c r="B32" s="139" t="s">
        <v>301</v>
      </c>
      <c r="C32" s="29" t="s">
        <v>43</v>
      </c>
      <c r="D32" s="15">
        <f>SUM(D33:D42)</f>
        <v>9432000</v>
      </c>
      <c r="E32" s="15">
        <f t="shared" ref="E32:G32" si="6">SUM(E33:E42)</f>
        <v>0</v>
      </c>
      <c r="F32" s="15">
        <f t="shared" si="6"/>
        <v>9432000</v>
      </c>
      <c r="G32" s="15">
        <f t="shared" si="6"/>
        <v>9432000</v>
      </c>
      <c r="H32" s="15">
        <f>H33+H34+H35+H36+H37+H38+H39+H40+H41+H42</f>
        <v>12305601</v>
      </c>
      <c r="I32" s="639">
        <f t="shared" si="1"/>
        <v>130.46650763358778</v>
      </c>
      <c r="L32" s="638">
        <f>'1.3.sz.mell.'!H32-'1.4.sz.mell.'!H32</f>
        <v>305139</v>
      </c>
    </row>
    <row r="33" spans="1:12" s="30" customFormat="1" ht="12" customHeight="1" x14ac:dyDescent="0.25">
      <c r="A33" s="31" t="s">
        <v>44</v>
      </c>
      <c r="B33" s="140" t="s">
        <v>302</v>
      </c>
      <c r="C33" s="32" t="s">
        <v>45</v>
      </c>
      <c r="D33" s="33">
        <v>0</v>
      </c>
      <c r="E33" s="33"/>
      <c r="F33" s="33">
        <f t="shared" si="2"/>
        <v>0</v>
      </c>
      <c r="G33" s="33"/>
      <c r="H33" s="33">
        <v>1419083</v>
      </c>
      <c r="I33" s="640"/>
      <c r="L33" s="638">
        <f>'1.3.sz.mell.'!H33-'1.4.sz.mell.'!H33</f>
        <v>0</v>
      </c>
    </row>
    <row r="34" spans="1:12" s="30" customFormat="1" ht="12" customHeight="1" x14ac:dyDescent="0.25">
      <c r="A34" s="34" t="s">
        <v>46</v>
      </c>
      <c r="B34" s="141" t="s">
        <v>303</v>
      </c>
      <c r="C34" s="35" t="s">
        <v>47</v>
      </c>
      <c r="D34" s="36">
        <v>7469000</v>
      </c>
      <c r="E34" s="36"/>
      <c r="F34" s="36">
        <f t="shared" si="2"/>
        <v>7469000</v>
      </c>
      <c r="G34" s="36">
        <v>7469000</v>
      </c>
      <c r="H34" s="36">
        <v>8227330</v>
      </c>
      <c r="I34" s="641">
        <f t="shared" si="1"/>
        <v>110.15303253447584</v>
      </c>
      <c r="L34" s="638">
        <f>'1.3.sz.mell.'!H34-'1.4.sz.mell.'!H34</f>
        <v>93152</v>
      </c>
    </row>
    <row r="35" spans="1:12" s="30" customFormat="1" ht="12" customHeight="1" x14ac:dyDescent="0.25">
      <c r="A35" s="34" t="s">
        <v>48</v>
      </c>
      <c r="B35" s="141" t="s">
        <v>304</v>
      </c>
      <c r="C35" s="35" t="s">
        <v>49</v>
      </c>
      <c r="D35" s="36"/>
      <c r="E35" s="36"/>
      <c r="F35" s="36">
        <f t="shared" si="2"/>
        <v>0</v>
      </c>
      <c r="G35" s="36"/>
      <c r="H35" s="36"/>
      <c r="I35" s="641"/>
      <c r="L35" s="638">
        <f>'1.3.sz.mell.'!H35-'1.4.sz.mell.'!H35</f>
        <v>176802</v>
      </c>
    </row>
    <row r="36" spans="1:12" s="30" customFormat="1" ht="12" customHeight="1" x14ac:dyDescent="0.25">
      <c r="A36" s="34" t="s">
        <v>50</v>
      </c>
      <c r="B36" s="141" t="s">
        <v>305</v>
      </c>
      <c r="C36" s="35" t="s">
        <v>51</v>
      </c>
      <c r="D36" s="36"/>
      <c r="E36" s="36"/>
      <c r="F36" s="36">
        <f t="shared" si="2"/>
        <v>0</v>
      </c>
      <c r="G36" s="36"/>
      <c r="H36" s="36"/>
      <c r="I36" s="641">
        <v>0</v>
      </c>
      <c r="L36" s="638">
        <f>'1.3.sz.mell.'!H36-'1.4.sz.mell.'!H36</f>
        <v>0</v>
      </c>
    </row>
    <row r="37" spans="1:12" s="30" customFormat="1" ht="12" customHeight="1" x14ac:dyDescent="0.25">
      <c r="A37" s="34" t="s">
        <v>52</v>
      </c>
      <c r="B37" s="141" t="s">
        <v>306</v>
      </c>
      <c r="C37" s="35" t="s">
        <v>53</v>
      </c>
      <c r="D37" s="36">
        <v>0</v>
      </c>
      <c r="E37" s="36"/>
      <c r="F37" s="36">
        <f t="shared" si="2"/>
        <v>0</v>
      </c>
      <c r="G37" s="36"/>
      <c r="H37" s="36"/>
      <c r="I37" s="641">
        <v>0</v>
      </c>
      <c r="L37" s="638">
        <f>'1.3.sz.mell.'!H37-'1.4.sz.mell.'!H37</f>
        <v>0</v>
      </c>
    </row>
    <row r="38" spans="1:12" s="30" customFormat="1" ht="12" customHeight="1" x14ac:dyDescent="0.25">
      <c r="A38" s="34" t="s">
        <v>54</v>
      </c>
      <c r="B38" s="141" t="s">
        <v>307</v>
      </c>
      <c r="C38" s="35" t="s">
        <v>55</v>
      </c>
      <c r="D38" s="36">
        <v>1963000</v>
      </c>
      <c r="E38" s="36"/>
      <c r="F38" s="36">
        <f t="shared" si="2"/>
        <v>1963000</v>
      </c>
      <c r="G38" s="36">
        <v>1963000</v>
      </c>
      <c r="H38" s="36">
        <v>2644188</v>
      </c>
      <c r="I38" s="641">
        <f t="shared" si="1"/>
        <v>134.70137544574629</v>
      </c>
      <c r="L38" s="638">
        <f>'1.3.sz.mell.'!H38-'1.4.sz.mell.'!H38</f>
        <v>27277</v>
      </c>
    </row>
    <row r="39" spans="1:12" s="30" customFormat="1" ht="12" customHeight="1" x14ac:dyDescent="0.25">
      <c r="A39" s="34" t="s">
        <v>56</v>
      </c>
      <c r="B39" s="141" t="s">
        <v>308</v>
      </c>
      <c r="C39" s="35" t="s">
        <v>57</v>
      </c>
      <c r="D39" s="36">
        <v>0</v>
      </c>
      <c r="E39" s="36"/>
      <c r="F39" s="36">
        <f t="shared" si="2"/>
        <v>0</v>
      </c>
      <c r="G39" s="36"/>
      <c r="H39" s="36"/>
      <c r="I39" s="641">
        <v>0</v>
      </c>
      <c r="L39" s="638">
        <f>'1.3.sz.mell.'!H39-'1.4.sz.mell.'!H39</f>
        <v>0</v>
      </c>
    </row>
    <row r="40" spans="1:12" s="30" customFormat="1" ht="12" customHeight="1" x14ac:dyDescent="0.25">
      <c r="A40" s="34" t="s">
        <v>58</v>
      </c>
      <c r="B40" s="141" t="s">
        <v>309</v>
      </c>
      <c r="C40" s="35" t="s">
        <v>59</v>
      </c>
      <c r="D40" s="36">
        <v>0</v>
      </c>
      <c r="E40" s="36"/>
      <c r="F40" s="36">
        <f t="shared" si="2"/>
        <v>0</v>
      </c>
      <c r="G40" s="36"/>
      <c r="H40" s="36"/>
      <c r="I40" s="641">
        <v>0</v>
      </c>
      <c r="L40" s="638">
        <f>'1.3.sz.mell.'!H40-'1.4.sz.mell.'!H40</f>
        <v>0</v>
      </c>
    </row>
    <row r="41" spans="1:12" s="30" customFormat="1" ht="12" customHeight="1" x14ac:dyDescent="0.25">
      <c r="A41" s="34" t="s">
        <v>60</v>
      </c>
      <c r="B41" s="141" t="s">
        <v>310</v>
      </c>
      <c r="C41" s="35" t="s">
        <v>61</v>
      </c>
      <c r="D41" s="42">
        <v>0</v>
      </c>
      <c r="E41" s="42">
        <v>0</v>
      </c>
      <c r="F41" s="42">
        <f t="shared" si="2"/>
        <v>0</v>
      </c>
      <c r="G41" s="42"/>
      <c r="H41" s="42"/>
      <c r="I41" s="646"/>
      <c r="L41" s="638">
        <f>'1.3.sz.mell.'!H41-'1.4.sz.mell.'!H41</f>
        <v>0</v>
      </c>
    </row>
    <row r="42" spans="1:12" s="30" customFormat="1" ht="12" customHeight="1" thickBot="1" x14ac:dyDescent="0.3">
      <c r="A42" s="37" t="s">
        <v>62</v>
      </c>
      <c r="B42" s="141" t="s">
        <v>1333</v>
      </c>
      <c r="C42" s="38" t="s">
        <v>63</v>
      </c>
      <c r="D42" s="43"/>
      <c r="E42" s="43">
        <v>0</v>
      </c>
      <c r="F42" s="43">
        <f t="shared" si="2"/>
        <v>0</v>
      </c>
      <c r="G42" s="43"/>
      <c r="H42" s="43">
        <v>15000</v>
      </c>
      <c r="I42" s="647">
        <v>0</v>
      </c>
      <c r="L42" s="638">
        <f>'1.3.sz.mell.'!H42-'1.4.sz.mell.'!H42</f>
        <v>7908</v>
      </c>
    </row>
    <row r="43" spans="1:12" s="30" customFormat="1" ht="12" customHeight="1" thickBot="1" x14ac:dyDescent="0.3">
      <c r="A43" s="28" t="s">
        <v>64</v>
      </c>
      <c r="B43" s="139" t="s">
        <v>312</v>
      </c>
      <c r="C43" s="29" t="s">
        <v>65</v>
      </c>
      <c r="D43" s="15">
        <f>SUM(D44:D48)</f>
        <v>0</v>
      </c>
      <c r="E43" s="15">
        <v>0</v>
      </c>
      <c r="F43" s="15">
        <f t="shared" ref="F43" si="7">SUM(F44:F48)</f>
        <v>0</v>
      </c>
      <c r="G43" s="15">
        <v>0</v>
      </c>
      <c r="H43" s="15"/>
      <c r="I43" s="639"/>
      <c r="L43" s="638">
        <f>'1.3.sz.mell.'!H43-'1.4.sz.mell.'!H43</f>
        <v>0</v>
      </c>
    </row>
    <row r="44" spans="1:12" s="30" customFormat="1" ht="12" customHeight="1" x14ac:dyDescent="0.25">
      <c r="A44" s="31" t="s">
        <v>66</v>
      </c>
      <c r="B44" s="140" t="s">
        <v>313</v>
      </c>
      <c r="C44" s="32" t="s">
        <v>67</v>
      </c>
      <c r="D44" s="44"/>
      <c r="E44" s="44">
        <v>0</v>
      </c>
      <c r="F44" s="44">
        <f t="shared" si="2"/>
        <v>0</v>
      </c>
      <c r="G44" s="44">
        <v>0</v>
      </c>
      <c r="H44" s="44">
        <v>0</v>
      </c>
      <c r="I44" s="645"/>
      <c r="L44" s="638">
        <f>'1.3.sz.mell.'!H44-'1.4.sz.mell.'!H44</f>
        <v>0</v>
      </c>
    </row>
    <row r="45" spans="1:12" s="30" customFormat="1" ht="12" customHeight="1" x14ac:dyDescent="0.25">
      <c r="A45" s="34" t="s">
        <v>68</v>
      </c>
      <c r="B45" s="141" t="s">
        <v>314</v>
      </c>
      <c r="C45" s="35" t="s">
        <v>69</v>
      </c>
      <c r="D45" s="42"/>
      <c r="E45" s="42">
        <v>0</v>
      </c>
      <c r="F45" s="42">
        <f t="shared" si="2"/>
        <v>0</v>
      </c>
      <c r="G45" s="42">
        <v>0</v>
      </c>
      <c r="H45" s="42"/>
      <c r="I45" s="646"/>
      <c r="L45" s="638">
        <f>'1.3.sz.mell.'!H45-'1.4.sz.mell.'!H45</f>
        <v>0</v>
      </c>
    </row>
    <row r="46" spans="1:12" s="30" customFormat="1" ht="12" customHeight="1" x14ac:dyDescent="0.25">
      <c r="A46" s="34" t="s">
        <v>70</v>
      </c>
      <c r="B46" s="141" t="s">
        <v>315</v>
      </c>
      <c r="C46" s="35" t="s">
        <v>71</v>
      </c>
      <c r="D46" s="42"/>
      <c r="E46" s="42">
        <v>0</v>
      </c>
      <c r="F46" s="42">
        <f t="shared" si="2"/>
        <v>0</v>
      </c>
      <c r="G46" s="42">
        <v>0</v>
      </c>
      <c r="H46" s="42"/>
      <c r="I46" s="646"/>
      <c r="L46" s="638">
        <f>'1.3.sz.mell.'!H46-'1.4.sz.mell.'!H46</f>
        <v>0</v>
      </c>
    </row>
    <row r="47" spans="1:12" s="30" customFormat="1" ht="12" customHeight="1" x14ac:dyDescent="0.25">
      <c r="A47" s="34" t="s">
        <v>72</v>
      </c>
      <c r="B47" s="141" t="s">
        <v>316</v>
      </c>
      <c r="C47" s="35" t="s">
        <v>73</v>
      </c>
      <c r="D47" s="42"/>
      <c r="E47" s="42">
        <v>0</v>
      </c>
      <c r="F47" s="42">
        <f t="shared" si="2"/>
        <v>0</v>
      </c>
      <c r="G47" s="42">
        <v>0</v>
      </c>
      <c r="H47" s="42">
        <v>0</v>
      </c>
      <c r="I47" s="646"/>
      <c r="L47" s="638">
        <f>'1.3.sz.mell.'!H47-'1.4.sz.mell.'!H47</f>
        <v>0</v>
      </c>
    </row>
    <row r="48" spans="1:12" s="30" customFormat="1" ht="12" customHeight="1" thickBot="1" x14ac:dyDescent="0.3">
      <c r="A48" s="37" t="s">
        <v>74</v>
      </c>
      <c r="B48" s="141" t="s">
        <v>317</v>
      </c>
      <c r="C48" s="38" t="s">
        <v>75</v>
      </c>
      <c r="D48" s="43"/>
      <c r="E48" s="43">
        <v>0</v>
      </c>
      <c r="F48" s="43">
        <f t="shared" si="2"/>
        <v>0</v>
      </c>
      <c r="G48" s="43">
        <v>0</v>
      </c>
      <c r="H48" s="43">
        <v>0</v>
      </c>
      <c r="I48" s="647"/>
      <c r="L48" s="638">
        <f>'1.3.sz.mell.'!H48-'1.4.sz.mell.'!H48</f>
        <v>0</v>
      </c>
    </row>
    <row r="49" spans="1:12" s="30" customFormat="1" ht="12" customHeight="1" thickBot="1" x14ac:dyDescent="0.3">
      <c r="A49" s="28" t="s">
        <v>76</v>
      </c>
      <c r="B49" s="139" t="s">
        <v>318</v>
      </c>
      <c r="C49" s="29" t="s">
        <v>77</v>
      </c>
      <c r="D49" s="15">
        <f>SUM(D50:D54)</f>
        <v>0</v>
      </c>
      <c r="E49" s="15">
        <f t="shared" ref="E49:H49" si="8">SUM(E50:E54)</f>
        <v>0</v>
      </c>
      <c r="F49" s="15">
        <f t="shared" si="8"/>
        <v>0</v>
      </c>
      <c r="G49" s="15">
        <f>SUM(G50:G54)</f>
        <v>0</v>
      </c>
      <c r="H49" s="15">
        <f t="shared" si="8"/>
        <v>0</v>
      </c>
      <c r="I49" s="639"/>
      <c r="L49" s="638">
        <f>'1.3.sz.mell.'!H49-'1.4.sz.mell.'!H49</f>
        <v>0</v>
      </c>
    </row>
    <row r="50" spans="1:12" s="30" customFormat="1" ht="12" customHeight="1" x14ac:dyDescent="0.25">
      <c r="A50" s="31" t="s">
        <v>390</v>
      </c>
      <c r="B50" s="140" t="s">
        <v>319</v>
      </c>
      <c r="C50" s="32" t="s">
        <v>387</v>
      </c>
      <c r="D50" s="33"/>
      <c r="E50" s="33">
        <v>0</v>
      </c>
      <c r="F50" s="33">
        <f t="shared" si="2"/>
        <v>0</v>
      </c>
      <c r="G50" s="33">
        <v>0</v>
      </c>
      <c r="H50" s="33">
        <v>0</v>
      </c>
      <c r="I50" s="640"/>
      <c r="L50" s="638">
        <f>'1.3.sz.mell.'!H50-'1.4.sz.mell.'!H50</f>
        <v>0</v>
      </c>
    </row>
    <row r="51" spans="1:12" s="30" customFormat="1" ht="12" customHeight="1" x14ac:dyDescent="0.25">
      <c r="A51" s="31" t="s">
        <v>391</v>
      </c>
      <c r="B51" s="141" t="s">
        <v>320</v>
      </c>
      <c r="C51" s="35" t="s">
        <v>388</v>
      </c>
      <c r="D51" s="33"/>
      <c r="E51" s="33">
        <v>0</v>
      </c>
      <c r="F51" s="33">
        <f t="shared" si="2"/>
        <v>0</v>
      </c>
      <c r="G51" s="33">
        <v>0</v>
      </c>
      <c r="H51" s="33">
        <v>0</v>
      </c>
      <c r="I51" s="640"/>
      <c r="L51" s="638">
        <f>'1.3.sz.mell.'!H51-'1.4.sz.mell.'!H51</f>
        <v>0</v>
      </c>
    </row>
    <row r="52" spans="1:12" s="30" customFormat="1" ht="13.5" customHeight="1" x14ac:dyDescent="0.25">
      <c r="A52" s="31" t="s">
        <v>392</v>
      </c>
      <c r="B52" s="141" t="s">
        <v>321</v>
      </c>
      <c r="C52" s="35" t="s">
        <v>416</v>
      </c>
      <c r="D52" s="33"/>
      <c r="E52" s="33">
        <v>0</v>
      </c>
      <c r="F52" s="33">
        <f t="shared" si="2"/>
        <v>0</v>
      </c>
      <c r="G52" s="33">
        <v>0</v>
      </c>
      <c r="H52" s="33">
        <v>0</v>
      </c>
      <c r="I52" s="640"/>
      <c r="L52" s="638">
        <f>'1.3.sz.mell.'!H52-'1.4.sz.mell.'!H52</f>
        <v>0</v>
      </c>
    </row>
    <row r="53" spans="1:12" s="30" customFormat="1" ht="12" customHeight="1" x14ac:dyDescent="0.25">
      <c r="A53" s="37" t="s">
        <v>393</v>
      </c>
      <c r="B53" s="142" t="s">
        <v>389</v>
      </c>
      <c r="C53" s="38" t="s">
        <v>395</v>
      </c>
      <c r="D53" s="40"/>
      <c r="E53" s="40">
        <v>0</v>
      </c>
      <c r="F53" s="40">
        <f t="shared" si="2"/>
        <v>0</v>
      </c>
      <c r="G53" s="40">
        <v>0</v>
      </c>
      <c r="H53" s="40">
        <v>0</v>
      </c>
      <c r="I53" s="644"/>
      <c r="L53" s="638">
        <f>'1.3.sz.mell.'!H53-'1.4.sz.mell.'!H53</f>
        <v>0</v>
      </c>
    </row>
    <row r="54" spans="1:12" s="30" customFormat="1" ht="12" customHeight="1" thickBot="1" x14ac:dyDescent="0.3">
      <c r="A54" s="37" t="s">
        <v>394</v>
      </c>
      <c r="B54" s="142" t="s">
        <v>386</v>
      </c>
      <c r="C54" s="38" t="s">
        <v>396</v>
      </c>
      <c r="D54" s="40"/>
      <c r="E54" s="40"/>
      <c r="F54" s="40">
        <f t="shared" si="2"/>
        <v>0</v>
      </c>
      <c r="G54" s="40"/>
      <c r="H54" s="40"/>
      <c r="I54" s="644"/>
      <c r="L54" s="638">
        <f>'1.3.sz.mell.'!H54-'1.4.sz.mell.'!H54</f>
        <v>0</v>
      </c>
    </row>
    <row r="55" spans="1:12" s="30" customFormat="1" ht="12" customHeight="1" thickBot="1" x14ac:dyDescent="0.3">
      <c r="A55" s="28" t="s">
        <v>82</v>
      </c>
      <c r="B55" s="139" t="s">
        <v>322</v>
      </c>
      <c r="C55" s="39" t="s">
        <v>83</v>
      </c>
      <c r="D55" s="15">
        <f>SUM(D56:F60)</f>
        <v>0</v>
      </c>
      <c r="E55" s="15">
        <f t="shared" ref="E55:F55" si="9">SUM(E56:G60)</f>
        <v>0</v>
      </c>
      <c r="F55" s="15">
        <f t="shared" si="9"/>
        <v>13000</v>
      </c>
      <c r="G55" s="15">
        <f>SUM(G56:G60)</f>
        <v>0</v>
      </c>
      <c r="H55" s="15">
        <f>SUM(H56:H60)</f>
        <v>13000</v>
      </c>
      <c r="I55" s="639"/>
      <c r="L55" s="638">
        <f>'1.3.sz.mell.'!H55-'1.4.sz.mell.'!H55</f>
        <v>0</v>
      </c>
    </row>
    <row r="56" spans="1:12" s="30" customFormat="1" ht="12" customHeight="1" x14ac:dyDescent="0.25">
      <c r="A56" s="31" t="s">
        <v>402</v>
      </c>
      <c r="B56" s="140" t="s">
        <v>323</v>
      </c>
      <c r="C56" s="32" t="s">
        <v>397</v>
      </c>
      <c r="D56" s="42"/>
      <c r="E56" s="42">
        <v>0</v>
      </c>
      <c r="F56" s="42">
        <f t="shared" si="2"/>
        <v>0</v>
      </c>
      <c r="G56" s="42">
        <v>0</v>
      </c>
      <c r="H56" s="42">
        <v>0</v>
      </c>
      <c r="I56" s="646"/>
      <c r="L56" s="638">
        <f>'1.3.sz.mell.'!H56-'1.4.sz.mell.'!H56</f>
        <v>0</v>
      </c>
    </row>
    <row r="57" spans="1:12" s="30" customFormat="1" ht="12" customHeight="1" x14ac:dyDescent="0.25">
      <c r="A57" s="31" t="s">
        <v>403</v>
      </c>
      <c r="B57" s="140" t="s">
        <v>324</v>
      </c>
      <c r="C57" s="35" t="s">
        <v>398</v>
      </c>
      <c r="D57" s="42"/>
      <c r="E57" s="42">
        <v>0</v>
      </c>
      <c r="F57" s="42">
        <f t="shared" si="2"/>
        <v>0</v>
      </c>
      <c r="G57" s="42">
        <v>0</v>
      </c>
      <c r="H57" s="42">
        <v>0</v>
      </c>
      <c r="I57" s="646"/>
      <c r="L57" s="638">
        <f>'1.3.sz.mell.'!H57-'1.4.sz.mell.'!H57</f>
        <v>0</v>
      </c>
    </row>
    <row r="58" spans="1:12" s="30" customFormat="1" ht="11.25" customHeight="1" x14ac:dyDescent="0.25">
      <c r="A58" s="31" t="s">
        <v>404</v>
      </c>
      <c r="B58" s="140" t="s">
        <v>325</v>
      </c>
      <c r="C58" s="35" t="s">
        <v>417</v>
      </c>
      <c r="D58" s="42"/>
      <c r="E58" s="42">
        <v>0</v>
      </c>
      <c r="F58" s="42">
        <f t="shared" si="2"/>
        <v>0</v>
      </c>
      <c r="G58" s="42">
        <v>0</v>
      </c>
      <c r="H58" s="42">
        <v>0</v>
      </c>
      <c r="I58" s="646"/>
      <c r="L58" s="638">
        <f>'1.3.sz.mell.'!H58-'1.4.sz.mell.'!H58</f>
        <v>0</v>
      </c>
    </row>
    <row r="59" spans="1:12" s="30" customFormat="1" ht="12" customHeight="1" x14ac:dyDescent="0.25">
      <c r="A59" s="31" t="s">
        <v>403</v>
      </c>
      <c r="B59" s="146" t="s">
        <v>400</v>
      </c>
      <c r="C59" s="38" t="s">
        <v>399</v>
      </c>
      <c r="D59" s="42"/>
      <c r="E59" s="42">
        <v>0</v>
      </c>
      <c r="F59" s="42">
        <f t="shared" si="2"/>
        <v>0</v>
      </c>
      <c r="G59" s="42">
        <v>0</v>
      </c>
      <c r="H59" s="42"/>
      <c r="I59" s="646"/>
      <c r="L59" s="638">
        <f>'1.3.sz.mell.'!H59-'1.4.sz.mell.'!H59</f>
        <v>0</v>
      </c>
    </row>
    <row r="60" spans="1:12" s="30" customFormat="1" ht="12" customHeight="1" thickBot="1" x14ac:dyDescent="0.3">
      <c r="A60" s="31" t="s">
        <v>404</v>
      </c>
      <c r="B60" s="142" t="s">
        <v>407</v>
      </c>
      <c r="C60" s="38" t="s">
        <v>401</v>
      </c>
      <c r="D60" s="42"/>
      <c r="E60" s="42">
        <v>0</v>
      </c>
      <c r="F60" s="42">
        <f t="shared" si="2"/>
        <v>0</v>
      </c>
      <c r="G60" s="42">
        <v>0</v>
      </c>
      <c r="H60" s="42">
        <v>13000</v>
      </c>
      <c r="I60" s="646"/>
      <c r="L60" s="638">
        <f>'1.3.sz.mell.'!H60-'1.4.sz.mell.'!H60</f>
        <v>0</v>
      </c>
    </row>
    <row r="61" spans="1:12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63007198</v>
      </c>
      <c r="E61" s="18">
        <f t="shared" ref="E61:H61" si="10">+E5+E12+E18+E24+E32+E43+E49+E55</f>
        <v>0</v>
      </c>
      <c r="F61" s="18">
        <f t="shared" si="10"/>
        <v>94063231</v>
      </c>
      <c r="G61" s="18">
        <f t="shared" si="10"/>
        <v>94050231</v>
      </c>
      <c r="H61" s="18">
        <f t="shared" si="10"/>
        <v>131893569</v>
      </c>
      <c r="I61" s="642">
        <f t="shared" si="1"/>
        <v>140.23736847600088</v>
      </c>
      <c r="L61" s="638">
        <f>'1.3.sz.mell.'!H61-'1.4.sz.mell.'!H61</f>
        <v>305139</v>
      </c>
    </row>
    <row r="62" spans="1:12" s="30" customFormat="1" ht="12" customHeight="1" thickBot="1" x14ac:dyDescent="0.3">
      <c r="A62" s="45" t="s">
        <v>86</v>
      </c>
      <c r="B62" s="139" t="s">
        <v>327</v>
      </c>
      <c r="C62" s="39" t="s">
        <v>87</v>
      </c>
      <c r="D62" s="15">
        <f>SUM(D63:D65)</f>
        <v>0</v>
      </c>
      <c r="E62" s="15">
        <f t="shared" ref="E62:G62" si="11">SUM(E63:E65)</f>
        <v>0</v>
      </c>
      <c r="F62" s="15">
        <f t="shared" si="11"/>
        <v>0</v>
      </c>
      <c r="G62" s="15">
        <f t="shared" si="11"/>
        <v>0</v>
      </c>
      <c r="H62" s="15">
        <v>0</v>
      </c>
      <c r="I62" s="639"/>
      <c r="L62" s="638">
        <f>'1.3.sz.mell.'!H62-'1.4.sz.mell.'!H62</f>
        <v>0</v>
      </c>
    </row>
    <row r="63" spans="1:12" s="30" customFormat="1" ht="12" customHeight="1" x14ac:dyDescent="0.25">
      <c r="A63" s="31" t="s">
        <v>88</v>
      </c>
      <c r="B63" s="140" t="s">
        <v>328</v>
      </c>
      <c r="C63" s="32" t="s">
        <v>89</v>
      </c>
      <c r="D63" s="42"/>
      <c r="E63" s="42">
        <v>0</v>
      </c>
      <c r="F63" s="42">
        <f t="shared" si="2"/>
        <v>0</v>
      </c>
      <c r="G63" s="42">
        <v>0</v>
      </c>
      <c r="H63" s="42">
        <v>0</v>
      </c>
      <c r="I63" s="646"/>
      <c r="L63" s="638">
        <f>'1.3.sz.mell.'!H63-'1.4.sz.mell.'!H63</f>
        <v>0</v>
      </c>
    </row>
    <row r="64" spans="1:12" s="30" customFormat="1" ht="12" customHeight="1" x14ac:dyDescent="0.25">
      <c r="A64" s="34" t="s">
        <v>90</v>
      </c>
      <c r="B64" s="140" t="s">
        <v>329</v>
      </c>
      <c r="C64" s="35" t="s">
        <v>91</v>
      </c>
      <c r="D64" s="42"/>
      <c r="E64" s="42">
        <v>0</v>
      </c>
      <c r="F64" s="42">
        <f t="shared" si="2"/>
        <v>0</v>
      </c>
      <c r="G64" s="42">
        <v>0</v>
      </c>
      <c r="H64" s="42">
        <v>0</v>
      </c>
      <c r="I64" s="646"/>
      <c r="L64" s="638">
        <f>'1.3.sz.mell.'!H64-'1.4.sz.mell.'!H64</f>
        <v>0</v>
      </c>
    </row>
    <row r="65" spans="1:12" s="30" customFormat="1" ht="12" customHeight="1" thickBot="1" x14ac:dyDescent="0.3">
      <c r="A65" s="37" t="s">
        <v>92</v>
      </c>
      <c r="B65" s="140" t="s">
        <v>330</v>
      </c>
      <c r="C65" s="46" t="s">
        <v>93</v>
      </c>
      <c r="D65" s="42"/>
      <c r="E65" s="42">
        <v>0</v>
      </c>
      <c r="F65" s="42">
        <f t="shared" si="2"/>
        <v>0</v>
      </c>
      <c r="G65" s="42">
        <v>0</v>
      </c>
      <c r="H65" s="42">
        <v>0</v>
      </c>
      <c r="I65" s="646"/>
      <c r="L65" s="638">
        <f>'1.3.sz.mell.'!H65-'1.4.sz.mell.'!H65</f>
        <v>0</v>
      </c>
    </row>
    <row r="66" spans="1:12" s="30" customFormat="1" ht="12" customHeight="1" thickBot="1" x14ac:dyDescent="0.3">
      <c r="A66" s="45" t="s">
        <v>94</v>
      </c>
      <c r="B66" s="139" t="s">
        <v>331</v>
      </c>
      <c r="C66" s="39" t="s">
        <v>95</v>
      </c>
      <c r="D66" s="15">
        <f>SUM(D67:D70)</f>
        <v>0</v>
      </c>
      <c r="E66" s="15">
        <v>0</v>
      </c>
      <c r="F66" s="15">
        <f t="shared" si="2"/>
        <v>0</v>
      </c>
      <c r="G66" s="15">
        <v>0</v>
      </c>
      <c r="H66" s="15">
        <v>0</v>
      </c>
      <c r="I66" s="639"/>
      <c r="L66" s="638">
        <f>'1.3.sz.mell.'!H66-'1.4.sz.mell.'!H66</f>
        <v>0</v>
      </c>
    </row>
    <row r="67" spans="1:12" s="30" customFormat="1" ht="12" customHeight="1" x14ac:dyDescent="0.25">
      <c r="A67" s="31" t="s">
        <v>96</v>
      </c>
      <c r="B67" s="140" t="s">
        <v>332</v>
      </c>
      <c r="C67" s="32" t="s">
        <v>97</v>
      </c>
      <c r="D67" s="42"/>
      <c r="E67" s="42">
        <v>0</v>
      </c>
      <c r="F67" s="42">
        <f t="shared" si="2"/>
        <v>0</v>
      </c>
      <c r="G67" s="42">
        <v>0</v>
      </c>
      <c r="H67" s="42">
        <v>0</v>
      </c>
      <c r="I67" s="646"/>
      <c r="L67" s="638">
        <f>'1.3.sz.mell.'!H67-'1.4.sz.mell.'!H67</f>
        <v>0</v>
      </c>
    </row>
    <row r="68" spans="1:12" s="30" customFormat="1" ht="12" customHeight="1" x14ac:dyDescent="0.25">
      <c r="A68" s="34" t="s">
        <v>98</v>
      </c>
      <c r="B68" s="140" t="s">
        <v>333</v>
      </c>
      <c r="C68" s="35" t="s">
        <v>99</v>
      </c>
      <c r="D68" s="42"/>
      <c r="E68" s="42">
        <v>0</v>
      </c>
      <c r="F68" s="42">
        <f t="shared" si="2"/>
        <v>0</v>
      </c>
      <c r="G68" s="42">
        <v>0</v>
      </c>
      <c r="H68" s="42">
        <v>0</v>
      </c>
      <c r="I68" s="646"/>
      <c r="L68" s="638">
        <f>'1.3.sz.mell.'!H68-'1.4.sz.mell.'!H68</f>
        <v>0</v>
      </c>
    </row>
    <row r="69" spans="1:12" s="30" customFormat="1" ht="12" customHeight="1" x14ac:dyDescent="0.25">
      <c r="A69" s="34" t="s">
        <v>100</v>
      </c>
      <c r="B69" s="140" t="s">
        <v>334</v>
      </c>
      <c r="C69" s="35" t="s">
        <v>101</v>
      </c>
      <c r="D69" s="42"/>
      <c r="E69" s="42">
        <v>0</v>
      </c>
      <c r="F69" s="42">
        <f t="shared" si="2"/>
        <v>0</v>
      </c>
      <c r="G69" s="42">
        <v>0</v>
      </c>
      <c r="H69" s="42">
        <v>0</v>
      </c>
      <c r="I69" s="646"/>
      <c r="L69" s="638">
        <f>'1.3.sz.mell.'!H69-'1.4.sz.mell.'!H69</f>
        <v>0</v>
      </c>
    </row>
    <row r="70" spans="1:12" s="30" customFormat="1" ht="12" customHeight="1" thickBot="1" x14ac:dyDescent="0.3">
      <c r="A70" s="37" t="s">
        <v>102</v>
      </c>
      <c r="B70" s="140" t="s">
        <v>335</v>
      </c>
      <c r="C70" s="38" t="s">
        <v>103</v>
      </c>
      <c r="D70" s="42"/>
      <c r="E70" s="42">
        <v>0</v>
      </c>
      <c r="F70" s="42">
        <f t="shared" si="2"/>
        <v>0</v>
      </c>
      <c r="G70" s="42">
        <v>0</v>
      </c>
      <c r="H70" s="42">
        <v>0</v>
      </c>
      <c r="I70" s="646"/>
      <c r="L70" s="638">
        <f>'1.3.sz.mell.'!H70-'1.4.sz.mell.'!H70</f>
        <v>0</v>
      </c>
    </row>
    <row r="71" spans="1:12" s="30" customFormat="1" ht="12" customHeight="1" thickBot="1" x14ac:dyDescent="0.3">
      <c r="A71" s="45" t="s">
        <v>104</v>
      </c>
      <c r="B71" s="139" t="s">
        <v>336</v>
      </c>
      <c r="C71" s="39" t="s">
        <v>105</v>
      </c>
      <c r="D71" s="15">
        <f>SUM(D72:D73)</f>
        <v>19600802</v>
      </c>
      <c r="E71" s="15">
        <f t="shared" ref="E71:H71" si="12">SUM(E72:E73)</f>
        <v>0</v>
      </c>
      <c r="F71" s="15">
        <f t="shared" si="12"/>
        <v>19561709</v>
      </c>
      <c r="G71" s="15">
        <f t="shared" si="12"/>
        <v>19561709</v>
      </c>
      <c r="H71" s="15">
        <f t="shared" si="12"/>
        <v>19561709</v>
      </c>
      <c r="I71" s="639">
        <f t="shared" ref="I71:I86" si="13">H71/G71*100</f>
        <v>100</v>
      </c>
      <c r="L71" s="638">
        <f>'1.3.sz.mell.'!H71-'1.4.sz.mell.'!H71</f>
        <v>0</v>
      </c>
    </row>
    <row r="72" spans="1:12" s="30" customFormat="1" ht="12" customHeight="1" x14ac:dyDescent="0.25">
      <c r="A72" s="31" t="s">
        <v>106</v>
      </c>
      <c r="B72" s="140" t="s">
        <v>337</v>
      </c>
      <c r="C72" s="32" t="s">
        <v>107</v>
      </c>
      <c r="D72" s="42">
        <v>19600802</v>
      </c>
      <c r="E72" s="42"/>
      <c r="F72" s="42">
        <f t="shared" ref="F72:F84" si="14">G72-E72</f>
        <v>19561709</v>
      </c>
      <c r="G72" s="42">
        <v>19561709</v>
      </c>
      <c r="H72" s="42">
        <v>19561709</v>
      </c>
      <c r="I72" s="646">
        <f t="shared" si="13"/>
        <v>100</v>
      </c>
      <c r="L72" s="638">
        <f>'1.3.sz.mell.'!H72-'1.4.sz.mell.'!H72</f>
        <v>0</v>
      </c>
    </row>
    <row r="73" spans="1:12" s="30" customFormat="1" ht="12" customHeight="1" thickBot="1" x14ac:dyDescent="0.3">
      <c r="A73" s="37" t="s">
        <v>108</v>
      </c>
      <c r="B73" s="140" t="s">
        <v>338</v>
      </c>
      <c r="C73" s="38" t="s">
        <v>109</v>
      </c>
      <c r="D73" s="42"/>
      <c r="E73" s="42">
        <v>0</v>
      </c>
      <c r="F73" s="42">
        <f t="shared" si="14"/>
        <v>0</v>
      </c>
      <c r="G73" s="42">
        <v>0</v>
      </c>
      <c r="H73" s="42">
        <v>0</v>
      </c>
      <c r="I73" s="646"/>
      <c r="L73" s="638">
        <f>'1.3.sz.mell.'!H73-'1.4.sz.mell.'!H73</f>
        <v>0</v>
      </c>
    </row>
    <row r="74" spans="1:12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f t="shared" ref="E74:H74" si="15">SUM(E75:E77)</f>
        <v>0</v>
      </c>
      <c r="F74" s="15">
        <f t="shared" si="15"/>
        <v>0</v>
      </c>
      <c r="G74" s="15">
        <f t="shared" si="15"/>
        <v>0</v>
      </c>
      <c r="H74" s="15">
        <f t="shared" si="15"/>
        <v>1259140</v>
      </c>
      <c r="I74" s="639"/>
      <c r="L74" s="638">
        <f>'1.3.sz.mell.'!H74-'1.4.sz.mell.'!H74</f>
        <v>0</v>
      </c>
    </row>
    <row r="75" spans="1:12" s="30" customFormat="1" ht="12" customHeight="1" x14ac:dyDescent="0.25">
      <c r="A75" s="31" t="s">
        <v>409</v>
      </c>
      <c r="B75" s="140" t="s">
        <v>339</v>
      </c>
      <c r="C75" s="32" t="s">
        <v>112</v>
      </c>
      <c r="D75" s="42"/>
      <c r="E75" s="42">
        <v>0</v>
      </c>
      <c r="F75" s="42">
        <f t="shared" si="14"/>
        <v>0</v>
      </c>
      <c r="G75" s="42">
        <v>0</v>
      </c>
      <c r="H75" s="42">
        <v>1259140</v>
      </c>
      <c r="I75" s="646"/>
      <c r="L75" s="638">
        <f>'1.3.sz.mell.'!H75-'1.4.sz.mell.'!H75</f>
        <v>0</v>
      </c>
    </row>
    <row r="76" spans="1:12" s="30" customFormat="1" ht="12" customHeight="1" x14ac:dyDescent="0.25">
      <c r="A76" s="34" t="s">
        <v>410</v>
      </c>
      <c r="B76" s="141" t="s">
        <v>340</v>
      </c>
      <c r="C76" s="35" t="s">
        <v>113</v>
      </c>
      <c r="D76" s="42"/>
      <c r="E76" s="42">
        <v>0</v>
      </c>
      <c r="F76" s="42">
        <f t="shared" si="14"/>
        <v>0</v>
      </c>
      <c r="G76" s="42">
        <v>0</v>
      </c>
      <c r="H76" s="42">
        <v>0</v>
      </c>
      <c r="I76" s="646"/>
      <c r="L76" s="638">
        <f>'1.3.sz.mell.'!H76-'1.4.sz.mell.'!H76</f>
        <v>0</v>
      </c>
    </row>
    <row r="77" spans="1:12" s="30" customFormat="1" ht="12" customHeight="1" thickBot="1" x14ac:dyDescent="0.3">
      <c r="A77" s="37" t="s">
        <v>411</v>
      </c>
      <c r="B77" s="142" t="s">
        <v>408</v>
      </c>
      <c r="C77" s="38" t="s">
        <v>430</v>
      </c>
      <c r="D77" s="42"/>
      <c r="E77" s="42">
        <v>0</v>
      </c>
      <c r="F77" s="42">
        <f t="shared" si="14"/>
        <v>0</v>
      </c>
      <c r="G77" s="42">
        <v>0</v>
      </c>
      <c r="H77" s="42">
        <v>0</v>
      </c>
      <c r="I77" s="646"/>
      <c r="L77" s="638">
        <f>'1.3.sz.mell.'!H77-'1.4.sz.mell.'!H77</f>
        <v>0</v>
      </c>
    </row>
    <row r="78" spans="1:12" s="30" customFormat="1" ht="12" customHeight="1" thickBot="1" x14ac:dyDescent="0.3">
      <c r="A78" s="45" t="s">
        <v>114</v>
      </c>
      <c r="B78" s="139" t="s">
        <v>341</v>
      </c>
      <c r="C78" s="39" t="s">
        <v>115</v>
      </c>
      <c r="D78" s="15">
        <f>SUM(D79:D82)</f>
        <v>0</v>
      </c>
      <c r="E78" s="15">
        <v>0</v>
      </c>
      <c r="F78" s="15">
        <f t="shared" si="14"/>
        <v>0</v>
      </c>
      <c r="G78" s="15">
        <v>0</v>
      </c>
      <c r="H78" s="15">
        <v>0</v>
      </c>
      <c r="I78" s="639"/>
      <c r="L78" s="638">
        <f>'1.3.sz.mell.'!H78-'1.4.sz.mell.'!H78</f>
        <v>0</v>
      </c>
    </row>
    <row r="79" spans="1:12" s="30" customFormat="1" ht="12" customHeight="1" x14ac:dyDescent="0.25">
      <c r="A79" s="47" t="s">
        <v>412</v>
      </c>
      <c r="B79" s="140" t="s">
        <v>342</v>
      </c>
      <c r="C79" s="32" t="s">
        <v>431</v>
      </c>
      <c r="D79" s="42"/>
      <c r="E79" s="42">
        <v>0</v>
      </c>
      <c r="F79" s="42">
        <f t="shared" si="14"/>
        <v>0</v>
      </c>
      <c r="G79" s="42">
        <v>0</v>
      </c>
      <c r="H79" s="42">
        <v>0</v>
      </c>
      <c r="I79" s="646"/>
      <c r="L79" s="638">
        <f>'1.3.sz.mell.'!H79-'1.4.sz.mell.'!H79</f>
        <v>0</v>
      </c>
    </row>
    <row r="80" spans="1:12" s="30" customFormat="1" ht="12" customHeight="1" x14ac:dyDescent="0.25">
      <c r="A80" s="48" t="s">
        <v>413</v>
      </c>
      <c r="B80" s="140" t="s">
        <v>343</v>
      </c>
      <c r="C80" s="35" t="s">
        <v>432</v>
      </c>
      <c r="D80" s="42"/>
      <c r="E80" s="42">
        <v>0</v>
      </c>
      <c r="F80" s="42">
        <f t="shared" si="14"/>
        <v>0</v>
      </c>
      <c r="G80" s="42">
        <v>0</v>
      </c>
      <c r="H80" s="42">
        <v>0</v>
      </c>
      <c r="I80" s="646"/>
      <c r="L80" s="638">
        <f>'1.3.sz.mell.'!H80-'1.4.sz.mell.'!H80</f>
        <v>0</v>
      </c>
    </row>
    <row r="81" spans="1:12" s="30" customFormat="1" ht="12" customHeight="1" x14ac:dyDescent="0.25">
      <c r="A81" s="48" t="s">
        <v>414</v>
      </c>
      <c r="B81" s="140" t="s">
        <v>344</v>
      </c>
      <c r="C81" s="35" t="s">
        <v>433</v>
      </c>
      <c r="D81" s="42"/>
      <c r="E81" s="42">
        <v>0</v>
      </c>
      <c r="F81" s="42">
        <f t="shared" si="14"/>
        <v>0</v>
      </c>
      <c r="G81" s="42">
        <v>0</v>
      </c>
      <c r="H81" s="42">
        <v>0</v>
      </c>
      <c r="I81" s="646"/>
      <c r="L81" s="638">
        <f>'1.3.sz.mell.'!H81-'1.4.sz.mell.'!H81</f>
        <v>0</v>
      </c>
    </row>
    <row r="82" spans="1:12" s="30" customFormat="1" ht="12" customHeight="1" thickBot="1" x14ac:dyDescent="0.3">
      <c r="A82" s="49" t="s">
        <v>415</v>
      </c>
      <c r="B82" s="140" t="s">
        <v>345</v>
      </c>
      <c r="C82" s="38" t="s">
        <v>434</v>
      </c>
      <c r="D82" s="42"/>
      <c r="E82" s="42">
        <v>0</v>
      </c>
      <c r="F82" s="42">
        <f t="shared" si="14"/>
        <v>0</v>
      </c>
      <c r="G82" s="42">
        <v>0</v>
      </c>
      <c r="H82" s="42">
        <v>0</v>
      </c>
      <c r="I82" s="646"/>
      <c r="L82" s="638">
        <f>'1.3.sz.mell.'!H82-'1.4.sz.mell.'!H82</f>
        <v>0</v>
      </c>
    </row>
    <row r="83" spans="1:12" s="30" customFormat="1" ht="13.5" customHeight="1" thickBot="1" x14ac:dyDescent="0.3">
      <c r="A83" s="45" t="s">
        <v>116</v>
      </c>
      <c r="B83" s="139" t="s">
        <v>346</v>
      </c>
      <c r="C83" s="39" t="s">
        <v>117</v>
      </c>
      <c r="D83" s="50"/>
      <c r="E83" s="50">
        <v>0</v>
      </c>
      <c r="F83" s="50">
        <f t="shared" si="14"/>
        <v>0</v>
      </c>
      <c r="G83" s="50">
        <v>0</v>
      </c>
      <c r="H83" s="50">
        <v>0</v>
      </c>
      <c r="I83" s="648"/>
      <c r="L83" s="638">
        <f>'1.3.sz.mell.'!H83-'1.4.sz.mell.'!H83</f>
        <v>0</v>
      </c>
    </row>
    <row r="84" spans="1:12" s="30" customFormat="1" ht="13.5" customHeight="1" thickBot="1" x14ac:dyDescent="0.3">
      <c r="A84" s="171" t="s">
        <v>179</v>
      </c>
      <c r="B84" s="139"/>
      <c r="C84" s="39" t="s">
        <v>456</v>
      </c>
      <c r="D84" s="50"/>
      <c r="E84" s="50">
        <v>0</v>
      </c>
      <c r="F84" s="50">
        <f t="shared" si="14"/>
        <v>0</v>
      </c>
      <c r="G84" s="50">
        <v>0</v>
      </c>
      <c r="H84" s="50">
        <v>0</v>
      </c>
      <c r="I84" s="648"/>
      <c r="L84" s="638">
        <f>'1.3.sz.mell.'!H84-'1.4.sz.mell.'!H84</f>
        <v>0</v>
      </c>
    </row>
    <row r="85" spans="1:12" s="30" customFormat="1" ht="15.75" customHeight="1" thickBot="1" x14ac:dyDescent="0.3">
      <c r="A85" s="171" t="s">
        <v>182</v>
      </c>
      <c r="B85" s="139" t="s">
        <v>326</v>
      </c>
      <c r="C85" s="51" t="s">
        <v>119</v>
      </c>
      <c r="D85" s="18">
        <f>+D62+D66+D71+D74+D78+D83</f>
        <v>19600802</v>
      </c>
      <c r="E85" s="18">
        <f t="shared" ref="E85:H85" si="16">+E62+E66+E71+E74+E78+E83</f>
        <v>0</v>
      </c>
      <c r="F85" s="18">
        <f t="shared" si="16"/>
        <v>19561709</v>
      </c>
      <c r="G85" s="18">
        <f t="shared" si="16"/>
        <v>19561709</v>
      </c>
      <c r="H85" s="18">
        <f t="shared" si="16"/>
        <v>20820849</v>
      </c>
      <c r="I85" s="642">
        <f t="shared" si="13"/>
        <v>106.43675866970518</v>
      </c>
      <c r="L85" s="638">
        <f>'1.3.sz.mell.'!H85-'1.4.sz.mell.'!H85</f>
        <v>0</v>
      </c>
    </row>
    <row r="86" spans="1:12" s="30" customFormat="1" ht="16.5" customHeight="1" thickBot="1" x14ac:dyDescent="0.3">
      <c r="A86" s="171" t="s">
        <v>185</v>
      </c>
      <c r="B86" s="143"/>
      <c r="C86" s="52" t="s">
        <v>121</v>
      </c>
      <c r="D86" s="18">
        <f>+D61+D85</f>
        <v>82608000</v>
      </c>
      <c r="E86" s="18">
        <f t="shared" ref="E86:H86" si="17">+E61+E85</f>
        <v>0</v>
      </c>
      <c r="F86" s="18">
        <f t="shared" si="17"/>
        <v>113624940</v>
      </c>
      <c r="G86" s="18">
        <f t="shared" si="17"/>
        <v>113611940</v>
      </c>
      <c r="H86" s="18">
        <f t="shared" si="17"/>
        <v>152714418</v>
      </c>
      <c r="I86" s="642">
        <f t="shared" si="13"/>
        <v>134.41757794119172</v>
      </c>
      <c r="L86" s="638">
        <f>'1.3.sz.mell.'!H86-'1.4.sz.mell.'!H86</f>
        <v>305139</v>
      </c>
    </row>
    <row r="87" spans="1:12" s="30" customFormat="1" x14ac:dyDescent="0.25">
      <c r="A87" s="75"/>
      <c r="B87" s="53"/>
      <c r="C87" s="76"/>
      <c r="D87" s="77"/>
      <c r="E87" s="77"/>
      <c r="F87" s="77"/>
      <c r="G87" s="77">
        <v>0</v>
      </c>
      <c r="H87" s="77"/>
      <c r="I87" s="661"/>
      <c r="L87" s="638">
        <f>'1.3.sz.mell.'!H87-'1.4.sz.mell.'!H87</f>
        <v>0</v>
      </c>
    </row>
    <row r="88" spans="1:12" ht="16.5" customHeight="1" x14ac:dyDescent="0.3">
      <c r="A88" s="807" t="s">
        <v>122</v>
      </c>
      <c r="B88" s="807"/>
      <c r="C88" s="807"/>
      <c r="D88" s="807"/>
      <c r="E88" s="189"/>
      <c r="F88" s="189"/>
      <c r="G88" s="19"/>
      <c r="H88" s="19"/>
      <c r="I88" s="658"/>
      <c r="L88" s="638">
        <f>'1.3.sz.mell.'!H88-'1.4.sz.mell.'!H88</f>
        <v>0</v>
      </c>
    </row>
    <row r="89" spans="1:12" ht="16.5" customHeight="1" thickBot="1" x14ac:dyDescent="0.35">
      <c r="A89" s="809" t="s">
        <v>123</v>
      </c>
      <c r="B89" s="809"/>
      <c r="C89" s="809"/>
      <c r="D89" s="20"/>
      <c r="E89" s="20"/>
      <c r="F89" s="20"/>
      <c r="G89" s="20"/>
      <c r="H89" s="20"/>
      <c r="I89" s="659"/>
      <c r="L89" s="638">
        <f>'1.3.sz.mell.'!H89-'1.4.sz.mell.'!H89</f>
        <v>0</v>
      </c>
    </row>
    <row r="90" spans="1:12" ht="60" customHeight="1" thickBot="1" x14ac:dyDescent="0.35">
      <c r="A90" s="21" t="s">
        <v>3</v>
      </c>
      <c r="B90" s="132" t="s">
        <v>251</v>
      </c>
      <c r="C90" s="22" t="s">
        <v>124</v>
      </c>
      <c r="D90" s="188" t="s">
        <v>469</v>
      </c>
      <c r="E90" s="23" t="s">
        <v>1605</v>
      </c>
      <c r="F90" s="188" t="s">
        <v>471</v>
      </c>
      <c r="G90" s="23" t="s">
        <v>472</v>
      </c>
      <c r="H90" s="23" t="s">
        <v>1306</v>
      </c>
      <c r="I90" s="660" t="s">
        <v>1317</v>
      </c>
      <c r="L90" s="638" t="e">
        <f>'1.3.sz.mell.'!H90-'1.4.sz.mell.'!H90</f>
        <v>#VALUE!</v>
      </c>
    </row>
    <row r="91" spans="1:12" s="27" customFormat="1" ht="12" customHeight="1" thickBot="1" x14ac:dyDescent="0.3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662">
        <v>6</v>
      </c>
      <c r="L91" s="638">
        <f>'1.3.sz.mell.'!H91-'1.4.sz.mell.'!H91</f>
        <v>0</v>
      </c>
    </row>
    <row r="92" spans="1:12" ht="12" customHeight="1" thickBot="1" x14ac:dyDescent="0.35">
      <c r="A92" s="56" t="s">
        <v>5</v>
      </c>
      <c r="B92" s="144"/>
      <c r="C92" s="57" t="s">
        <v>125</v>
      </c>
      <c r="D92" s="58">
        <f>SUM(D93:D97)</f>
        <v>41253000</v>
      </c>
      <c r="E92" s="58">
        <f t="shared" ref="E92:H92" si="18">SUM(E93:E97)</f>
        <v>0</v>
      </c>
      <c r="F92" s="58">
        <f t="shared" si="18"/>
        <v>47950003</v>
      </c>
      <c r="G92" s="58">
        <f t="shared" si="18"/>
        <v>47950003</v>
      </c>
      <c r="H92" s="58">
        <f t="shared" si="18"/>
        <v>31996323</v>
      </c>
      <c r="I92" s="649">
        <f t="shared" ref="I92:I135" si="19">H92/G92*100</f>
        <v>66.728510945035808</v>
      </c>
      <c r="L92" s="638">
        <f>'1.3.sz.mell.'!H92-'1.4.sz.mell.'!H92</f>
        <v>15769308</v>
      </c>
    </row>
    <row r="93" spans="1:12" ht="12" customHeight="1" x14ac:dyDescent="0.3">
      <c r="A93" s="59" t="s">
        <v>7</v>
      </c>
      <c r="B93" s="145" t="s">
        <v>252</v>
      </c>
      <c r="C93" s="60" t="s">
        <v>126</v>
      </c>
      <c r="D93" s="61">
        <v>12927000</v>
      </c>
      <c r="E93" s="61"/>
      <c r="F93" s="61">
        <f t="shared" ref="F93:F133" si="20">G93-E93</f>
        <v>12875487</v>
      </c>
      <c r="G93" s="61">
        <v>12875487</v>
      </c>
      <c r="H93" s="61">
        <v>11091714</v>
      </c>
      <c r="I93" s="650">
        <f t="shared" si="19"/>
        <v>86.145976458987533</v>
      </c>
      <c r="L93" s="638">
        <f>'1.3.sz.mell.'!H93-'1.4.sz.mell.'!H93</f>
        <v>6448513</v>
      </c>
    </row>
    <row r="94" spans="1:12" ht="12" customHeight="1" x14ac:dyDescent="0.3">
      <c r="A94" s="34" t="s">
        <v>9</v>
      </c>
      <c r="B94" s="141" t="s">
        <v>253</v>
      </c>
      <c r="C94" s="4" t="s">
        <v>127</v>
      </c>
      <c r="D94" s="36">
        <v>2000000</v>
      </c>
      <c r="E94" s="36"/>
      <c r="F94" s="36">
        <f t="shared" si="20"/>
        <v>2000000</v>
      </c>
      <c r="G94" s="36">
        <v>2000000</v>
      </c>
      <c r="H94" s="36">
        <v>1498027</v>
      </c>
      <c r="I94" s="641">
        <f t="shared" si="19"/>
        <v>74.901349999999994</v>
      </c>
      <c r="L94" s="638">
        <f>'1.3.sz.mell.'!H94-'1.4.sz.mell.'!H94</f>
        <v>1068311</v>
      </c>
    </row>
    <row r="95" spans="1:12" ht="12" customHeight="1" x14ac:dyDescent="0.3">
      <c r="A95" s="34" t="s">
        <v>11</v>
      </c>
      <c r="B95" s="141" t="s">
        <v>254</v>
      </c>
      <c r="C95" s="4" t="s">
        <v>128</v>
      </c>
      <c r="D95" s="40">
        <v>12411000</v>
      </c>
      <c r="E95" s="40"/>
      <c r="F95" s="40">
        <f t="shared" si="20"/>
        <v>19275516</v>
      </c>
      <c r="G95" s="40">
        <v>19275516</v>
      </c>
      <c r="H95" s="40">
        <v>16707893</v>
      </c>
      <c r="I95" s="644">
        <f t="shared" si="19"/>
        <v>86.67935530234314</v>
      </c>
      <c r="L95" s="638">
        <f>'1.3.sz.mell.'!H95-'1.4.sz.mell.'!H95</f>
        <v>8252484</v>
      </c>
    </row>
    <row r="96" spans="1:12" ht="12" customHeight="1" x14ac:dyDescent="0.3">
      <c r="A96" s="34" t="s">
        <v>12</v>
      </c>
      <c r="B96" s="141" t="s">
        <v>255</v>
      </c>
      <c r="C96" s="62" t="s">
        <v>129</v>
      </c>
      <c r="D96" s="40">
        <v>2858000</v>
      </c>
      <c r="E96" s="40"/>
      <c r="F96" s="40">
        <f t="shared" si="20"/>
        <v>2878000</v>
      </c>
      <c r="G96" s="40">
        <v>2878000</v>
      </c>
      <c r="H96" s="40">
        <v>2591896</v>
      </c>
      <c r="I96" s="644">
        <f t="shared" si="19"/>
        <v>90.058929812369698</v>
      </c>
      <c r="L96" s="638">
        <f>'1.3.sz.mell.'!H96-'1.4.sz.mell.'!H96</f>
        <v>0</v>
      </c>
    </row>
    <row r="97" spans="1:12" ht="12" customHeight="1" thickBot="1" x14ac:dyDescent="0.35">
      <c r="A97" s="34" t="s">
        <v>130</v>
      </c>
      <c r="B97" s="148" t="s">
        <v>256</v>
      </c>
      <c r="C97" s="63" t="s">
        <v>131</v>
      </c>
      <c r="D97" s="40">
        <v>11057000</v>
      </c>
      <c r="E97" s="40"/>
      <c r="F97" s="40">
        <f t="shared" si="20"/>
        <v>10921000</v>
      </c>
      <c r="G97" s="40">
        <v>10921000</v>
      </c>
      <c r="H97" s="40">
        <v>106793</v>
      </c>
      <c r="I97" s="644">
        <f t="shared" si="19"/>
        <v>0.97786832707627502</v>
      </c>
      <c r="L97" s="638">
        <f>'1.3.sz.mell.'!H97-'1.4.sz.mell.'!H97</f>
        <v>0</v>
      </c>
    </row>
    <row r="98" spans="1:12" ht="12" customHeight="1" thickBot="1" x14ac:dyDescent="0.35">
      <c r="A98" s="28" t="s">
        <v>16</v>
      </c>
      <c r="B98" s="139" t="s">
        <v>260</v>
      </c>
      <c r="C98" s="8" t="s">
        <v>435</v>
      </c>
      <c r="D98" s="15">
        <f>+D99+D101+D100</f>
        <v>0</v>
      </c>
      <c r="E98" s="15">
        <f t="shared" ref="E98:H98" si="21">+E99+E101+E100</f>
        <v>0</v>
      </c>
      <c r="F98" s="15">
        <f t="shared" si="21"/>
        <v>19454940</v>
      </c>
      <c r="G98" s="15">
        <f t="shared" si="21"/>
        <v>19454940</v>
      </c>
      <c r="H98" s="15">
        <f t="shared" si="21"/>
        <v>0</v>
      </c>
      <c r="I98" s="639">
        <f t="shared" si="19"/>
        <v>0</v>
      </c>
      <c r="L98" s="638">
        <f>'1.3.sz.mell.'!H98-'1.4.sz.mell.'!H98</f>
        <v>0</v>
      </c>
    </row>
    <row r="99" spans="1:12" ht="12" customHeight="1" x14ac:dyDescent="0.3">
      <c r="A99" s="31" t="s">
        <v>347</v>
      </c>
      <c r="B99" s="140" t="s">
        <v>260</v>
      </c>
      <c r="C99" s="6" t="s">
        <v>137</v>
      </c>
      <c r="D99" s="33"/>
      <c r="E99" s="33"/>
      <c r="F99" s="33">
        <f>G99-E99</f>
        <v>19454940</v>
      </c>
      <c r="G99" s="33">
        <v>19454940</v>
      </c>
      <c r="H99" s="33">
        <v>0</v>
      </c>
      <c r="I99" s="640">
        <f t="shared" si="19"/>
        <v>0</v>
      </c>
      <c r="L99" s="638">
        <f>'1.3.sz.mell.'!H99-'1.4.sz.mell.'!H99</f>
        <v>0</v>
      </c>
    </row>
    <row r="100" spans="1:12" ht="12" customHeight="1" x14ac:dyDescent="0.3">
      <c r="A100" s="31" t="s">
        <v>348</v>
      </c>
      <c r="B100" s="146" t="s">
        <v>260</v>
      </c>
      <c r="C100" s="151" t="s">
        <v>419</v>
      </c>
      <c r="D100" s="137"/>
      <c r="E100" s="137"/>
      <c r="F100" s="137">
        <f t="shared" si="20"/>
        <v>0</v>
      </c>
      <c r="G100" s="137"/>
      <c r="H100" s="137">
        <v>0</v>
      </c>
      <c r="I100" s="651"/>
      <c r="L100" s="638">
        <f>'1.3.sz.mell.'!H100-'1.4.sz.mell.'!H100</f>
        <v>0</v>
      </c>
    </row>
    <row r="101" spans="1:12" ht="12" customHeight="1" thickBot="1" x14ac:dyDescent="0.35">
      <c r="A101" s="31" t="s">
        <v>349</v>
      </c>
      <c r="B101" s="142" t="s">
        <v>260</v>
      </c>
      <c r="C101" s="66" t="s">
        <v>418</v>
      </c>
      <c r="D101" s="40"/>
      <c r="E101" s="40">
        <v>0</v>
      </c>
      <c r="F101" s="40">
        <f t="shared" si="20"/>
        <v>0</v>
      </c>
      <c r="G101" s="40">
        <v>0</v>
      </c>
      <c r="H101" s="40">
        <v>0</v>
      </c>
      <c r="I101" s="644"/>
      <c r="L101" s="638">
        <f>'1.3.sz.mell.'!H101-'1.4.sz.mell.'!H101</f>
        <v>0</v>
      </c>
    </row>
    <row r="102" spans="1:12" ht="12" customHeight="1" thickBot="1" x14ac:dyDescent="0.35">
      <c r="A102" s="28" t="s">
        <v>28</v>
      </c>
      <c r="B102" s="139"/>
      <c r="C102" s="65" t="s">
        <v>438</v>
      </c>
      <c r="D102" s="15">
        <f>+D103+D105+D107</f>
        <v>26217000</v>
      </c>
      <c r="E102" s="15">
        <f t="shared" ref="E102:H102" si="22">+E103+E105+E107</f>
        <v>0</v>
      </c>
      <c r="F102" s="15">
        <f t="shared" si="22"/>
        <v>27917000</v>
      </c>
      <c r="G102" s="15">
        <f t="shared" si="22"/>
        <v>27917000</v>
      </c>
      <c r="H102" s="15">
        <f t="shared" si="22"/>
        <v>22411964</v>
      </c>
      <c r="I102" s="639">
        <f t="shared" si="19"/>
        <v>80.280703513987888</v>
      </c>
      <c r="L102" s="638">
        <f>'1.3.sz.mell.'!H102-'1.4.sz.mell.'!H102</f>
        <v>0</v>
      </c>
    </row>
    <row r="103" spans="1:12" ht="12" customHeight="1" x14ac:dyDescent="0.3">
      <c r="A103" s="31" t="s">
        <v>426</v>
      </c>
      <c r="B103" s="140" t="s">
        <v>257</v>
      </c>
      <c r="C103" s="4" t="s">
        <v>132</v>
      </c>
      <c r="D103" s="33">
        <v>2000000</v>
      </c>
      <c r="E103" s="33"/>
      <c r="F103" s="33">
        <f t="shared" si="20"/>
        <v>2100000</v>
      </c>
      <c r="G103" s="33">
        <v>2100000</v>
      </c>
      <c r="H103" s="33">
        <v>1090600</v>
      </c>
      <c r="I103" s="640">
        <f t="shared" si="19"/>
        <v>51.93333333333333</v>
      </c>
      <c r="L103" s="638">
        <f>'1.3.sz.mell.'!H103-'1.4.sz.mell.'!H103</f>
        <v>0</v>
      </c>
    </row>
    <row r="104" spans="1:12" ht="12" customHeight="1" x14ac:dyDescent="0.3">
      <c r="A104" s="31" t="s">
        <v>427</v>
      </c>
      <c r="B104" s="149" t="s">
        <v>257</v>
      </c>
      <c r="C104" s="66" t="s">
        <v>133</v>
      </c>
      <c r="D104" s="33">
        <v>0</v>
      </c>
      <c r="E104" s="33">
        <v>0</v>
      </c>
      <c r="F104" s="33">
        <f t="shared" si="20"/>
        <v>0</v>
      </c>
      <c r="G104" s="33">
        <v>0</v>
      </c>
      <c r="H104" s="33">
        <v>0</v>
      </c>
      <c r="I104" s="640"/>
      <c r="L104" s="638">
        <f>'1.3.sz.mell.'!H104-'1.4.sz.mell.'!H104</f>
        <v>0</v>
      </c>
    </row>
    <row r="105" spans="1:12" ht="12" customHeight="1" x14ac:dyDescent="0.3">
      <c r="A105" s="31" t="s">
        <v>428</v>
      </c>
      <c r="B105" s="149" t="s">
        <v>258</v>
      </c>
      <c r="C105" s="66" t="s">
        <v>134</v>
      </c>
      <c r="D105" s="36">
        <v>24217000</v>
      </c>
      <c r="E105" s="36"/>
      <c r="F105" s="36">
        <f t="shared" si="20"/>
        <v>25817000</v>
      </c>
      <c r="G105" s="36">
        <v>25817000</v>
      </c>
      <c r="H105" s="36">
        <v>21321364</v>
      </c>
      <c r="I105" s="641">
        <f t="shared" si="19"/>
        <v>82.586528256575122</v>
      </c>
      <c r="L105" s="638">
        <f>'1.3.sz.mell.'!H105-'1.4.sz.mell.'!H105</f>
        <v>0</v>
      </c>
    </row>
    <row r="106" spans="1:12" ht="12" customHeight="1" x14ac:dyDescent="0.3">
      <c r="A106" s="31" t="s">
        <v>436</v>
      </c>
      <c r="B106" s="149" t="s">
        <v>258</v>
      </c>
      <c r="C106" s="66" t="s">
        <v>135</v>
      </c>
      <c r="D106" s="16">
        <v>0</v>
      </c>
      <c r="E106" s="16">
        <v>0</v>
      </c>
      <c r="F106" s="16">
        <f t="shared" si="20"/>
        <v>0</v>
      </c>
      <c r="G106" s="16">
        <v>0</v>
      </c>
      <c r="H106" s="16">
        <v>0</v>
      </c>
      <c r="I106" s="652"/>
      <c r="L106" s="638">
        <f>'1.3.sz.mell.'!H106-'1.4.sz.mell.'!H106</f>
        <v>0</v>
      </c>
    </row>
    <row r="107" spans="1:12" ht="12" customHeight="1" thickBot="1" x14ac:dyDescent="0.35">
      <c r="A107" s="31" t="s">
        <v>437</v>
      </c>
      <c r="B107" s="146" t="s">
        <v>259</v>
      </c>
      <c r="C107" s="67" t="s">
        <v>136</v>
      </c>
      <c r="D107" s="16">
        <v>0</v>
      </c>
      <c r="E107" s="16">
        <v>0</v>
      </c>
      <c r="F107" s="16">
        <f t="shared" si="20"/>
        <v>0</v>
      </c>
      <c r="G107" s="16">
        <v>0</v>
      </c>
      <c r="H107" s="16">
        <v>0</v>
      </c>
      <c r="I107" s="652"/>
      <c r="L107" s="638">
        <f>'1.3.sz.mell.'!H107-'1.4.sz.mell.'!H107</f>
        <v>0</v>
      </c>
    </row>
    <row r="108" spans="1:12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67470000</v>
      </c>
      <c r="E108" s="15">
        <f t="shared" ref="E108:H108" si="23">+E92+E102+E98</f>
        <v>0</v>
      </c>
      <c r="F108" s="15">
        <f t="shared" si="23"/>
        <v>95321943</v>
      </c>
      <c r="G108" s="15">
        <f t="shared" si="23"/>
        <v>95321943</v>
      </c>
      <c r="H108" s="15">
        <f t="shared" si="23"/>
        <v>54408287</v>
      </c>
      <c r="I108" s="639">
        <f t="shared" si="19"/>
        <v>57.078449397532736</v>
      </c>
      <c r="L108" s="638">
        <f>'1.3.sz.mell.'!H108-'1.4.sz.mell.'!H108</f>
        <v>15769308</v>
      </c>
    </row>
    <row r="109" spans="1:12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G109" si="24">+E110+E111+E112</f>
        <v>0</v>
      </c>
      <c r="F109" s="15">
        <f t="shared" si="24"/>
        <v>0</v>
      </c>
      <c r="G109" s="15">
        <f t="shared" si="24"/>
        <v>0</v>
      </c>
      <c r="H109" s="15">
        <v>0</v>
      </c>
      <c r="I109" s="639"/>
      <c r="L109" s="638">
        <f>'1.3.sz.mell.'!H109-'1.4.sz.mell.'!H109</f>
        <v>0</v>
      </c>
    </row>
    <row r="110" spans="1:12" ht="12" customHeight="1" x14ac:dyDescent="0.3">
      <c r="A110" s="31" t="s">
        <v>44</v>
      </c>
      <c r="B110" s="140" t="s">
        <v>261</v>
      </c>
      <c r="C110" s="6" t="s">
        <v>141</v>
      </c>
      <c r="D110" s="16"/>
      <c r="E110" s="16">
        <v>0</v>
      </c>
      <c r="F110" s="16">
        <f t="shared" si="20"/>
        <v>0</v>
      </c>
      <c r="G110" s="16">
        <v>0</v>
      </c>
      <c r="H110" s="16">
        <v>0</v>
      </c>
      <c r="I110" s="652"/>
      <c r="L110" s="638">
        <f>'1.3.sz.mell.'!H110-'1.4.sz.mell.'!H110</f>
        <v>0</v>
      </c>
    </row>
    <row r="111" spans="1:12" ht="12" customHeight="1" x14ac:dyDescent="0.3">
      <c r="A111" s="31" t="s">
        <v>46</v>
      </c>
      <c r="B111" s="140" t="s">
        <v>262</v>
      </c>
      <c r="C111" s="6" t="s">
        <v>142</v>
      </c>
      <c r="D111" s="16"/>
      <c r="E111" s="16">
        <v>0</v>
      </c>
      <c r="F111" s="16">
        <f t="shared" si="20"/>
        <v>0</v>
      </c>
      <c r="G111" s="16">
        <v>0</v>
      </c>
      <c r="H111" s="16">
        <v>0</v>
      </c>
      <c r="I111" s="652"/>
      <c r="L111" s="638">
        <f>'1.3.sz.mell.'!H111-'1.4.sz.mell.'!H111</f>
        <v>0</v>
      </c>
    </row>
    <row r="112" spans="1:12" ht="12" customHeight="1" thickBot="1" x14ac:dyDescent="0.35">
      <c r="A112" s="64" t="s">
        <v>48</v>
      </c>
      <c r="B112" s="146" t="s">
        <v>263</v>
      </c>
      <c r="C112" s="17" t="s">
        <v>143</v>
      </c>
      <c r="D112" s="16"/>
      <c r="E112" s="16">
        <v>0</v>
      </c>
      <c r="F112" s="16">
        <f t="shared" si="20"/>
        <v>0</v>
      </c>
      <c r="G112" s="16">
        <v>0</v>
      </c>
      <c r="H112" s="16">
        <v>0</v>
      </c>
      <c r="I112" s="652"/>
      <c r="L112" s="638">
        <f>'1.3.sz.mell.'!H112-'1.4.sz.mell.'!H112</f>
        <v>0</v>
      </c>
    </row>
    <row r="113" spans="1:12" ht="12" customHeight="1" thickBot="1" x14ac:dyDescent="0.35">
      <c r="A113" s="28" t="s">
        <v>64</v>
      </c>
      <c r="B113" s="139" t="s">
        <v>264</v>
      </c>
      <c r="C113" s="8" t="s">
        <v>144</v>
      </c>
      <c r="D113" s="15">
        <f>+D114+D117+D118+D119</f>
        <v>0</v>
      </c>
      <c r="E113" s="15">
        <v>0</v>
      </c>
      <c r="F113" s="15">
        <f t="shared" si="20"/>
        <v>0</v>
      </c>
      <c r="G113" s="15">
        <v>0</v>
      </c>
      <c r="H113" s="15">
        <v>0</v>
      </c>
      <c r="I113" s="639"/>
      <c r="L113" s="638">
        <f>'1.3.sz.mell.'!H113-'1.4.sz.mell.'!H113</f>
        <v>0</v>
      </c>
    </row>
    <row r="114" spans="1:12" ht="12" customHeight="1" x14ac:dyDescent="0.3">
      <c r="A114" s="31" t="s">
        <v>356</v>
      </c>
      <c r="B114" s="140" t="s">
        <v>265</v>
      </c>
      <c r="C114" s="6" t="s">
        <v>439</v>
      </c>
      <c r="D114" s="16"/>
      <c r="E114" s="16">
        <v>0</v>
      </c>
      <c r="F114" s="16">
        <f t="shared" si="20"/>
        <v>0</v>
      </c>
      <c r="G114" s="16">
        <v>0</v>
      </c>
      <c r="H114" s="16">
        <v>0</v>
      </c>
      <c r="I114" s="652"/>
      <c r="L114" s="638">
        <f>'1.3.sz.mell.'!H114-'1.4.sz.mell.'!H114</f>
        <v>0</v>
      </c>
    </row>
    <row r="115" spans="1:12" ht="12" customHeight="1" x14ac:dyDescent="0.3">
      <c r="A115" s="31" t="s">
        <v>357</v>
      </c>
      <c r="B115" s="140"/>
      <c r="C115" s="6" t="s">
        <v>440</v>
      </c>
      <c r="D115" s="16"/>
      <c r="E115" s="16">
        <v>0</v>
      </c>
      <c r="F115" s="16">
        <f t="shared" si="20"/>
        <v>0</v>
      </c>
      <c r="G115" s="16">
        <v>0</v>
      </c>
      <c r="H115" s="16">
        <v>0</v>
      </c>
      <c r="I115" s="652"/>
      <c r="L115" s="638">
        <f>'1.3.sz.mell.'!H115-'1.4.sz.mell.'!H115</f>
        <v>0</v>
      </c>
    </row>
    <row r="116" spans="1:12" ht="12" customHeight="1" x14ac:dyDescent="0.3">
      <c r="A116" s="31" t="s">
        <v>358</v>
      </c>
      <c r="B116" s="140"/>
      <c r="C116" s="6" t="s">
        <v>441</v>
      </c>
      <c r="D116" s="16"/>
      <c r="E116" s="16">
        <v>0</v>
      </c>
      <c r="F116" s="16">
        <f t="shared" si="20"/>
        <v>0</v>
      </c>
      <c r="G116" s="16">
        <v>0</v>
      </c>
      <c r="H116" s="16">
        <v>0</v>
      </c>
      <c r="I116" s="652"/>
      <c r="L116" s="638">
        <f>'1.3.sz.mell.'!H116-'1.4.sz.mell.'!H116</f>
        <v>0</v>
      </c>
    </row>
    <row r="117" spans="1:12" ht="12" customHeight="1" x14ac:dyDescent="0.3">
      <c r="A117" s="31" t="s">
        <v>359</v>
      </c>
      <c r="B117" s="140" t="s">
        <v>266</v>
      </c>
      <c r="C117" s="6" t="s">
        <v>442</v>
      </c>
      <c r="D117" s="16"/>
      <c r="E117" s="16">
        <v>0</v>
      </c>
      <c r="F117" s="16">
        <f t="shared" si="20"/>
        <v>0</v>
      </c>
      <c r="G117" s="16">
        <v>0</v>
      </c>
      <c r="H117" s="16">
        <v>0</v>
      </c>
      <c r="I117" s="652"/>
      <c r="L117" s="638">
        <f>'1.3.sz.mell.'!H117-'1.4.sz.mell.'!H117</f>
        <v>0</v>
      </c>
    </row>
    <row r="118" spans="1:12" ht="12" customHeight="1" x14ac:dyDescent="0.3">
      <c r="A118" s="31" t="s">
        <v>420</v>
      </c>
      <c r="B118" s="140" t="s">
        <v>267</v>
      </c>
      <c r="C118" s="6" t="s">
        <v>443</v>
      </c>
      <c r="D118" s="16"/>
      <c r="E118" s="16">
        <v>0</v>
      </c>
      <c r="F118" s="16">
        <f t="shared" si="20"/>
        <v>0</v>
      </c>
      <c r="G118" s="16">
        <v>0</v>
      </c>
      <c r="H118" s="16">
        <v>0</v>
      </c>
      <c r="I118" s="652"/>
      <c r="L118" s="638">
        <f>'1.3.sz.mell.'!H118-'1.4.sz.mell.'!H118</f>
        <v>0</v>
      </c>
    </row>
    <row r="119" spans="1:12" ht="12" customHeight="1" thickBot="1" x14ac:dyDescent="0.35">
      <c r="A119" s="31" t="s">
        <v>445</v>
      </c>
      <c r="B119" s="146" t="s">
        <v>268</v>
      </c>
      <c r="C119" s="17" t="s">
        <v>444</v>
      </c>
      <c r="D119" s="16"/>
      <c r="E119" s="16">
        <v>0</v>
      </c>
      <c r="F119" s="16">
        <f t="shared" si="20"/>
        <v>0</v>
      </c>
      <c r="G119" s="16">
        <v>0</v>
      </c>
      <c r="H119" s="16">
        <v>0</v>
      </c>
      <c r="I119" s="652"/>
      <c r="L119" s="638">
        <f>'1.3.sz.mell.'!H119-'1.4.sz.mell.'!H119</f>
        <v>0</v>
      </c>
    </row>
    <row r="120" spans="1:12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829000</v>
      </c>
      <c r="E120" s="18">
        <f t="shared" ref="E120:H120" si="25">SUM(E121:E125)</f>
        <v>0</v>
      </c>
      <c r="F120" s="18">
        <f t="shared" si="25"/>
        <v>1229000</v>
      </c>
      <c r="G120" s="18">
        <f t="shared" si="25"/>
        <v>1229000</v>
      </c>
      <c r="H120" s="18">
        <f t="shared" si="25"/>
        <v>1186007</v>
      </c>
      <c r="I120" s="642">
        <f t="shared" si="19"/>
        <v>96.501790073230268</v>
      </c>
      <c r="L120" s="638">
        <f>'1.3.sz.mell.'!H120-'1.4.sz.mell.'!H120</f>
        <v>0</v>
      </c>
    </row>
    <row r="121" spans="1:12" ht="12" customHeight="1" x14ac:dyDescent="0.3">
      <c r="A121" s="31" t="s">
        <v>78</v>
      </c>
      <c r="B121" s="140" t="s">
        <v>269</v>
      </c>
      <c r="C121" s="6" t="s">
        <v>147</v>
      </c>
      <c r="D121" s="16"/>
      <c r="E121" s="16">
        <v>0</v>
      </c>
      <c r="F121" s="16">
        <f t="shared" si="20"/>
        <v>0</v>
      </c>
      <c r="G121" s="16">
        <v>0</v>
      </c>
      <c r="H121" s="16">
        <v>0</v>
      </c>
      <c r="I121" s="652"/>
      <c r="L121" s="638">
        <f>'1.3.sz.mell.'!H121-'1.4.sz.mell.'!H121</f>
        <v>0</v>
      </c>
    </row>
    <row r="122" spans="1:12" ht="12" customHeight="1" x14ac:dyDescent="0.3">
      <c r="A122" s="31" t="s">
        <v>79</v>
      </c>
      <c r="B122" s="140" t="s">
        <v>270</v>
      </c>
      <c r="C122" s="6" t="s">
        <v>148</v>
      </c>
      <c r="D122" s="16">
        <v>829000</v>
      </c>
      <c r="E122" s="16"/>
      <c r="F122" s="16">
        <f t="shared" si="20"/>
        <v>1229000</v>
      </c>
      <c r="G122" s="16">
        <v>1229000</v>
      </c>
      <c r="H122" s="16">
        <v>1186007</v>
      </c>
      <c r="I122" s="652">
        <f t="shared" si="19"/>
        <v>96.501790073230268</v>
      </c>
      <c r="L122" s="638">
        <f>'1.3.sz.mell.'!H122-'1.4.sz.mell.'!H122</f>
        <v>0</v>
      </c>
    </row>
    <row r="123" spans="1:12" ht="12" customHeight="1" x14ac:dyDescent="0.3">
      <c r="A123" s="31" t="s">
        <v>80</v>
      </c>
      <c r="B123" s="140" t="s">
        <v>271</v>
      </c>
      <c r="C123" s="6" t="s">
        <v>446</v>
      </c>
      <c r="D123" s="16"/>
      <c r="E123" s="16">
        <v>0</v>
      </c>
      <c r="F123" s="16">
        <f t="shared" si="20"/>
        <v>0</v>
      </c>
      <c r="G123" s="16">
        <v>0</v>
      </c>
      <c r="H123" s="16">
        <v>0</v>
      </c>
      <c r="I123" s="652"/>
      <c r="L123" s="638">
        <f>'1.3.sz.mell.'!H123-'1.4.sz.mell.'!H123</f>
        <v>0</v>
      </c>
    </row>
    <row r="124" spans="1:12" ht="12" customHeight="1" x14ac:dyDescent="0.3">
      <c r="A124" s="31" t="s">
        <v>81</v>
      </c>
      <c r="B124" s="140" t="s">
        <v>272</v>
      </c>
      <c r="C124" s="6" t="s">
        <v>226</v>
      </c>
      <c r="D124" s="16"/>
      <c r="E124" s="16">
        <v>0</v>
      </c>
      <c r="F124" s="16">
        <f t="shared" si="20"/>
        <v>0</v>
      </c>
      <c r="G124" s="16">
        <v>0</v>
      </c>
      <c r="H124" s="16">
        <v>0</v>
      </c>
      <c r="I124" s="652"/>
      <c r="L124" s="638">
        <f>'1.3.sz.mell.'!H124-'1.4.sz.mell.'!H124</f>
        <v>0</v>
      </c>
    </row>
    <row r="125" spans="1:12" ht="12" customHeight="1" thickBot="1" x14ac:dyDescent="0.35">
      <c r="A125" s="64"/>
      <c r="B125" s="146" t="s">
        <v>462</v>
      </c>
      <c r="C125" s="17" t="s">
        <v>461</v>
      </c>
      <c r="D125" s="150"/>
      <c r="E125" s="150">
        <v>0</v>
      </c>
      <c r="F125" s="150">
        <f t="shared" si="20"/>
        <v>0</v>
      </c>
      <c r="G125" s="150">
        <v>0</v>
      </c>
      <c r="H125" s="150">
        <v>0</v>
      </c>
      <c r="I125" s="653"/>
      <c r="L125" s="638">
        <f>'1.3.sz.mell.'!H125-'1.4.sz.mell.'!H125</f>
        <v>0</v>
      </c>
    </row>
    <row r="126" spans="1:12" ht="12" customHeight="1" thickBot="1" x14ac:dyDescent="0.35">
      <c r="A126" s="28" t="s">
        <v>82</v>
      </c>
      <c r="B126" s="139" t="s">
        <v>273</v>
      </c>
      <c r="C126" s="8" t="s">
        <v>149</v>
      </c>
      <c r="D126" s="69">
        <f>+D127+D128+D130+D131</f>
        <v>0</v>
      </c>
      <c r="E126" s="69">
        <v>0</v>
      </c>
      <c r="F126" s="69">
        <f t="shared" si="20"/>
        <v>0</v>
      </c>
      <c r="G126" s="69">
        <v>0</v>
      </c>
      <c r="H126" s="69">
        <v>0</v>
      </c>
      <c r="I126" s="654"/>
      <c r="L126" s="638">
        <f>'1.3.sz.mell.'!H126-'1.4.sz.mell.'!H126</f>
        <v>0</v>
      </c>
    </row>
    <row r="127" spans="1:12" ht="12" customHeight="1" x14ac:dyDescent="0.3">
      <c r="A127" s="31" t="s">
        <v>402</v>
      </c>
      <c r="B127" s="140" t="s">
        <v>274</v>
      </c>
      <c r="C127" s="6" t="s">
        <v>447</v>
      </c>
      <c r="D127" s="16"/>
      <c r="E127" s="16">
        <v>0</v>
      </c>
      <c r="F127" s="16">
        <f t="shared" si="20"/>
        <v>0</v>
      </c>
      <c r="G127" s="16">
        <v>0</v>
      </c>
      <c r="H127" s="16">
        <v>0</v>
      </c>
      <c r="I127" s="652"/>
      <c r="L127" s="638">
        <f>'1.3.sz.mell.'!H127-'1.4.sz.mell.'!H127</f>
        <v>0</v>
      </c>
    </row>
    <row r="128" spans="1:12" ht="12" customHeight="1" x14ac:dyDescent="0.3">
      <c r="A128" s="31" t="s">
        <v>403</v>
      </c>
      <c r="B128" s="140" t="s">
        <v>275</v>
      </c>
      <c r="C128" s="6" t="s">
        <v>448</v>
      </c>
      <c r="D128" s="16"/>
      <c r="E128" s="16">
        <v>0</v>
      </c>
      <c r="F128" s="16">
        <f t="shared" si="20"/>
        <v>0</v>
      </c>
      <c r="G128" s="16">
        <v>0</v>
      </c>
      <c r="H128" s="16">
        <v>0</v>
      </c>
      <c r="I128" s="652"/>
      <c r="L128" s="638">
        <f>'1.3.sz.mell.'!H128-'1.4.sz.mell.'!H128</f>
        <v>0</v>
      </c>
    </row>
    <row r="129" spans="1:12" ht="12" customHeight="1" x14ac:dyDescent="0.3">
      <c r="A129" s="31" t="s">
        <v>404</v>
      </c>
      <c r="B129" s="140" t="s">
        <v>276</v>
      </c>
      <c r="C129" s="6" t="s">
        <v>449</v>
      </c>
      <c r="D129" s="16"/>
      <c r="E129" s="16">
        <v>0</v>
      </c>
      <c r="F129" s="16">
        <f t="shared" si="20"/>
        <v>0</v>
      </c>
      <c r="G129" s="16">
        <v>0</v>
      </c>
      <c r="H129" s="16">
        <v>0</v>
      </c>
      <c r="I129" s="652"/>
      <c r="L129" s="638">
        <f>'1.3.sz.mell.'!H129-'1.4.sz.mell.'!H129</f>
        <v>0</v>
      </c>
    </row>
    <row r="130" spans="1:12" ht="12" customHeight="1" x14ac:dyDescent="0.3">
      <c r="A130" s="31" t="s">
        <v>405</v>
      </c>
      <c r="B130" s="140" t="s">
        <v>277</v>
      </c>
      <c r="C130" s="6" t="s">
        <v>450</v>
      </c>
      <c r="D130" s="16"/>
      <c r="E130" s="16">
        <v>0</v>
      </c>
      <c r="F130" s="16">
        <f t="shared" si="20"/>
        <v>0</v>
      </c>
      <c r="G130" s="16">
        <v>0</v>
      </c>
      <c r="H130" s="16">
        <v>0</v>
      </c>
      <c r="I130" s="652"/>
      <c r="L130" s="638">
        <f>'1.3.sz.mell.'!H130-'1.4.sz.mell.'!H130</f>
        <v>0</v>
      </c>
    </row>
    <row r="131" spans="1:12" ht="12" customHeight="1" thickBot="1" x14ac:dyDescent="0.35">
      <c r="A131" s="64" t="s">
        <v>406</v>
      </c>
      <c r="B131" s="140" t="s">
        <v>463</v>
      </c>
      <c r="C131" s="17" t="s">
        <v>451</v>
      </c>
      <c r="D131" s="68"/>
      <c r="E131" s="68">
        <v>0</v>
      </c>
      <c r="F131" s="68">
        <f t="shared" si="20"/>
        <v>0</v>
      </c>
      <c r="G131" s="68">
        <v>0</v>
      </c>
      <c r="H131" s="68">
        <v>0</v>
      </c>
      <c r="I131" s="655"/>
      <c r="L131" s="638">
        <f>'1.3.sz.mell.'!H131-'1.4.sz.mell.'!H131</f>
        <v>0</v>
      </c>
    </row>
    <row r="132" spans="1:12" ht="12" customHeight="1" thickBot="1" x14ac:dyDescent="0.35">
      <c r="A132" s="169" t="s">
        <v>424</v>
      </c>
      <c r="B132" s="170" t="s">
        <v>457</v>
      </c>
      <c r="C132" s="8" t="s">
        <v>452</v>
      </c>
      <c r="D132" s="165"/>
      <c r="E132" s="165">
        <v>0</v>
      </c>
      <c r="F132" s="165">
        <f t="shared" si="20"/>
        <v>0</v>
      </c>
      <c r="G132" s="165">
        <v>0</v>
      </c>
      <c r="H132" s="165">
        <v>0</v>
      </c>
      <c r="I132" s="656"/>
      <c r="L132" s="638">
        <f>'1.3.sz.mell.'!H132-'1.4.sz.mell.'!H132</f>
        <v>0</v>
      </c>
    </row>
    <row r="133" spans="1:12" ht="12" customHeight="1" thickBot="1" x14ac:dyDescent="0.35">
      <c r="A133" s="169" t="s">
        <v>425</v>
      </c>
      <c r="B133" s="170" t="s">
        <v>458</v>
      </c>
      <c r="C133" s="8" t="s">
        <v>453</v>
      </c>
      <c r="D133" s="165"/>
      <c r="E133" s="165">
        <v>0</v>
      </c>
      <c r="F133" s="165">
        <f t="shared" si="20"/>
        <v>0</v>
      </c>
      <c r="G133" s="165">
        <v>0</v>
      </c>
      <c r="H133" s="165">
        <v>0</v>
      </c>
      <c r="I133" s="656"/>
      <c r="L133" s="638">
        <f>'1.3.sz.mell.'!H133-'1.4.sz.mell.'!H133</f>
        <v>0</v>
      </c>
    </row>
    <row r="134" spans="1:12" ht="15" customHeight="1" thickBot="1" x14ac:dyDescent="0.35">
      <c r="A134" s="28" t="s">
        <v>168</v>
      </c>
      <c r="B134" s="139" t="s">
        <v>459</v>
      </c>
      <c r="C134" s="8" t="s">
        <v>455</v>
      </c>
      <c r="D134" s="70">
        <f>+D109+D113+D120+D126</f>
        <v>829000</v>
      </c>
      <c r="E134" s="70">
        <f t="shared" ref="E134:H134" si="26">+E109+E113+E120+E126</f>
        <v>0</v>
      </c>
      <c r="F134" s="70">
        <f t="shared" si="26"/>
        <v>1229000</v>
      </c>
      <c r="G134" s="70">
        <f t="shared" si="26"/>
        <v>1229000</v>
      </c>
      <c r="H134" s="70">
        <f t="shared" si="26"/>
        <v>1186007</v>
      </c>
      <c r="I134" s="657">
        <f t="shared" si="19"/>
        <v>96.501790073230268</v>
      </c>
      <c r="J134" s="71"/>
      <c r="K134" s="71"/>
      <c r="L134" s="638">
        <f>'1.3.sz.mell.'!H134-'1.4.sz.mell.'!H134</f>
        <v>0</v>
      </c>
    </row>
    <row r="135" spans="1:12" s="30" customFormat="1" ht="13.2" customHeight="1" thickBot="1" x14ac:dyDescent="0.3">
      <c r="A135" s="72" t="s">
        <v>169</v>
      </c>
      <c r="B135" s="147"/>
      <c r="C135" s="73" t="s">
        <v>454</v>
      </c>
      <c r="D135" s="70">
        <f>+D108+D134</f>
        <v>68299000</v>
      </c>
      <c r="E135" s="70">
        <f t="shared" ref="E135:H135" si="27">+E108+E134</f>
        <v>0</v>
      </c>
      <c r="F135" s="70">
        <f t="shared" si="27"/>
        <v>96550943</v>
      </c>
      <c r="G135" s="70">
        <f t="shared" si="27"/>
        <v>96550943</v>
      </c>
      <c r="H135" s="70">
        <f t="shared" si="27"/>
        <v>55594294</v>
      </c>
      <c r="I135" s="657">
        <f t="shared" si="19"/>
        <v>57.580270344951465</v>
      </c>
      <c r="L135" s="638">
        <f>'1.3.sz.mell.'!H135-'1.4.sz.mell.'!H135</f>
        <v>15769308</v>
      </c>
    </row>
    <row r="136" spans="1:12" ht="7.5" customHeight="1" x14ac:dyDescent="0.3">
      <c r="L136" s="638">
        <f>'1.3.sz.mell.'!H136-'1.4.sz.mell.'!H136</f>
        <v>0</v>
      </c>
    </row>
    <row r="137" spans="1:12" x14ac:dyDescent="0.3">
      <c r="A137" s="810" t="s">
        <v>152</v>
      </c>
      <c r="B137" s="810"/>
      <c r="C137" s="810"/>
      <c r="D137" s="810"/>
      <c r="E137" s="190"/>
      <c r="F137" s="190"/>
      <c r="G137" s="19"/>
      <c r="H137" s="19"/>
      <c r="I137" s="658"/>
      <c r="L137" s="638">
        <f>'1.3.sz.mell.'!H137-'1.4.sz.mell.'!H137</f>
        <v>0</v>
      </c>
    </row>
    <row r="138" spans="1:12" ht="15" customHeight="1" thickBot="1" x14ac:dyDescent="0.35">
      <c r="A138" s="808" t="s">
        <v>153</v>
      </c>
      <c r="B138" s="808"/>
      <c r="C138" s="808"/>
      <c r="D138" s="20" t="s">
        <v>460</v>
      </c>
      <c r="E138" s="20" t="s">
        <v>460</v>
      </c>
      <c r="F138" s="20"/>
      <c r="G138" s="20"/>
      <c r="H138" s="20"/>
      <c r="I138" s="659"/>
      <c r="L138" s="638">
        <f>'1.3.sz.mell.'!H138-'1.4.sz.mell.'!H138</f>
        <v>0</v>
      </c>
    </row>
    <row r="139" spans="1:12" ht="13.5" customHeight="1" thickBot="1" x14ac:dyDescent="0.35">
      <c r="A139" s="28">
        <v>1</v>
      </c>
      <c r="B139" s="139"/>
      <c r="C139" s="65" t="s">
        <v>154</v>
      </c>
      <c r="D139" s="15">
        <f>+D61-D108</f>
        <v>-4462802</v>
      </c>
      <c r="E139" s="15">
        <f t="shared" ref="E139:I139" si="28">+E61-E108</f>
        <v>0</v>
      </c>
      <c r="F139" s="15">
        <f t="shared" si="28"/>
        <v>-1258712</v>
      </c>
      <c r="G139" s="15">
        <f t="shared" si="28"/>
        <v>-1271712</v>
      </c>
      <c r="H139" s="15">
        <f t="shared" si="28"/>
        <v>77485282</v>
      </c>
      <c r="I139" s="639">
        <f t="shared" si="28"/>
        <v>83.158919078468145</v>
      </c>
      <c r="L139" s="638">
        <f>'1.3.sz.mell.'!H139-'1.4.sz.mell.'!H139</f>
        <v>-15464169</v>
      </c>
    </row>
    <row r="140" spans="1:12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18771802</v>
      </c>
      <c r="E140" s="15">
        <f t="shared" ref="E140:I140" si="29">+E85-E134</f>
        <v>0</v>
      </c>
      <c r="F140" s="15">
        <f t="shared" si="29"/>
        <v>18332709</v>
      </c>
      <c r="G140" s="15">
        <f t="shared" si="29"/>
        <v>18332709</v>
      </c>
      <c r="H140" s="15">
        <f t="shared" si="29"/>
        <v>19634842</v>
      </c>
      <c r="I140" s="639">
        <f t="shared" si="29"/>
        <v>9.934968596474917</v>
      </c>
      <c r="L140" s="638">
        <f>'1.3.sz.mell.'!H140-'1.4.sz.mell.'!H140</f>
        <v>0</v>
      </c>
    </row>
    <row r="142" spans="1:12" x14ac:dyDescent="0.3">
      <c r="D142" s="138">
        <f>D135-D86</f>
        <v>-14309000</v>
      </c>
      <c r="E142" s="138">
        <v>-0.40000009536743164</v>
      </c>
      <c r="F142" s="138">
        <f t="shared" ref="F142" si="30">F135-F86</f>
        <v>-17073997</v>
      </c>
      <c r="G142" s="138">
        <f>G135-G86</f>
        <v>-17060997</v>
      </c>
      <c r="H142" s="138"/>
    </row>
    <row r="143" spans="1:12" x14ac:dyDescent="0.3">
      <c r="D143" s="138">
        <f>D135-D86</f>
        <v>-14309000</v>
      </c>
      <c r="E143" s="138">
        <v>-0.40000009536743164</v>
      </c>
      <c r="F143" s="138">
        <f t="shared" ref="F143" si="31">F135-F86</f>
        <v>-17073997</v>
      </c>
      <c r="G143" s="138">
        <f>G135-G86</f>
        <v>-17060997</v>
      </c>
      <c r="H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tToHeight="2" orientation="portrait" r:id="rId1"/>
  <headerFooter alignWithMargins="0">
    <oddHeader xml:space="preserve">&amp;C&amp;"Times New Roman CE,Félkövér"&amp;12SZAKADÁT KÖZSÉG ÖNKORMÁNYZATA
 2019. ÉVI KÖLTSÉGVETÉS KÖTELEZŐ FELADATAINAK ÖSSZEVONT MÉRLEGE&amp;R&amp;"Times New Roman CE,Félkövér dőlt" 1.2. melléklet
</oddHeader>
  </headerFooter>
  <rowBreaks count="1" manualBreakCount="1">
    <brk id="86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"/>
  <sheetViews>
    <sheetView view="pageBreakPreview" zoomScale="60" zoomScaleNormal="100" workbookViewId="0">
      <selection activeCell="L9" sqref="L9"/>
    </sheetView>
  </sheetViews>
  <sheetFormatPr defaultRowHeight="13.2" x14ac:dyDescent="0.25"/>
  <cols>
    <col min="1" max="1" width="4.6640625" style="453" customWidth="1"/>
    <col min="2" max="2" width="31.5546875" style="453" customWidth="1"/>
    <col min="3" max="8" width="11.6640625" style="453" customWidth="1"/>
    <col min="9" max="9" width="13" style="453" customWidth="1"/>
    <col min="10" max="255" width="9.33203125" style="453"/>
    <col min="256" max="256" width="4.6640625" style="453" customWidth="1"/>
    <col min="257" max="257" width="31.5546875" style="453" customWidth="1"/>
    <col min="258" max="263" width="11.6640625" style="453" customWidth="1"/>
    <col min="264" max="264" width="13" style="453" customWidth="1"/>
    <col min="265" max="265" width="4.33203125" style="453" customWidth="1"/>
    <col min="266" max="511" width="9.33203125" style="453"/>
    <col min="512" max="512" width="4.6640625" style="453" customWidth="1"/>
    <col min="513" max="513" width="31.5546875" style="453" customWidth="1"/>
    <col min="514" max="519" width="11.6640625" style="453" customWidth="1"/>
    <col min="520" max="520" width="13" style="453" customWidth="1"/>
    <col min="521" max="521" width="4.33203125" style="453" customWidth="1"/>
    <col min="522" max="767" width="9.33203125" style="453"/>
    <col min="768" max="768" width="4.6640625" style="453" customWidth="1"/>
    <col min="769" max="769" width="31.5546875" style="453" customWidth="1"/>
    <col min="770" max="775" width="11.6640625" style="453" customWidth="1"/>
    <col min="776" max="776" width="13" style="453" customWidth="1"/>
    <col min="777" max="777" width="4.33203125" style="453" customWidth="1"/>
    <col min="778" max="1023" width="9.33203125" style="453"/>
    <col min="1024" max="1024" width="4.6640625" style="453" customWidth="1"/>
    <col min="1025" max="1025" width="31.5546875" style="453" customWidth="1"/>
    <col min="1026" max="1031" width="11.6640625" style="453" customWidth="1"/>
    <col min="1032" max="1032" width="13" style="453" customWidth="1"/>
    <col min="1033" max="1033" width="4.33203125" style="453" customWidth="1"/>
    <col min="1034" max="1279" width="9.33203125" style="453"/>
    <col min="1280" max="1280" width="4.6640625" style="453" customWidth="1"/>
    <col min="1281" max="1281" width="31.5546875" style="453" customWidth="1"/>
    <col min="1282" max="1287" width="11.6640625" style="453" customWidth="1"/>
    <col min="1288" max="1288" width="13" style="453" customWidth="1"/>
    <col min="1289" max="1289" width="4.33203125" style="453" customWidth="1"/>
    <col min="1290" max="1535" width="9.33203125" style="453"/>
    <col min="1536" max="1536" width="4.6640625" style="453" customWidth="1"/>
    <col min="1537" max="1537" width="31.5546875" style="453" customWidth="1"/>
    <col min="1538" max="1543" width="11.6640625" style="453" customWidth="1"/>
    <col min="1544" max="1544" width="13" style="453" customWidth="1"/>
    <col min="1545" max="1545" width="4.33203125" style="453" customWidth="1"/>
    <col min="1546" max="1791" width="9.33203125" style="453"/>
    <col min="1792" max="1792" width="4.6640625" style="453" customWidth="1"/>
    <col min="1793" max="1793" width="31.5546875" style="453" customWidth="1"/>
    <col min="1794" max="1799" width="11.6640625" style="453" customWidth="1"/>
    <col min="1800" max="1800" width="13" style="453" customWidth="1"/>
    <col min="1801" max="1801" width="4.33203125" style="453" customWidth="1"/>
    <col min="1802" max="2047" width="9.33203125" style="453"/>
    <col min="2048" max="2048" width="4.6640625" style="453" customWidth="1"/>
    <col min="2049" max="2049" width="31.5546875" style="453" customWidth="1"/>
    <col min="2050" max="2055" width="11.6640625" style="453" customWidth="1"/>
    <col min="2056" max="2056" width="13" style="453" customWidth="1"/>
    <col min="2057" max="2057" width="4.33203125" style="453" customWidth="1"/>
    <col min="2058" max="2303" width="9.33203125" style="453"/>
    <col min="2304" max="2304" width="4.6640625" style="453" customWidth="1"/>
    <col min="2305" max="2305" width="31.5546875" style="453" customWidth="1"/>
    <col min="2306" max="2311" width="11.6640625" style="453" customWidth="1"/>
    <col min="2312" max="2312" width="13" style="453" customWidth="1"/>
    <col min="2313" max="2313" width="4.33203125" style="453" customWidth="1"/>
    <col min="2314" max="2559" width="9.33203125" style="453"/>
    <col min="2560" max="2560" width="4.6640625" style="453" customWidth="1"/>
    <col min="2561" max="2561" width="31.5546875" style="453" customWidth="1"/>
    <col min="2562" max="2567" width="11.6640625" style="453" customWidth="1"/>
    <col min="2568" max="2568" width="13" style="453" customWidth="1"/>
    <col min="2569" max="2569" width="4.33203125" style="453" customWidth="1"/>
    <col min="2570" max="2815" width="9.33203125" style="453"/>
    <col min="2816" max="2816" width="4.6640625" style="453" customWidth="1"/>
    <col min="2817" max="2817" width="31.5546875" style="453" customWidth="1"/>
    <col min="2818" max="2823" width="11.6640625" style="453" customWidth="1"/>
    <col min="2824" max="2824" width="13" style="453" customWidth="1"/>
    <col min="2825" max="2825" width="4.33203125" style="453" customWidth="1"/>
    <col min="2826" max="3071" width="9.33203125" style="453"/>
    <col min="3072" max="3072" width="4.6640625" style="453" customWidth="1"/>
    <col min="3073" max="3073" width="31.5546875" style="453" customWidth="1"/>
    <col min="3074" max="3079" width="11.6640625" style="453" customWidth="1"/>
    <col min="3080" max="3080" width="13" style="453" customWidth="1"/>
    <col min="3081" max="3081" width="4.33203125" style="453" customWidth="1"/>
    <col min="3082" max="3327" width="9.33203125" style="453"/>
    <col min="3328" max="3328" width="4.6640625" style="453" customWidth="1"/>
    <col min="3329" max="3329" width="31.5546875" style="453" customWidth="1"/>
    <col min="3330" max="3335" width="11.6640625" style="453" customWidth="1"/>
    <col min="3336" max="3336" width="13" style="453" customWidth="1"/>
    <col min="3337" max="3337" width="4.33203125" style="453" customWidth="1"/>
    <col min="3338" max="3583" width="9.33203125" style="453"/>
    <col min="3584" max="3584" width="4.6640625" style="453" customWidth="1"/>
    <col min="3585" max="3585" width="31.5546875" style="453" customWidth="1"/>
    <col min="3586" max="3591" width="11.6640625" style="453" customWidth="1"/>
    <col min="3592" max="3592" width="13" style="453" customWidth="1"/>
    <col min="3593" max="3593" width="4.33203125" style="453" customWidth="1"/>
    <col min="3594" max="3839" width="9.33203125" style="453"/>
    <col min="3840" max="3840" width="4.6640625" style="453" customWidth="1"/>
    <col min="3841" max="3841" width="31.5546875" style="453" customWidth="1"/>
    <col min="3842" max="3847" width="11.6640625" style="453" customWidth="1"/>
    <col min="3848" max="3848" width="13" style="453" customWidth="1"/>
    <col min="3849" max="3849" width="4.33203125" style="453" customWidth="1"/>
    <col min="3850" max="4095" width="9.33203125" style="453"/>
    <col min="4096" max="4096" width="4.6640625" style="453" customWidth="1"/>
    <col min="4097" max="4097" width="31.5546875" style="453" customWidth="1"/>
    <col min="4098" max="4103" width="11.6640625" style="453" customWidth="1"/>
    <col min="4104" max="4104" width="13" style="453" customWidth="1"/>
    <col min="4105" max="4105" width="4.33203125" style="453" customWidth="1"/>
    <col min="4106" max="4351" width="9.33203125" style="453"/>
    <col min="4352" max="4352" width="4.6640625" style="453" customWidth="1"/>
    <col min="4353" max="4353" width="31.5546875" style="453" customWidth="1"/>
    <col min="4354" max="4359" width="11.6640625" style="453" customWidth="1"/>
    <col min="4360" max="4360" width="13" style="453" customWidth="1"/>
    <col min="4361" max="4361" width="4.33203125" style="453" customWidth="1"/>
    <col min="4362" max="4607" width="9.33203125" style="453"/>
    <col min="4608" max="4608" width="4.6640625" style="453" customWidth="1"/>
    <col min="4609" max="4609" width="31.5546875" style="453" customWidth="1"/>
    <col min="4610" max="4615" width="11.6640625" style="453" customWidth="1"/>
    <col min="4616" max="4616" width="13" style="453" customWidth="1"/>
    <col min="4617" max="4617" width="4.33203125" style="453" customWidth="1"/>
    <col min="4618" max="4863" width="9.33203125" style="453"/>
    <col min="4864" max="4864" width="4.6640625" style="453" customWidth="1"/>
    <col min="4865" max="4865" width="31.5546875" style="453" customWidth="1"/>
    <col min="4866" max="4871" width="11.6640625" style="453" customWidth="1"/>
    <col min="4872" max="4872" width="13" style="453" customWidth="1"/>
    <col min="4873" max="4873" width="4.33203125" style="453" customWidth="1"/>
    <col min="4874" max="5119" width="9.33203125" style="453"/>
    <col min="5120" max="5120" width="4.6640625" style="453" customWidth="1"/>
    <col min="5121" max="5121" width="31.5546875" style="453" customWidth="1"/>
    <col min="5122" max="5127" width="11.6640625" style="453" customWidth="1"/>
    <col min="5128" max="5128" width="13" style="453" customWidth="1"/>
    <col min="5129" max="5129" width="4.33203125" style="453" customWidth="1"/>
    <col min="5130" max="5375" width="9.33203125" style="453"/>
    <col min="5376" max="5376" width="4.6640625" style="453" customWidth="1"/>
    <col min="5377" max="5377" width="31.5546875" style="453" customWidth="1"/>
    <col min="5378" max="5383" width="11.6640625" style="453" customWidth="1"/>
    <col min="5384" max="5384" width="13" style="453" customWidth="1"/>
    <col min="5385" max="5385" width="4.33203125" style="453" customWidth="1"/>
    <col min="5386" max="5631" width="9.33203125" style="453"/>
    <col min="5632" max="5632" width="4.6640625" style="453" customWidth="1"/>
    <col min="5633" max="5633" width="31.5546875" style="453" customWidth="1"/>
    <col min="5634" max="5639" width="11.6640625" style="453" customWidth="1"/>
    <col min="5640" max="5640" width="13" style="453" customWidth="1"/>
    <col min="5641" max="5641" width="4.33203125" style="453" customWidth="1"/>
    <col min="5642" max="5887" width="9.33203125" style="453"/>
    <col min="5888" max="5888" width="4.6640625" style="453" customWidth="1"/>
    <col min="5889" max="5889" width="31.5546875" style="453" customWidth="1"/>
    <col min="5890" max="5895" width="11.6640625" style="453" customWidth="1"/>
    <col min="5896" max="5896" width="13" style="453" customWidth="1"/>
    <col min="5897" max="5897" width="4.33203125" style="453" customWidth="1"/>
    <col min="5898" max="6143" width="9.33203125" style="453"/>
    <col min="6144" max="6144" width="4.6640625" style="453" customWidth="1"/>
    <col min="6145" max="6145" width="31.5546875" style="453" customWidth="1"/>
    <col min="6146" max="6151" width="11.6640625" style="453" customWidth="1"/>
    <col min="6152" max="6152" width="13" style="453" customWidth="1"/>
    <col min="6153" max="6153" width="4.33203125" style="453" customWidth="1"/>
    <col min="6154" max="6399" width="9.33203125" style="453"/>
    <col min="6400" max="6400" width="4.6640625" style="453" customWidth="1"/>
    <col min="6401" max="6401" width="31.5546875" style="453" customWidth="1"/>
    <col min="6402" max="6407" width="11.6640625" style="453" customWidth="1"/>
    <col min="6408" max="6408" width="13" style="453" customWidth="1"/>
    <col min="6409" max="6409" width="4.33203125" style="453" customWidth="1"/>
    <col min="6410" max="6655" width="9.33203125" style="453"/>
    <col min="6656" max="6656" width="4.6640625" style="453" customWidth="1"/>
    <col min="6657" max="6657" width="31.5546875" style="453" customWidth="1"/>
    <col min="6658" max="6663" width="11.6640625" style="453" customWidth="1"/>
    <col min="6664" max="6664" width="13" style="453" customWidth="1"/>
    <col min="6665" max="6665" width="4.33203125" style="453" customWidth="1"/>
    <col min="6666" max="6911" width="9.33203125" style="453"/>
    <col min="6912" max="6912" width="4.6640625" style="453" customWidth="1"/>
    <col min="6913" max="6913" width="31.5546875" style="453" customWidth="1"/>
    <col min="6914" max="6919" width="11.6640625" style="453" customWidth="1"/>
    <col min="6920" max="6920" width="13" style="453" customWidth="1"/>
    <col min="6921" max="6921" width="4.33203125" style="453" customWidth="1"/>
    <col min="6922" max="7167" width="9.33203125" style="453"/>
    <col min="7168" max="7168" width="4.6640625" style="453" customWidth="1"/>
    <col min="7169" max="7169" width="31.5546875" style="453" customWidth="1"/>
    <col min="7170" max="7175" width="11.6640625" style="453" customWidth="1"/>
    <col min="7176" max="7176" width="13" style="453" customWidth="1"/>
    <col min="7177" max="7177" width="4.33203125" style="453" customWidth="1"/>
    <col min="7178" max="7423" width="9.33203125" style="453"/>
    <col min="7424" max="7424" width="4.6640625" style="453" customWidth="1"/>
    <col min="7425" max="7425" width="31.5546875" style="453" customWidth="1"/>
    <col min="7426" max="7431" width="11.6640625" style="453" customWidth="1"/>
    <col min="7432" max="7432" width="13" style="453" customWidth="1"/>
    <col min="7433" max="7433" width="4.33203125" style="453" customWidth="1"/>
    <col min="7434" max="7679" width="9.33203125" style="453"/>
    <col min="7680" max="7680" width="4.6640625" style="453" customWidth="1"/>
    <col min="7681" max="7681" width="31.5546875" style="453" customWidth="1"/>
    <col min="7682" max="7687" width="11.6640625" style="453" customWidth="1"/>
    <col min="7688" max="7688" width="13" style="453" customWidth="1"/>
    <col min="7689" max="7689" width="4.33203125" style="453" customWidth="1"/>
    <col min="7690" max="7935" width="9.33203125" style="453"/>
    <col min="7936" max="7936" width="4.6640625" style="453" customWidth="1"/>
    <col min="7937" max="7937" width="31.5546875" style="453" customWidth="1"/>
    <col min="7938" max="7943" width="11.6640625" style="453" customWidth="1"/>
    <col min="7944" max="7944" width="13" style="453" customWidth="1"/>
    <col min="7945" max="7945" width="4.33203125" style="453" customWidth="1"/>
    <col min="7946" max="8191" width="9.33203125" style="453"/>
    <col min="8192" max="8192" width="4.6640625" style="453" customWidth="1"/>
    <col min="8193" max="8193" width="31.5546875" style="453" customWidth="1"/>
    <col min="8194" max="8199" width="11.6640625" style="453" customWidth="1"/>
    <col min="8200" max="8200" width="13" style="453" customWidth="1"/>
    <col min="8201" max="8201" width="4.33203125" style="453" customWidth="1"/>
    <col min="8202" max="8447" width="9.33203125" style="453"/>
    <col min="8448" max="8448" width="4.6640625" style="453" customWidth="1"/>
    <col min="8449" max="8449" width="31.5546875" style="453" customWidth="1"/>
    <col min="8450" max="8455" width="11.6640625" style="453" customWidth="1"/>
    <col min="8456" max="8456" width="13" style="453" customWidth="1"/>
    <col min="8457" max="8457" width="4.33203125" style="453" customWidth="1"/>
    <col min="8458" max="8703" width="9.33203125" style="453"/>
    <col min="8704" max="8704" width="4.6640625" style="453" customWidth="1"/>
    <col min="8705" max="8705" width="31.5546875" style="453" customWidth="1"/>
    <col min="8706" max="8711" width="11.6640625" style="453" customWidth="1"/>
    <col min="8712" max="8712" width="13" style="453" customWidth="1"/>
    <col min="8713" max="8713" width="4.33203125" style="453" customWidth="1"/>
    <col min="8714" max="8959" width="9.33203125" style="453"/>
    <col min="8960" max="8960" width="4.6640625" style="453" customWidth="1"/>
    <col min="8961" max="8961" width="31.5546875" style="453" customWidth="1"/>
    <col min="8962" max="8967" width="11.6640625" style="453" customWidth="1"/>
    <col min="8968" max="8968" width="13" style="453" customWidth="1"/>
    <col min="8969" max="8969" width="4.33203125" style="453" customWidth="1"/>
    <col min="8970" max="9215" width="9.33203125" style="453"/>
    <col min="9216" max="9216" width="4.6640625" style="453" customWidth="1"/>
    <col min="9217" max="9217" width="31.5546875" style="453" customWidth="1"/>
    <col min="9218" max="9223" width="11.6640625" style="453" customWidth="1"/>
    <col min="9224" max="9224" width="13" style="453" customWidth="1"/>
    <col min="9225" max="9225" width="4.33203125" style="453" customWidth="1"/>
    <col min="9226" max="9471" width="9.33203125" style="453"/>
    <col min="9472" max="9472" width="4.6640625" style="453" customWidth="1"/>
    <col min="9473" max="9473" width="31.5546875" style="453" customWidth="1"/>
    <col min="9474" max="9479" width="11.6640625" style="453" customWidth="1"/>
    <col min="9480" max="9480" width="13" style="453" customWidth="1"/>
    <col min="9481" max="9481" width="4.33203125" style="453" customWidth="1"/>
    <col min="9482" max="9727" width="9.33203125" style="453"/>
    <col min="9728" max="9728" width="4.6640625" style="453" customWidth="1"/>
    <col min="9729" max="9729" width="31.5546875" style="453" customWidth="1"/>
    <col min="9730" max="9735" width="11.6640625" style="453" customWidth="1"/>
    <col min="9736" max="9736" width="13" style="453" customWidth="1"/>
    <col min="9737" max="9737" width="4.33203125" style="453" customWidth="1"/>
    <col min="9738" max="9983" width="9.33203125" style="453"/>
    <col min="9984" max="9984" width="4.6640625" style="453" customWidth="1"/>
    <col min="9985" max="9985" width="31.5546875" style="453" customWidth="1"/>
    <col min="9986" max="9991" width="11.6640625" style="453" customWidth="1"/>
    <col min="9992" max="9992" width="13" style="453" customWidth="1"/>
    <col min="9993" max="9993" width="4.33203125" style="453" customWidth="1"/>
    <col min="9994" max="10239" width="9.33203125" style="453"/>
    <col min="10240" max="10240" width="4.6640625" style="453" customWidth="1"/>
    <col min="10241" max="10241" width="31.5546875" style="453" customWidth="1"/>
    <col min="10242" max="10247" width="11.6640625" style="453" customWidth="1"/>
    <col min="10248" max="10248" width="13" style="453" customWidth="1"/>
    <col min="10249" max="10249" width="4.33203125" style="453" customWidth="1"/>
    <col min="10250" max="10495" width="9.33203125" style="453"/>
    <col min="10496" max="10496" width="4.6640625" style="453" customWidth="1"/>
    <col min="10497" max="10497" width="31.5546875" style="453" customWidth="1"/>
    <col min="10498" max="10503" width="11.6640625" style="453" customWidth="1"/>
    <col min="10504" max="10504" width="13" style="453" customWidth="1"/>
    <col min="10505" max="10505" width="4.33203125" style="453" customWidth="1"/>
    <col min="10506" max="10751" width="9.33203125" style="453"/>
    <col min="10752" max="10752" width="4.6640625" style="453" customWidth="1"/>
    <col min="10753" max="10753" width="31.5546875" style="453" customWidth="1"/>
    <col min="10754" max="10759" width="11.6640625" style="453" customWidth="1"/>
    <col min="10760" max="10760" width="13" style="453" customWidth="1"/>
    <col min="10761" max="10761" width="4.33203125" style="453" customWidth="1"/>
    <col min="10762" max="11007" width="9.33203125" style="453"/>
    <col min="11008" max="11008" width="4.6640625" style="453" customWidth="1"/>
    <col min="11009" max="11009" width="31.5546875" style="453" customWidth="1"/>
    <col min="11010" max="11015" width="11.6640625" style="453" customWidth="1"/>
    <col min="11016" max="11016" width="13" style="453" customWidth="1"/>
    <col min="11017" max="11017" width="4.33203125" style="453" customWidth="1"/>
    <col min="11018" max="11263" width="9.33203125" style="453"/>
    <col min="11264" max="11264" width="4.6640625" style="453" customWidth="1"/>
    <col min="11265" max="11265" width="31.5546875" style="453" customWidth="1"/>
    <col min="11266" max="11271" width="11.6640625" style="453" customWidth="1"/>
    <col min="11272" max="11272" width="13" style="453" customWidth="1"/>
    <col min="11273" max="11273" width="4.33203125" style="453" customWidth="1"/>
    <col min="11274" max="11519" width="9.33203125" style="453"/>
    <col min="11520" max="11520" width="4.6640625" style="453" customWidth="1"/>
    <col min="11521" max="11521" width="31.5546875" style="453" customWidth="1"/>
    <col min="11522" max="11527" width="11.6640625" style="453" customWidth="1"/>
    <col min="11528" max="11528" width="13" style="453" customWidth="1"/>
    <col min="11529" max="11529" width="4.33203125" style="453" customWidth="1"/>
    <col min="11530" max="11775" width="9.33203125" style="453"/>
    <col min="11776" max="11776" width="4.6640625" style="453" customWidth="1"/>
    <col min="11777" max="11777" width="31.5546875" style="453" customWidth="1"/>
    <col min="11778" max="11783" width="11.6640625" style="453" customWidth="1"/>
    <col min="11784" max="11784" width="13" style="453" customWidth="1"/>
    <col min="11785" max="11785" width="4.33203125" style="453" customWidth="1"/>
    <col min="11786" max="12031" width="9.33203125" style="453"/>
    <col min="12032" max="12032" width="4.6640625" style="453" customWidth="1"/>
    <col min="12033" max="12033" width="31.5546875" style="453" customWidth="1"/>
    <col min="12034" max="12039" width="11.6640625" style="453" customWidth="1"/>
    <col min="12040" max="12040" width="13" style="453" customWidth="1"/>
    <col min="12041" max="12041" width="4.33203125" style="453" customWidth="1"/>
    <col min="12042" max="12287" width="9.33203125" style="453"/>
    <col min="12288" max="12288" width="4.6640625" style="453" customWidth="1"/>
    <col min="12289" max="12289" width="31.5546875" style="453" customWidth="1"/>
    <col min="12290" max="12295" width="11.6640625" style="453" customWidth="1"/>
    <col min="12296" max="12296" width="13" style="453" customWidth="1"/>
    <col min="12297" max="12297" width="4.33203125" style="453" customWidth="1"/>
    <col min="12298" max="12543" width="9.33203125" style="453"/>
    <col min="12544" max="12544" width="4.6640625" style="453" customWidth="1"/>
    <col min="12545" max="12545" width="31.5546875" style="453" customWidth="1"/>
    <col min="12546" max="12551" width="11.6640625" style="453" customWidth="1"/>
    <col min="12552" max="12552" width="13" style="453" customWidth="1"/>
    <col min="12553" max="12553" width="4.33203125" style="453" customWidth="1"/>
    <col min="12554" max="12799" width="9.33203125" style="453"/>
    <col min="12800" max="12800" width="4.6640625" style="453" customWidth="1"/>
    <col min="12801" max="12801" width="31.5546875" style="453" customWidth="1"/>
    <col min="12802" max="12807" width="11.6640625" style="453" customWidth="1"/>
    <col min="12808" max="12808" width="13" style="453" customWidth="1"/>
    <col min="12809" max="12809" width="4.33203125" style="453" customWidth="1"/>
    <col min="12810" max="13055" width="9.33203125" style="453"/>
    <col min="13056" max="13056" width="4.6640625" style="453" customWidth="1"/>
    <col min="13057" max="13057" width="31.5546875" style="453" customWidth="1"/>
    <col min="13058" max="13063" width="11.6640625" style="453" customWidth="1"/>
    <col min="13064" max="13064" width="13" style="453" customWidth="1"/>
    <col min="13065" max="13065" width="4.33203125" style="453" customWidth="1"/>
    <col min="13066" max="13311" width="9.33203125" style="453"/>
    <col min="13312" max="13312" width="4.6640625" style="453" customWidth="1"/>
    <col min="13313" max="13313" width="31.5546875" style="453" customWidth="1"/>
    <col min="13314" max="13319" width="11.6640625" style="453" customWidth="1"/>
    <col min="13320" max="13320" width="13" style="453" customWidth="1"/>
    <col min="13321" max="13321" width="4.33203125" style="453" customWidth="1"/>
    <col min="13322" max="13567" width="9.33203125" style="453"/>
    <col min="13568" max="13568" width="4.6640625" style="453" customWidth="1"/>
    <col min="13569" max="13569" width="31.5546875" style="453" customWidth="1"/>
    <col min="13570" max="13575" width="11.6640625" style="453" customWidth="1"/>
    <col min="13576" max="13576" width="13" style="453" customWidth="1"/>
    <col min="13577" max="13577" width="4.33203125" style="453" customWidth="1"/>
    <col min="13578" max="13823" width="9.33203125" style="453"/>
    <col min="13824" max="13824" width="4.6640625" style="453" customWidth="1"/>
    <col min="13825" max="13825" width="31.5546875" style="453" customWidth="1"/>
    <col min="13826" max="13831" width="11.6640625" style="453" customWidth="1"/>
    <col min="13832" max="13832" width="13" style="453" customWidth="1"/>
    <col min="13833" max="13833" width="4.33203125" style="453" customWidth="1"/>
    <col min="13834" max="14079" width="9.33203125" style="453"/>
    <col min="14080" max="14080" width="4.6640625" style="453" customWidth="1"/>
    <col min="14081" max="14081" width="31.5546875" style="453" customWidth="1"/>
    <col min="14082" max="14087" width="11.6640625" style="453" customWidth="1"/>
    <col min="14088" max="14088" width="13" style="453" customWidth="1"/>
    <col min="14089" max="14089" width="4.33203125" style="453" customWidth="1"/>
    <col min="14090" max="14335" width="9.33203125" style="453"/>
    <col min="14336" max="14336" width="4.6640625" style="453" customWidth="1"/>
    <col min="14337" max="14337" width="31.5546875" style="453" customWidth="1"/>
    <col min="14338" max="14343" width="11.6640625" style="453" customWidth="1"/>
    <col min="14344" max="14344" width="13" style="453" customWidth="1"/>
    <col min="14345" max="14345" width="4.33203125" style="453" customWidth="1"/>
    <col min="14346" max="14591" width="9.33203125" style="453"/>
    <col min="14592" max="14592" width="4.6640625" style="453" customWidth="1"/>
    <col min="14593" max="14593" width="31.5546875" style="453" customWidth="1"/>
    <col min="14594" max="14599" width="11.6640625" style="453" customWidth="1"/>
    <col min="14600" max="14600" width="13" style="453" customWidth="1"/>
    <col min="14601" max="14601" width="4.33203125" style="453" customWidth="1"/>
    <col min="14602" max="14847" width="9.33203125" style="453"/>
    <col min="14848" max="14848" width="4.6640625" style="453" customWidth="1"/>
    <col min="14849" max="14849" width="31.5546875" style="453" customWidth="1"/>
    <col min="14850" max="14855" width="11.6640625" style="453" customWidth="1"/>
    <col min="14856" max="14856" width="13" style="453" customWidth="1"/>
    <col min="14857" max="14857" width="4.33203125" style="453" customWidth="1"/>
    <col min="14858" max="15103" width="9.33203125" style="453"/>
    <col min="15104" max="15104" width="4.6640625" style="453" customWidth="1"/>
    <col min="15105" max="15105" width="31.5546875" style="453" customWidth="1"/>
    <col min="15106" max="15111" width="11.6640625" style="453" customWidth="1"/>
    <col min="15112" max="15112" width="13" style="453" customWidth="1"/>
    <col min="15113" max="15113" width="4.33203125" style="453" customWidth="1"/>
    <col min="15114" max="15359" width="9.33203125" style="453"/>
    <col min="15360" max="15360" width="4.6640625" style="453" customWidth="1"/>
    <col min="15361" max="15361" width="31.5546875" style="453" customWidth="1"/>
    <col min="15362" max="15367" width="11.6640625" style="453" customWidth="1"/>
    <col min="15368" max="15368" width="13" style="453" customWidth="1"/>
    <col min="15369" max="15369" width="4.33203125" style="453" customWidth="1"/>
    <col min="15370" max="15615" width="9.33203125" style="453"/>
    <col min="15616" max="15616" width="4.6640625" style="453" customWidth="1"/>
    <col min="15617" max="15617" width="31.5546875" style="453" customWidth="1"/>
    <col min="15618" max="15623" width="11.6640625" style="453" customWidth="1"/>
    <col min="15624" max="15624" width="13" style="453" customWidth="1"/>
    <col min="15625" max="15625" width="4.33203125" style="453" customWidth="1"/>
    <col min="15626" max="15871" width="9.33203125" style="453"/>
    <col min="15872" max="15872" width="4.6640625" style="453" customWidth="1"/>
    <col min="15873" max="15873" width="31.5546875" style="453" customWidth="1"/>
    <col min="15874" max="15879" width="11.6640625" style="453" customWidth="1"/>
    <col min="15880" max="15880" width="13" style="453" customWidth="1"/>
    <col min="15881" max="15881" width="4.33203125" style="453" customWidth="1"/>
    <col min="15882" max="16127" width="9.33203125" style="453"/>
    <col min="16128" max="16128" width="4.6640625" style="453" customWidth="1"/>
    <col min="16129" max="16129" width="31.5546875" style="453" customWidth="1"/>
    <col min="16130" max="16135" width="11.6640625" style="453" customWidth="1"/>
    <col min="16136" max="16136" width="13" style="453" customWidth="1"/>
    <col min="16137" max="16137" width="4.33203125" style="453" customWidth="1"/>
    <col min="16138" max="16384" width="9.33203125" style="453"/>
  </cols>
  <sheetData>
    <row r="1" spans="1:9" ht="34.5" customHeight="1" x14ac:dyDescent="0.25">
      <c r="A1" s="903" t="s">
        <v>1587</v>
      </c>
      <c r="B1" s="904"/>
      <c r="C1" s="904"/>
      <c r="D1" s="904"/>
      <c r="E1" s="904"/>
      <c r="F1" s="904"/>
      <c r="G1" s="904"/>
      <c r="H1" s="904"/>
      <c r="I1" s="904"/>
    </row>
    <row r="2" spans="1:9" ht="14.4" thickBot="1" x14ac:dyDescent="0.35">
      <c r="A2" s="916" t="s">
        <v>1598</v>
      </c>
      <c r="B2" s="916"/>
      <c r="C2" s="916"/>
      <c r="H2" s="905" t="str">
        <f>'[2]2. sz tájékoztató t'!J2</f>
        <v>Forintban!</v>
      </c>
      <c r="I2" s="905"/>
    </row>
    <row r="3" spans="1:9" ht="13.8" thickBot="1" x14ac:dyDescent="0.3">
      <c r="A3" s="906" t="s">
        <v>249</v>
      </c>
      <c r="B3" s="908" t="s">
        <v>1282</v>
      </c>
      <c r="C3" s="910" t="s">
        <v>1283</v>
      </c>
      <c r="D3" s="912" t="s">
        <v>1284</v>
      </c>
      <c r="E3" s="913"/>
      <c r="F3" s="913"/>
      <c r="G3" s="913"/>
      <c r="H3" s="913"/>
      <c r="I3" s="914" t="s">
        <v>1285</v>
      </c>
    </row>
    <row r="4" spans="1:9" s="539" customFormat="1" ht="42" customHeight="1" thickBot="1" x14ac:dyDescent="0.35">
      <c r="A4" s="907"/>
      <c r="B4" s="909"/>
      <c r="C4" s="911"/>
      <c r="D4" s="537" t="s">
        <v>1286</v>
      </c>
      <c r="E4" s="537" t="s">
        <v>1287</v>
      </c>
      <c r="F4" s="537" t="s">
        <v>1288</v>
      </c>
      <c r="G4" s="538" t="s">
        <v>1289</v>
      </c>
      <c r="H4" s="538" t="s">
        <v>1290</v>
      </c>
      <c r="I4" s="915"/>
    </row>
    <row r="5" spans="1:9" s="539" customFormat="1" ht="12" customHeight="1" thickBot="1" x14ac:dyDescent="0.35">
      <c r="A5" s="540">
        <v>1</v>
      </c>
      <c r="B5" s="541">
        <v>2</v>
      </c>
      <c r="C5" s="541">
        <v>3</v>
      </c>
      <c r="D5" s="541">
        <v>4</v>
      </c>
      <c r="E5" s="541">
        <v>5</v>
      </c>
      <c r="F5" s="541">
        <v>6</v>
      </c>
      <c r="G5" s="541">
        <v>7</v>
      </c>
      <c r="H5" s="541" t="s">
        <v>1291</v>
      </c>
      <c r="I5" s="542" t="s">
        <v>1292</v>
      </c>
    </row>
    <row r="6" spans="1:9" s="539" customFormat="1" ht="18" customHeight="1" x14ac:dyDescent="0.3">
      <c r="A6" s="893" t="s">
        <v>1293</v>
      </c>
      <c r="B6" s="894"/>
      <c r="C6" s="894"/>
      <c r="D6" s="894"/>
      <c r="E6" s="894"/>
      <c r="F6" s="894"/>
      <c r="G6" s="894"/>
      <c r="H6" s="894"/>
      <c r="I6" s="895"/>
    </row>
    <row r="7" spans="1:9" ht="16.2" customHeight="1" x14ac:dyDescent="0.25">
      <c r="A7" s="543" t="s">
        <v>5</v>
      </c>
      <c r="B7" s="544" t="s">
        <v>1294</v>
      </c>
      <c r="C7" s="545"/>
      <c r="D7" s="545"/>
      <c r="E7" s="545"/>
      <c r="F7" s="545"/>
      <c r="G7" s="546"/>
      <c r="H7" s="547">
        <f t="shared" ref="H7:H13" si="0">SUM(D7:G7)</f>
        <v>0</v>
      </c>
      <c r="I7" s="548">
        <f t="shared" ref="I7:I13" si="1">C7+H7</f>
        <v>0</v>
      </c>
    </row>
    <row r="8" spans="1:9" ht="20.399999999999999" x14ac:dyDescent="0.25">
      <c r="A8" s="543" t="s">
        <v>16</v>
      </c>
      <c r="B8" s="544" t="s">
        <v>1295</v>
      </c>
      <c r="C8" s="545">
        <v>1194557</v>
      </c>
      <c r="D8" s="545"/>
      <c r="E8" s="545"/>
      <c r="F8" s="545"/>
      <c r="G8" s="546"/>
      <c r="H8" s="547">
        <f t="shared" si="0"/>
        <v>0</v>
      </c>
      <c r="I8" s="548">
        <f t="shared" si="1"/>
        <v>1194557</v>
      </c>
    </row>
    <row r="9" spans="1:9" x14ac:dyDescent="0.25">
      <c r="A9" s="543" t="s">
        <v>28</v>
      </c>
      <c r="B9" s="544" t="s">
        <v>1296</v>
      </c>
      <c r="C9" s="545"/>
      <c r="D9" s="545"/>
      <c r="E9" s="545"/>
      <c r="F9" s="545"/>
      <c r="G9" s="546"/>
      <c r="H9" s="547">
        <f t="shared" si="0"/>
        <v>0</v>
      </c>
      <c r="I9" s="548">
        <f t="shared" si="1"/>
        <v>0</v>
      </c>
    </row>
    <row r="10" spans="1:9" ht="16.2" customHeight="1" x14ac:dyDescent="0.25">
      <c r="A10" s="543" t="s">
        <v>138</v>
      </c>
      <c r="B10" s="544" t="s">
        <v>1297</v>
      </c>
      <c r="C10" s="545"/>
      <c r="D10" s="545"/>
      <c r="E10" s="545"/>
      <c r="F10" s="545"/>
      <c r="G10" s="546"/>
      <c r="H10" s="547">
        <f t="shared" si="0"/>
        <v>0</v>
      </c>
      <c r="I10" s="548">
        <f t="shared" si="1"/>
        <v>0</v>
      </c>
    </row>
    <row r="11" spans="1:9" ht="20.399999999999999" x14ac:dyDescent="0.25">
      <c r="A11" s="543" t="s">
        <v>42</v>
      </c>
      <c r="B11" s="544" t="s">
        <v>1298</v>
      </c>
      <c r="C11" s="545"/>
      <c r="D11" s="545"/>
      <c r="E11" s="545"/>
      <c r="F11" s="545"/>
      <c r="G11" s="546"/>
      <c r="H11" s="547">
        <f t="shared" si="0"/>
        <v>0</v>
      </c>
      <c r="I11" s="548">
        <f t="shared" si="1"/>
        <v>0</v>
      </c>
    </row>
    <row r="12" spans="1:9" ht="16.2" customHeight="1" x14ac:dyDescent="0.25">
      <c r="A12" s="549" t="s">
        <v>64</v>
      </c>
      <c r="B12" s="550" t="s">
        <v>1299</v>
      </c>
      <c r="C12" s="551"/>
      <c r="D12" s="551"/>
      <c r="E12" s="551"/>
      <c r="F12" s="551"/>
      <c r="G12" s="552"/>
      <c r="H12" s="547">
        <f t="shared" si="0"/>
        <v>0</v>
      </c>
      <c r="I12" s="548">
        <f t="shared" si="1"/>
        <v>0</v>
      </c>
    </row>
    <row r="13" spans="1:9" ht="16.2" customHeight="1" thickBot="1" x14ac:dyDescent="0.3">
      <c r="A13" s="553" t="s">
        <v>145</v>
      </c>
      <c r="B13" s="554" t="s">
        <v>1300</v>
      </c>
      <c r="C13" s="555">
        <v>242424</v>
      </c>
      <c r="D13" s="555"/>
      <c r="E13" s="555"/>
      <c r="F13" s="555"/>
      <c r="G13" s="556"/>
      <c r="H13" s="547">
        <f t="shared" si="0"/>
        <v>0</v>
      </c>
      <c r="I13" s="548">
        <f t="shared" si="1"/>
        <v>242424</v>
      </c>
    </row>
    <row r="14" spans="1:9" s="560" customFormat="1" ht="18" customHeight="1" thickBot="1" x14ac:dyDescent="0.3">
      <c r="A14" s="896" t="s">
        <v>1301</v>
      </c>
      <c r="B14" s="897"/>
      <c r="C14" s="557">
        <f t="shared" ref="C14:I14" si="2">SUM(C7:C13)</f>
        <v>1436981</v>
      </c>
      <c r="D14" s="557">
        <f>SUM(D7:D13)</f>
        <v>0</v>
      </c>
      <c r="E14" s="557">
        <f t="shared" si="2"/>
        <v>0</v>
      </c>
      <c r="F14" s="557">
        <f t="shared" si="2"/>
        <v>0</v>
      </c>
      <c r="G14" s="558">
        <f t="shared" si="2"/>
        <v>0</v>
      </c>
      <c r="H14" s="558">
        <f t="shared" si="2"/>
        <v>0</v>
      </c>
      <c r="I14" s="559">
        <f t="shared" si="2"/>
        <v>1436981</v>
      </c>
    </row>
    <row r="15" spans="1:9" s="561" customFormat="1" ht="18" customHeight="1" x14ac:dyDescent="0.25">
      <c r="A15" s="898" t="s">
        <v>1302</v>
      </c>
      <c r="B15" s="899"/>
      <c r="C15" s="899"/>
      <c r="D15" s="899"/>
      <c r="E15" s="899"/>
      <c r="F15" s="899"/>
      <c r="G15" s="899"/>
      <c r="H15" s="899"/>
      <c r="I15" s="900"/>
    </row>
    <row r="16" spans="1:9" s="561" customFormat="1" x14ac:dyDescent="0.25">
      <c r="A16" s="543" t="s">
        <v>5</v>
      </c>
      <c r="B16" s="544" t="s">
        <v>1303</v>
      </c>
      <c r="C16" s="545"/>
      <c r="D16" s="545"/>
      <c r="E16" s="545"/>
      <c r="F16" s="545"/>
      <c r="G16" s="546"/>
      <c r="H16" s="547">
        <f>SUM(D16:G16)</f>
        <v>0</v>
      </c>
      <c r="I16" s="548">
        <f>C16+H16</f>
        <v>0</v>
      </c>
    </row>
    <row r="17" spans="1:9" ht="13.8" thickBot="1" x14ac:dyDescent="0.3">
      <c r="A17" s="553" t="s">
        <v>16</v>
      </c>
      <c r="B17" s="554" t="s">
        <v>1300</v>
      </c>
      <c r="C17" s="555"/>
      <c r="D17" s="555"/>
      <c r="E17" s="555"/>
      <c r="F17" s="555"/>
      <c r="G17" s="556"/>
      <c r="H17" s="547">
        <f>SUM(D17:G17)</f>
        <v>0</v>
      </c>
      <c r="I17" s="562">
        <f>C17+H17</f>
        <v>0</v>
      </c>
    </row>
    <row r="18" spans="1:9" ht="16.2" customHeight="1" thickBot="1" x14ac:dyDescent="0.3">
      <c r="A18" s="896" t="s">
        <v>1304</v>
      </c>
      <c r="B18" s="897"/>
      <c r="C18" s="557">
        <f t="shared" ref="C18:I18" si="3">SUM(C16:C17)</f>
        <v>0</v>
      </c>
      <c r="D18" s="557">
        <f t="shared" si="3"/>
        <v>0</v>
      </c>
      <c r="E18" s="557">
        <f t="shared" si="3"/>
        <v>0</v>
      </c>
      <c r="F18" s="557">
        <f t="shared" si="3"/>
        <v>0</v>
      </c>
      <c r="G18" s="558">
        <f t="shared" si="3"/>
        <v>0</v>
      </c>
      <c r="H18" s="558">
        <f t="shared" si="3"/>
        <v>0</v>
      </c>
      <c r="I18" s="559">
        <f t="shared" si="3"/>
        <v>0</v>
      </c>
    </row>
    <row r="19" spans="1:9" ht="18" customHeight="1" thickBot="1" x14ac:dyDescent="0.3">
      <c r="A19" s="901" t="s">
        <v>1305</v>
      </c>
      <c r="B19" s="902"/>
      <c r="C19" s="563">
        <f t="shared" ref="C19:I19" si="4">C14+C18</f>
        <v>1436981</v>
      </c>
      <c r="D19" s="563">
        <f t="shared" si="4"/>
        <v>0</v>
      </c>
      <c r="E19" s="563">
        <f t="shared" si="4"/>
        <v>0</v>
      </c>
      <c r="F19" s="563">
        <f t="shared" si="4"/>
        <v>0</v>
      </c>
      <c r="G19" s="563">
        <f t="shared" si="4"/>
        <v>0</v>
      </c>
      <c r="H19" s="563">
        <f t="shared" si="4"/>
        <v>0</v>
      </c>
      <c r="I19" s="559">
        <f t="shared" si="4"/>
        <v>1436981</v>
      </c>
    </row>
  </sheetData>
  <mergeCells count="13">
    <mergeCell ref="A1:I1"/>
    <mergeCell ref="H2:I2"/>
    <mergeCell ref="A3:A4"/>
    <mergeCell ref="B3:B4"/>
    <mergeCell ref="C3:C4"/>
    <mergeCell ref="D3:H3"/>
    <mergeCell ref="I3:I4"/>
    <mergeCell ref="A2:C2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8.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2"/>
  <sheetViews>
    <sheetView view="pageBreakPreview" zoomScale="60" zoomScaleNormal="100" workbookViewId="0">
      <selection activeCell="F10" sqref="F10"/>
    </sheetView>
  </sheetViews>
  <sheetFormatPr defaultColWidth="9.33203125" defaultRowHeight="13.2" x14ac:dyDescent="0.3"/>
  <cols>
    <col min="1" max="1" width="5" style="564" customWidth="1"/>
    <col min="2" max="2" width="47" style="565" customWidth="1"/>
    <col min="3" max="4" width="15.33203125" style="565" customWidth="1"/>
    <col min="5" max="16384" width="9.33203125" style="565"/>
  </cols>
  <sheetData>
    <row r="1" spans="1:4" x14ac:dyDescent="0.3">
      <c r="B1" s="918" t="s">
        <v>1599</v>
      </c>
      <c r="C1" s="918"/>
      <c r="D1" s="918"/>
    </row>
    <row r="2" spans="1:4" ht="31.5" customHeight="1" x14ac:dyDescent="0.3">
      <c r="B2" s="827" t="s">
        <v>521</v>
      </c>
      <c r="C2" s="827"/>
      <c r="D2" s="827"/>
    </row>
    <row r="3" spans="1:4" s="566" customFormat="1" ht="16.5" customHeight="1" thickBot="1" x14ac:dyDescent="0.35">
      <c r="A3" s="919" t="s">
        <v>1336</v>
      </c>
      <c r="B3" s="919"/>
      <c r="D3" s="567" t="s">
        <v>464</v>
      </c>
    </row>
    <row r="4" spans="1:4" s="539" customFormat="1" ht="48" customHeight="1" thickBot="1" x14ac:dyDescent="0.35">
      <c r="A4" s="568" t="s">
        <v>249</v>
      </c>
      <c r="B4" s="569" t="s">
        <v>4</v>
      </c>
      <c r="C4" s="569" t="s">
        <v>522</v>
      </c>
      <c r="D4" s="570" t="s">
        <v>523</v>
      </c>
    </row>
    <row r="5" spans="1:4" s="539" customFormat="1" ht="14.1" customHeight="1" thickBot="1" x14ac:dyDescent="0.35">
      <c r="A5" s="540">
        <v>1</v>
      </c>
      <c r="B5" s="571">
        <v>2</v>
      </c>
      <c r="C5" s="571">
        <v>3</v>
      </c>
      <c r="D5" s="572">
        <v>4</v>
      </c>
    </row>
    <row r="6" spans="1:4" ht="18" customHeight="1" x14ac:dyDescent="0.3">
      <c r="A6" s="573" t="s">
        <v>5</v>
      </c>
      <c r="B6" s="574" t="s">
        <v>524</v>
      </c>
      <c r="C6" s="575"/>
      <c r="D6" s="576"/>
    </row>
    <row r="7" spans="1:4" ht="18" customHeight="1" x14ac:dyDescent="0.3">
      <c r="A7" s="577" t="s">
        <v>16</v>
      </c>
      <c r="B7" s="578" t="s">
        <v>525</v>
      </c>
      <c r="C7" s="579"/>
      <c r="D7" s="580"/>
    </row>
    <row r="8" spans="1:4" ht="18" customHeight="1" x14ac:dyDescent="0.3">
      <c r="A8" s="577" t="s">
        <v>28</v>
      </c>
      <c r="B8" s="578" t="s">
        <v>526</v>
      </c>
      <c r="C8" s="579"/>
      <c r="D8" s="580"/>
    </row>
    <row r="9" spans="1:4" ht="18" customHeight="1" x14ac:dyDescent="0.3">
      <c r="A9" s="577" t="s">
        <v>138</v>
      </c>
      <c r="B9" s="578" t="s">
        <v>527</v>
      </c>
      <c r="C9" s="579"/>
      <c r="D9" s="580"/>
    </row>
    <row r="10" spans="1:4" ht="18" customHeight="1" x14ac:dyDescent="0.3">
      <c r="A10" s="577" t="s">
        <v>42</v>
      </c>
      <c r="B10" s="578" t="s">
        <v>528</v>
      </c>
      <c r="C10" s="579">
        <f>SUM(C11:C16)</f>
        <v>870866</v>
      </c>
      <c r="D10" s="579">
        <f>SUM(D11:D16)</f>
        <v>0</v>
      </c>
    </row>
    <row r="11" spans="1:4" ht="18" customHeight="1" x14ac:dyDescent="0.3">
      <c r="A11" s="577" t="s">
        <v>64</v>
      </c>
      <c r="B11" s="578" t="s">
        <v>529</v>
      </c>
      <c r="C11" s="579"/>
      <c r="D11" s="580"/>
    </row>
    <row r="12" spans="1:4" ht="18" customHeight="1" x14ac:dyDescent="0.3">
      <c r="A12" s="577" t="s">
        <v>145</v>
      </c>
      <c r="B12" s="581" t="s">
        <v>530</v>
      </c>
      <c r="C12" s="579"/>
      <c r="D12" s="580"/>
    </row>
    <row r="13" spans="1:4" ht="18" customHeight="1" x14ac:dyDescent="0.3">
      <c r="A13" s="577" t="s">
        <v>84</v>
      </c>
      <c r="B13" s="581" t="s">
        <v>531</v>
      </c>
      <c r="C13" s="579">
        <v>870866</v>
      </c>
      <c r="D13" s="580"/>
    </row>
    <row r="14" spans="1:4" ht="18" customHeight="1" x14ac:dyDescent="0.3">
      <c r="A14" s="577" t="s">
        <v>151</v>
      </c>
      <c r="B14" s="581" t="s">
        <v>532</v>
      </c>
      <c r="C14" s="579"/>
      <c r="D14" s="580"/>
    </row>
    <row r="15" spans="1:4" ht="18" customHeight="1" x14ac:dyDescent="0.3">
      <c r="A15" s="577" t="s">
        <v>168</v>
      </c>
      <c r="B15" s="581" t="s">
        <v>533</v>
      </c>
      <c r="C15" s="579"/>
      <c r="D15" s="580"/>
    </row>
    <row r="16" spans="1:4" ht="22.5" customHeight="1" x14ac:dyDescent="0.3">
      <c r="A16" s="577" t="s">
        <v>169</v>
      </c>
      <c r="B16" s="581" t="s">
        <v>534</v>
      </c>
      <c r="C16" s="579"/>
      <c r="D16" s="580"/>
    </row>
    <row r="17" spans="1:4" ht="18" customHeight="1" x14ac:dyDescent="0.3">
      <c r="A17" s="577" t="s">
        <v>170</v>
      </c>
      <c r="B17" s="578" t="s">
        <v>535</v>
      </c>
      <c r="C17" s="579">
        <v>259832</v>
      </c>
      <c r="D17" s="580">
        <v>39000</v>
      </c>
    </row>
    <row r="18" spans="1:4" ht="18" customHeight="1" x14ac:dyDescent="0.3">
      <c r="A18" s="577" t="s">
        <v>173</v>
      </c>
      <c r="B18" s="578" t="s">
        <v>536</v>
      </c>
      <c r="C18" s="579"/>
      <c r="D18" s="580"/>
    </row>
    <row r="19" spans="1:4" ht="18" customHeight="1" x14ac:dyDescent="0.3">
      <c r="A19" s="577" t="s">
        <v>176</v>
      </c>
      <c r="B19" s="578" t="s">
        <v>537</v>
      </c>
      <c r="C19" s="579"/>
      <c r="D19" s="580"/>
    </row>
    <row r="20" spans="1:4" ht="18" customHeight="1" x14ac:dyDescent="0.3">
      <c r="A20" s="577" t="s">
        <v>179</v>
      </c>
      <c r="B20" s="578" t="s">
        <v>538</v>
      </c>
      <c r="C20" s="579"/>
      <c r="D20" s="580"/>
    </row>
    <row r="21" spans="1:4" ht="18" customHeight="1" x14ac:dyDescent="0.3">
      <c r="A21" s="577" t="s">
        <v>182</v>
      </c>
      <c r="B21" s="578" t="s">
        <v>539</v>
      </c>
      <c r="C21" s="579"/>
      <c r="D21" s="580"/>
    </row>
    <row r="22" spans="1:4" ht="18" customHeight="1" x14ac:dyDescent="0.3">
      <c r="A22" s="577" t="s">
        <v>185</v>
      </c>
      <c r="B22" s="578" t="s">
        <v>540</v>
      </c>
      <c r="C22" s="582"/>
      <c r="D22" s="580"/>
    </row>
    <row r="23" spans="1:4" ht="18" customHeight="1" x14ac:dyDescent="0.3">
      <c r="A23" s="577" t="s">
        <v>188</v>
      </c>
      <c r="B23" s="578" t="s">
        <v>541</v>
      </c>
      <c r="C23" s="582"/>
      <c r="D23" s="580"/>
    </row>
    <row r="24" spans="1:4" ht="18" customHeight="1" x14ac:dyDescent="0.3">
      <c r="A24" s="577" t="s">
        <v>191</v>
      </c>
      <c r="B24" s="583"/>
      <c r="C24" s="582"/>
      <c r="D24" s="580"/>
    </row>
    <row r="25" spans="1:4" ht="18" customHeight="1" x14ac:dyDescent="0.3">
      <c r="A25" s="577" t="s">
        <v>194</v>
      </c>
      <c r="B25" s="583"/>
      <c r="C25" s="582"/>
      <c r="D25" s="580"/>
    </row>
    <row r="26" spans="1:4" ht="18" customHeight="1" x14ac:dyDescent="0.3">
      <c r="A26" s="577" t="s">
        <v>195</v>
      </c>
      <c r="B26" s="583"/>
      <c r="C26" s="582"/>
      <c r="D26" s="580"/>
    </row>
    <row r="27" spans="1:4" ht="18" customHeight="1" x14ac:dyDescent="0.3">
      <c r="A27" s="577" t="s">
        <v>198</v>
      </c>
      <c r="B27" s="583"/>
      <c r="C27" s="582"/>
      <c r="D27" s="580"/>
    </row>
    <row r="28" spans="1:4" ht="18" customHeight="1" x14ac:dyDescent="0.3">
      <c r="A28" s="577" t="s">
        <v>201</v>
      </c>
      <c r="B28" s="583"/>
      <c r="C28" s="582"/>
      <c r="D28" s="580"/>
    </row>
    <row r="29" spans="1:4" ht="18" customHeight="1" x14ac:dyDescent="0.3">
      <c r="A29" s="577" t="s">
        <v>204</v>
      </c>
      <c r="B29" s="583"/>
      <c r="C29" s="582"/>
      <c r="D29" s="580"/>
    </row>
    <row r="30" spans="1:4" ht="18" customHeight="1" thickBot="1" x14ac:dyDescent="0.35">
      <c r="A30" s="584" t="s">
        <v>233</v>
      </c>
      <c r="B30" s="585"/>
      <c r="C30" s="586"/>
      <c r="D30" s="587"/>
    </row>
    <row r="31" spans="1:4" ht="18" customHeight="1" thickBot="1" x14ac:dyDescent="0.35">
      <c r="A31" s="588" t="s">
        <v>236</v>
      </c>
      <c r="B31" s="589" t="s">
        <v>248</v>
      </c>
      <c r="C31" s="590">
        <f>+C6+C7+C8+C9+C10+C17+C18+C19+C20+C21+C22+C23+C24+C25+C26+C27+C28+C29+C30</f>
        <v>1130698</v>
      </c>
      <c r="D31" s="591">
        <f>+D6+D7+D8+D9+D10+D17+D18+D19+D20+D21+D22+D23+D24+D25+D26+D27+D28+D29+D30</f>
        <v>39000</v>
      </c>
    </row>
    <row r="32" spans="1:4" ht="8.25" customHeight="1" x14ac:dyDescent="0.3">
      <c r="A32" s="592"/>
      <c r="B32" s="917"/>
      <c r="C32" s="917"/>
      <c r="D32" s="917"/>
    </row>
  </sheetData>
  <mergeCells count="4">
    <mergeCell ref="B2:D2"/>
    <mergeCell ref="B32:D32"/>
    <mergeCell ref="B1:D1"/>
    <mergeCell ref="A3:B3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9&amp;"Times New Roman CE,Félkövér dőlt".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view="pageBreakPreview" zoomScaleNormal="100" zoomScaleSheetLayoutView="100" workbookViewId="0">
      <selection activeCell="D9" sqref="D9"/>
    </sheetView>
  </sheetViews>
  <sheetFormatPr defaultColWidth="9.33203125" defaultRowHeight="13.2" x14ac:dyDescent="0.25"/>
  <cols>
    <col min="1" max="1" width="4.44140625" style="594" customWidth="1"/>
    <col min="2" max="2" width="36.5546875" style="594" bestFit="1" customWidth="1"/>
    <col min="3" max="3" width="16.5546875" style="594" customWidth="1"/>
    <col min="4" max="4" width="18" style="594" bestFit="1" customWidth="1"/>
    <col min="5" max="256" width="9.33203125" style="594"/>
    <col min="257" max="257" width="4.44140625" style="594" customWidth="1"/>
    <col min="258" max="258" width="34.5546875" style="594" bestFit="1" customWidth="1"/>
    <col min="259" max="259" width="16.5546875" style="594" customWidth="1"/>
    <col min="260" max="260" width="18" style="594" bestFit="1" customWidth="1"/>
    <col min="261" max="512" width="9.33203125" style="594"/>
    <col min="513" max="513" width="4.44140625" style="594" customWidth="1"/>
    <col min="514" max="514" width="34.5546875" style="594" bestFit="1" customWidth="1"/>
    <col min="515" max="515" width="16.5546875" style="594" customWidth="1"/>
    <col min="516" max="516" width="18" style="594" bestFit="1" customWidth="1"/>
    <col min="517" max="768" width="9.33203125" style="594"/>
    <col min="769" max="769" width="4.44140625" style="594" customWidth="1"/>
    <col min="770" max="770" width="34.5546875" style="594" bestFit="1" customWidth="1"/>
    <col min="771" max="771" width="16.5546875" style="594" customWidth="1"/>
    <col min="772" max="772" width="18" style="594" bestFit="1" customWidth="1"/>
    <col min="773" max="1024" width="9.33203125" style="594"/>
    <col min="1025" max="1025" width="4.44140625" style="594" customWidth="1"/>
    <col min="1026" max="1026" width="34.5546875" style="594" bestFit="1" customWidth="1"/>
    <col min="1027" max="1027" width="16.5546875" style="594" customWidth="1"/>
    <col min="1028" max="1028" width="18" style="594" bestFit="1" customWidth="1"/>
    <col min="1029" max="1280" width="9.33203125" style="594"/>
    <col min="1281" max="1281" width="4.44140625" style="594" customWidth="1"/>
    <col min="1282" max="1282" width="34.5546875" style="594" bestFit="1" customWidth="1"/>
    <col min="1283" max="1283" width="16.5546875" style="594" customWidth="1"/>
    <col min="1284" max="1284" width="18" style="594" bestFit="1" customWidth="1"/>
    <col min="1285" max="1536" width="9.33203125" style="594"/>
    <col min="1537" max="1537" width="4.44140625" style="594" customWidth="1"/>
    <col min="1538" max="1538" width="34.5546875" style="594" bestFit="1" customWidth="1"/>
    <col min="1539" max="1539" width="16.5546875" style="594" customWidth="1"/>
    <col min="1540" max="1540" width="18" style="594" bestFit="1" customWidth="1"/>
    <col min="1541" max="1792" width="9.33203125" style="594"/>
    <col min="1793" max="1793" width="4.44140625" style="594" customWidth="1"/>
    <col min="1794" max="1794" width="34.5546875" style="594" bestFit="1" customWidth="1"/>
    <col min="1795" max="1795" width="16.5546875" style="594" customWidth="1"/>
    <col min="1796" max="1796" width="18" style="594" bestFit="1" customWidth="1"/>
    <col min="1797" max="2048" width="9.33203125" style="594"/>
    <col min="2049" max="2049" width="4.44140625" style="594" customWidth="1"/>
    <col min="2050" max="2050" width="34.5546875" style="594" bestFit="1" customWidth="1"/>
    <col min="2051" max="2051" width="16.5546875" style="594" customWidth="1"/>
    <col min="2052" max="2052" width="18" style="594" bestFit="1" customWidth="1"/>
    <col min="2053" max="2304" width="9.33203125" style="594"/>
    <col min="2305" max="2305" width="4.44140625" style="594" customWidth="1"/>
    <col min="2306" max="2306" width="34.5546875" style="594" bestFit="1" customWidth="1"/>
    <col min="2307" max="2307" width="16.5546875" style="594" customWidth="1"/>
    <col min="2308" max="2308" width="18" style="594" bestFit="1" customWidth="1"/>
    <col min="2309" max="2560" width="9.33203125" style="594"/>
    <col min="2561" max="2561" width="4.44140625" style="594" customWidth="1"/>
    <col min="2562" max="2562" width="34.5546875" style="594" bestFit="1" customWidth="1"/>
    <col min="2563" max="2563" width="16.5546875" style="594" customWidth="1"/>
    <col min="2564" max="2564" width="18" style="594" bestFit="1" customWidth="1"/>
    <col min="2565" max="2816" width="9.33203125" style="594"/>
    <col min="2817" max="2817" width="4.44140625" style="594" customWidth="1"/>
    <col min="2818" max="2818" width="34.5546875" style="594" bestFit="1" customWidth="1"/>
    <col min="2819" max="2819" width="16.5546875" style="594" customWidth="1"/>
    <col min="2820" max="2820" width="18" style="594" bestFit="1" customWidth="1"/>
    <col min="2821" max="3072" width="9.33203125" style="594"/>
    <col min="3073" max="3073" width="4.44140625" style="594" customWidth="1"/>
    <col min="3074" max="3074" width="34.5546875" style="594" bestFit="1" customWidth="1"/>
    <col min="3075" max="3075" width="16.5546875" style="594" customWidth="1"/>
    <col min="3076" max="3076" width="18" style="594" bestFit="1" customWidth="1"/>
    <col min="3077" max="3328" width="9.33203125" style="594"/>
    <col min="3329" max="3329" width="4.44140625" style="594" customWidth="1"/>
    <col min="3330" max="3330" width="34.5546875" style="594" bestFit="1" customWidth="1"/>
    <col min="3331" max="3331" width="16.5546875" style="594" customWidth="1"/>
    <col min="3332" max="3332" width="18" style="594" bestFit="1" customWidth="1"/>
    <col min="3333" max="3584" width="9.33203125" style="594"/>
    <col min="3585" max="3585" width="4.44140625" style="594" customWidth="1"/>
    <col min="3586" max="3586" width="34.5546875" style="594" bestFit="1" customWidth="1"/>
    <col min="3587" max="3587" width="16.5546875" style="594" customWidth="1"/>
    <col min="3588" max="3588" width="18" style="594" bestFit="1" customWidth="1"/>
    <col min="3589" max="3840" width="9.33203125" style="594"/>
    <col min="3841" max="3841" width="4.44140625" style="594" customWidth="1"/>
    <col min="3842" max="3842" width="34.5546875" style="594" bestFit="1" customWidth="1"/>
    <col min="3843" max="3843" width="16.5546875" style="594" customWidth="1"/>
    <col min="3844" max="3844" width="18" style="594" bestFit="1" customWidth="1"/>
    <col min="3845" max="4096" width="9.33203125" style="594"/>
    <col min="4097" max="4097" width="4.44140625" style="594" customWidth="1"/>
    <col min="4098" max="4098" width="34.5546875" style="594" bestFit="1" customWidth="1"/>
    <col min="4099" max="4099" width="16.5546875" style="594" customWidth="1"/>
    <col min="4100" max="4100" width="18" style="594" bestFit="1" customWidth="1"/>
    <col min="4101" max="4352" width="9.33203125" style="594"/>
    <col min="4353" max="4353" width="4.44140625" style="594" customWidth="1"/>
    <col min="4354" max="4354" width="34.5546875" style="594" bestFit="1" customWidth="1"/>
    <col min="4355" max="4355" width="16.5546875" style="594" customWidth="1"/>
    <col min="4356" max="4356" width="18" style="594" bestFit="1" customWidth="1"/>
    <col min="4357" max="4608" width="9.33203125" style="594"/>
    <col min="4609" max="4609" width="4.44140625" style="594" customWidth="1"/>
    <col min="4610" max="4610" width="34.5546875" style="594" bestFit="1" customWidth="1"/>
    <col min="4611" max="4611" width="16.5546875" style="594" customWidth="1"/>
    <col min="4612" max="4612" width="18" style="594" bestFit="1" customWidth="1"/>
    <col min="4613" max="4864" width="9.33203125" style="594"/>
    <col min="4865" max="4865" width="4.44140625" style="594" customWidth="1"/>
    <col min="4866" max="4866" width="34.5546875" style="594" bestFit="1" customWidth="1"/>
    <col min="4867" max="4867" width="16.5546875" style="594" customWidth="1"/>
    <col min="4868" max="4868" width="18" style="594" bestFit="1" customWidth="1"/>
    <col min="4869" max="5120" width="9.33203125" style="594"/>
    <col min="5121" max="5121" width="4.44140625" style="594" customWidth="1"/>
    <col min="5122" max="5122" width="34.5546875" style="594" bestFit="1" customWidth="1"/>
    <col min="5123" max="5123" width="16.5546875" style="594" customWidth="1"/>
    <col min="5124" max="5124" width="18" style="594" bestFit="1" customWidth="1"/>
    <col min="5125" max="5376" width="9.33203125" style="594"/>
    <col min="5377" max="5377" width="4.44140625" style="594" customWidth="1"/>
    <col min="5378" max="5378" width="34.5546875" style="594" bestFit="1" customWidth="1"/>
    <col min="5379" max="5379" width="16.5546875" style="594" customWidth="1"/>
    <col min="5380" max="5380" width="18" style="594" bestFit="1" customWidth="1"/>
    <col min="5381" max="5632" width="9.33203125" style="594"/>
    <col min="5633" max="5633" width="4.44140625" style="594" customWidth="1"/>
    <col min="5634" max="5634" width="34.5546875" style="594" bestFit="1" customWidth="1"/>
    <col min="5635" max="5635" width="16.5546875" style="594" customWidth="1"/>
    <col min="5636" max="5636" width="18" style="594" bestFit="1" customWidth="1"/>
    <col min="5637" max="5888" width="9.33203125" style="594"/>
    <col min="5889" max="5889" width="4.44140625" style="594" customWidth="1"/>
    <col min="5890" max="5890" width="34.5546875" style="594" bestFit="1" customWidth="1"/>
    <col min="5891" max="5891" width="16.5546875" style="594" customWidth="1"/>
    <col min="5892" max="5892" width="18" style="594" bestFit="1" customWidth="1"/>
    <col min="5893" max="6144" width="9.33203125" style="594"/>
    <col min="6145" max="6145" width="4.44140625" style="594" customWidth="1"/>
    <col min="6146" max="6146" width="34.5546875" style="594" bestFit="1" customWidth="1"/>
    <col min="6147" max="6147" width="16.5546875" style="594" customWidth="1"/>
    <col min="6148" max="6148" width="18" style="594" bestFit="1" customWidth="1"/>
    <col min="6149" max="6400" width="9.33203125" style="594"/>
    <col min="6401" max="6401" width="4.44140625" style="594" customWidth="1"/>
    <col min="6402" max="6402" width="34.5546875" style="594" bestFit="1" customWidth="1"/>
    <col min="6403" max="6403" width="16.5546875" style="594" customWidth="1"/>
    <col min="6404" max="6404" width="18" style="594" bestFit="1" customWidth="1"/>
    <col min="6405" max="6656" width="9.33203125" style="594"/>
    <col min="6657" max="6657" width="4.44140625" style="594" customWidth="1"/>
    <col min="6658" max="6658" width="34.5546875" style="594" bestFit="1" customWidth="1"/>
    <col min="6659" max="6659" width="16.5546875" style="594" customWidth="1"/>
    <col min="6660" max="6660" width="18" style="594" bestFit="1" customWidth="1"/>
    <col min="6661" max="6912" width="9.33203125" style="594"/>
    <col min="6913" max="6913" width="4.44140625" style="594" customWidth="1"/>
    <col min="6914" max="6914" width="34.5546875" style="594" bestFit="1" customWidth="1"/>
    <col min="6915" max="6915" width="16.5546875" style="594" customWidth="1"/>
    <col min="6916" max="6916" width="18" style="594" bestFit="1" customWidth="1"/>
    <col min="6917" max="7168" width="9.33203125" style="594"/>
    <col min="7169" max="7169" width="4.44140625" style="594" customWidth="1"/>
    <col min="7170" max="7170" width="34.5546875" style="594" bestFit="1" customWidth="1"/>
    <col min="7171" max="7171" width="16.5546875" style="594" customWidth="1"/>
    <col min="7172" max="7172" width="18" style="594" bestFit="1" customWidth="1"/>
    <col min="7173" max="7424" width="9.33203125" style="594"/>
    <col min="7425" max="7425" width="4.44140625" style="594" customWidth="1"/>
    <col min="7426" max="7426" width="34.5546875" style="594" bestFit="1" customWidth="1"/>
    <col min="7427" max="7427" width="16.5546875" style="594" customWidth="1"/>
    <col min="7428" max="7428" width="18" style="594" bestFit="1" customWidth="1"/>
    <col min="7429" max="7680" width="9.33203125" style="594"/>
    <col min="7681" max="7681" width="4.44140625" style="594" customWidth="1"/>
    <col min="7682" max="7682" width="34.5546875" style="594" bestFit="1" customWidth="1"/>
    <col min="7683" max="7683" width="16.5546875" style="594" customWidth="1"/>
    <col min="7684" max="7684" width="18" style="594" bestFit="1" customWidth="1"/>
    <col min="7685" max="7936" width="9.33203125" style="594"/>
    <col min="7937" max="7937" width="4.44140625" style="594" customWidth="1"/>
    <col min="7938" max="7938" width="34.5546875" style="594" bestFit="1" customWidth="1"/>
    <col min="7939" max="7939" width="16.5546875" style="594" customWidth="1"/>
    <col min="7940" max="7940" width="18" style="594" bestFit="1" customWidth="1"/>
    <col min="7941" max="8192" width="9.33203125" style="594"/>
    <col min="8193" max="8193" width="4.44140625" style="594" customWidth="1"/>
    <col min="8194" max="8194" width="34.5546875" style="594" bestFit="1" customWidth="1"/>
    <col min="8195" max="8195" width="16.5546875" style="594" customWidth="1"/>
    <col min="8196" max="8196" width="18" style="594" bestFit="1" customWidth="1"/>
    <col min="8197" max="8448" width="9.33203125" style="594"/>
    <col min="8449" max="8449" width="4.44140625" style="594" customWidth="1"/>
    <col min="8450" max="8450" width="34.5546875" style="594" bestFit="1" customWidth="1"/>
    <col min="8451" max="8451" width="16.5546875" style="594" customWidth="1"/>
    <col min="8452" max="8452" width="18" style="594" bestFit="1" customWidth="1"/>
    <col min="8453" max="8704" width="9.33203125" style="594"/>
    <col min="8705" max="8705" width="4.44140625" style="594" customWidth="1"/>
    <col min="8706" max="8706" width="34.5546875" style="594" bestFit="1" customWidth="1"/>
    <col min="8707" max="8707" width="16.5546875" style="594" customWidth="1"/>
    <col min="8708" max="8708" width="18" style="594" bestFit="1" customWidth="1"/>
    <col min="8709" max="8960" width="9.33203125" style="594"/>
    <col min="8961" max="8961" width="4.44140625" style="594" customWidth="1"/>
    <col min="8962" max="8962" width="34.5546875" style="594" bestFit="1" customWidth="1"/>
    <col min="8963" max="8963" width="16.5546875" style="594" customWidth="1"/>
    <col min="8964" max="8964" width="18" style="594" bestFit="1" customWidth="1"/>
    <col min="8965" max="9216" width="9.33203125" style="594"/>
    <col min="9217" max="9217" width="4.44140625" style="594" customWidth="1"/>
    <col min="9218" max="9218" width="34.5546875" style="594" bestFit="1" customWidth="1"/>
    <col min="9219" max="9219" width="16.5546875" style="594" customWidth="1"/>
    <col min="9220" max="9220" width="18" style="594" bestFit="1" customWidth="1"/>
    <col min="9221" max="9472" width="9.33203125" style="594"/>
    <col min="9473" max="9473" width="4.44140625" style="594" customWidth="1"/>
    <col min="9474" max="9474" width="34.5546875" style="594" bestFit="1" customWidth="1"/>
    <col min="9475" max="9475" width="16.5546875" style="594" customWidth="1"/>
    <col min="9476" max="9476" width="18" style="594" bestFit="1" customWidth="1"/>
    <col min="9477" max="9728" width="9.33203125" style="594"/>
    <col min="9729" max="9729" width="4.44140625" style="594" customWidth="1"/>
    <col min="9730" max="9730" width="34.5546875" style="594" bestFit="1" customWidth="1"/>
    <col min="9731" max="9731" width="16.5546875" style="594" customWidth="1"/>
    <col min="9732" max="9732" width="18" style="594" bestFit="1" customWidth="1"/>
    <col min="9733" max="9984" width="9.33203125" style="594"/>
    <col min="9985" max="9985" width="4.44140625" style="594" customWidth="1"/>
    <col min="9986" max="9986" width="34.5546875" style="594" bestFit="1" customWidth="1"/>
    <col min="9987" max="9987" width="16.5546875" style="594" customWidth="1"/>
    <col min="9988" max="9988" width="18" style="594" bestFit="1" customWidth="1"/>
    <col min="9989" max="10240" width="9.33203125" style="594"/>
    <col min="10241" max="10241" width="4.44140625" style="594" customWidth="1"/>
    <col min="10242" max="10242" width="34.5546875" style="594" bestFit="1" customWidth="1"/>
    <col min="10243" max="10243" width="16.5546875" style="594" customWidth="1"/>
    <col min="10244" max="10244" width="18" style="594" bestFit="1" customWidth="1"/>
    <col min="10245" max="10496" width="9.33203125" style="594"/>
    <col min="10497" max="10497" width="4.44140625" style="594" customWidth="1"/>
    <col min="10498" max="10498" width="34.5546875" style="594" bestFit="1" customWidth="1"/>
    <col min="10499" max="10499" width="16.5546875" style="594" customWidth="1"/>
    <col min="10500" max="10500" width="18" style="594" bestFit="1" customWidth="1"/>
    <col min="10501" max="10752" width="9.33203125" style="594"/>
    <col min="10753" max="10753" width="4.44140625" style="594" customWidth="1"/>
    <col min="10754" max="10754" width="34.5546875" style="594" bestFit="1" customWidth="1"/>
    <col min="10755" max="10755" width="16.5546875" style="594" customWidth="1"/>
    <col min="10756" max="10756" width="18" style="594" bestFit="1" customWidth="1"/>
    <col min="10757" max="11008" width="9.33203125" style="594"/>
    <col min="11009" max="11009" width="4.44140625" style="594" customWidth="1"/>
    <col min="11010" max="11010" width="34.5546875" style="594" bestFit="1" customWidth="1"/>
    <col min="11011" max="11011" width="16.5546875" style="594" customWidth="1"/>
    <col min="11012" max="11012" width="18" style="594" bestFit="1" customWidth="1"/>
    <col min="11013" max="11264" width="9.33203125" style="594"/>
    <col min="11265" max="11265" width="4.44140625" style="594" customWidth="1"/>
    <col min="11266" max="11266" width="34.5546875" style="594" bestFit="1" customWidth="1"/>
    <col min="11267" max="11267" width="16.5546875" style="594" customWidth="1"/>
    <col min="11268" max="11268" width="18" style="594" bestFit="1" customWidth="1"/>
    <col min="11269" max="11520" width="9.33203125" style="594"/>
    <col min="11521" max="11521" width="4.44140625" style="594" customWidth="1"/>
    <col min="11522" max="11522" width="34.5546875" style="594" bestFit="1" customWidth="1"/>
    <col min="11523" max="11523" width="16.5546875" style="594" customWidth="1"/>
    <col min="11524" max="11524" width="18" style="594" bestFit="1" customWidth="1"/>
    <col min="11525" max="11776" width="9.33203125" style="594"/>
    <col min="11777" max="11777" width="4.44140625" style="594" customWidth="1"/>
    <col min="11778" max="11778" width="34.5546875" style="594" bestFit="1" customWidth="1"/>
    <col min="11779" max="11779" width="16.5546875" style="594" customWidth="1"/>
    <col min="11780" max="11780" width="18" style="594" bestFit="1" customWidth="1"/>
    <col min="11781" max="12032" width="9.33203125" style="594"/>
    <col min="12033" max="12033" width="4.44140625" style="594" customWidth="1"/>
    <col min="12034" max="12034" width="34.5546875" style="594" bestFit="1" customWidth="1"/>
    <col min="12035" max="12035" width="16.5546875" style="594" customWidth="1"/>
    <col min="12036" max="12036" width="18" style="594" bestFit="1" customWidth="1"/>
    <col min="12037" max="12288" width="9.33203125" style="594"/>
    <col min="12289" max="12289" width="4.44140625" style="594" customWidth="1"/>
    <col min="12290" max="12290" width="34.5546875" style="594" bestFit="1" customWidth="1"/>
    <col min="12291" max="12291" width="16.5546875" style="594" customWidth="1"/>
    <col min="12292" max="12292" width="18" style="594" bestFit="1" customWidth="1"/>
    <col min="12293" max="12544" width="9.33203125" style="594"/>
    <col min="12545" max="12545" width="4.44140625" style="594" customWidth="1"/>
    <col min="12546" max="12546" width="34.5546875" style="594" bestFit="1" customWidth="1"/>
    <col min="12547" max="12547" width="16.5546875" style="594" customWidth="1"/>
    <col min="12548" max="12548" width="18" style="594" bestFit="1" customWidth="1"/>
    <col min="12549" max="12800" width="9.33203125" style="594"/>
    <col min="12801" max="12801" width="4.44140625" style="594" customWidth="1"/>
    <col min="12802" max="12802" width="34.5546875" style="594" bestFit="1" customWidth="1"/>
    <col min="12803" max="12803" width="16.5546875" style="594" customWidth="1"/>
    <col min="12804" max="12804" width="18" style="594" bestFit="1" customWidth="1"/>
    <col min="12805" max="13056" width="9.33203125" style="594"/>
    <col min="13057" max="13057" width="4.44140625" style="594" customWidth="1"/>
    <col min="13058" max="13058" width="34.5546875" style="594" bestFit="1" customWidth="1"/>
    <col min="13059" max="13059" width="16.5546875" style="594" customWidth="1"/>
    <col min="13060" max="13060" width="18" style="594" bestFit="1" customWidth="1"/>
    <col min="13061" max="13312" width="9.33203125" style="594"/>
    <col min="13313" max="13313" width="4.44140625" style="594" customWidth="1"/>
    <col min="13314" max="13314" width="34.5546875" style="594" bestFit="1" customWidth="1"/>
    <col min="13315" max="13315" width="16.5546875" style="594" customWidth="1"/>
    <col min="13316" max="13316" width="18" style="594" bestFit="1" customWidth="1"/>
    <col min="13317" max="13568" width="9.33203125" style="594"/>
    <col min="13569" max="13569" width="4.44140625" style="594" customWidth="1"/>
    <col min="13570" max="13570" width="34.5546875" style="594" bestFit="1" customWidth="1"/>
    <col min="13571" max="13571" width="16.5546875" style="594" customWidth="1"/>
    <col min="13572" max="13572" width="18" style="594" bestFit="1" customWidth="1"/>
    <col min="13573" max="13824" width="9.33203125" style="594"/>
    <col min="13825" max="13825" width="4.44140625" style="594" customWidth="1"/>
    <col min="13826" max="13826" width="34.5546875" style="594" bestFit="1" customWidth="1"/>
    <col min="13827" max="13827" width="16.5546875" style="594" customWidth="1"/>
    <col min="13828" max="13828" width="18" style="594" bestFit="1" customWidth="1"/>
    <col min="13829" max="14080" width="9.33203125" style="594"/>
    <col min="14081" max="14081" width="4.44140625" style="594" customWidth="1"/>
    <col min="14082" max="14082" width="34.5546875" style="594" bestFit="1" customWidth="1"/>
    <col min="14083" max="14083" width="16.5546875" style="594" customWidth="1"/>
    <col min="14084" max="14084" width="18" style="594" bestFit="1" customWidth="1"/>
    <col min="14085" max="14336" width="9.33203125" style="594"/>
    <col min="14337" max="14337" width="4.44140625" style="594" customWidth="1"/>
    <col min="14338" max="14338" width="34.5546875" style="594" bestFit="1" customWidth="1"/>
    <col min="14339" max="14339" width="16.5546875" style="594" customWidth="1"/>
    <col min="14340" max="14340" width="18" style="594" bestFit="1" customWidth="1"/>
    <col min="14341" max="14592" width="9.33203125" style="594"/>
    <col min="14593" max="14593" width="4.44140625" style="594" customWidth="1"/>
    <col min="14594" max="14594" width="34.5546875" style="594" bestFit="1" customWidth="1"/>
    <col min="14595" max="14595" width="16.5546875" style="594" customWidth="1"/>
    <col min="14596" max="14596" width="18" style="594" bestFit="1" customWidth="1"/>
    <col min="14597" max="14848" width="9.33203125" style="594"/>
    <col min="14849" max="14849" width="4.44140625" style="594" customWidth="1"/>
    <col min="14850" max="14850" width="34.5546875" style="594" bestFit="1" customWidth="1"/>
    <col min="14851" max="14851" width="16.5546875" style="594" customWidth="1"/>
    <col min="14852" max="14852" width="18" style="594" bestFit="1" customWidth="1"/>
    <col min="14853" max="15104" width="9.33203125" style="594"/>
    <col min="15105" max="15105" width="4.44140625" style="594" customWidth="1"/>
    <col min="15106" max="15106" width="34.5546875" style="594" bestFit="1" customWidth="1"/>
    <col min="15107" max="15107" width="16.5546875" style="594" customWidth="1"/>
    <col min="15108" max="15108" width="18" style="594" bestFit="1" customWidth="1"/>
    <col min="15109" max="15360" width="9.33203125" style="594"/>
    <col min="15361" max="15361" width="4.44140625" style="594" customWidth="1"/>
    <col min="15362" max="15362" width="34.5546875" style="594" bestFit="1" customWidth="1"/>
    <col min="15363" max="15363" width="16.5546875" style="594" customWidth="1"/>
    <col min="15364" max="15364" width="18" style="594" bestFit="1" customWidth="1"/>
    <col min="15365" max="15616" width="9.33203125" style="594"/>
    <col min="15617" max="15617" width="4.44140625" style="594" customWidth="1"/>
    <col min="15618" max="15618" width="34.5546875" style="594" bestFit="1" customWidth="1"/>
    <col min="15619" max="15619" width="16.5546875" style="594" customWidth="1"/>
    <col min="15620" max="15620" width="18" style="594" bestFit="1" customWidth="1"/>
    <col min="15621" max="15872" width="9.33203125" style="594"/>
    <col min="15873" max="15873" width="4.44140625" style="594" customWidth="1"/>
    <col min="15874" max="15874" width="34.5546875" style="594" bestFit="1" customWidth="1"/>
    <col min="15875" max="15875" width="16.5546875" style="594" customWidth="1"/>
    <col min="15876" max="15876" width="18" style="594" bestFit="1" customWidth="1"/>
    <col min="15877" max="16128" width="9.33203125" style="594"/>
    <col min="16129" max="16129" width="4.44140625" style="594" customWidth="1"/>
    <col min="16130" max="16130" width="34.5546875" style="594" bestFit="1" customWidth="1"/>
    <col min="16131" max="16131" width="16.5546875" style="594" customWidth="1"/>
    <col min="16132" max="16132" width="18" style="594" bestFit="1" customWidth="1"/>
    <col min="16133" max="16384" width="9.33203125" style="594"/>
  </cols>
  <sheetData>
    <row r="1" spans="1:4" x14ac:dyDescent="0.25">
      <c r="A1" s="920" t="s">
        <v>542</v>
      </c>
      <c r="B1" s="593"/>
      <c r="C1" s="922" t="s">
        <v>1325</v>
      </c>
      <c r="D1" s="923"/>
    </row>
    <row r="2" spans="1:4" ht="39.6" x14ac:dyDescent="0.25">
      <c r="A2" s="921"/>
      <c r="B2" s="595" t="s">
        <v>1313</v>
      </c>
      <c r="C2" s="596" t="s">
        <v>1314</v>
      </c>
      <c r="D2" s="597" t="s">
        <v>1315</v>
      </c>
    </row>
    <row r="3" spans="1:4" ht="15.75" customHeight="1" x14ac:dyDescent="0.25">
      <c r="A3" s="598">
        <v>1</v>
      </c>
      <c r="B3" s="599" t="s">
        <v>371</v>
      </c>
      <c r="C3" s="665">
        <v>12</v>
      </c>
      <c r="D3" s="666">
        <v>12</v>
      </c>
    </row>
    <row r="4" spans="1:4" ht="15.75" customHeight="1" x14ac:dyDescent="0.25">
      <c r="A4" s="598"/>
      <c r="B4" s="600" t="s">
        <v>1326</v>
      </c>
      <c r="C4" s="600">
        <v>2</v>
      </c>
      <c r="D4" s="601">
        <v>2</v>
      </c>
    </row>
    <row r="5" spans="1:4" ht="15.75" customHeight="1" x14ac:dyDescent="0.25">
      <c r="A5" s="598"/>
      <c r="B5" s="600" t="s">
        <v>1327</v>
      </c>
      <c r="C5" s="600">
        <v>5</v>
      </c>
      <c r="D5" s="601">
        <v>5</v>
      </c>
    </row>
    <row r="6" spans="1:4" ht="15.75" customHeight="1" x14ac:dyDescent="0.25">
      <c r="A6" s="598"/>
      <c r="B6" s="600" t="s">
        <v>1328</v>
      </c>
      <c r="C6" s="600">
        <v>1</v>
      </c>
      <c r="D6" s="601">
        <v>1</v>
      </c>
    </row>
    <row r="7" spans="1:4" ht="15.75" customHeight="1" x14ac:dyDescent="0.25">
      <c r="A7" s="598"/>
      <c r="B7" s="600" t="s">
        <v>1329</v>
      </c>
      <c r="C7" s="600">
        <v>1</v>
      </c>
      <c r="D7" s="601">
        <v>1</v>
      </c>
    </row>
    <row r="8" spans="1:4" ht="15.75" customHeight="1" x14ac:dyDescent="0.25">
      <c r="A8" s="598"/>
      <c r="B8" s="600" t="s">
        <v>1330</v>
      </c>
      <c r="C8" s="600">
        <v>3</v>
      </c>
      <c r="D8" s="601">
        <v>3</v>
      </c>
    </row>
    <row r="9" spans="1:4" ht="15.75" customHeight="1" x14ac:dyDescent="0.25">
      <c r="A9" s="598"/>
      <c r="B9" s="599"/>
      <c r="C9" s="600"/>
      <c r="D9" s="601"/>
    </row>
    <row r="10" spans="1:4" ht="15.75" customHeight="1" x14ac:dyDescent="0.25">
      <c r="A10" s="598"/>
      <c r="B10" s="600"/>
      <c r="C10" s="600"/>
      <c r="D10" s="601"/>
    </row>
    <row r="11" spans="1:4" ht="15.75" customHeight="1" x14ac:dyDescent="0.25">
      <c r="A11" s="598"/>
      <c r="B11" s="600"/>
      <c r="C11" s="600"/>
      <c r="D11" s="601"/>
    </row>
    <row r="12" spans="1:4" ht="15.75" customHeight="1" x14ac:dyDescent="0.25">
      <c r="A12" s="598"/>
      <c r="B12" s="600"/>
      <c r="C12" s="600"/>
      <c r="D12" s="601"/>
    </row>
    <row r="13" spans="1:4" ht="15.75" customHeight="1" x14ac:dyDescent="0.25">
      <c r="A13" s="598"/>
      <c r="B13" s="600"/>
      <c r="C13" s="600"/>
      <c r="D13" s="601"/>
    </row>
    <row r="14" spans="1:4" ht="15.75" customHeight="1" x14ac:dyDescent="0.25">
      <c r="A14" s="598"/>
      <c r="B14" s="600"/>
      <c r="C14" s="600"/>
      <c r="D14" s="601"/>
    </row>
    <row r="15" spans="1:4" ht="15.75" customHeight="1" x14ac:dyDescent="0.25">
      <c r="A15" s="598"/>
      <c r="B15" s="600"/>
      <c r="C15" s="600"/>
      <c r="D15" s="601"/>
    </row>
    <row r="16" spans="1:4" ht="15.75" customHeight="1" x14ac:dyDescent="0.25">
      <c r="A16" s="598"/>
      <c r="B16" s="600"/>
      <c r="C16" s="600"/>
      <c r="D16" s="601"/>
    </row>
    <row r="17" spans="1:4" ht="15.75" customHeight="1" x14ac:dyDescent="0.25">
      <c r="A17" s="598"/>
      <c r="B17" s="600"/>
      <c r="C17" s="600"/>
      <c r="D17" s="601"/>
    </row>
    <row r="18" spans="1:4" ht="15.75" customHeight="1" x14ac:dyDescent="0.25">
      <c r="A18" s="598"/>
      <c r="B18" s="600"/>
      <c r="C18" s="600"/>
      <c r="D18" s="601"/>
    </row>
    <row r="19" spans="1:4" ht="15.75" customHeight="1" x14ac:dyDescent="0.25">
      <c r="A19" s="598"/>
      <c r="B19" s="600"/>
      <c r="C19" s="600"/>
      <c r="D19" s="601"/>
    </row>
    <row r="20" spans="1:4" ht="15.75" customHeight="1" x14ac:dyDescent="0.25">
      <c r="A20" s="598"/>
      <c r="B20" s="600"/>
      <c r="C20" s="600"/>
      <c r="D20" s="601"/>
    </row>
    <row r="21" spans="1:4" ht="15.75" customHeight="1" x14ac:dyDescent="0.25">
      <c r="A21" s="598"/>
      <c r="B21" s="600"/>
      <c r="C21" s="600"/>
      <c r="D21" s="601"/>
    </row>
    <row r="22" spans="1:4" ht="15.75" customHeight="1" x14ac:dyDescent="0.25">
      <c r="A22" s="598"/>
      <c r="B22" s="600"/>
      <c r="C22" s="600"/>
      <c r="D22" s="601"/>
    </row>
    <row r="23" spans="1:4" ht="15.75" customHeight="1" x14ac:dyDescent="0.25">
      <c r="A23" s="598"/>
      <c r="B23" s="600"/>
      <c r="C23" s="600"/>
      <c r="D23" s="601"/>
    </row>
    <row r="24" spans="1:4" ht="15.75" customHeight="1" x14ac:dyDescent="0.25">
      <c r="A24" s="598"/>
      <c r="B24" s="600"/>
      <c r="C24" s="600"/>
      <c r="D24" s="601"/>
    </row>
    <row r="25" spans="1:4" ht="15.75" customHeight="1" x14ac:dyDescent="0.25">
      <c r="A25" s="598"/>
      <c r="B25" s="600"/>
      <c r="C25" s="600"/>
      <c r="D25" s="601"/>
    </row>
    <row r="26" spans="1:4" ht="15.75" customHeight="1" x14ac:dyDescent="0.25">
      <c r="A26" s="598"/>
      <c r="B26" s="600"/>
      <c r="C26" s="600"/>
      <c r="D26" s="601"/>
    </row>
    <row r="27" spans="1:4" ht="15.75" customHeight="1" x14ac:dyDescent="0.25">
      <c r="A27" s="598"/>
      <c r="B27" s="600"/>
      <c r="C27" s="600"/>
      <c r="D27" s="601"/>
    </row>
    <row r="28" spans="1:4" ht="15.75" customHeight="1" x14ac:dyDescent="0.25">
      <c r="A28" s="598"/>
      <c r="B28" s="600"/>
      <c r="C28" s="600"/>
      <c r="D28" s="601"/>
    </row>
    <row r="29" spans="1:4" ht="15.75" customHeight="1" x14ac:dyDescent="0.25">
      <c r="A29" s="598"/>
      <c r="B29" s="600"/>
      <c r="C29" s="600"/>
      <c r="D29" s="601"/>
    </row>
    <row r="30" spans="1:4" ht="15.75" customHeight="1" x14ac:dyDescent="0.25">
      <c r="A30" s="598"/>
      <c r="B30" s="600"/>
      <c r="C30" s="600"/>
      <c r="D30" s="601"/>
    </row>
    <row r="31" spans="1:4" ht="15.75" customHeight="1" x14ac:dyDescent="0.25">
      <c r="A31" s="598"/>
      <c r="B31" s="600"/>
      <c r="C31" s="600"/>
      <c r="D31" s="601"/>
    </row>
    <row r="32" spans="1:4" ht="15.75" customHeight="1" x14ac:dyDescent="0.25">
      <c r="A32" s="598"/>
      <c r="B32" s="600"/>
      <c r="C32" s="600"/>
      <c r="D32" s="601"/>
    </row>
    <row r="33" spans="1:4" ht="15.75" customHeight="1" x14ac:dyDescent="0.25">
      <c r="A33" s="598"/>
      <c r="B33" s="600"/>
      <c r="C33" s="600"/>
      <c r="D33" s="601"/>
    </row>
    <row r="34" spans="1:4" ht="15.75" customHeight="1" x14ac:dyDescent="0.25">
      <c r="A34" s="598"/>
      <c r="B34" s="600"/>
      <c r="C34" s="600"/>
      <c r="D34" s="601"/>
    </row>
    <row r="35" spans="1:4" ht="15.75" customHeight="1" x14ac:dyDescent="0.25">
      <c r="A35" s="598"/>
      <c r="B35" s="600"/>
      <c r="C35" s="600"/>
      <c r="D35" s="601"/>
    </row>
    <row r="36" spans="1:4" s="605" customFormat="1" ht="15.75" customHeight="1" thickBot="1" x14ac:dyDescent="0.3">
      <c r="A36" s="602"/>
      <c r="B36" s="603" t="s">
        <v>248</v>
      </c>
      <c r="C36" s="603">
        <f>SUM(C3:C35)</f>
        <v>24</v>
      </c>
      <c r="D36" s="604">
        <f>SUM(D3:D35)</f>
        <v>24</v>
      </c>
    </row>
    <row r="37" spans="1:4" s="605" customFormat="1" ht="15.75" customHeight="1" x14ac:dyDescent="0.25">
      <c r="A37" s="606"/>
      <c r="B37" s="606"/>
      <c r="C37" s="606"/>
      <c r="D37" s="606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10. melléklet&amp;"Times New Roman CE,Normál"&amp;10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27"/>
  <sheetViews>
    <sheetView tabSelected="1" view="pageBreakPreview" zoomScale="60" zoomScaleNormal="100" workbookViewId="0">
      <selection activeCell="AD9" sqref="AD9:AS9"/>
    </sheetView>
  </sheetViews>
  <sheetFormatPr defaultRowHeight="13.2" x14ac:dyDescent="0.25"/>
  <cols>
    <col min="1" max="1" width="2.44140625" style="696" customWidth="1"/>
    <col min="2" max="2" width="2.109375" style="696" customWidth="1"/>
    <col min="3" max="42" width="2.6640625" style="693" customWidth="1"/>
    <col min="43" max="43" width="3.44140625" style="693" customWidth="1"/>
    <col min="44" max="44" width="3.33203125" style="693" customWidth="1"/>
    <col min="45" max="52" width="2.6640625" style="693" customWidth="1"/>
    <col min="53" max="53" width="5.88671875" style="693" customWidth="1"/>
    <col min="54" max="56" width="2.6640625" style="693" customWidth="1"/>
    <col min="57" max="57" width="4.44140625" style="693" customWidth="1"/>
    <col min="58" max="256" width="9.109375" style="693"/>
    <col min="257" max="257" width="2.44140625" style="693" customWidth="1"/>
    <col min="258" max="258" width="2.109375" style="693" customWidth="1"/>
    <col min="259" max="298" width="2.6640625" style="693" customWidth="1"/>
    <col min="299" max="299" width="3.44140625" style="693" customWidth="1"/>
    <col min="300" max="300" width="3.33203125" style="693" customWidth="1"/>
    <col min="301" max="308" width="2.6640625" style="693" customWidth="1"/>
    <col min="309" max="309" width="5.88671875" style="693" customWidth="1"/>
    <col min="310" max="312" width="2.6640625" style="693" customWidth="1"/>
    <col min="313" max="313" width="4.44140625" style="693" customWidth="1"/>
    <col min="314" max="512" width="9.109375" style="693"/>
    <col min="513" max="513" width="2.44140625" style="693" customWidth="1"/>
    <col min="514" max="514" width="2.109375" style="693" customWidth="1"/>
    <col min="515" max="554" width="2.6640625" style="693" customWidth="1"/>
    <col min="555" max="555" width="3.44140625" style="693" customWidth="1"/>
    <col min="556" max="556" width="3.33203125" style="693" customWidth="1"/>
    <col min="557" max="564" width="2.6640625" style="693" customWidth="1"/>
    <col min="565" max="565" width="5.88671875" style="693" customWidth="1"/>
    <col min="566" max="568" width="2.6640625" style="693" customWidth="1"/>
    <col min="569" max="569" width="4.44140625" style="693" customWidth="1"/>
    <col min="570" max="768" width="9.109375" style="693"/>
    <col min="769" max="769" width="2.44140625" style="693" customWidth="1"/>
    <col min="770" max="770" width="2.109375" style="693" customWidth="1"/>
    <col min="771" max="810" width="2.6640625" style="693" customWidth="1"/>
    <col min="811" max="811" width="3.44140625" style="693" customWidth="1"/>
    <col min="812" max="812" width="3.33203125" style="693" customWidth="1"/>
    <col min="813" max="820" width="2.6640625" style="693" customWidth="1"/>
    <col min="821" max="821" width="5.88671875" style="693" customWidth="1"/>
    <col min="822" max="824" width="2.6640625" style="693" customWidth="1"/>
    <col min="825" max="825" width="4.44140625" style="693" customWidth="1"/>
    <col min="826" max="1024" width="9.109375" style="693"/>
    <col min="1025" max="1025" width="2.44140625" style="693" customWidth="1"/>
    <col min="1026" max="1026" width="2.109375" style="693" customWidth="1"/>
    <col min="1027" max="1066" width="2.6640625" style="693" customWidth="1"/>
    <col min="1067" max="1067" width="3.44140625" style="693" customWidth="1"/>
    <col min="1068" max="1068" width="3.33203125" style="693" customWidth="1"/>
    <col min="1069" max="1076" width="2.6640625" style="693" customWidth="1"/>
    <col min="1077" max="1077" width="5.88671875" style="693" customWidth="1"/>
    <col min="1078" max="1080" width="2.6640625" style="693" customWidth="1"/>
    <col min="1081" max="1081" width="4.44140625" style="693" customWidth="1"/>
    <col min="1082" max="1280" width="9.109375" style="693"/>
    <col min="1281" max="1281" width="2.44140625" style="693" customWidth="1"/>
    <col min="1282" max="1282" width="2.109375" style="693" customWidth="1"/>
    <col min="1283" max="1322" width="2.6640625" style="693" customWidth="1"/>
    <col min="1323" max="1323" width="3.44140625" style="693" customWidth="1"/>
    <col min="1324" max="1324" width="3.33203125" style="693" customWidth="1"/>
    <col min="1325" max="1332" width="2.6640625" style="693" customWidth="1"/>
    <col min="1333" max="1333" width="5.88671875" style="693" customWidth="1"/>
    <col min="1334" max="1336" width="2.6640625" style="693" customWidth="1"/>
    <col min="1337" max="1337" width="4.44140625" style="693" customWidth="1"/>
    <col min="1338" max="1536" width="9.109375" style="693"/>
    <col min="1537" max="1537" width="2.44140625" style="693" customWidth="1"/>
    <col min="1538" max="1538" width="2.109375" style="693" customWidth="1"/>
    <col min="1539" max="1578" width="2.6640625" style="693" customWidth="1"/>
    <col min="1579" max="1579" width="3.44140625" style="693" customWidth="1"/>
    <col min="1580" max="1580" width="3.33203125" style="693" customWidth="1"/>
    <col min="1581" max="1588" width="2.6640625" style="693" customWidth="1"/>
    <col min="1589" max="1589" width="5.88671875" style="693" customWidth="1"/>
    <col min="1590" max="1592" width="2.6640625" style="693" customWidth="1"/>
    <col min="1593" max="1593" width="4.44140625" style="693" customWidth="1"/>
    <col min="1594" max="1792" width="9.109375" style="693"/>
    <col min="1793" max="1793" width="2.44140625" style="693" customWidth="1"/>
    <col min="1794" max="1794" width="2.109375" style="693" customWidth="1"/>
    <col min="1795" max="1834" width="2.6640625" style="693" customWidth="1"/>
    <col min="1835" max="1835" width="3.44140625" style="693" customWidth="1"/>
    <col min="1836" max="1836" width="3.33203125" style="693" customWidth="1"/>
    <col min="1837" max="1844" width="2.6640625" style="693" customWidth="1"/>
    <col min="1845" max="1845" width="5.88671875" style="693" customWidth="1"/>
    <col min="1846" max="1848" width="2.6640625" style="693" customWidth="1"/>
    <col min="1849" max="1849" width="4.44140625" style="693" customWidth="1"/>
    <col min="1850" max="2048" width="9.109375" style="693"/>
    <col min="2049" max="2049" width="2.44140625" style="693" customWidth="1"/>
    <col min="2050" max="2050" width="2.109375" style="693" customWidth="1"/>
    <col min="2051" max="2090" width="2.6640625" style="693" customWidth="1"/>
    <col min="2091" max="2091" width="3.44140625" style="693" customWidth="1"/>
    <col min="2092" max="2092" width="3.33203125" style="693" customWidth="1"/>
    <col min="2093" max="2100" width="2.6640625" style="693" customWidth="1"/>
    <col min="2101" max="2101" width="5.88671875" style="693" customWidth="1"/>
    <col min="2102" max="2104" width="2.6640625" style="693" customWidth="1"/>
    <col min="2105" max="2105" width="4.44140625" style="693" customWidth="1"/>
    <col min="2106" max="2304" width="9.109375" style="693"/>
    <col min="2305" max="2305" width="2.44140625" style="693" customWidth="1"/>
    <col min="2306" max="2306" width="2.109375" style="693" customWidth="1"/>
    <col min="2307" max="2346" width="2.6640625" style="693" customWidth="1"/>
    <col min="2347" max="2347" width="3.44140625" style="693" customWidth="1"/>
    <col min="2348" max="2348" width="3.33203125" style="693" customWidth="1"/>
    <col min="2349" max="2356" width="2.6640625" style="693" customWidth="1"/>
    <col min="2357" max="2357" width="5.88671875" style="693" customWidth="1"/>
    <col min="2358" max="2360" width="2.6640625" style="693" customWidth="1"/>
    <col min="2361" max="2361" width="4.44140625" style="693" customWidth="1"/>
    <col min="2362" max="2560" width="9.109375" style="693"/>
    <col min="2561" max="2561" width="2.44140625" style="693" customWidth="1"/>
    <col min="2562" max="2562" width="2.109375" style="693" customWidth="1"/>
    <col min="2563" max="2602" width="2.6640625" style="693" customWidth="1"/>
    <col min="2603" max="2603" width="3.44140625" style="693" customWidth="1"/>
    <col min="2604" max="2604" width="3.33203125" style="693" customWidth="1"/>
    <col min="2605" max="2612" width="2.6640625" style="693" customWidth="1"/>
    <col min="2613" max="2613" width="5.88671875" style="693" customWidth="1"/>
    <col min="2614" max="2616" width="2.6640625" style="693" customWidth="1"/>
    <col min="2617" max="2617" width="4.44140625" style="693" customWidth="1"/>
    <col min="2618" max="2816" width="9.109375" style="693"/>
    <col min="2817" max="2817" width="2.44140625" style="693" customWidth="1"/>
    <col min="2818" max="2818" width="2.109375" style="693" customWidth="1"/>
    <col min="2819" max="2858" width="2.6640625" style="693" customWidth="1"/>
    <col min="2859" max="2859" width="3.44140625" style="693" customWidth="1"/>
    <col min="2860" max="2860" width="3.33203125" style="693" customWidth="1"/>
    <col min="2861" max="2868" width="2.6640625" style="693" customWidth="1"/>
    <col min="2869" max="2869" width="5.88671875" style="693" customWidth="1"/>
    <col min="2870" max="2872" width="2.6640625" style="693" customWidth="1"/>
    <col min="2873" max="2873" width="4.44140625" style="693" customWidth="1"/>
    <col min="2874" max="3072" width="9.109375" style="693"/>
    <col min="3073" max="3073" width="2.44140625" style="693" customWidth="1"/>
    <col min="3074" max="3074" width="2.109375" style="693" customWidth="1"/>
    <col min="3075" max="3114" width="2.6640625" style="693" customWidth="1"/>
    <col min="3115" max="3115" width="3.44140625" style="693" customWidth="1"/>
    <col min="3116" max="3116" width="3.33203125" style="693" customWidth="1"/>
    <col min="3117" max="3124" width="2.6640625" style="693" customWidth="1"/>
    <col min="3125" max="3125" width="5.88671875" style="693" customWidth="1"/>
    <col min="3126" max="3128" width="2.6640625" style="693" customWidth="1"/>
    <col min="3129" max="3129" width="4.44140625" style="693" customWidth="1"/>
    <col min="3130" max="3328" width="9.109375" style="693"/>
    <col min="3329" max="3329" width="2.44140625" style="693" customWidth="1"/>
    <col min="3330" max="3330" width="2.109375" style="693" customWidth="1"/>
    <col min="3331" max="3370" width="2.6640625" style="693" customWidth="1"/>
    <col min="3371" max="3371" width="3.44140625" style="693" customWidth="1"/>
    <col min="3372" max="3372" width="3.33203125" style="693" customWidth="1"/>
    <col min="3373" max="3380" width="2.6640625" style="693" customWidth="1"/>
    <col min="3381" max="3381" width="5.88671875" style="693" customWidth="1"/>
    <col min="3382" max="3384" width="2.6640625" style="693" customWidth="1"/>
    <col min="3385" max="3385" width="4.44140625" style="693" customWidth="1"/>
    <col min="3386" max="3584" width="9.109375" style="693"/>
    <col min="3585" max="3585" width="2.44140625" style="693" customWidth="1"/>
    <col min="3586" max="3586" width="2.109375" style="693" customWidth="1"/>
    <col min="3587" max="3626" width="2.6640625" style="693" customWidth="1"/>
    <col min="3627" max="3627" width="3.44140625" style="693" customWidth="1"/>
    <col min="3628" max="3628" width="3.33203125" style="693" customWidth="1"/>
    <col min="3629" max="3636" width="2.6640625" style="693" customWidth="1"/>
    <col min="3637" max="3637" width="5.88671875" style="693" customWidth="1"/>
    <col min="3638" max="3640" width="2.6640625" style="693" customWidth="1"/>
    <col min="3641" max="3641" width="4.44140625" style="693" customWidth="1"/>
    <col min="3642" max="3840" width="9.109375" style="693"/>
    <col min="3841" max="3841" width="2.44140625" style="693" customWidth="1"/>
    <col min="3842" max="3842" width="2.109375" style="693" customWidth="1"/>
    <col min="3843" max="3882" width="2.6640625" style="693" customWidth="1"/>
    <col min="3883" max="3883" width="3.44140625" style="693" customWidth="1"/>
    <col min="3884" max="3884" width="3.33203125" style="693" customWidth="1"/>
    <col min="3885" max="3892" width="2.6640625" style="693" customWidth="1"/>
    <col min="3893" max="3893" width="5.88671875" style="693" customWidth="1"/>
    <col min="3894" max="3896" width="2.6640625" style="693" customWidth="1"/>
    <col min="3897" max="3897" width="4.44140625" style="693" customWidth="1"/>
    <col min="3898" max="4096" width="9.109375" style="693"/>
    <col min="4097" max="4097" width="2.44140625" style="693" customWidth="1"/>
    <col min="4098" max="4098" width="2.109375" style="693" customWidth="1"/>
    <col min="4099" max="4138" width="2.6640625" style="693" customWidth="1"/>
    <col min="4139" max="4139" width="3.44140625" style="693" customWidth="1"/>
    <col min="4140" max="4140" width="3.33203125" style="693" customWidth="1"/>
    <col min="4141" max="4148" width="2.6640625" style="693" customWidth="1"/>
    <col min="4149" max="4149" width="5.88671875" style="693" customWidth="1"/>
    <col min="4150" max="4152" width="2.6640625" style="693" customWidth="1"/>
    <col min="4153" max="4153" width="4.44140625" style="693" customWidth="1"/>
    <col min="4154" max="4352" width="9.109375" style="693"/>
    <col min="4353" max="4353" width="2.44140625" style="693" customWidth="1"/>
    <col min="4354" max="4354" width="2.109375" style="693" customWidth="1"/>
    <col min="4355" max="4394" width="2.6640625" style="693" customWidth="1"/>
    <col min="4395" max="4395" width="3.44140625" style="693" customWidth="1"/>
    <col min="4396" max="4396" width="3.33203125" style="693" customWidth="1"/>
    <col min="4397" max="4404" width="2.6640625" style="693" customWidth="1"/>
    <col min="4405" max="4405" width="5.88671875" style="693" customWidth="1"/>
    <col min="4406" max="4408" width="2.6640625" style="693" customWidth="1"/>
    <col min="4409" max="4409" width="4.44140625" style="693" customWidth="1"/>
    <col min="4410" max="4608" width="9.109375" style="693"/>
    <col min="4609" max="4609" width="2.44140625" style="693" customWidth="1"/>
    <col min="4610" max="4610" width="2.109375" style="693" customWidth="1"/>
    <col min="4611" max="4650" width="2.6640625" style="693" customWidth="1"/>
    <col min="4651" max="4651" width="3.44140625" style="693" customWidth="1"/>
    <col min="4652" max="4652" width="3.33203125" style="693" customWidth="1"/>
    <col min="4653" max="4660" width="2.6640625" style="693" customWidth="1"/>
    <col min="4661" max="4661" width="5.88671875" style="693" customWidth="1"/>
    <col min="4662" max="4664" width="2.6640625" style="693" customWidth="1"/>
    <col min="4665" max="4665" width="4.44140625" style="693" customWidth="1"/>
    <col min="4666" max="4864" width="9.109375" style="693"/>
    <col min="4865" max="4865" width="2.44140625" style="693" customWidth="1"/>
    <col min="4866" max="4866" width="2.109375" style="693" customWidth="1"/>
    <col min="4867" max="4906" width="2.6640625" style="693" customWidth="1"/>
    <col min="4907" max="4907" width="3.44140625" style="693" customWidth="1"/>
    <col min="4908" max="4908" width="3.33203125" style="693" customWidth="1"/>
    <col min="4909" max="4916" width="2.6640625" style="693" customWidth="1"/>
    <col min="4917" max="4917" width="5.88671875" style="693" customWidth="1"/>
    <col min="4918" max="4920" width="2.6640625" style="693" customWidth="1"/>
    <col min="4921" max="4921" width="4.44140625" style="693" customWidth="1"/>
    <col min="4922" max="5120" width="9.109375" style="693"/>
    <col min="5121" max="5121" width="2.44140625" style="693" customWidth="1"/>
    <col min="5122" max="5122" width="2.109375" style="693" customWidth="1"/>
    <col min="5123" max="5162" width="2.6640625" style="693" customWidth="1"/>
    <col min="5163" max="5163" width="3.44140625" style="693" customWidth="1"/>
    <col min="5164" max="5164" width="3.33203125" style="693" customWidth="1"/>
    <col min="5165" max="5172" width="2.6640625" style="693" customWidth="1"/>
    <col min="5173" max="5173" width="5.88671875" style="693" customWidth="1"/>
    <col min="5174" max="5176" width="2.6640625" style="693" customWidth="1"/>
    <col min="5177" max="5177" width="4.44140625" style="693" customWidth="1"/>
    <col min="5178" max="5376" width="9.109375" style="693"/>
    <col min="5377" max="5377" width="2.44140625" style="693" customWidth="1"/>
    <col min="5378" max="5378" width="2.109375" style="693" customWidth="1"/>
    <col min="5379" max="5418" width="2.6640625" style="693" customWidth="1"/>
    <col min="5419" max="5419" width="3.44140625" style="693" customWidth="1"/>
    <col min="5420" max="5420" width="3.33203125" style="693" customWidth="1"/>
    <col min="5421" max="5428" width="2.6640625" style="693" customWidth="1"/>
    <col min="5429" max="5429" width="5.88671875" style="693" customWidth="1"/>
    <col min="5430" max="5432" width="2.6640625" style="693" customWidth="1"/>
    <col min="5433" max="5433" width="4.44140625" style="693" customWidth="1"/>
    <col min="5434" max="5632" width="9.109375" style="693"/>
    <col min="5633" max="5633" width="2.44140625" style="693" customWidth="1"/>
    <col min="5634" max="5634" width="2.109375" style="693" customWidth="1"/>
    <col min="5635" max="5674" width="2.6640625" style="693" customWidth="1"/>
    <col min="5675" max="5675" width="3.44140625" style="693" customWidth="1"/>
    <col min="5676" max="5676" width="3.33203125" style="693" customWidth="1"/>
    <col min="5677" max="5684" width="2.6640625" style="693" customWidth="1"/>
    <col min="5685" max="5685" width="5.88671875" style="693" customWidth="1"/>
    <col min="5686" max="5688" width="2.6640625" style="693" customWidth="1"/>
    <col min="5689" max="5689" width="4.44140625" style="693" customWidth="1"/>
    <col min="5690" max="5888" width="9.109375" style="693"/>
    <col min="5889" max="5889" width="2.44140625" style="693" customWidth="1"/>
    <col min="5890" max="5890" width="2.109375" style="693" customWidth="1"/>
    <col min="5891" max="5930" width="2.6640625" style="693" customWidth="1"/>
    <col min="5931" max="5931" width="3.44140625" style="693" customWidth="1"/>
    <col min="5932" max="5932" width="3.33203125" style="693" customWidth="1"/>
    <col min="5933" max="5940" width="2.6640625" style="693" customWidth="1"/>
    <col min="5941" max="5941" width="5.88671875" style="693" customWidth="1"/>
    <col min="5942" max="5944" width="2.6640625" style="693" customWidth="1"/>
    <col min="5945" max="5945" width="4.44140625" style="693" customWidth="1"/>
    <col min="5946" max="6144" width="9.109375" style="693"/>
    <col min="6145" max="6145" width="2.44140625" style="693" customWidth="1"/>
    <col min="6146" max="6146" width="2.109375" style="693" customWidth="1"/>
    <col min="6147" max="6186" width="2.6640625" style="693" customWidth="1"/>
    <col min="6187" max="6187" width="3.44140625" style="693" customWidth="1"/>
    <col min="6188" max="6188" width="3.33203125" style="693" customWidth="1"/>
    <col min="6189" max="6196" width="2.6640625" style="693" customWidth="1"/>
    <col min="6197" max="6197" width="5.88671875" style="693" customWidth="1"/>
    <col min="6198" max="6200" width="2.6640625" style="693" customWidth="1"/>
    <col min="6201" max="6201" width="4.44140625" style="693" customWidth="1"/>
    <col min="6202" max="6400" width="9.109375" style="693"/>
    <col min="6401" max="6401" width="2.44140625" style="693" customWidth="1"/>
    <col min="6402" max="6402" width="2.109375" style="693" customWidth="1"/>
    <col min="6403" max="6442" width="2.6640625" style="693" customWidth="1"/>
    <col min="6443" max="6443" width="3.44140625" style="693" customWidth="1"/>
    <col min="6444" max="6444" width="3.33203125" style="693" customWidth="1"/>
    <col min="6445" max="6452" width="2.6640625" style="693" customWidth="1"/>
    <col min="6453" max="6453" width="5.88671875" style="693" customWidth="1"/>
    <col min="6454" max="6456" width="2.6640625" style="693" customWidth="1"/>
    <col min="6457" max="6457" width="4.44140625" style="693" customWidth="1"/>
    <col min="6458" max="6656" width="9.109375" style="693"/>
    <col min="6657" max="6657" width="2.44140625" style="693" customWidth="1"/>
    <col min="6658" max="6658" width="2.109375" style="693" customWidth="1"/>
    <col min="6659" max="6698" width="2.6640625" style="693" customWidth="1"/>
    <col min="6699" max="6699" width="3.44140625" style="693" customWidth="1"/>
    <col min="6700" max="6700" width="3.33203125" style="693" customWidth="1"/>
    <col min="6701" max="6708" width="2.6640625" style="693" customWidth="1"/>
    <col min="6709" max="6709" width="5.88671875" style="693" customWidth="1"/>
    <col min="6710" max="6712" width="2.6640625" style="693" customWidth="1"/>
    <col min="6713" max="6713" width="4.44140625" style="693" customWidth="1"/>
    <col min="6714" max="6912" width="9.109375" style="693"/>
    <col min="6913" max="6913" width="2.44140625" style="693" customWidth="1"/>
    <col min="6914" max="6914" width="2.109375" style="693" customWidth="1"/>
    <col min="6915" max="6954" width="2.6640625" style="693" customWidth="1"/>
    <col min="6955" max="6955" width="3.44140625" style="693" customWidth="1"/>
    <col min="6956" max="6956" width="3.33203125" style="693" customWidth="1"/>
    <col min="6957" max="6964" width="2.6640625" style="693" customWidth="1"/>
    <col min="6965" max="6965" width="5.88671875" style="693" customWidth="1"/>
    <col min="6966" max="6968" width="2.6640625" style="693" customWidth="1"/>
    <col min="6969" max="6969" width="4.44140625" style="693" customWidth="1"/>
    <col min="6970" max="7168" width="9.109375" style="693"/>
    <col min="7169" max="7169" width="2.44140625" style="693" customWidth="1"/>
    <col min="7170" max="7170" width="2.109375" style="693" customWidth="1"/>
    <col min="7171" max="7210" width="2.6640625" style="693" customWidth="1"/>
    <col min="7211" max="7211" width="3.44140625" style="693" customWidth="1"/>
    <col min="7212" max="7212" width="3.33203125" style="693" customWidth="1"/>
    <col min="7213" max="7220" width="2.6640625" style="693" customWidth="1"/>
    <col min="7221" max="7221" width="5.88671875" style="693" customWidth="1"/>
    <col min="7222" max="7224" width="2.6640625" style="693" customWidth="1"/>
    <col min="7225" max="7225" width="4.44140625" style="693" customWidth="1"/>
    <col min="7226" max="7424" width="9.109375" style="693"/>
    <col min="7425" max="7425" width="2.44140625" style="693" customWidth="1"/>
    <col min="7426" max="7426" width="2.109375" style="693" customWidth="1"/>
    <col min="7427" max="7466" width="2.6640625" style="693" customWidth="1"/>
    <col min="7467" max="7467" width="3.44140625" style="693" customWidth="1"/>
    <col min="7468" max="7468" width="3.33203125" style="693" customWidth="1"/>
    <col min="7469" max="7476" width="2.6640625" style="693" customWidth="1"/>
    <col min="7477" max="7477" width="5.88671875" style="693" customWidth="1"/>
    <col min="7478" max="7480" width="2.6640625" style="693" customWidth="1"/>
    <col min="7481" max="7481" width="4.44140625" style="693" customWidth="1"/>
    <col min="7482" max="7680" width="9.109375" style="693"/>
    <col min="7681" max="7681" width="2.44140625" style="693" customWidth="1"/>
    <col min="7682" max="7682" width="2.109375" style="693" customWidth="1"/>
    <col min="7683" max="7722" width="2.6640625" style="693" customWidth="1"/>
    <col min="7723" max="7723" width="3.44140625" style="693" customWidth="1"/>
    <col min="7724" max="7724" width="3.33203125" style="693" customWidth="1"/>
    <col min="7725" max="7732" width="2.6640625" style="693" customWidth="1"/>
    <col min="7733" max="7733" width="5.88671875" style="693" customWidth="1"/>
    <col min="7734" max="7736" width="2.6640625" style="693" customWidth="1"/>
    <col min="7737" max="7737" width="4.44140625" style="693" customWidth="1"/>
    <col min="7738" max="7936" width="9.109375" style="693"/>
    <col min="7937" max="7937" width="2.44140625" style="693" customWidth="1"/>
    <col min="7938" max="7938" width="2.109375" style="693" customWidth="1"/>
    <col min="7939" max="7978" width="2.6640625" style="693" customWidth="1"/>
    <col min="7979" max="7979" width="3.44140625" style="693" customWidth="1"/>
    <col min="7980" max="7980" width="3.33203125" style="693" customWidth="1"/>
    <col min="7981" max="7988" width="2.6640625" style="693" customWidth="1"/>
    <col min="7989" max="7989" width="5.88671875" style="693" customWidth="1"/>
    <col min="7990" max="7992" width="2.6640625" style="693" customWidth="1"/>
    <col min="7993" max="7993" width="4.44140625" style="693" customWidth="1"/>
    <col min="7994" max="8192" width="9.109375" style="693"/>
    <col min="8193" max="8193" width="2.44140625" style="693" customWidth="1"/>
    <col min="8194" max="8194" width="2.109375" style="693" customWidth="1"/>
    <col min="8195" max="8234" width="2.6640625" style="693" customWidth="1"/>
    <col min="8235" max="8235" width="3.44140625" style="693" customWidth="1"/>
    <col min="8236" max="8236" width="3.33203125" style="693" customWidth="1"/>
    <col min="8237" max="8244" width="2.6640625" style="693" customWidth="1"/>
    <col min="8245" max="8245" width="5.88671875" style="693" customWidth="1"/>
    <col min="8246" max="8248" width="2.6640625" style="693" customWidth="1"/>
    <col min="8249" max="8249" width="4.44140625" style="693" customWidth="1"/>
    <col min="8250" max="8448" width="9.109375" style="693"/>
    <col min="8449" max="8449" width="2.44140625" style="693" customWidth="1"/>
    <col min="8450" max="8450" width="2.109375" style="693" customWidth="1"/>
    <col min="8451" max="8490" width="2.6640625" style="693" customWidth="1"/>
    <col min="8491" max="8491" width="3.44140625" style="693" customWidth="1"/>
    <col min="8492" max="8492" width="3.33203125" style="693" customWidth="1"/>
    <col min="8493" max="8500" width="2.6640625" style="693" customWidth="1"/>
    <col min="8501" max="8501" width="5.88671875" style="693" customWidth="1"/>
    <col min="8502" max="8504" width="2.6640625" style="693" customWidth="1"/>
    <col min="8505" max="8505" width="4.44140625" style="693" customWidth="1"/>
    <col min="8506" max="8704" width="9.109375" style="693"/>
    <col min="8705" max="8705" width="2.44140625" style="693" customWidth="1"/>
    <col min="8706" max="8706" width="2.109375" style="693" customWidth="1"/>
    <col min="8707" max="8746" width="2.6640625" style="693" customWidth="1"/>
    <col min="8747" max="8747" width="3.44140625" style="693" customWidth="1"/>
    <col min="8748" max="8748" width="3.33203125" style="693" customWidth="1"/>
    <col min="8749" max="8756" width="2.6640625" style="693" customWidth="1"/>
    <col min="8757" max="8757" width="5.88671875" style="693" customWidth="1"/>
    <col min="8758" max="8760" width="2.6640625" style="693" customWidth="1"/>
    <col min="8761" max="8761" width="4.44140625" style="693" customWidth="1"/>
    <col min="8762" max="8960" width="9.109375" style="693"/>
    <col min="8961" max="8961" width="2.44140625" style="693" customWidth="1"/>
    <col min="8962" max="8962" width="2.109375" style="693" customWidth="1"/>
    <col min="8963" max="9002" width="2.6640625" style="693" customWidth="1"/>
    <col min="9003" max="9003" width="3.44140625" style="693" customWidth="1"/>
    <col min="9004" max="9004" width="3.33203125" style="693" customWidth="1"/>
    <col min="9005" max="9012" width="2.6640625" style="693" customWidth="1"/>
    <col min="9013" max="9013" width="5.88671875" style="693" customWidth="1"/>
    <col min="9014" max="9016" width="2.6640625" style="693" customWidth="1"/>
    <col min="9017" max="9017" width="4.44140625" style="693" customWidth="1"/>
    <col min="9018" max="9216" width="9.109375" style="693"/>
    <col min="9217" max="9217" width="2.44140625" style="693" customWidth="1"/>
    <col min="9218" max="9218" width="2.109375" style="693" customWidth="1"/>
    <col min="9219" max="9258" width="2.6640625" style="693" customWidth="1"/>
    <col min="9259" max="9259" width="3.44140625" style="693" customWidth="1"/>
    <col min="9260" max="9260" width="3.33203125" style="693" customWidth="1"/>
    <col min="9261" max="9268" width="2.6640625" style="693" customWidth="1"/>
    <col min="9269" max="9269" width="5.88671875" style="693" customWidth="1"/>
    <col min="9270" max="9272" width="2.6640625" style="693" customWidth="1"/>
    <col min="9273" max="9273" width="4.44140625" style="693" customWidth="1"/>
    <col min="9274" max="9472" width="9.109375" style="693"/>
    <col min="9473" max="9473" width="2.44140625" style="693" customWidth="1"/>
    <col min="9474" max="9474" width="2.109375" style="693" customWidth="1"/>
    <col min="9475" max="9514" width="2.6640625" style="693" customWidth="1"/>
    <col min="9515" max="9515" width="3.44140625" style="693" customWidth="1"/>
    <col min="9516" max="9516" width="3.33203125" style="693" customWidth="1"/>
    <col min="9517" max="9524" width="2.6640625" style="693" customWidth="1"/>
    <col min="9525" max="9525" width="5.88671875" style="693" customWidth="1"/>
    <col min="9526" max="9528" width="2.6640625" style="693" customWidth="1"/>
    <col min="9529" max="9529" width="4.44140625" style="693" customWidth="1"/>
    <col min="9530" max="9728" width="9.109375" style="693"/>
    <col min="9729" max="9729" width="2.44140625" style="693" customWidth="1"/>
    <col min="9730" max="9730" width="2.109375" style="693" customWidth="1"/>
    <col min="9731" max="9770" width="2.6640625" style="693" customWidth="1"/>
    <col min="9771" max="9771" width="3.44140625" style="693" customWidth="1"/>
    <col min="9772" max="9772" width="3.33203125" style="693" customWidth="1"/>
    <col min="9773" max="9780" width="2.6640625" style="693" customWidth="1"/>
    <col min="9781" max="9781" width="5.88671875" style="693" customWidth="1"/>
    <col min="9782" max="9784" width="2.6640625" style="693" customWidth="1"/>
    <col min="9785" max="9785" width="4.44140625" style="693" customWidth="1"/>
    <col min="9786" max="9984" width="9.109375" style="693"/>
    <col min="9985" max="9985" width="2.44140625" style="693" customWidth="1"/>
    <col min="9986" max="9986" width="2.109375" style="693" customWidth="1"/>
    <col min="9987" max="10026" width="2.6640625" style="693" customWidth="1"/>
    <col min="10027" max="10027" width="3.44140625" style="693" customWidth="1"/>
    <col min="10028" max="10028" width="3.33203125" style="693" customWidth="1"/>
    <col min="10029" max="10036" width="2.6640625" style="693" customWidth="1"/>
    <col min="10037" max="10037" width="5.88671875" style="693" customWidth="1"/>
    <col min="10038" max="10040" width="2.6640625" style="693" customWidth="1"/>
    <col min="10041" max="10041" width="4.44140625" style="693" customWidth="1"/>
    <col min="10042" max="10240" width="9.109375" style="693"/>
    <col min="10241" max="10241" width="2.44140625" style="693" customWidth="1"/>
    <col min="10242" max="10242" width="2.109375" style="693" customWidth="1"/>
    <col min="10243" max="10282" width="2.6640625" style="693" customWidth="1"/>
    <col min="10283" max="10283" width="3.44140625" style="693" customWidth="1"/>
    <col min="10284" max="10284" width="3.33203125" style="693" customWidth="1"/>
    <col min="10285" max="10292" width="2.6640625" style="693" customWidth="1"/>
    <col min="10293" max="10293" width="5.88671875" style="693" customWidth="1"/>
    <col min="10294" max="10296" width="2.6640625" style="693" customWidth="1"/>
    <col min="10297" max="10297" width="4.44140625" style="693" customWidth="1"/>
    <col min="10298" max="10496" width="9.109375" style="693"/>
    <col min="10497" max="10497" width="2.44140625" style="693" customWidth="1"/>
    <col min="10498" max="10498" width="2.109375" style="693" customWidth="1"/>
    <col min="10499" max="10538" width="2.6640625" style="693" customWidth="1"/>
    <col min="10539" max="10539" width="3.44140625" style="693" customWidth="1"/>
    <col min="10540" max="10540" width="3.33203125" style="693" customWidth="1"/>
    <col min="10541" max="10548" width="2.6640625" style="693" customWidth="1"/>
    <col min="10549" max="10549" width="5.88671875" style="693" customWidth="1"/>
    <col min="10550" max="10552" width="2.6640625" style="693" customWidth="1"/>
    <col min="10553" max="10553" width="4.44140625" style="693" customWidth="1"/>
    <col min="10554" max="10752" width="9.109375" style="693"/>
    <col min="10753" max="10753" width="2.44140625" style="693" customWidth="1"/>
    <col min="10754" max="10754" width="2.109375" style="693" customWidth="1"/>
    <col min="10755" max="10794" width="2.6640625" style="693" customWidth="1"/>
    <col min="10795" max="10795" width="3.44140625" style="693" customWidth="1"/>
    <col min="10796" max="10796" width="3.33203125" style="693" customWidth="1"/>
    <col min="10797" max="10804" width="2.6640625" style="693" customWidth="1"/>
    <col min="10805" max="10805" width="5.88671875" style="693" customWidth="1"/>
    <col min="10806" max="10808" width="2.6640625" style="693" customWidth="1"/>
    <col min="10809" max="10809" width="4.44140625" style="693" customWidth="1"/>
    <col min="10810" max="11008" width="9.109375" style="693"/>
    <col min="11009" max="11009" width="2.44140625" style="693" customWidth="1"/>
    <col min="11010" max="11010" width="2.109375" style="693" customWidth="1"/>
    <col min="11011" max="11050" width="2.6640625" style="693" customWidth="1"/>
    <col min="11051" max="11051" width="3.44140625" style="693" customWidth="1"/>
    <col min="11052" max="11052" width="3.33203125" style="693" customWidth="1"/>
    <col min="11053" max="11060" width="2.6640625" style="693" customWidth="1"/>
    <col min="11061" max="11061" width="5.88671875" style="693" customWidth="1"/>
    <col min="11062" max="11064" width="2.6640625" style="693" customWidth="1"/>
    <col min="11065" max="11065" width="4.44140625" style="693" customWidth="1"/>
    <col min="11066" max="11264" width="9.109375" style="693"/>
    <col min="11265" max="11265" width="2.44140625" style="693" customWidth="1"/>
    <col min="11266" max="11266" width="2.109375" style="693" customWidth="1"/>
    <col min="11267" max="11306" width="2.6640625" style="693" customWidth="1"/>
    <col min="11307" max="11307" width="3.44140625" style="693" customWidth="1"/>
    <col min="11308" max="11308" width="3.33203125" style="693" customWidth="1"/>
    <col min="11309" max="11316" width="2.6640625" style="693" customWidth="1"/>
    <col min="11317" max="11317" width="5.88671875" style="693" customWidth="1"/>
    <col min="11318" max="11320" width="2.6640625" style="693" customWidth="1"/>
    <col min="11321" max="11321" width="4.44140625" style="693" customWidth="1"/>
    <col min="11322" max="11520" width="9.109375" style="693"/>
    <col min="11521" max="11521" width="2.44140625" style="693" customWidth="1"/>
    <col min="11522" max="11522" width="2.109375" style="693" customWidth="1"/>
    <col min="11523" max="11562" width="2.6640625" style="693" customWidth="1"/>
    <col min="11563" max="11563" width="3.44140625" style="693" customWidth="1"/>
    <col min="11564" max="11564" width="3.33203125" style="693" customWidth="1"/>
    <col min="11565" max="11572" width="2.6640625" style="693" customWidth="1"/>
    <col min="11573" max="11573" width="5.88671875" style="693" customWidth="1"/>
    <col min="11574" max="11576" width="2.6640625" style="693" customWidth="1"/>
    <col min="11577" max="11577" width="4.44140625" style="693" customWidth="1"/>
    <col min="11578" max="11776" width="9.109375" style="693"/>
    <col min="11777" max="11777" width="2.44140625" style="693" customWidth="1"/>
    <col min="11778" max="11778" width="2.109375" style="693" customWidth="1"/>
    <col min="11779" max="11818" width="2.6640625" style="693" customWidth="1"/>
    <col min="11819" max="11819" width="3.44140625" style="693" customWidth="1"/>
    <col min="11820" max="11820" width="3.33203125" style="693" customWidth="1"/>
    <col min="11821" max="11828" width="2.6640625" style="693" customWidth="1"/>
    <col min="11829" max="11829" width="5.88671875" style="693" customWidth="1"/>
    <col min="11830" max="11832" width="2.6640625" style="693" customWidth="1"/>
    <col min="11833" max="11833" width="4.44140625" style="693" customWidth="1"/>
    <col min="11834" max="12032" width="9.109375" style="693"/>
    <col min="12033" max="12033" width="2.44140625" style="693" customWidth="1"/>
    <col min="12034" max="12034" width="2.109375" style="693" customWidth="1"/>
    <col min="12035" max="12074" width="2.6640625" style="693" customWidth="1"/>
    <col min="12075" max="12075" width="3.44140625" style="693" customWidth="1"/>
    <col min="12076" max="12076" width="3.33203125" style="693" customWidth="1"/>
    <col min="12077" max="12084" width="2.6640625" style="693" customWidth="1"/>
    <col min="12085" max="12085" width="5.88671875" style="693" customWidth="1"/>
    <col min="12086" max="12088" width="2.6640625" style="693" customWidth="1"/>
    <col min="12089" max="12089" width="4.44140625" style="693" customWidth="1"/>
    <col min="12090" max="12288" width="9.109375" style="693"/>
    <col min="12289" max="12289" width="2.44140625" style="693" customWidth="1"/>
    <col min="12290" max="12290" width="2.109375" style="693" customWidth="1"/>
    <col min="12291" max="12330" width="2.6640625" style="693" customWidth="1"/>
    <col min="12331" max="12331" width="3.44140625" style="693" customWidth="1"/>
    <col min="12332" max="12332" width="3.33203125" style="693" customWidth="1"/>
    <col min="12333" max="12340" width="2.6640625" style="693" customWidth="1"/>
    <col min="12341" max="12341" width="5.88671875" style="693" customWidth="1"/>
    <col min="12342" max="12344" width="2.6640625" style="693" customWidth="1"/>
    <col min="12345" max="12345" width="4.44140625" style="693" customWidth="1"/>
    <col min="12346" max="12544" width="9.109375" style="693"/>
    <col min="12545" max="12545" width="2.44140625" style="693" customWidth="1"/>
    <col min="12546" max="12546" width="2.109375" style="693" customWidth="1"/>
    <col min="12547" max="12586" width="2.6640625" style="693" customWidth="1"/>
    <col min="12587" max="12587" width="3.44140625" style="693" customWidth="1"/>
    <col min="12588" max="12588" width="3.33203125" style="693" customWidth="1"/>
    <col min="12589" max="12596" width="2.6640625" style="693" customWidth="1"/>
    <col min="12597" max="12597" width="5.88671875" style="693" customWidth="1"/>
    <col min="12598" max="12600" width="2.6640625" style="693" customWidth="1"/>
    <col min="12601" max="12601" width="4.44140625" style="693" customWidth="1"/>
    <col min="12602" max="12800" width="9.109375" style="693"/>
    <col min="12801" max="12801" width="2.44140625" style="693" customWidth="1"/>
    <col min="12802" max="12802" width="2.109375" style="693" customWidth="1"/>
    <col min="12803" max="12842" width="2.6640625" style="693" customWidth="1"/>
    <col min="12843" max="12843" width="3.44140625" style="693" customWidth="1"/>
    <col min="12844" max="12844" width="3.33203125" style="693" customWidth="1"/>
    <col min="12845" max="12852" width="2.6640625" style="693" customWidth="1"/>
    <col min="12853" max="12853" width="5.88671875" style="693" customWidth="1"/>
    <col min="12854" max="12856" width="2.6640625" style="693" customWidth="1"/>
    <col min="12857" max="12857" width="4.44140625" style="693" customWidth="1"/>
    <col min="12858" max="13056" width="9.109375" style="693"/>
    <col min="13057" max="13057" width="2.44140625" style="693" customWidth="1"/>
    <col min="13058" max="13058" width="2.109375" style="693" customWidth="1"/>
    <col min="13059" max="13098" width="2.6640625" style="693" customWidth="1"/>
    <col min="13099" max="13099" width="3.44140625" style="693" customWidth="1"/>
    <col min="13100" max="13100" width="3.33203125" style="693" customWidth="1"/>
    <col min="13101" max="13108" width="2.6640625" style="693" customWidth="1"/>
    <col min="13109" max="13109" width="5.88671875" style="693" customWidth="1"/>
    <col min="13110" max="13112" width="2.6640625" style="693" customWidth="1"/>
    <col min="13113" max="13113" width="4.44140625" style="693" customWidth="1"/>
    <col min="13114" max="13312" width="9.109375" style="693"/>
    <col min="13313" max="13313" width="2.44140625" style="693" customWidth="1"/>
    <col min="13314" max="13314" width="2.109375" style="693" customWidth="1"/>
    <col min="13315" max="13354" width="2.6640625" style="693" customWidth="1"/>
    <col min="13355" max="13355" width="3.44140625" style="693" customWidth="1"/>
    <col min="13356" max="13356" width="3.33203125" style="693" customWidth="1"/>
    <col min="13357" max="13364" width="2.6640625" style="693" customWidth="1"/>
    <col min="13365" max="13365" width="5.88671875" style="693" customWidth="1"/>
    <col min="13366" max="13368" width="2.6640625" style="693" customWidth="1"/>
    <col min="13369" max="13369" width="4.44140625" style="693" customWidth="1"/>
    <col min="13370" max="13568" width="9.109375" style="693"/>
    <col min="13569" max="13569" width="2.44140625" style="693" customWidth="1"/>
    <col min="13570" max="13570" width="2.109375" style="693" customWidth="1"/>
    <col min="13571" max="13610" width="2.6640625" style="693" customWidth="1"/>
    <col min="13611" max="13611" width="3.44140625" style="693" customWidth="1"/>
    <col min="13612" max="13612" width="3.33203125" style="693" customWidth="1"/>
    <col min="13613" max="13620" width="2.6640625" style="693" customWidth="1"/>
    <col min="13621" max="13621" width="5.88671875" style="693" customWidth="1"/>
    <col min="13622" max="13624" width="2.6640625" style="693" customWidth="1"/>
    <col min="13625" max="13625" width="4.44140625" style="693" customWidth="1"/>
    <col min="13626" max="13824" width="9.109375" style="693"/>
    <col min="13825" max="13825" width="2.44140625" style="693" customWidth="1"/>
    <col min="13826" max="13826" width="2.109375" style="693" customWidth="1"/>
    <col min="13827" max="13866" width="2.6640625" style="693" customWidth="1"/>
    <col min="13867" max="13867" width="3.44140625" style="693" customWidth="1"/>
    <col min="13868" max="13868" width="3.33203125" style="693" customWidth="1"/>
    <col min="13869" max="13876" width="2.6640625" style="693" customWidth="1"/>
    <col min="13877" max="13877" width="5.88671875" style="693" customWidth="1"/>
    <col min="13878" max="13880" width="2.6640625" style="693" customWidth="1"/>
    <col min="13881" max="13881" width="4.44140625" style="693" customWidth="1"/>
    <col min="13882" max="14080" width="9.109375" style="693"/>
    <col min="14081" max="14081" width="2.44140625" style="693" customWidth="1"/>
    <col min="14082" max="14082" width="2.109375" style="693" customWidth="1"/>
    <col min="14083" max="14122" width="2.6640625" style="693" customWidth="1"/>
    <col min="14123" max="14123" width="3.44140625" style="693" customWidth="1"/>
    <col min="14124" max="14124" width="3.33203125" style="693" customWidth="1"/>
    <col min="14125" max="14132" width="2.6640625" style="693" customWidth="1"/>
    <col min="14133" max="14133" width="5.88671875" style="693" customWidth="1"/>
    <col min="14134" max="14136" width="2.6640625" style="693" customWidth="1"/>
    <col min="14137" max="14137" width="4.44140625" style="693" customWidth="1"/>
    <col min="14138" max="14336" width="9.109375" style="693"/>
    <col min="14337" max="14337" width="2.44140625" style="693" customWidth="1"/>
    <col min="14338" max="14338" width="2.109375" style="693" customWidth="1"/>
    <col min="14339" max="14378" width="2.6640625" style="693" customWidth="1"/>
    <col min="14379" max="14379" width="3.44140625" style="693" customWidth="1"/>
    <col min="14380" max="14380" width="3.33203125" style="693" customWidth="1"/>
    <col min="14381" max="14388" width="2.6640625" style="693" customWidth="1"/>
    <col min="14389" max="14389" width="5.88671875" style="693" customWidth="1"/>
    <col min="14390" max="14392" width="2.6640625" style="693" customWidth="1"/>
    <col min="14393" max="14393" width="4.44140625" style="693" customWidth="1"/>
    <col min="14394" max="14592" width="9.109375" style="693"/>
    <col min="14593" max="14593" width="2.44140625" style="693" customWidth="1"/>
    <col min="14594" max="14594" width="2.109375" style="693" customWidth="1"/>
    <col min="14595" max="14634" width="2.6640625" style="693" customWidth="1"/>
    <col min="14635" max="14635" width="3.44140625" style="693" customWidth="1"/>
    <col min="14636" max="14636" width="3.33203125" style="693" customWidth="1"/>
    <col min="14637" max="14644" width="2.6640625" style="693" customWidth="1"/>
    <col min="14645" max="14645" width="5.88671875" style="693" customWidth="1"/>
    <col min="14646" max="14648" width="2.6640625" style="693" customWidth="1"/>
    <col min="14649" max="14649" width="4.44140625" style="693" customWidth="1"/>
    <col min="14650" max="14848" width="9.109375" style="693"/>
    <col min="14849" max="14849" width="2.44140625" style="693" customWidth="1"/>
    <col min="14850" max="14850" width="2.109375" style="693" customWidth="1"/>
    <col min="14851" max="14890" width="2.6640625" style="693" customWidth="1"/>
    <col min="14891" max="14891" width="3.44140625" style="693" customWidth="1"/>
    <col min="14892" max="14892" width="3.33203125" style="693" customWidth="1"/>
    <col min="14893" max="14900" width="2.6640625" style="693" customWidth="1"/>
    <col min="14901" max="14901" width="5.88671875" style="693" customWidth="1"/>
    <col min="14902" max="14904" width="2.6640625" style="693" customWidth="1"/>
    <col min="14905" max="14905" width="4.44140625" style="693" customWidth="1"/>
    <col min="14906" max="15104" width="9.109375" style="693"/>
    <col min="15105" max="15105" width="2.44140625" style="693" customWidth="1"/>
    <col min="15106" max="15106" width="2.109375" style="693" customWidth="1"/>
    <col min="15107" max="15146" width="2.6640625" style="693" customWidth="1"/>
    <col min="15147" max="15147" width="3.44140625" style="693" customWidth="1"/>
    <col min="15148" max="15148" width="3.33203125" style="693" customWidth="1"/>
    <col min="15149" max="15156" width="2.6640625" style="693" customWidth="1"/>
    <col min="15157" max="15157" width="5.88671875" style="693" customWidth="1"/>
    <col min="15158" max="15160" width="2.6640625" style="693" customWidth="1"/>
    <col min="15161" max="15161" width="4.44140625" style="693" customWidth="1"/>
    <col min="15162" max="15360" width="9.109375" style="693"/>
    <col min="15361" max="15361" width="2.44140625" style="693" customWidth="1"/>
    <col min="15362" max="15362" width="2.109375" style="693" customWidth="1"/>
    <col min="15363" max="15402" width="2.6640625" style="693" customWidth="1"/>
    <col min="15403" max="15403" width="3.44140625" style="693" customWidth="1"/>
    <col min="15404" max="15404" width="3.33203125" style="693" customWidth="1"/>
    <col min="15405" max="15412" width="2.6640625" style="693" customWidth="1"/>
    <col min="15413" max="15413" width="5.88671875" style="693" customWidth="1"/>
    <col min="15414" max="15416" width="2.6640625" style="693" customWidth="1"/>
    <col min="15417" max="15417" width="4.44140625" style="693" customWidth="1"/>
    <col min="15418" max="15616" width="9.109375" style="693"/>
    <col min="15617" max="15617" width="2.44140625" style="693" customWidth="1"/>
    <col min="15618" max="15618" width="2.109375" style="693" customWidth="1"/>
    <col min="15619" max="15658" width="2.6640625" style="693" customWidth="1"/>
    <col min="15659" max="15659" width="3.44140625" style="693" customWidth="1"/>
    <col min="15660" max="15660" width="3.33203125" style="693" customWidth="1"/>
    <col min="15661" max="15668" width="2.6640625" style="693" customWidth="1"/>
    <col min="15669" max="15669" width="5.88671875" style="693" customWidth="1"/>
    <col min="15670" max="15672" width="2.6640625" style="693" customWidth="1"/>
    <col min="15673" max="15673" width="4.44140625" style="693" customWidth="1"/>
    <col min="15674" max="15872" width="9.109375" style="693"/>
    <col min="15873" max="15873" width="2.44140625" style="693" customWidth="1"/>
    <col min="15874" max="15874" width="2.109375" style="693" customWidth="1"/>
    <col min="15875" max="15914" width="2.6640625" style="693" customWidth="1"/>
    <col min="15915" max="15915" width="3.44140625" style="693" customWidth="1"/>
    <col min="15916" max="15916" width="3.33203125" style="693" customWidth="1"/>
    <col min="15917" max="15924" width="2.6640625" style="693" customWidth="1"/>
    <col min="15925" max="15925" width="5.88671875" style="693" customWidth="1"/>
    <col min="15926" max="15928" width="2.6640625" style="693" customWidth="1"/>
    <col min="15929" max="15929" width="4.44140625" style="693" customWidth="1"/>
    <col min="15930" max="16128" width="9.109375" style="693"/>
    <col min="16129" max="16129" width="2.44140625" style="693" customWidth="1"/>
    <col min="16130" max="16130" width="2.109375" style="693" customWidth="1"/>
    <col min="16131" max="16170" width="2.6640625" style="693" customWidth="1"/>
    <col min="16171" max="16171" width="3.44140625" style="693" customWidth="1"/>
    <col min="16172" max="16172" width="3.33203125" style="693" customWidth="1"/>
    <col min="16173" max="16180" width="2.6640625" style="693" customWidth="1"/>
    <col min="16181" max="16181" width="5.88671875" style="693" customWidth="1"/>
    <col min="16182" max="16184" width="2.6640625" style="693" customWidth="1"/>
    <col min="16185" max="16185" width="4.44140625" style="693" customWidth="1"/>
    <col min="16186" max="16384" width="9.109375" style="693"/>
  </cols>
  <sheetData>
    <row r="1" spans="1:59" ht="28.5" customHeight="1" x14ac:dyDescent="0.25">
      <c r="A1" s="957" t="s">
        <v>1600</v>
      </c>
      <c r="B1" s="958"/>
      <c r="C1" s="958"/>
      <c r="D1" s="958"/>
      <c r="E1" s="958"/>
      <c r="F1" s="958"/>
      <c r="G1" s="958"/>
      <c r="H1" s="958"/>
      <c r="I1" s="958"/>
      <c r="J1" s="958"/>
      <c r="K1" s="958"/>
      <c r="L1" s="958"/>
      <c r="M1" s="958"/>
      <c r="N1" s="958"/>
      <c r="O1" s="958"/>
      <c r="P1" s="958"/>
      <c r="Q1" s="958"/>
      <c r="R1" s="958"/>
      <c r="S1" s="958"/>
      <c r="T1" s="958"/>
      <c r="U1" s="958"/>
      <c r="V1" s="958"/>
      <c r="W1" s="958"/>
      <c r="X1" s="958"/>
      <c r="Y1" s="958"/>
      <c r="Z1" s="958"/>
      <c r="AA1" s="958"/>
      <c r="AB1" s="958"/>
      <c r="AC1" s="958"/>
      <c r="AD1" s="958"/>
      <c r="AE1" s="958"/>
      <c r="AF1" s="958"/>
      <c r="AG1" s="958"/>
      <c r="AH1" s="958"/>
      <c r="AI1" s="958"/>
      <c r="AJ1" s="958"/>
      <c r="AK1" s="958"/>
      <c r="AL1" s="958"/>
      <c r="AM1" s="958"/>
      <c r="AN1" s="958"/>
      <c r="AO1" s="958"/>
      <c r="AP1" s="958"/>
      <c r="AQ1" s="958"/>
      <c r="AR1" s="958"/>
      <c r="AS1" s="958"/>
      <c r="AT1" s="958"/>
      <c r="AU1" s="958"/>
      <c r="AV1" s="958"/>
      <c r="AW1" s="958"/>
      <c r="AX1" s="958"/>
      <c r="AY1" s="958"/>
      <c r="AZ1" s="958"/>
      <c r="BA1" s="958"/>
      <c r="BB1" s="958"/>
      <c r="BC1" s="958"/>
      <c r="BD1" s="958"/>
      <c r="BE1" s="958"/>
    </row>
    <row r="2" spans="1:59" ht="28.5" customHeight="1" x14ac:dyDescent="0.25">
      <c r="A2" s="959" t="s">
        <v>1572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60"/>
      <c r="AA2" s="960"/>
      <c r="AB2" s="960"/>
      <c r="AC2" s="960"/>
      <c r="AD2" s="960"/>
      <c r="AE2" s="960"/>
      <c r="AF2" s="960"/>
      <c r="AG2" s="960"/>
      <c r="AH2" s="960"/>
      <c r="AI2" s="960"/>
      <c r="AJ2" s="960"/>
      <c r="AK2" s="960"/>
      <c r="AL2" s="960"/>
      <c r="AM2" s="960"/>
      <c r="AN2" s="960"/>
      <c r="AO2" s="960"/>
      <c r="AP2" s="960"/>
      <c r="AQ2" s="960"/>
      <c r="AR2" s="960"/>
      <c r="AS2" s="960"/>
      <c r="AT2" s="960"/>
      <c r="AU2" s="960"/>
      <c r="AV2" s="960"/>
      <c r="AW2" s="960"/>
      <c r="AX2" s="960"/>
      <c r="AY2" s="960"/>
      <c r="AZ2" s="960"/>
      <c r="BA2" s="960"/>
      <c r="BB2" s="960"/>
      <c r="BC2" s="960"/>
      <c r="BD2" s="960"/>
      <c r="BE2" s="961"/>
    </row>
    <row r="3" spans="1:59" ht="15" customHeight="1" x14ac:dyDescent="0.25">
      <c r="A3" s="962" t="s">
        <v>1603</v>
      </c>
      <c r="B3" s="963"/>
      <c r="C3" s="963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  <c r="O3" s="963"/>
      <c r="P3" s="963"/>
      <c r="Q3" s="963"/>
      <c r="R3" s="963"/>
      <c r="S3" s="963"/>
      <c r="T3" s="963"/>
      <c r="U3" s="963"/>
      <c r="V3" s="963"/>
      <c r="W3" s="963"/>
      <c r="X3" s="963"/>
      <c r="Y3" s="963"/>
      <c r="Z3" s="963"/>
      <c r="AA3" s="963"/>
      <c r="AB3" s="963"/>
      <c r="AC3" s="963"/>
      <c r="AD3" s="963"/>
      <c r="AE3" s="963"/>
      <c r="AF3" s="963"/>
      <c r="AG3" s="963"/>
      <c r="AH3" s="963"/>
      <c r="AI3" s="963"/>
      <c r="AJ3" s="963"/>
      <c r="AK3" s="963"/>
      <c r="AL3" s="963"/>
      <c r="AM3" s="963"/>
      <c r="AN3" s="963"/>
      <c r="AO3" s="963"/>
      <c r="AP3" s="963"/>
      <c r="AQ3" s="963"/>
      <c r="AR3" s="963"/>
      <c r="AS3" s="963"/>
      <c r="AT3" s="963"/>
      <c r="AU3" s="963"/>
      <c r="AV3" s="963"/>
      <c r="AW3" s="963"/>
      <c r="AX3" s="963"/>
      <c r="AY3" s="963"/>
      <c r="AZ3" s="963"/>
      <c r="BA3" s="963"/>
      <c r="BB3" s="963"/>
      <c r="BC3" s="963"/>
      <c r="BD3" s="963"/>
      <c r="BE3" s="964"/>
    </row>
    <row r="4" spans="1:59" ht="15.9" customHeight="1" x14ac:dyDescent="0.25">
      <c r="A4" s="965" t="s">
        <v>1573</v>
      </c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965"/>
      <c r="R4" s="965"/>
      <c r="S4" s="965"/>
      <c r="T4" s="965"/>
      <c r="U4" s="965"/>
      <c r="V4" s="965"/>
      <c r="W4" s="965"/>
      <c r="X4" s="965"/>
      <c r="Y4" s="965"/>
      <c r="Z4" s="965"/>
      <c r="AA4" s="965"/>
      <c r="AB4" s="965"/>
      <c r="AC4" s="965"/>
      <c r="AD4" s="965"/>
      <c r="AE4" s="965"/>
      <c r="AF4" s="965"/>
      <c r="AG4" s="965"/>
      <c r="AH4" s="965"/>
      <c r="AI4" s="965"/>
      <c r="AJ4" s="965"/>
      <c r="AK4" s="965"/>
      <c r="AL4" s="965"/>
      <c r="AM4" s="965"/>
      <c r="AN4" s="965"/>
      <c r="AO4" s="965"/>
      <c r="AP4" s="965"/>
      <c r="AQ4" s="965"/>
      <c r="AR4" s="965"/>
      <c r="AS4" s="965"/>
      <c r="AT4" s="965"/>
      <c r="AU4" s="965"/>
      <c r="AV4" s="965"/>
      <c r="AW4" s="965"/>
      <c r="AX4" s="965"/>
      <c r="AY4" s="965"/>
      <c r="AZ4" s="965"/>
      <c r="BA4" s="965"/>
      <c r="BB4" s="965"/>
      <c r="BC4" s="965"/>
      <c r="BD4" s="965"/>
      <c r="BE4" s="965"/>
    </row>
    <row r="5" spans="1:59" s="694" customFormat="1" ht="20.100000000000001" customHeight="1" x14ac:dyDescent="0.3">
      <c r="A5" s="966" t="s">
        <v>1574</v>
      </c>
      <c r="B5" s="967"/>
      <c r="C5" s="970" t="s">
        <v>132</v>
      </c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971"/>
      <c r="AA5" s="971"/>
      <c r="AB5" s="971"/>
      <c r="AC5" s="972"/>
      <c r="AD5" s="970" t="s">
        <v>134</v>
      </c>
      <c r="AE5" s="971"/>
      <c r="AF5" s="971"/>
      <c r="AG5" s="971"/>
      <c r="AH5" s="971"/>
      <c r="AI5" s="971"/>
      <c r="AJ5" s="971"/>
      <c r="AK5" s="971"/>
      <c r="AL5" s="971"/>
      <c r="AM5" s="971"/>
      <c r="AN5" s="971"/>
      <c r="AO5" s="971"/>
      <c r="AP5" s="971"/>
      <c r="AQ5" s="971"/>
      <c r="AR5" s="971"/>
      <c r="AS5" s="971"/>
      <c r="AT5" s="971"/>
      <c r="AU5" s="971"/>
      <c r="AV5" s="971"/>
      <c r="AW5" s="971"/>
      <c r="AX5" s="971"/>
      <c r="AY5" s="971"/>
      <c r="AZ5" s="971"/>
      <c r="BA5" s="971"/>
      <c r="BB5" s="971"/>
      <c r="BC5" s="971"/>
      <c r="BD5" s="971"/>
      <c r="BE5" s="972"/>
    </row>
    <row r="6" spans="1:59" s="694" customFormat="1" ht="20.100000000000001" customHeight="1" x14ac:dyDescent="0.3">
      <c r="A6" s="968"/>
      <c r="B6" s="969"/>
      <c r="C6" s="970" t="s">
        <v>159</v>
      </c>
      <c r="D6" s="971"/>
      <c r="E6" s="971"/>
      <c r="F6" s="971"/>
      <c r="G6" s="971"/>
      <c r="H6" s="971"/>
      <c r="I6" s="971"/>
      <c r="J6" s="971"/>
      <c r="K6" s="971"/>
      <c r="L6" s="971"/>
      <c r="M6" s="971"/>
      <c r="N6" s="971"/>
      <c r="O6" s="971"/>
      <c r="P6" s="971"/>
      <c r="Q6" s="972"/>
      <c r="R6" s="973" t="s">
        <v>1575</v>
      </c>
      <c r="S6" s="974"/>
      <c r="T6" s="974"/>
      <c r="U6" s="975"/>
      <c r="V6" s="973" t="s">
        <v>1576</v>
      </c>
      <c r="W6" s="974"/>
      <c r="X6" s="974"/>
      <c r="Y6" s="975"/>
      <c r="Z6" s="973" t="s">
        <v>1577</v>
      </c>
      <c r="AA6" s="974"/>
      <c r="AB6" s="974"/>
      <c r="AC6" s="975"/>
      <c r="AD6" s="976" t="s">
        <v>159</v>
      </c>
      <c r="AE6" s="977"/>
      <c r="AF6" s="977"/>
      <c r="AG6" s="977"/>
      <c r="AH6" s="977"/>
      <c r="AI6" s="977"/>
      <c r="AJ6" s="977"/>
      <c r="AK6" s="977"/>
      <c r="AL6" s="977"/>
      <c r="AM6" s="977"/>
      <c r="AN6" s="977"/>
      <c r="AO6" s="977"/>
      <c r="AP6" s="977"/>
      <c r="AQ6" s="977"/>
      <c r="AR6" s="977"/>
      <c r="AS6" s="978"/>
      <c r="AT6" s="973" t="s">
        <v>1575</v>
      </c>
      <c r="AU6" s="974"/>
      <c r="AV6" s="974"/>
      <c r="AW6" s="975"/>
      <c r="AX6" s="973" t="s">
        <v>1576</v>
      </c>
      <c r="AY6" s="974"/>
      <c r="AZ6" s="974"/>
      <c r="BA6" s="975"/>
      <c r="BB6" s="973" t="s">
        <v>1577</v>
      </c>
      <c r="BC6" s="974"/>
      <c r="BD6" s="974"/>
      <c r="BE6" s="975"/>
    </row>
    <row r="7" spans="1:59" s="694" customFormat="1" ht="12.75" customHeight="1" x14ac:dyDescent="0.3">
      <c r="A7" s="952" t="s">
        <v>5</v>
      </c>
      <c r="B7" s="953"/>
      <c r="C7" s="954" t="s">
        <v>16</v>
      </c>
      <c r="D7" s="955"/>
      <c r="E7" s="955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6"/>
      <c r="R7" s="954" t="s">
        <v>28</v>
      </c>
      <c r="S7" s="955"/>
      <c r="T7" s="955"/>
      <c r="U7" s="956"/>
      <c r="V7" s="954" t="s">
        <v>138</v>
      </c>
      <c r="W7" s="955"/>
      <c r="X7" s="955"/>
      <c r="Y7" s="956"/>
      <c r="Z7" s="954" t="s">
        <v>42</v>
      </c>
      <c r="AA7" s="955"/>
      <c r="AB7" s="955"/>
      <c r="AC7" s="956"/>
      <c r="AD7" s="954" t="s">
        <v>64</v>
      </c>
      <c r="AE7" s="955"/>
      <c r="AF7" s="955"/>
      <c r="AG7" s="955"/>
      <c r="AH7" s="955"/>
      <c r="AI7" s="955"/>
      <c r="AJ7" s="955"/>
      <c r="AK7" s="955"/>
      <c r="AL7" s="955"/>
      <c r="AM7" s="955"/>
      <c r="AN7" s="955"/>
      <c r="AO7" s="955"/>
      <c r="AP7" s="955"/>
      <c r="AQ7" s="955"/>
      <c r="AR7" s="955"/>
      <c r="AS7" s="956"/>
      <c r="AT7" s="954" t="s">
        <v>145</v>
      </c>
      <c r="AU7" s="955"/>
      <c r="AV7" s="955"/>
      <c r="AW7" s="956"/>
      <c r="AX7" s="954" t="s">
        <v>82</v>
      </c>
      <c r="AY7" s="955"/>
      <c r="AZ7" s="955"/>
      <c r="BA7" s="956"/>
      <c r="BB7" s="954" t="s">
        <v>84</v>
      </c>
      <c r="BC7" s="955"/>
      <c r="BD7" s="955"/>
      <c r="BE7" s="956"/>
    </row>
    <row r="8" spans="1:59" s="694" customFormat="1" ht="20.100000000000001" customHeight="1" x14ac:dyDescent="0.3">
      <c r="A8" s="944" t="s">
        <v>1018</v>
      </c>
      <c r="B8" s="945"/>
      <c r="C8" s="946" t="s">
        <v>1583</v>
      </c>
      <c r="D8" s="947"/>
      <c r="E8" s="947"/>
      <c r="F8" s="947"/>
      <c r="G8" s="947"/>
      <c r="H8" s="947"/>
      <c r="I8" s="947"/>
      <c r="J8" s="947"/>
      <c r="K8" s="947"/>
      <c r="L8" s="947"/>
      <c r="M8" s="947"/>
      <c r="N8" s="947"/>
      <c r="O8" s="947"/>
      <c r="P8" s="947"/>
      <c r="Q8" s="948"/>
      <c r="R8" s="949">
        <v>990600</v>
      </c>
      <c r="S8" s="950"/>
      <c r="T8" s="950"/>
      <c r="U8" s="951"/>
      <c r="V8" s="949"/>
      <c r="W8" s="950"/>
      <c r="X8" s="950"/>
      <c r="Y8" s="951"/>
      <c r="Z8" s="949">
        <v>990600</v>
      </c>
      <c r="AA8" s="950"/>
      <c r="AB8" s="950"/>
      <c r="AC8" s="951"/>
      <c r="AD8" s="946" t="s">
        <v>1578</v>
      </c>
      <c r="AE8" s="947"/>
      <c r="AF8" s="947"/>
      <c r="AG8" s="947"/>
      <c r="AH8" s="947"/>
      <c r="AI8" s="947"/>
      <c r="AJ8" s="947"/>
      <c r="AK8" s="947"/>
      <c r="AL8" s="947"/>
      <c r="AM8" s="947"/>
      <c r="AN8" s="947"/>
      <c r="AO8" s="947"/>
      <c r="AP8" s="947"/>
      <c r="AQ8" s="947"/>
      <c r="AR8" s="947"/>
      <c r="AS8" s="948"/>
      <c r="AT8" s="941">
        <v>17604145</v>
      </c>
      <c r="AU8" s="942"/>
      <c r="AV8" s="942"/>
      <c r="AW8" s="943"/>
      <c r="AX8" s="941">
        <v>15442485</v>
      </c>
      <c r="AY8" s="942"/>
      <c r="AZ8" s="942"/>
      <c r="BA8" s="943"/>
      <c r="BB8" s="941">
        <v>2161660</v>
      </c>
      <c r="BC8" s="942"/>
      <c r="BD8" s="942"/>
      <c r="BE8" s="943"/>
    </row>
    <row r="9" spans="1:59" s="694" customFormat="1" ht="26.25" customHeight="1" x14ac:dyDescent="0.3">
      <c r="A9" s="944" t="s">
        <v>1020</v>
      </c>
      <c r="B9" s="945"/>
      <c r="C9" s="946" t="s">
        <v>1584</v>
      </c>
      <c r="D9" s="947"/>
      <c r="E9" s="947"/>
      <c r="F9" s="947"/>
      <c r="G9" s="947"/>
      <c r="H9" s="947"/>
      <c r="I9" s="947"/>
      <c r="J9" s="947"/>
      <c r="K9" s="947"/>
      <c r="L9" s="947"/>
      <c r="M9" s="947"/>
      <c r="N9" s="947"/>
      <c r="O9" s="947"/>
      <c r="P9" s="947"/>
      <c r="Q9" s="948"/>
      <c r="R9" s="949">
        <v>100000</v>
      </c>
      <c r="S9" s="950"/>
      <c r="T9" s="950"/>
      <c r="U9" s="951"/>
      <c r="V9" s="949"/>
      <c r="W9" s="950"/>
      <c r="X9" s="950"/>
      <c r="Y9" s="951"/>
      <c r="Z9" s="949">
        <v>100000</v>
      </c>
      <c r="AA9" s="950"/>
      <c r="AB9" s="950"/>
      <c r="AC9" s="951"/>
      <c r="AD9" s="946" t="s">
        <v>1579</v>
      </c>
      <c r="AE9" s="947"/>
      <c r="AF9" s="947"/>
      <c r="AG9" s="947"/>
      <c r="AH9" s="947"/>
      <c r="AI9" s="947"/>
      <c r="AJ9" s="947"/>
      <c r="AK9" s="947"/>
      <c r="AL9" s="947"/>
      <c r="AM9" s="947"/>
      <c r="AN9" s="947"/>
      <c r="AO9" s="947"/>
      <c r="AP9" s="947"/>
      <c r="AQ9" s="947"/>
      <c r="AR9" s="947"/>
      <c r="AS9" s="948"/>
      <c r="AT9" s="941">
        <v>400000</v>
      </c>
      <c r="AU9" s="942"/>
      <c r="AV9" s="942"/>
      <c r="AW9" s="943"/>
      <c r="AX9" s="941"/>
      <c r="AY9" s="942"/>
      <c r="AZ9" s="942"/>
      <c r="BA9" s="943"/>
      <c r="BB9" s="941">
        <v>400000</v>
      </c>
      <c r="BC9" s="942"/>
      <c r="BD9" s="942"/>
      <c r="BE9" s="943"/>
    </row>
    <row r="10" spans="1:59" s="694" customFormat="1" ht="20.100000000000001" customHeight="1" x14ac:dyDescent="0.3">
      <c r="A10" s="944" t="s">
        <v>1022</v>
      </c>
      <c r="B10" s="945"/>
      <c r="C10" s="946"/>
      <c r="D10" s="947"/>
      <c r="E10" s="947"/>
      <c r="F10" s="947"/>
      <c r="G10" s="947"/>
      <c r="H10" s="947"/>
      <c r="I10" s="947"/>
      <c r="J10" s="947"/>
      <c r="K10" s="947"/>
      <c r="L10" s="947"/>
      <c r="M10" s="947"/>
      <c r="N10" s="947"/>
      <c r="O10" s="947"/>
      <c r="P10" s="947"/>
      <c r="Q10" s="948"/>
      <c r="R10" s="949"/>
      <c r="S10" s="950"/>
      <c r="T10" s="950"/>
      <c r="U10" s="951"/>
      <c r="V10" s="949"/>
      <c r="W10" s="950"/>
      <c r="X10" s="950"/>
      <c r="Y10" s="951"/>
      <c r="Z10" s="949"/>
      <c r="AA10" s="950"/>
      <c r="AB10" s="950"/>
      <c r="AC10" s="951"/>
      <c r="AD10" s="946" t="s">
        <v>1580</v>
      </c>
      <c r="AE10" s="947"/>
      <c r="AF10" s="947"/>
      <c r="AG10" s="947"/>
      <c r="AH10" s="947"/>
      <c r="AI10" s="947"/>
      <c r="AJ10" s="947"/>
      <c r="AK10" s="947"/>
      <c r="AL10" s="947"/>
      <c r="AM10" s="947"/>
      <c r="AN10" s="947"/>
      <c r="AO10" s="947"/>
      <c r="AP10" s="947"/>
      <c r="AQ10" s="947"/>
      <c r="AR10" s="947"/>
      <c r="AS10" s="948"/>
      <c r="AT10" s="941">
        <v>2584790</v>
      </c>
      <c r="AU10" s="942"/>
      <c r="AV10" s="942"/>
      <c r="AW10" s="943"/>
      <c r="AX10" s="941"/>
      <c r="AY10" s="942"/>
      <c r="AZ10" s="942"/>
      <c r="BA10" s="943"/>
      <c r="BB10" s="941">
        <v>2584790</v>
      </c>
      <c r="BC10" s="942"/>
      <c r="BD10" s="942"/>
      <c r="BE10" s="943"/>
    </row>
    <row r="11" spans="1:59" s="694" customFormat="1" ht="20.100000000000001" customHeight="1" x14ac:dyDescent="0.3">
      <c r="A11" s="944" t="s">
        <v>1013</v>
      </c>
      <c r="B11" s="945"/>
      <c r="C11" s="946"/>
      <c r="D11" s="947"/>
      <c r="E11" s="947"/>
      <c r="F11" s="947"/>
      <c r="G11" s="947"/>
      <c r="H11" s="947"/>
      <c r="I11" s="947"/>
      <c r="J11" s="947"/>
      <c r="K11" s="947"/>
      <c r="L11" s="947"/>
      <c r="M11" s="947"/>
      <c r="N11" s="947"/>
      <c r="O11" s="947"/>
      <c r="P11" s="947"/>
      <c r="Q11" s="948"/>
      <c r="R11" s="949"/>
      <c r="S11" s="950"/>
      <c r="T11" s="950"/>
      <c r="U11" s="951"/>
      <c r="V11" s="949"/>
      <c r="W11" s="950"/>
      <c r="X11" s="950"/>
      <c r="Y11" s="951"/>
      <c r="Z11" s="949"/>
      <c r="AA11" s="950"/>
      <c r="AB11" s="950"/>
      <c r="AC11" s="951"/>
      <c r="AD11" s="946" t="s">
        <v>1581</v>
      </c>
      <c r="AE11" s="947"/>
      <c r="AF11" s="947"/>
      <c r="AG11" s="947"/>
      <c r="AH11" s="947"/>
      <c r="AI11" s="947"/>
      <c r="AJ11" s="947"/>
      <c r="AK11" s="947"/>
      <c r="AL11" s="947"/>
      <c r="AM11" s="947"/>
      <c r="AN11" s="947"/>
      <c r="AO11" s="947"/>
      <c r="AP11" s="947"/>
      <c r="AQ11" s="947"/>
      <c r="AR11" s="947"/>
      <c r="AS11" s="948"/>
      <c r="AT11" s="941">
        <v>402429</v>
      </c>
      <c r="AU11" s="942"/>
      <c r="AV11" s="942"/>
      <c r="AW11" s="943"/>
      <c r="AX11" s="941"/>
      <c r="AY11" s="942"/>
      <c r="AZ11" s="942"/>
      <c r="BA11" s="943"/>
      <c r="BB11" s="941">
        <v>402429</v>
      </c>
      <c r="BC11" s="942"/>
      <c r="BD11" s="942"/>
      <c r="BE11" s="943"/>
      <c r="BG11" s="694" t="s">
        <v>1582</v>
      </c>
    </row>
    <row r="12" spans="1:59" s="694" customFormat="1" ht="20.100000000000001" customHeight="1" x14ac:dyDescent="0.3">
      <c r="A12" s="944" t="s">
        <v>1014</v>
      </c>
      <c r="B12" s="945"/>
      <c r="C12" s="946"/>
      <c r="D12" s="947"/>
      <c r="E12" s="947"/>
      <c r="F12" s="947"/>
      <c r="G12" s="947"/>
      <c r="H12" s="947"/>
      <c r="I12" s="947"/>
      <c r="J12" s="947"/>
      <c r="K12" s="947"/>
      <c r="L12" s="947"/>
      <c r="M12" s="947"/>
      <c r="N12" s="947"/>
      <c r="O12" s="947"/>
      <c r="P12" s="947"/>
      <c r="Q12" s="948"/>
      <c r="R12" s="949"/>
      <c r="S12" s="950"/>
      <c r="T12" s="950"/>
      <c r="U12" s="951"/>
      <c r="V12" s="949"/>
      <c r="W12" s="950"/>
      <c r="X12" s="950"/>
      <c r="Y12" s="951"/>
      <c r="Z12" s="949"/>
      <c r="AA12" s="950"/>
      <c r="AB12" s="950"/>
      <c r="AC12" s="951"/>
      <c r="AD12" s="946" t="s">
        <v>1588</v>
      </c>
      <c r="AE12" s="947"/>
      <c r="AF12" s="947"/>
      <c r="AG12" s="947"/>
      <c r="AH12" s="947"/>
      <c r="AI12" s="947"/>
      <c r="AJ12" s="947"/>
      <c r="AK12" s="947"/>
      <c r="AL12" s="947"/>
      <c r="AM12" s="947"/>
      <c r="AN12" s="947"/>
      <c r="AO12" s="947"/>
      <c r="AP12" s="947"/>
      <c r="AQ12" s="947"/>
      <c r="AR12" s="947"/>
      <c r="AS12" s="948"/>
      <c r="AT12" s="941">
        <v>330000</v>
      </c>
      <c r="AU12" s="942"/>
      <c r="AV12" s="942"/>
      <c r="AW12" s="943"/>
      <c r="AX12" s="941">
        <v>330000</v>
      </c>
      <c r="AY12" s="942"/>
      <c r="AZ12" s="942"/>
      <c r="BA12" s="943"/>
      <c r="BB12" s="941"/>
      <c r="BC12" s="942"/>
      <c r="BD12" s="942"/>
      <c r="BE12" s="943"/>
    </row>
    <row r="13" spans="1:59" s="694" customFormat="1" ht="20.100000000000001" customHeight="1" x14ac:dyDescent="0.3">
      <c r="A13" s="944" t="s">
        <v>1015</v>
      </c>
      <c r="B13" s="945"/>
      <c r="C13" s="946"/>
      <c r="D13" s="947"/>
      <c r="E13" s="947"/>
      <c r="F13" s="947"/>
      <c r="G13" s="947"/>
      <c r="H13" s="947"/>
      <c r="I13" s="947"/>
      <c r="J13" s="947"/>
      <c r="K13" s="947"/>
      <c r="L13" s="947"/>
      <c r="M13" s="947"/>
      <c r="N13" s="947"/>
      <c r="O13" s="947"/>
      <c r="P13" s="947"/>
      <c r="Q13" s="948"/>
      <c r="R13" s="949"/>
      <c r="S13" s="950"/>
      <c r="T13" s="950"/>
      <c r="U13" s="951"/>
      <c r="V13" s="949"/>
      <c r="W13" s="950"/>
      <c r="X13" s="950"/>
      <c r="Y13" s="951"/>
      <c r="Z13" s="949"/>
      <c r="AA13" s="950"/>
      <c r="AB13" s="950"/>
      <c r="AC13" s="951"/>
      <c r="AD13" s="946"/>
      <c r="AE13" s="947"/>
      <c r="AF13" s="947"/>
      <c r="AG13" s="947"/>
      <c r="AH13" s="947"/>
      <c r="AI13" s="947"/>
      <c r="AJ13" s="947"/>
      <c r="AK13" s="947"/>
      <c r="AL13" s="947"/>
      <c r="AM13" s="947"/>
      <c r="AN13" s="947"/>
      <c r="AO13" s="947"/>
      <c r="AP13" s="947"/>
      <c r="AQ13" s="947"/>
      <c r="AR13" s="947"/>
      <c r="AS13" s="948"/>
      <c r="AT13" s="941"/>
      <c r="AU13" s="942"/>
      <c r="AV13" s="942"/>
      <c r="AW13" s="943"/>
      <c r="AX13" s="941"/>
      <c r="AY13" s="942"/>
      <c r="AZ13" s="942"/>
      <c r="BA13" s="943"/>
      <c r="BB13" s="941"/>
      <c r="BC13" s="942"/>
      <c r="BD13" s="942"/>
      <c r="BE13" s="943"/>
    </row>
    <row r="14" spans="1:59" s="694" customFormat="1" ht="20.100000000000001" customHeight="1" x14ac:dyDescent="0.3">
      <c r="A14" s="944" t="s">
        <v>1027</v>
      </c>
      <c r="B14" s="945"/>
      <c r="C14" s="946"/>
      <c r="D14" s="947"/>
      <c r="E14" s="947"/>
      <c r="F14" s="947"/>
      <c r="G14" s="947"/>
      <c r="H14" s="947"/>
      <c r="I14" s="947"/>
      <c r="J14" s="947"/>
      <c r="K14" s="947"/>
      <c r="L14" s="947"/>
      <c r="M14" s="947"/>
      <c r="N14" s="947"/>
      <c r="O14" s="947"/>
      <c r="P14" s="947"/>
      <c r="Q14" s="948"/>
      <c r="R14" s="949"/>
      <c r="S14" s="950"/>
      <c r="T14" s="950"/>
      <c r="U14" s="951"/>
      <c r="V14" s="949"/>
      <c r="W14" s="950"/>
      <c r="X14" s="950"/>
      <c r="Y14" s="951"/>
      <c r="Z14" s="949"/>
      <c r="AA14" s="950"/>
      <c r="AB14" s="950"/>
      <c r="AC14" s="951"/>
      <c r="AD14" s="946"/>
      <c r="AE14" s="947"/>
      <c r="AF14" s="947"/>
      <c r="AG14" s="947"/>
      <c r="AH14" s="947"/>
      <c r="AI14" s="947"/>
      <c r="AJ14" s="947"/>
      <c r="AK14" s="947"/>
      <c r="AL14" s="947"/>
      <c r="AM14" s="947"/>
      <c r="AN14" s="947"/>
      <c r="AO14" s="947"/>
      <c r="AP14" s="947"/>
      <c r="AQ14" s="947"/>
      <c r="AR14" s="947"/>
      <c r="AS14" s="948"/>
      <c r="AT14" s="941"/>
      <c r="AU14" s="942"/>
      <c r="AV14" s="942"/>
      <c r="AW14" s="943"/>
      <c r="AX14" s="941"/>
      <c r="AY14" s="942"/>
      <c r="AZ14" s="942"/>
      <c r="BA14" s="943"/>
      <c r="BB14" s="941"/>
      <c r="BC14" s="942"/>
      <c r="BD14" s="942"/>
      <c r="BE14" s="943"/>
    </row>
    <row r="15" spans="1:59" s="694" customFormat="1" ht="20.100000000000001" customHeight="1" x14ac:dyDescent="0.3">
      <c r="A15" s="944" t="s">
        <v>1029</v>
      </c>
      <c r="B15" s="945"/>
      <c r="C15" s="946"/>
      <c r="D15" s="947"/>
      <c r="E15" s="947"/>
      <c r="F15" s="947"/>
      <c r="G15" s="947"/>
      <c r="H15" s="947"/>
      <c r="I15" s="947"/>
      <c r="J15" s="947"/>
      <c r="K15" s="947"/>
      <c r="L15" s="947"/>
      <c r="M15" s="947"/>
      <c r="N15" s="947"/>
      <c r="O15" s="947"/>
      <c r="P15" s="947"/>
      <c r="Q15" s="948"/>
      <c r="R15" s="949"/>
      <c r="S15" s="950"/>
      <c r="T15" s="950"/>
      <c r="U15" s="951"/>
      <c r="V15" s="949"/>
      <c r="W15" s="950"/>
      <c r="X15" s="950"/>
      <c r="Y15" s="951"/>
      <c r="Z15" s="949"/>
      <c r="AA15" s="950"/>
      <c r="AB15" s="950"/>
      <c r="AC15" s="951"/>
      <c r="AD15" s="946"/>
      <c r="AE15" s="947"/>
      <c r="AF15" s="947"/>
      <c r="AG15" s="947"/>
      <c r="AH15" s="947"/>
      <c r="AI15" s="947"/>
      <c r="AJ15" s="947"/>
      <c r="AK15" s="947"/>
      <c r="AL15" s="947"/>
      <c r="AM15" s="947"/>
      <c r="AN15" s="947"/>
      <c r="AO15" s="947"/>
      <c r="AP15" s="947"/>
      <c r="AQ15" s="947"/>
      <c r="AR15" s="947"/>
      <c r="AS15" s="948"/>
      <c r="AT15" s="941"/>
      <c r="AU15" s="942"/>
      <c r="AV15" s="942"/>
      <c r="AW15" s="943"/>
      <c r="AX15" s="941"/>
      <c r="AY15" s="942"/>
      <c r="AZ15" s="942"/>
      <c r="BA15" s="943"/>
      <c r="BB15" s="941"/>
      <c r="BC15" s="942"/>
      <c r="BD15" s="942"/>
      <c r="BE15" s="943"/>
    </row>
    <row r="16" spans="1:59" s="694" customFormat="1" ht="20.100000000000001" customHeight="1" x14ac:dyDescent="0.3">
      <c r="A16" s="944" t="s">
        <v>1031</v>
      </c>
      <c r="B16" s="945"/>
      <c r="C16" s="946"/>
      <c r="D16" s="947"/>
      <c r="E16" s="947"/>
      <c r="F16" s="947"/>
      <c r="G16" s="947"/>
      <c r="H16" s="947"/>
      <c r="I16" s="947"/>
      <c r="J16" s="947"/>
      <c r="K16" s="947"/>
      <c r="L16" s="947"/>
      <c r="M16" s="947"/>
      <c r="N16" s="947"/>
      <c r="O16" s="947"/>
      <c r="P16" s="947"/>
      <c r="Q16" s="948"/>
      <c r="R16" s="949"/>
      <c r="S16" s="950"/>
      <c r="T16" s="950"/>
      <c r="U16" s="951"/>
      <c r="V16" s="949"/>
      <c r="W16" s="950"/>
      <c r="X16" s="950"/>
      <c r="Y16" s="951"/>
      <c r="Z16" s="949"/>
      <c r="AA16" s="950"/>
      <c r="AB16" s="950"/>
      <c r="AC16" s="951"/>
      <c r="AD16" s="946"/>
      <c r="AE16" s="947"/>
      <c r="AF16" s="947"/>
      <c r="AG16" s="947"/>
      <c r="AH16" s="947"/>
      <c r="AI16" s="947"/>
      <c r="AJ16" s="947"/>
      <c r="AK16" s="947"/>
      <c r="AL16" s="947"/>
      <c r="AM16" s="947"/>
      <c r="AN16" s="947"/>
      <c r="AO16" s="947"/>
      <c r="AP16" s="947"/>
      <c r="AQ16" s="947"/>
      <c r="AR16" s="947"/>
      <c r="AS16" s="948"/>
      <c r="AT16" s="941"/>
      <c r="AU16" s="942"/>
      <c r="AV16" s="942"/>
      <c r="AW16" s="943"/>
      <c r="AX16" s="941"/>
      <c r="AY16" s="942"/>
      <c r="AZ16" s="942"/>
      <c r="BA16" s="943"/>
      <c r="BB16" s="941"/>
      <c r="BC16" s="942"/>
      <c r="BD16" s="942"/>
      <c r="BE16" s="943"/>
    </row>
    <row r="17" spans="1:57" s="694" customFormat="1" ht="20.100000000000001" customHeight="1" x14ac:dyDescent="0.3">
      <c r="A17" s="944" t="s">
        <v>425</v>
      </c>
      <c r="B17" s="945"/>
      <c r="C17" s="946"/>
      <c r="D17" s="947"/>
      <c r="E17" s="947"/>
      <c r="F17" s="947"/>
      <c r="G17" s="947"/>
      <c r="H17" s="947"/>
      <c r="I17" s="947"/>
      <c r="J17" s="947"/>
      <c r="K17" s="947"/>
      <c r="L17" s="947"/>
      <c r="M17" s="947"/>
      <c r="N17" s="947"/>
      <c r="O17" s="947"/>
      <c r="P17" s="947"/>
      <c r="Q17" s="948"/>
      <c r="R17" s="949"/>
      <c r="S17" s="950"/>
      <c r="T17" s="950"/>
      <c r="U17" s="951"/>
      <c r="V17" s="949"/>
      <c r="W17" s="950"/>
      <c r="X17" s="950"/>
      <c r="Y17" s="951"/>
      <c r="Z17" s="949"/>
      <c r="AA17" s="950"/>
      <c r="AB17" s="950"/>
      <c r="AC17" s="951"/>
      <c r="AD17" s="946"/>
      <c r="AE17" s="947"/>
      <c r="AF17" s="947"/>
      <c r="AG17" s="947"/>
      <c r="AH17" s="947"/>
      <c r="AI17" s="947"/>
      <c r="AJ17" s="947"/>
      <c r="AK17" s="947"/>
      <c r="AL17" s="947"/>
      <c r="AM17" s="947"/>
      <c r="AN17" s="947"/>
      <c r="AO17" s="947"/>
      <c r="AP17" s="947"/>
      <c r="AQ17" s="947"/>
      <c r="AR17" s="947"/>
      <c r="AS17" s="948"/>
      <c r="AT17" s="941"/>
      <c r="AU17" s="942"/>
      <c r="AV17" s="942"/>
      <c r="AW17" s="943"/>
      <c r="AX17" s="941"/>
      <c r="AY17" s="942"/>
      <c r="AZ17" s="942"/>
      <c r="BA17" s="943"/>
      <c r="BB17" s="941"/>
      <c r="BC17" s="942"/>
      <c r="BD17" s="942"/>
      <c r="BE17" s="943"/>
    </row>
    <row r="18" spans="1:57" s="694" customFormat="1" ht="20.100000000000001" customHeight="1" x14ac:dyDescent="0.3">
      <c r="A18" s="944" t="s">
        <v>583</v>
      </c>
      <c r="B18" s="945"/>
      <c r="C18" s="946"/>
      <c r="D18" s="947"/>
      <c r="E18" s="947"/>
      <c r="F18" s="947"/>
      <c r="G18" s="947"/>
      <c r="H18" s="947"/>
      <c r="I18" s="947"/>
      <c r="J18" s="947"/>
      <c r="K18" s="947"/>
      <c r="L18" s="947"/>
      <c r="M18" s="947"/>
      <c r="N18" s="947"/>
      <c r="O18" s="947"/>
      <c r="P18" s="947"/>
      <c r="Q18" s="948"/>
      <c r="R18" s="949"/>
      <c r="S18" s="950"/>
      <c r="T18" s="950"/>
      <c r="U18" s="951"/>
      <c r="V18" s="949"/>
      <c r="W18" s="950"/>
      <c r="X18" s="950"/>
      <c r="Y18" s="951"/>
      <c r="Z18" s="949"/>
      <c r="AA18" s="950"/>
      <c r="AB18" s="950"/>
      <c r="AC18" s="951"/>
      <c r="AD18" s="946"/>
      <c r="AE18" s="947"/>
      <c r="AF18" s="947"/>
      <c r="AG18" s="947"/>
      <c r="AH18" s="947"/>
      <c r="AI18" s="947"/>
      <c r="AJ18" s="947"/>
      <c r="AK18" s="947"/>
      <c r="AL18" s="947"/>
      <c r="AM18" s="947"/>
      <c r="AN18" s="947"/>
      <c r="AO18" s="947"/>
      <c r="AP18" s="947"/>
      <c r="AQ18" s="947"/>
      <c r="AR18" s="947"/>
      <c r="AS18" s="948"/>
      <c r="AT18" s="941"/>
      <c r="AU18" s="942"/>
      <c r="AV18" s="942"/>
      <c r="AW18" s="943"/>
      <c r="AX18" s="941"/>
      <c r="AY18" s="942"/>
      <c r="AZ18" s="942"/>
      <c r="BA18" s="943"/>
      <c r="BB18" s="941"/>
      <c r="BC18" s="942"/>
      <c r="BD18" s="942"/>
      <c r="BE18" s="943"/>
    </row>
    <row r="19" spans="1:57" s="694" customFormat="1" ht="29.25" customHeight="1" x14ac:dyDescent="0.3">
      <c r="A19" s="944" t="s">
        <v>586</v>
      </c>
      <c r="B19" s="945"/>
      <c r="C19" s="946"/>
      <c r="D19" s="947"/>
      <c r="E19" s="947"/>
      <c r="F19" s="947"/>
      <c r="G19" s="947"/>
      <c r="H19" s="947"/>
      <c r="I19" s="947"/>
      <c r="J19" s="947"/>
      <c r="K19" s="947"/>
      <c r="L19" s="947"/>
      <c r="M19" s="947"/>
      <c r="N19" s="947"/>
      <c r="O19" s="947"/>
      <c r="P19" s="947"/>
      <c r="Q19" s="948"/>
      <c r="R19" s="949"/>
      <c r="S19" s="950"/>
      <c r="T19" s="950"/>
      <c r="U19" s="951"/>
      <c r="V19" s="949"/>
      <c r="W19" s="950"/>
      <c r="X19" s="950"/>
      <c r="Y19" s="951"/>
      <c r="Z19" s="949"/>
      <c r="AA19" s="950"/>
      <c r="AB19" s="950"/>
      <c r="AC19" s="951"/>
      <c r="AD19" s="946"/>
      <c r="AE19" s="947"/>
      <c r="AF19" s="947"/>
      <c r="AG19" s="947"/>
      <c r="AH19" s="947"/>
      <c r="AI19" s="947"/>
      <c r="AJ19" s="947"/>
      <c r="AK19" s="947"/>
      <c r="AL19" s="947"/>
      <c r="AM19" s="947"/>
      <c r="AN19" s="947"/>
      <c r="AO19" s="947"/>
      <c r="AP19" s="947"/>
      <c r="AQ19" s="947"/>
      <c r="AR19" s="947"/>
      <c r="AS19" s="948"/>
      <c r="AT19" s="941"/>
      <c r="AU19" s="942"/>
      <c r="AV19" s="942"/>
      <c r="AW19" s="943"/>
      <c r="AX19" s="941"/>
      <c r="AY19" s="942"/>
      <c r="AZ19" s="942"/>
      <c r="BA19" s="943"/>
      <c r="BB19" s="941"/>
      <c r="BC19" s="942"/>
      <c r="BD19" s="942"/>
      <c r="BE19" s="943"/>
    </row>
    <row r="20" spans="1:57" s="694" customFormat="1" ht="35.25" customHeight="1" x14ac:dyDescent="0.3">
      <c r="A20" s="944" t="s">
        <v>589</v>
      </c>
      <c r="B20" s="945"/>
      <c r="C20" s="946"/>
      <c r="D20" s="947"/>
      <c r="E20" s="947"/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47"/>
      <c r="Q20" s="948"/>
      <c r="R20" s="949"/>
      <c r="S20" s="950"/>
      <c r="T20" s="950"/>
      <c r="U20" s="951"/>
      <c r="V20" s="949"/>
      <c r="W20" s="950"/>
      <c r="X20" s="950"/>
      <c r="Y20" s="951"/>
      <c r="Z20" s="949"/>
      <c r="AA20" s="950"/>
      <c r="AB20" s="950"/>
      <c r="AC20" s="951"/>
      <c r="AD20" s="946"/>
      <c r="AE20" s="947"/>
      <c r="AF20" s="947"/>
      <c r="AG20" s="947"/>
      <c r="AH20" s="947"/>
      <c r="AI20" s="947"/>
      <c r="AJ20" s="947"/>
      <c r="AK20" s="947"/>
      <c r="AL20" s="947"/>
      <c r="AM20" s="947"/>
      <c r="AN20" s="947"/>
      <c r="AO20" s="947"/>
      <c r="AP20" s="947"/>
      <c r="AQ20" s="947"/>
      <c r="AR20" s="947"/>
      <c r="AS20" s="948"/>
      <c r="AT20" s="941"/>
      <c r="AU20" s="942"/>
      <c r="AV20" s="942"/>
      <c r="AW20" s="943"/>
      <c r="AX20" s="941"/>
      <c r="AY20" s="942"/>
      <c r="AZ20" s="942"/>
      <c r="BA20" s="943"/>
      <c r="BB20" s="941"/>
      <c r="BC20" s="942"/>
      <c r="BD20" s="942"/>
      <c r="BE20" s="943"/>
    </row>
    <row r="21" spans="1:57" s="694" customFormat="1" ht="38.25" customHeight="1" x14ac:dyDescent="0.3">
      <c r="A21" s="944" t="s">
        <v>593</v>
      </c>
      <c r="B21" s="945"/>
      <c r="C21" s="946"/>
      <c r="D21" s="947"/>
      <c r="E21" s="947"/>
      <c r="F21" s="947"/>
      <c r="G21" s="947"/>
      <c r="H21" s="947"/>
      <c r="I21" s="947"/>
      <c r="J21" s="947"/>
      <c r="K21" s="947"/>
      <c r="L21" s="947"/>
      <c r="M21" s="947"/>
      <c r="N21" s="947"/>
      <c r="O21" s="947"/>
      <c r="P21" s="947"/>
      <c r="Q21" s="948"/>
      <c r="R21" s="949"/>
      <c r="S21" s="950"/>
      <c r="T21" s="950"/>
      <c r="U21" s="951"/>
      <c r="V21" s="949"/>
      <c r="W21" s="950"/>
      <c r="X21" s="950"/>
      <c r="Y21" s="951"/>
      <c r="Z21" s="949"/>
      <c r="AA21" s="950"/>
      <c r="AB21" s="950"/>
      <c r="AC21" s="951"/>
      <c r="AD21" s="946"/>
      <c r="AE21" s="947"/>
      <c r="AF21" s="947"/>
      <c r="AG21" s="947"/>
      <c r="AH21" s="947"/>
      <c r="AI21" s="947"/>
      <c r="AJ21" s="947"/>
      <c r="AK21" s="947"/>
      <c r="AL21" s="947"/>
      <c r="AM21" s="947"/>
      <c r="AN21" s="947"/>
      <c r="AO21" s="947"/>
      <c r="AP21" s="947"/>
      <c r="AQ21" s="947"/>
      <c r="AR21" s="947"/>
      <c r="AS21" s="948"/>
      <c r="AT21" s="941"/>
      <c r="AU21" s="942"/>
      <c r="AV21" s="942"/>
      <c r="AW21" s="943"/>
      <c r="AX21" s="941"/>
      <c r="AY21" s="942"/>
      <c r="AZ21" s="942"/>
      <c r="BA21" s="943"/>
      <c r="BB21" s="941"/>
      <c r="BC21" s="942"/>
      <c r="BD21" s="942"/>
      <c r="BE21" s="943"/>
    </row>
    <row r="22" spans="1:57" s="694" customFormat="1" ht="20.100000000000001" customHeight="1" x14ac:dyDescent="0.3">
      <c r="A22" s="944" t="s">
        <v>596</v>
      </c>
      <c r="B22" s="945"/>
      <c r="C22" s="946"/>
      <c r="D22" s="947"/>
      <c r="E22" s="947"/>
      <c r="F22" s="947"/>
      <c r="G22" s="947"/>
      <c r="H22" s="947"/>
      <c r="I22" s="947"/>
      <c r="J22" s="947"/>
      <c r="K22" s="947"/>
      <c r="L22" s="947"/>
      <c r="M22" s="947"/>
      <c r="N22" s="947"/>
      <c r="O22" s="947"/>
      <c r="P22" s="947"/>
      <c r="Q22" s="948"/>
      <c r="R22" s="949"/>
      <c r="S22" s="950"/>
      <c r="T22" s="950"/>
      <c r="U22" s="951"/>
      <c r="V22" s="949"/>
      <c r="W22" s="950"/>
      <c r="X22" s="950"/>
      <c r="Y22" s="951"/>
      <c r="Z22" s="949"/>
      <c r="AA22" s="950"/>
      <c r="AB22" s="950"/>
      <c r="AC22" s="951"/>
      <c r="AD22" s="946"/>
      <c r="AE22" s="947"/>
      <c r="AF22" s="947"/>
      <c r="AG22" s="947"/>
      <c r="AH22" s="947"/>
      <c r="AI22" s="947"/>
      <c r="AJ22" s="947"/>
      <c r="AK22" s="947"/>
      <c r="AL22" s="947"/>
      <c r="AM22" s="947"/>
      <c r="AN22" s="947"/>
      <c r="AO22" s="947"/>
      <c r="AP22" s="947"/>
      <c r="AQ22" s="947"/>
      <c r="AR22" s="947"/>
      <c r="AS22" s="948"/>
      <c r="AT22" s="941"/>
      <c r="AU22" s="942"/>
      <c r="AV22" s="942"/>
      <c r="AW22" s="943"/>
      <c r="AX22" s="941"/>
      <c r="AY22" s="942"/>
      <c r="AZ22" s="942"/>
      <c r="BA22" s="943"/>
      <c r="BB22" s="941"/>
      <c r="BC22" s="942"/>
      <c r="BD22" s="942"/>
      <c r="BE22" s="943"/>
    </row>
    <row r="23" spans="1:57" s="694" customFormat="1" ht="20.100000000000001" customHeight="1" x14ac:dyDescent="0.3">
      <c r="A23" s="944" t="s">
        <v>600</v>
      </c>
      <c r="B23" s="945"/>
      <c r="C23" s="946"/>
      <c r="D23" s="947"/>
      <c r="E23" s="947"/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47"/>
      <c r="Q23" s="948"/>
      <c r="R23" s="949"/>
      <c r="S23" s="950"/>
      <c r="T23" s="950"/>
      <c r="U23" s="951"/>
      <c r="V23" s="949"/>
      <c r="W23" s="950"/>
      <c r="X23" s="950"/>
      <c r="Y23" s="951"/>
      <c r="Z23" s="949"/>
      <c r="AA23" s="950"/>
      <c r="AB23" s="950"/>
      <c r="AC23" s="951"/>
      <c r="AD23" s="946"/>
      <c r="AE23" s="947"/>
      <c r="AF23" s="947"/>
      <c r="AG23" s="947"/>
      <c r="AH23" s="947"/>
      <c r="AI23" s="947"/>
      <c r="AJ23" s="947"/>
      <c r="AK23" s="947"/>
      <c r="AL23" s="947"/>
      <c r="AM23" s="947"/>
      <c r="AN23" s="947"/>
      <c r="AO23" s="947"/>
      <c r="AP23" s="947"/>
      <c r="AQ23" s="947"/>
      <c r="AR23" s="947"/>
      <c r="AS23" s="948"/>
      <c r="AT23" s="941"/>
      <c r="AU23" s="942"/>
      <c r="AV23" s="942"/>
      <c r="AW23" s="943"/>
      <c r="AX23" s="941"/>
      <c r="AY23" s="942"/>
      <c r="AZ23" s="942"/>
      <c r="BA23" s="943"/>
      <c r="BB23" s="941"/>
      <c r="BC23" s="942"/>
      <c r="BD23" s="942"/>
      <c r="BE23" s="943"/>
    </row>
    <row r="24" spans="1:57" s="694" customFormat="1" ht="20.100000000000001" customHeight="1" x14ac:dyDescent="0.3">
      <c r="A24" s="944" t="s">
        <v>603</v>
      </c>
      <c r="B24" s="945"/>
      <c r="C24" s="946"/>
      <c r="D24" s="947"/>
      <c r="E24" s="947"/>
      <c r="F24" s="947"/>
      <c r="G24" s="947"/>
      <c r="H24" s="947"/>
      <c r="I24" s="947"/>
      <c r="J24" s="947"/>
      <c r="K24" s="947"/>
      <c r="L24" s="947"/>
      <c r="M24" s="947"/>
      <c r="N24" s="947"/>
      <c r="O24" s="947"/>
      <c r="P24" s="947"/>
      <c r="Q24" s="948"/>
      <c r="R24" s="949"/>
      <c r="S24" s="950"/>
      <c r="T24" s="950"/>
      <c r="U24" s="951"/>
      <c r="V24" s="949"/>
      <c r="W24" s="950"/>
      <c r="X24" s="950"/>
      <c r="Y24" s="951"/>
      <c r="Z24" s="949"/>
      <c r="AA24" s="950"/>
      <c r="AB24" s="950"/>
      <c r="AC24" s="951"/>
      <c r="AD24" s="946"/>
      <c r="AE24" s="947"/>
      <c r="AF24" s="947"/>
      <c r="AG24" s="947"/>
      <c r="AH24" s="947"/>
      <c r="AI24" s="947"/>
      <c r="AJ24" s="947"/>
      <c r="AK24" s="947"/>
      <c r="AL24" s="947"/>
      <c r="AM24" s="947"/>
      <c r="AN24" s="947"/>
      <c r="AO24" s="947"/>
      <c r="AP24" s="947"/>
      <c r="AQ24" s="947"/>
      <c r="AR24" s="947"/>
      <c r="AS24" s="948"/>
      <c r="AT24" s="941"/>
      <c r="AU24" s="942"/>
      <c r="AV24" s="942"/>
      <c r="AW24" s="943"/>
      <c r="AX24" s="941"/>
      <c r="AY24" s="942"/>
      <c r="AZ24" s="942"/>
      <c r="BA24" s="943"/>
      <c r="BB24" s="941"/>
      <c r="BC24" s="942"/>
      <c r="BD24" s="942"/>
      <c r="BE24" s="943"/>
    </row>
    <row r="25" spans="1:57" s="694" customFormat="1" ht="20.100000000000001" customHeight="1" x14ac:dyDescent="0.3">
      <c r="A25" s="944" t="s">
        <v>607</v>
      </c>
      <c r="B25" s="945"/>
      <c r="C25" s="946"/>
      <c r="D25" s="947"/>
      <c r="E25" s="947"/>
      <c r="F25" s="947"/>
      <c r="G25" s="947"/>
      <c r="H25" s="947"/>
      <c r="I25" s="947"/>
      <c r="J25" s="947"/>
      <c r="K25" s="947"/>
      <c r="L25" s="947"/>
      <c r="M25" s="947"/>
      <c r="N25" s="947"/>
      <c r="O25" s="947"/>
      <c r="P25" s="947"/>
      <c r="Q25" s="948"/>
      <c r="R25" s="949"/>
      <c r="S25" s="950"/>
      <c r="T25" s="950"/>
      <c r="U25" s="951"/>
      <c r="V25" s="949"/>
      <c r="W25" s="950"/>
      <c r="X25" s="950"/>
      <c r="Y25" s="951"/>
      <c r="Z25" s="949"/>
      <c r="AA25" s="950"/>
      <c r="AB25" s="950"/>
      <c r="AC25" s="951"/>
      <c r="AD25" s="946"/>
      <c r="AE25" s="947"/>
      <c r="AF25" s="947"/>
      <c r="AG25" s="947"/>
      <c r="AH25" s="947"/>
      <c r="AI25" s="947"/>
      <c r="AJ25" s="947"/>
      <c r="AK25" s="947"/>
      <c r="AL25" s="947"/>
      <c r="AM25" s="947"/>
      <c r="AN25" s="947"/>
      <c r="AO25" s="947"/>
      <c r="AP25" s="947"/>
      <c r="AQ25" s="947"/>
      <c r="AR25" s="947"/>
      <c r="AS25" s="948"/>
      <c r="AT25" s="941"/>
      <c r="AU25" s="942"/>
      <c r="AV25" s="942"/>
      <c r="AW25" s="943"/>
      <c r="AX25" s="941"/>
      <c r="AY25" s="942"/>
      <c r="AZ25" s="942"/>
      <c r="BA25" s="943"/>
      <c r="BB25" s="941"/>
      <c r="BC25" s="942"/>
      <c r="BD25" s="942"/>
      <c r="BE25" s="943"/>
    </row>
    <row r="26" spans="1:57" s="694" customFormat="1" ht="20.100000000000001" customHeight="1" x14ac:dyDescent="0.3">
      <c r="A26" s="930" t="s">
        <v>1015</v>
      </c>
      <c r="B26" s="931"/>
      <c r="C26" s="932" t="s">
        <v>1585</v>
      </c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3"/>
      <c r="Q26" s="934"/>
      <c r="R26" s="935">
        <f>SUM(R8:U25)</f>
        <v>1090600</v>
      </c>
      <c r="S26" s="936"/>
      <c r="T26" s="936"/>
      <c r="U26" s="937"/>
      <c r="V26" s="935">
        <f>SUM(V8:Y25)</f>
        <v>0</v>
      </c>
      <c r="W26" s="936"/>
      <c r="X26" s="936"/>
      <c r="Y26" s="937"/>
      <c r="Z26" s="935">
        <f>R26-V26</f>
        <v>1090600</v>
      </c>
      <c r="AA26" s="936"/>
      <c r="AB26" s="936"/>
      <c r="AC26" s="937"/>
      <c r="AD26" s="932" t="s">
        <v>1586</v>
      </c>
      <c r="AE26" s="933"/>
      <c r="AF26" s="933"/>
      <c r="AG26" s="933"/>
      <c r="AH26" s="933"/>
      <c r="AI26" s="933"/>
      <c r="AJ26" s="933"/>
      <c r="AK26" s="933"/>
      <c r="AL26" s="933"/>
      <c r="AM26" s="933"/>
      <c r="AN26" s="933"/>
      <c r="AO26" s="933"/>
      <c r="AP26" s="933"/>
      <c r="AQ26" s="933"/>
      <c r="AR26" s="933"/>
      <c r="AS26" s="934"/>
      <c r="AT26" s="938">
        <f>SUM(AT8:AW25)</f>
        <v>21321364</v>
      </c>
      <c r="AU26" s="939"/>
      <c r="AV26" s="939"/>
      <c r="AW26" s="940"/>
      <c r="AX26" s="938">
        <f>SUM(AX8:BA25)</f>
        <v>15772485</v>
      </c>
      <c r="AY26" s="939"/>
      <c r="AZ26" s="939"/>
      <c r="BA26" s="940"/>
      <c r="BB26" s="938">
        <f>AT26-AX26</f>
        <v>5548879</v>
      </c>
      <c r="BC26" s="939"/>
      <c r="BD26" s="939"/>
      <c r="BE26" s="940"/>
    </row>
    <row r="27" spans="1:57" ht="20.100000000000001" customHeight="1" x14ac:dyDescent="0.25">
      <c r="A27" s="924"/>
      <c r="B27" s="924"/>
      <c r="C27" s="925"/>
      <c r="D27" s="925"/>
      <c r="E27" s="925"/>
      <c r="F27" s="925"/>
      <c r="G27" s="925"/>
      <c r="H27" s="925"/>
      <c r="I27" s="925"/>
      <c r="J27" s="925"/>
      <c r="K27" s="925"/>
      <c r="L27" s="925"/>
      <c r="M27" s="925"/>
      <c r="N27" s="925"/>
      <c r="O27" s="925"/>
      <c r="P27" s="925"/>
      <c r="Q27" s="925"/>
      <c r="R27" s="926"/>
      <c r="S27" s="926"/>
      <c r="T27" s="926"/>
      <c r="U27" s="926"/>
      <c r="V27" s="926"/>
      <c r="W27" s="926"/>
      <c r="X27" s="926"/>
      <c r="Y27" s="926"/>
      <c r="Z27" s="927"/>
      <c r="AA27" s="927"/>
      <c r="AB27" s="927"/>
      <c r="AC27" s="927"/>
      <c r="AD27" s="928"/>
      <c r="AE27" s="928"/>
      <c r="AF27" s="928"/>
      <c r="AG27" s="928"/>
      <c r="AH27" s="928"/>
      <c r="AI27" s="928"/>
      <c r="AJ27" s="928"/>
      <c r="AK27" s="928"/>
      <c r="AL27" s="928"/>
      <c r="AM27" s="928"/>
      <c r="AN27" s="928"/>
      <c r="AO27" s="928"/>
      <c r="AP27" s="928"/>
      <c r="AQ27" s="928"/>
      <c r="AR27" s="928"/>
      <c r="AS27" s="695"/>
      <c r="AT27" s="929"/>
      <c r="AU27" s="929"/>
      <c r="AV27" s="929"/>
      <c r="AW27" s="929"/>
      <c r="AX27" s="929"/>
      <c r="AY27" s="929"/>
      <c r="AZ27" s="929"/>
      <c r="BA27" s="929"/>
      <c r="BB27" s="929"/>
      <c r="BC27" s="929"/>
      <c r="BD27" s="929"/>
      <c r="BE27" s="929"/>
    </row>
  </sheetData>
  <mergeCells count="204">
    <mergeCell ref="A1:BE1"/>
    <mergeCell ref="A2:BE2"/>
    <mergeCell ref="A3:BE3"/>
    <mergeCell ref="A4:BE4"/>
    <mergeCell ref="A5:B6"/>
    <mergeCell ref="C5:AC5"/>
    <mergeCell ref="AD5:BE5"/>
    <mergeCell ref="C6:Q6"/>
    <mergeCell ref="R6:U6"/>
    <mergeCell ref="V6:Y6"/>
    <mergeCell ref="Z6:AC6"/>
    <mergeCell ref="AD6:AS6"/>
    <mergeCell ref="AT6:AW6"/>
    <mergeCell ref="AX6:BA6"/>
    <mergeCell ref="BB6:BE6"/>
    <mergeCell ref="A7:B7"/>
    <mergeCell ref="C7:Q7"/>
    <mergeCell ref="R7:U7"/>
    <mergeCell ref="V7:Y7"/>
    <mergeCell ref="Z7:AC7"/>
    <mergeCell ref="AD7:AS7"/>
    <mergeCell ref="AT7:AW7"/>
    <mergeCell ref="AX7:BA7"/>
    <mergeCell ref="BB7:BE7"/>
    <mergeCell ref="A8:B8"/>
    <mergeCell ref="C8:Q8"/>
    <mergeCell ref="R8:U8"/>
    <mergeCell ref="V8:Y8"/>
    <mergeCell ref="Z8:AC8"/>
    <mergeCell ref="AD8:AS8"/>
    <mergeCell ref="AT8:AW8"/>
    <mergeCell ref="AX8:BA8"/>
    <mergeCell ref="BB8:BE8"/>
    <mergeCell ref="A9:B9"/>
    <mergeCell ref="C9:Q9"/>
    <mergeCell ref="R9:U9"/>
    <mergeCell ref="V9:Y9"/>
    <mergeCell ref="Z9:AC9"/>
    <mergeCell ref="AD9:AS9"/>
    <mergeCell ref="AT9:AW9"/>
    <mergeCell ref="AX9:BA9"/>
    <mergeCell ref="BB9:BE9"/>
    <mergeCell ref="A10:B10"/>
    <mergeCell ref="C10:Q10"/>
    <mergeCell ref="R10:U10"/>
    <mergeCell ref="V10:Y10"/>
    <mergeCell ref="Z10:AC10"/>
    <mergeCell ref="AD10:AS10"/>
    <mergeCell ref="AT10:AW10"/>
    <mergeCell ref="AX10:BA10"/>
    <mergeCell ref="BB10:BE10"/>
    <mergeCell ref="A11:B11"/>
    <mergeCell ref="C11:Q11"/>
    <mergeCell ref="R11:U11"/>
    <mergeCell ref="V11:Y11"/>
    <mergeCell ref="Z11:AC11"/>
    <mergeCell ref="AD11:AS11"/>
    <mergeCell ref="AT11:AW11"/>
    <mergeCell ref="AX11:BA11"/>
    <mergeCell ref="BB11:BE11"/>
    <mergeCell ref="AT12:AW12"/>
    <mergeCell ref="AX12:BA12"/>
    <mergeCell ref="BB12:BE12"/>
    <mergeCell ref="A13:B13"/>
    <mergeCell ref="C13:Q13"/>
    <mergeCell ref="R13:U13"/>
    <mergeCell ref="V13:Y13"/>
    <mergeCell ref="Z13:AC13"/>
    <mergeCell ref="AD13:AS13"/>
    <mergeCell ref="AT13:AW13"/>
    <mergeCell ref="A12:B12"/>
    <mergeCell ref="C12:Q12"/>
    <mergeCell ref="R12:U12"/>
    <mergeCell ref="V12:Y12"/>
    <mergeCell ref="Z12:AC12"/>
    <mergeCell ref="AD12:AS12"/>
    <mergeCell ref="AX13:BA13"/>
    <mergeCell ref="BB13:BE13"/>
    <mergeCell ref="A14:B14"/>
    <mergeCell ref="C14:Q14"/>
    <mergeCell ref="R14:U14"/>
    <mergeCell ref="V14:Y14"/>
    <mergeCell ref="Z14:AC14"/>
    <mergeCell ref="AD14:AS14"/>
    <mergeCell ref="AT14:AW14"/>
    <mergeCell ref="AX14:BA14"/>
    <mergeCell ref="BB14:BE14"/>
    <mergeCell ref="A15:B15"/>
    <mergeCell ref="C15:Q15"/>
    <mergeCell ref="R15:U15"/>
    <mergeCell ref="V15:Y15"/>
    <mergeCell ref="Z15:AC15"/>
    <mergeCell ref="AD15:AS15"/>
    <mergeCell ref="AT15:AW15"/>
    <mergeCell ref="AX15:BA15"/>
    <mergeCell ref="BB15:BE15"/>
    <mergeCell ref="AT16:AW16"/>
    <mergeCell ref="AX16:BA16"/>
    <mergeCell ref="BB16:BE16"/>
    <mergeCell ref="A17:B17"/>
    <mergeCell ref="C17:Q17"/>
    <mergeCell ref="R17:U17"/>
    <mergeCell ref="V17:Y17"/>
    <mergeCell ref="Z17:AC17"/>
    <mergeCell ref="AD17:AS17"/>
    <mergeCell ref="AT17:AW17"/>
    <mergeCell ref="A16:B16"/>
    <mergeCell ref="C16:Q16"/>
    <mergeCell ref="R16:U16"/>
    <mergeCell ref="V16:Y16"/>
    <mergeCell ref="Z16:AC16"/>
    <mergeCell ref="AD16:AS16"/>
    <mergeCell ref="AX17:BA17"/>
    <mergeCell ref="BB17:BE17"/>
    <mergeCell ref="A18:B18"/>
    <mergeCell ref="C18:Q18"/>
    <mergeCell ref="R18:U18"/>
    <mergeCell ref="V18:Y18"/>
    <mergeCell ref="Z18:AC18"/>
    <mergeCell ref="AD18:AS18"/>
    <mergeCell ref="AT18:AW18"/>
    <mergeCell ref="AX18:BA18"/>
    <mergeCell ref="BB18:BE18"/>
    <mergeCell ref="A19:B19"/>
    <mergeCell ref="C19:Q19"/>
    <mergeCell ref="R19:U19"/>
    <mergeCell ref="V19:Y19"/>
    <mergeCell ref="Z19:AC19"/>
    <mergeCell ref="AD19:AS19"/>
    <mergeCell ref="AT19:AW19"/>
    <mergeCell ref="AX19:BA19"/>
    <mergeCell ref="BB19:BE19"/>
    <mergeCell ref="AT20:AW20"/>
    <mergeCell ref="AX20:BA20"/>
    <mergeCell ref="BB20:BE20"/>
    <mergeCell ref="A21:B21"/>
    <mergeCell ref="C21:Q21"/>
    <mergeCell ref="R21:U21"/>
    <mergeCell ref="V21:Y21"/>
    <mergeCell ref="Z21:AC21"/>
    <mergeCell ref="AD21:AS21"/>
    <mergeCell ref="AT21:AW21"/>
    <mergeCell ref="A20:B20"/>
    <mergeCell ref="C20:Q20"/>
    <mergeCell ref="R20:U20"/>
    <mergeCell ref="V20:Y20"/>
    <mergeCell ref="Z20:AC20"/>
    <mergeCell ref="AD20:AS20"/>
    <mergeCell ref="AX21:BA21"/>
    <mergeCell ref="BB21:BE21"/>
    <mergeCell ref="A22:B22"/>
    <mergeCell ref="C22:Q22"/>
    <mergeCell ref="R22:U22"/>
    <mergeCell ref="V22:Y22"/>
    <mergeCell ref="Z22:AC22"/>
    <mergeCell ref="AD22:AS22"/>
    <mergeCell ref="AT22:AW22"/>
    <mergeCell ref="AX22:BA22"/>
    <mergeCell ref="BB22:BE22"/>
    <mergeCell ref="A23:B23"/>
    <mergeCell ref="C23:Q23"/>
    <mergeCell ref="R23:U23"/>
    <mergeCell ref="V23:Y23"/>
    <mergeCell ref="Z23:AC23"/>
    <mergeCell ref="AD23:AS23"/>
    <mergeCell ref="AT23:AW23"/>
    <mergeCell ref="AX23:BA23"/>
    <mergeCell ref="BB23:BE23"/>
    <mergeCell ref="AT24:AW24"/>
    <mergeCell ref="AX24:BA24"/>
    <mergeCell ref="BB24:BE24"/>
    <mergeCell ref="A25:B25"/>
    <mergeCell ref="C25:Q25"/>
    <mergeCell ref="R25:U25"/>
    <mergeCell ref="V25:Y25"/>
    <mergeCell ref="Z25:AC25"/>
    <mergeCell ref="AD25:AS25"/>
    <mergeCell ref="AT25:AW25"/>
    <mergeCell ref="A24:B24"/>
    <mergeCell ref="C24:Q24"/>
    <mergeCell ref="R24:U24"/>
    <mergeCell ref="V24:Y24"/>
    <mergeCell ref="Z24:AC24"/>
    <mergeCell ref="AD24:AS24"/>
    <mergeCell ref="AX25:BA25"/>
    <mergeCell ref="BB25:BE25"/>
    <mergeCell ref="A26:B26"/>
    <mergeCell ref="C26:Q26"/>
    <mergeCell ref="R26:U26"/>
    <mergeCell ref="V26:Y26"/>
    <mergeCell ref="Z26:AC26"/>
    <mergeCell ref="AD26:AS26"/>
    <mergeCell ref="AT26:AW26"/>
    <mergeCell ref="AX26:BA26"/>
    <mergeCell ref="BB26:BE26"/>
    <mergeCell ref="A27:B27"/>
    <mergeCell ref="C27:Q27"/>
    <mergeCell ref="R27:U27"/>
    <mergeCell ref="V27:Y27"/>
    <mergeCell ref="Z27:AC27"/>
    <mergeCell ref="AD27:AR27"/>
    <mergeCell ref="AT27:AW27"/>
    <mergeCell ref="AX27:BA27"/>
    <mergeCell ref="BB27:BE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D143"/>
  <sheetViews>
    <sheetView view="pageBreakPreview" zoomScale="130" zoomScaleNormal="120" zoomScaleSheetLayoutView="130" workbookViewId="0">
      <pane xSplit="3" ySplit="3" topLeftCell="D106" activePane="bottomRight" state="frozen"/>
      <selection pane="topRight" activeCell="D1" sqref="D1"/>
      <selection pane="bottomLeft" activeCell="A4" sqref="A4"/>
      <selection pane="bottomRight" activeCell="E107" sqref="E107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2.6640625" style="74" customWidth="1"/>
    <col min="5" max="6" width="13.5546875" style="74" hidden="1" customWidth="1"/>
    <col min="7" max="7" width="13.5546875" style="74" customWidth="1"/>
    <col min="8" max="13" width="12.33203125" style="74" customWidth="1"/>
    <col min="14" max="14" width="9.5546875" style="19" customWidth="1"/>
    <col min="15" max="15" width="11.44140625" style="19" customWidth="1"/>
    <col min="16" max="16" width="13.44140625" style="635" hidden="1" customWidth="1"/>
    <col min="17" max="17" width="17.44140625" style="635" hidden="1" customWidth="1"/>
    <col min="18" max="18" width="24.33203125" style="635" hidden="1" customWidth="1"/>
    <col min="19" max="19" width="17.6640625" style="635" hidden="1" customWidth="1"/>
    <col min="20" max="20" width="14.33203125" style="635" hidden="1" customWidth="1"/>
    <col min="21" max="21" width="14" style="635" hidden="1" customWidth="1"/>
    <col min="22" max="22" width="19.109375" style="635" hidden="1" customWidth="1"/>
    <col min="23" max="24" width="0.33203125" style="635" hidden="1" customWidth="1"/>
    <col min="25" max="25" width="17.5546875" style="635" hidden="1" customWidth="1"/>
    <col min="26" max="26" width="0.109375" style="635" hidden="1" customWidth="1"/>
    <col min="27" max="27" width="28.33203125" style="635" hidden="1" customWidth="1"/>
    <col min="28" max="28" width="0.33203125" style="635" hidden="1" customWidth="1"/>
    <col min="29" max="30" width="0.109375" style="635" hidden="1" customWidth="1"/>
    <col min="31" max="16384" width="9.33203125" style="19"/>
  </cols>
  <sheetData>
    <row r="1" spans="1:30" ht="16.2" customHeight="1" x14ac:dyDescent="0.3">
      <c r="A1" s="807" t="s">
        <v>1</v>
      </c>
      <c r="B1" s="807"/>
      <c r="C1" s="807"/>
      <c r="D1" s="807"/>
      <c r="E1" s="189"/>
      <c r="F1" s="189"/>
      <c r="G1" s="19"/>
      <c r="H1" s="19"/>
      <c r="I1" s="19"/>
      <c r="J1" s="19"/>
      <c r="K1" s="19"/>
      <c r="L1" s="19"/>
      <c r="M1" s="19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0"/>
      <c r="AA1" s="610"/>
      <c r="AB1" s="610"/>
      <c r="AC1" s="610"/>
      <c r="AD1" s="610"/>
    </row>
    <row r="2" spans="1:30" ht="16.2" customHeight="1" thickBot="1" x14ac:dyDescent="0.35">
      <c r="A2" s="808" t="s">
        <v>2</v>
      </c>
      <c r="B2" s="808"/>
      <c r="C2" s="808"/>
      <c r="D2" s="20"/>
      <c r="E2" s="20"/>
      <c r="F2" s="20"/>
      <c r="G2" s="20"/>
      <c r="H2" s="20"/>
      <c r="I2" s="20"/>
      <c r="J2" s="793"/>
      <c r="K2" s="793"/>
      <c r="L2" s="793"/>
      <c r="M2" s="793"/>
      <c r="P2" s="611" t="s">
        <v>460</v>
      </c>
      <c r="Q2" s="611"/>
      <c r="R2" s="611"/>
      <c r="S2" s="611" t="s">
        <v>460</v>
      </c>
      <c r="T2" s="611"/>
      <c r="U2" s="611"/>
      <c r="V2" s="611" t="s">
        <v>460</v>
      </c>
      <c r="W2" s="611"/>
      <c r="X2" s="611"/>
      <c r="Y2" s="611" t="s">
        <v>460</v>
      </c>
      <c r="Z2" s="611"/>
      <c r="AA2" s="611"/>
      <c r="AB2" s="611" t="s">
        <v>460</v>
      </c>
      <c r="AC2" s="611"/>
      <c r="AD2" s="611"/>
    </row>
    <row r="3" spans="1:30" ht="24.9" customHeight="1" thickBot="1" x14ac:dyDescent="0.35">
      <c r="A3" s="21" t="s">
        <v>3</v>
      </c>
      <c r="B3" s="132" t="s">
        <v>251</v>
      </c>
      <c r="C3" s="22" t="s">
        <v>4</v>
      </c>
      <c r="D3" s="188" t="s">
        <v>1332</v>
      </c>
      <c r="E3" s="23" t="s">
        <v>1604</v>
      </c>
      <c r="F3" s="188" t="s">
        <v>471</v>
      </c>
      <c r="G3" s="23" t="s">
        <v>472</v>
      </c>
      <c r="H3" s="23" t="s">
        <v>1306</v>
      </c>
      <c r="I3" s="23" t="s">
        <v>1317</v>
      </c>
      <c r="J3" s="794"/>
      <c r="K3" s="794"/>
      <c r="L3" s="794"/>
      <c r="M3" s="794"/>
      <c r="P3" s="612" t="s">
        <v>1332</v>
      </c>
      <c r="Q3" s="612" t="s">
        <v>472</v>
      </c>
      <c r="R3" s="612" t="s">
        <v>1306</v>
      </c>
      <c r="S3" s="612" t="s">
        <v>1318</v>
      </c>
      <c r="T3" s="612" t="s">
        <v>472</v>
      </c>
      <c r="U3" s="612" t="s">
        <v>1306</v>
      </c>
      <c r="V3" s="612" t="s">
        <v>1319</v>
      </c>
      <c r="W3" s="612" t="s">
        <v>472</v>
      </c>
      <c r="X3" s="612" t="s">
        <v>1306</v>
      </c>
      <c r="Y3" s="612" t="s">
        <v>1017</v>
      </c>
      <c r="Z3" s="612" t="s">
        <v>472</v>
      </c>
      <c r="AA3" s="612" t="s">
        <v>1306</v>
      </c>
      <c r="AB3" s="612" t="s">
        <v>1332</v>
      </c>
      <c r="AC3" s="612" t="s">
        <v>472</v>
      </c>
      <c r="AD3" s="612" t="s">
        <v>1306</v>
      </c>
    </row>
    <row r="4" spans="1:30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  <c r="J4" s="795"/>
      <c r="K4" s="795"/>
      <c r="L4" s="795"/>
      <c r="M4" s="795"/>
      <c r="P4" s="613">
        <v>3</v>
      </c>
      <c r="Q4" s="613">
        <v>3</v>
      </c>
      <c r="R4" s="613">
        <v>3</v>
      </c>
      <c r="S4" s="613">
        <v>3</v>
      </c>
      <c r="T4" s="613">
        <v>3</v>
      </c>
      <c r="U4" s="613">
        <v>3</v>
      </c>
      <c r="V4" s="613">
        <v>3</v>
      </c>
      <c r="W4" s="613">
        <v>3</v>
      </c>
      <c r="X4" s="613">
        <v>3</v>
      </c>
      <c r="Y4" s="613">
        <v>3</v>
      </c>
      <c r="Z4" s="613">
        <v>3</v>
      </c>
      <c r="AA4" s="613">
        <v>3</v>
      </c>
      <c r="AB4" s="613">
        <v>3</v>
      </c>
      <c r="AC4" s="613">
        <v>3</v>
      </c>
      <c r="AD4" s="613">
        <v>3</v>
      </c>
    </row>
    <row r="5" spans="1:30" s="30" customFormat="1" ht="12" customHeight="1" thickBot="1" x14ac:dyDescent="0.3">
      <c r="A5" s="28" t="s">
        <v>5</v>
      </c>
      <c r="B5" s="139" t="s">
        <v>278</v>
      </c>
      <c r="C5" s="29" t="s">
        <v>6</v>
      </c>
      <c r="D5" s="15">
        <f>+D6+D7+D8+D9+D10+D11</f>
        <v>0</v>
      </c>
      <c r="E5" s="15">
        <f t="shared" ref="E5:G5" si="0">+E6+E7+E8+E9+E10+E11</f>
        <v>0</v>
      </c>
      <c r="F5" s="15">
        <f t="shared" si="0"/>
        <v>0</v>
      </c>
      <c r="G5" s="15">
        <f t="shared" si="0"/>
        <v>0</v>
      </c>
      <c r="H5" s="15">
        <v>0</v>
      </c>
      <c r="I5" s="639"/>
      <c r="J5" s="796"/>
      <c r="K5" s="796"/>
      <c r="L5" s="796"/>
      <c r="M5" s="796"/>
      <c r="P5" s="614">
        <f>+P6+P7+P8+P9+P10+P11</f>
        <v>0</v>
      </c>
      <c r="Q5" s="614">
        <f t="shared" ref="Q5:R5" si="1">+Q6+Q7+Q8+Q9+Q10+Q11</f>
        <v>0</v>
      </c>
      <c r="R5" s="614">
        <f t="shared" si="1"/>
        <v>0</v>
      </c>
      <c r="S5" s="614">
        <f>+S6+S7+S8+S9+S10+S11</f>
        <v>0</v>
      </c>
      <c r="T5" s="614">
        <f t="shared" ref="T5:U5" si="2">+T6+T7+T8+T9+T10+T11</f>
        <v>0</v>
      </c>
      <c r="U5" s="614">
        <f t="shared" si="2"/>
        <v>0</v>
      </c>
      <c r="V5" s="614">
        <f>+V6+V7+V8+V9+V10+V11</f>
        <v>0</v>
      </c>
      <c r="W5" s="614">
        <f t="shared" ref="W5:X5" si="3">+W6+W7+W8+W9+W10+W11</f>
        <v>0</v>
      </c>
      <c r="X5" s="614">
        <f t="shared" si="3"/>
        <v>0</v>
      </c>
      <c r="Y5" s="614">
        <f>+Y6+Y7+Y8+Y9+Y10+Y11</f>
        <v>0</v>
      </c>
      <c r="Z5" s="614">
        <f t="shared" ref="Z5:AA5" si="4">+Z6+Z7+Z8+Z9+Z10+Z11</f>
        <v>0</v>
      </c>
      <c r="AA5" s="614">
        <f t="shared" si="4"/>
        <v>0</v>
      </c>
      <c r="AB5" s="614">
        <f>+AB6+AB7+AB8+AB9+AB10+AB11</f>
        <v>0</v>
      </c>
      <c r="AC5" s="614">
        <f t="shared" ref="AC5:AD5" si="5">+AC6+AC7+AC8+AC9+AC10+AC11</f>
        <v>0</v>
      </c>
      <c r="AD5" s="614">
        <f t="shared" si="5"/>
        <v>0</v>
      </c>
    </row>
    <row r="6" spans="1:30" s="30" customFormat="1" ht="12" customHeight="1" x14ac:dyDescent="0.25">
      <c r="A6" s="31" t="s">
        <v>7</v>
      </c>
      <c r="B6" s="140" t="s">
        <v>279</v>
      </c>
      <c r="C6" s="32" t="s">
        <v>8</v>
      </c>
      <c r="D6" s="33"/>
      <c r="E6" s="33">
        <v>0</v>
      </c>
      <c r="F6" s="33">
        <f>G6-E6</f>
        <v>0</v>
      </c>
      <c r="G6" s="33">
        <v>0</v>
      </c>
      <c r="H6" s="33">
        <v>0</v>
      </c>
      <c r="I6" s="640"/>
      <c r="J6" s="797"/>
      <c r="K6" s="797"/>
      <c r="L6" s="797"/>
      <c r="M6" s="797"/>
      <c r="P6" s="615"/>
      <c r="Q6" s="615">
        <f t="shared" ref="Q6:R11" si="6">SUM(T6,W6,Z6,AC6)</f>
        <v>0</v>
      </c>
      <c r="R6" s="615">
        <f t="shared" si="6"/>
        <v>0</v>
      </c>
      <c r="S6" s="615"/>
      <c r="T6" s="615">
        <v>0</v>
      </c>
      <c r="U6" s="615">
        <v>0</v>
      </c>
      <c r="V6" s="615"/>
      <c r="W6" s="615">
        <v>0</v>
      </c>
      <c r="X6" s="615">
        <v>0</v>
      </c>
      <c r="Y6" s="615"/>
      <c r="Z6" s="615">
        <v>0</v>
      </c>
      <c r="AA6" s="615">
        <v>0</v>
      </c>
      <c r="AB6" s="615"/>
      <c r="AC6" s="615">
        <v>0</v>
      </c>
      <c r="AD6" s="615">
        <v>0</v>
      </c>
    </row>
    <row r="7" spans="1:30" s="30" customFormat="1" ht="12" customHeight="1" x14ac:dyDescent="0.25">
      <c r="A7" s="34" t="s">
        <v>9</v>
      </c>
      <c r="B7" s="141" t="s">
        <v>280</v>
      </c>
      <c r="C7" s="35" t="s">
        <v>10</v>
      </c>
      <c r="D7" s="36"/>
      <c r="E7" s="36">
        <v>0</v>
      </c>
      <c r="F7" s="36">
        <f t="shared" ref="F7:F70" si="7">G7-E7</f>
        <v>0</v>
      </c>
      <c r="G7" s="36">
        <v>0</v>
      </c>
      <c r="H7" s="36">
        <v>0</v>
      </c>
      <c r="I7" s="641"/>
      <c r="J7" s="797"/>
      <c r="K7" s="797"/>
      <c r="L7" s="797"/>
      <c r="M7" s="797"/>
      <c r="P7" s="616"/>
      <c r="Q7" s="616">
        <f t="shared" si="6"/>
        <v>0</v>
      </c>
      <c r="R7" s="616">
        <f t="shared" si="6"/>
        <v>0</v>
      </c>
      <c r="S7" s="616"/>
      <c r="T7" s="616">
        <v>0</v>
      </c>
      <c r="U7" s="616">
        <v>0</v>
      </c>
      <c r="V7" s="616"/>
      <c r="W7" s="616">
        <v>0</v>
      </c>
      <c r="X7" s="616">
        <v>0</v>
      </c>
      <c r="Y7" s="616"/>
      <c r="Z7" s="616">
        <v>0</v>
      </c>
      <c r="AA7" s="616">
        <v>0</v>
      </c>
      <c r="AB7" s="616"/>
      <c r="AC7" s="616">
        <v>0</v>
      </c>
      <c r="AD7" s="616">
        <v>0</v>
      </c>
    </row>
    <row r="8" spans="1:30" s="30" customFormat="1" ht="12" customHeight="1" x14ac:dyDescent="0.25">
      <c r="A8" s="34" t="s">
        <v>11</v>
      </c>
      <c r="B8" s="141" t="s">
        <v>281</v>
      </c>
      <c r="C8" s="35" t="s">
        <v>375</v>
      </c>
      <c r="D8" s="36"/>
      <c r="E8" s="36">
        <v>0</v>
      </c>
      <c r="F8" s="36">
        <f t="shared" si="7"/>
        <v>0</v>
      </c>
      <c r="G8" s="36">
        <v>0</v>
      </c>
      <c r="H8" s="36">
        <v>0</v>
      </c>
      <c r="I8" s="641"/>
      <c r="J8" s="797"/>
      <c r="K8" s="797"/>
      <c r="L8" s="797"/>
      <c r="M8" s="797"/>
      <c r="P8" s="616"/>
      <c r="Q8" s="616">
        <f t="shared" si="6"/>
        <v>0</v>
      </c>
      <c r="R8" s="616">
        <f t="shared" si="6"/>
        <v>0</v>
      </c>
      <c r="S8" s="616"/>
      <c r="T8" s="616">
        <v>0</v>
      </c>
      <c r="U8" s="616">
        <v>0</v>
      </c>
      <c r="V8" s="616"/>
      <c r="W8" s="616">
        <v>0</v>
      </c>
      <c r="X8" s="616">
        <v>0</v>
      </c>
      <c r="Y8" s="616"/>
      <c r="Z8" s="616">
        <v>0</v>
      </c>
      <c r="AA8" s="616">
        <v>0</v>
      </c>
      <c r="AB8" s="616"/>
      <c r="AC8" s="616">
        <v>0</v>
      </c>
      <c r="AD8" s="616">
        <v>0</v>
      </c>
    </row>
    <row r="9" spans="1:30" s="30" customFormat="1" ht="12" customHeight="1" x14ac:dyDescent="0.25">
      <c r="A9" s="34" t="s">
        <v>12</v>
      </c>
      <c r="B9" s="141" t="s">
        <v>282</v>
      </c>
      <c r="C9" s="35" t="s">
        <v>13</v>
      </c>
      <c r="D9" s="36"/>
      <c r="E9" s="36"/>
      <c r="F9" s="36">
        <f t="shared" si="7"/>
        <v>0</v>
      </c>
      <c r="G9" s="36"/>
      <c r="H9" s="36">
        <v>0</v>
      </c>
      <c r="I9" s="641"/>
      <c r="J9" s="797"/>
      <c r="K9" s="797"/>
      <c r="L9" s="797"/>
      <c r="M9" s="797"/>
      <c r="P9" s="616"/>
      <c r="Q9" s="616">
        <f t="shared" si="6"/>
        <v>0</v>
      </c>
      <c r="R9" s="616">
        <f t="shared" si="6"/>
        <v>0</v>
      </c>
      <c r="S9" s="616"/>
      <c r="T9" s="616"/>
      <c r="U9" s="616">
        <v>0</v>
      </c>
      <c r="V9" s="616"/>
      <c r="W9" s="616"/>
      <c r="X9" s="616">
        <v>0</v>
      </c>
      <c r="Y9" s="616"/>
      <c r="Z9" s="616"/>
      <c r="AA9" s="616">
        <v>0</v>
      </c>
      <c r="AB9" s="616"/>
      <c r="AC9" s="616"/>
      <c r="AD9" s="616">
        <v>0</v>
      </c>
    </row>
    <row r="10" spans="1:30" s="30" customFormat="1" ht="12" customHeight="1" x14ac:dyDescent="0.25">
      <c r="A10" s="34" t="s">
        <v>14</v>
      </c>
      <c r="B10" s="141" t="s">
        <v>283</v>
      </c>
      <c r="C10" s="35" t="s">
        <v>376</v>
      </c>
      <c r="D10" s="36"/>
      <c r="E10" s="36"/>
      <c r="F10" s="36">
        <f t="shared" si="7"/>
        <v>0</v>
      </c>
      <c r="G10" s="36"/>
      <c r="H10" s="36">
        <v>0</v>
      </c>
      <c r="I10" s="641"/>
      <c r="J10" s="797"/>
      <c r="K10" s="797"/>
      <c r="L10" s="797"/>
      <c r="M10" s="797"/>
      <c r="P10" s="616"/>
      <c r="Q10" s="616">
        <f t="shared" si="6"/>
        <v>0</v>
      </c>
      <c r="R10" s="616">
        <f t="shared" si="6"/>
        <v>0</v>
      </c>
      <c r="S10" s="616"/>
      <c r="T10" s="616"/>
      <c r="U10" s="616">
        <v>0</v>
      </c>
      <c r="V10" s="616"/>
      <c r="W10" s="616"/>
      <c r="X10" s="616">
        <v>0</v>
      </c>
      <c r="Y10" s="616"/>
      <c r="Z10" s="616"/>
      <c r="AA10" s="616">
        <v>0</v>
      </c>
      <c r="AB10" s="616"/>
      <c r="AC10" s="616"/>
      <c r="AD10" s="616">
        <v>0</v>
      </c>
    </row>
    <row r="11" spans="1:30" s="30" customFormat="1" ht="12" customHeight="1" thickBot="1" x14ac:dyDescent="0.3">
      <c r="A11" s="37" t="s">
        <v>15</v>
      </c>
      <c r="B11" s="142" t="s">
        <v>284</v>
      </c>
      <c r="C11" s="38" t="s">
        <v>377</v>
      </c>
      <c r="D11" s="36"/>
      <c r="E11" s="36"/>
      <c r="F11" s="36">
        <f t="shared" si="7"/>
        <v>0</v>
      </c>
      <c r="G11" s="36">
        <v>0</v>
      </c>
      <c r="H11" s="36">
        <v>0</v>
      </c>
      <c r="I11" s="641"/>
      <c r="J11" s="797"/>
      <c r="K11" s="797"/>
      <c r="L11" s="797"/>
      <c r="M11" s="797"/>
      <c r="P11" s="616"/>
      <c r="Q11" s="616">
        <f t="shared" si="6"/>
        <v>0</v>
      </c>
      <c r="R11" s="616">
        <f t="shared" si="6"/>
        <v>0</v>
      </c>
      <c r="S11" s="616"/>
      <c r="T11" s="616">
        <v>0</v>
      </c>
      <c r="U11" s="616">
        <v>0</v>
      </c>
      <c r="V11" s="616"/>
      <c r="W11" s="616">
        <v>0</v>
      </c>
      <c r="X11" s="616">
        <v>0</v>
      </c>
      <c r="Y11" s="616"/>
      <c r="Z11" s="616">
        <v>0</v>
      </c>
      <c r="AA11" s="616">
        <v>0</v>
      </c>
      <c r="AB11" s="616"/>
      <c r="AC11" s="616">
        <v>0</v>
      </c>
      <c r="AD11" s="616">
        <v>0</v>
      </c>
    </row>
    <row r="12" spans="1:30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0</v>
      </c>
      <c r="E12" s="15">
        <f t="shared" ref="E12:G12" si="8">+E13+E14+E15+E16+E17</f>
        <v>0</v>
      </c>
      <c r="F12" s="15">
        <f t="shared" si="8"/>
        <v>0</v>
      </c>
      <c r="G12" s="15">
        <f t="shared" si="8"/>
        <v>0</v>
      </c>
      <c r="H12" s="15"/>
      <c r="I12" s="639"/>
      <c r="J12" s="796"/>
      <c r="K12" s="796"/>
      <c r="L12" s="796"/>
      <c r="M12" s="796"/>
      <c r="P12" s="614">
        <f>+P13+P14+P15+P16+P17</f>
        <v>0</v>
      </c>
      <c r="Q12" s="614">
        <f t="shared" ref="Q12:R12" si="9">+Q13+Q14+Q15+Q16+Q17</f>
        <v>0</v>
      </c>
      <c r="R12" s="614">
        <f t="shared" si="9"/>
        <v>0</v>
      </c>
      <c r="S12" s="614">
        <f>+S13+S14+S15+S16+S17</f>
        <v>0</v>
      </c>
      <c r="T12" s="614">
        <f t="shared" ref="T12:U12" si="10">+T13+T14+T15+T16+T17</f>
        <v>0</v>
      </c>
      <c r="U12" s="614">
        <f t="shared" si="10"/>
        <v>0</v>
      </c>
      <c r="V12" s="614">
        <f>+V13+V14+V15+V16+V17</f>
        <v>0</v>
      </c>
      <c r="W12" s="614">
        <f t="shared" ref="W12:X12" si="11">+W13+W14+W15+W16+W17</f>
        <v>0</v>
      </c>
      <c r="X12" s="614">
        <f t="shared" si="11"/>
        <v>0</v>
      </c>
      <c r="Y12" s="614">
        <f>+Y13+Y14+Y15+Y16+Y17</f>
        <v>0</v>
      </c>
      <c r="Z12" s="614">
        <f t="shared" ref="Z12:AA12" si="12">+Z13+Z14+Z15+Z16+Z17</f>
        <v>0</v>
      </c>
      <c r="AA12" s="614">
        <f t="shared" si="12"/>
        <v>0</v>
      </c>
      <c r="AB12" s="614">
        <f>+AB13+AB14+AB15+AB16+AB17</f>
        <v>0</v>
      </c>
      <c r="AC12" s="614">
        <f t="shared" ref="AC12:AD12" si="13">+AC13+AC14+AC15+AC16+AC17</f>
        <v>0</v>
      </c>
      <c r="AD12" s="614">
        <f t="shared" si="13"/>
        <v>0</v>
      </c>
    </row>
    <row r="13" spans="1:30" s="30" customFormat="1" ht="12" customHeight="1" x14ac:dyDescent="0.25">
      <c r="A13" s="31" t="s">
        <v>18</v>
      </c>
      <c r="B13" s="140" t="s">
        <v>285</v>
      </c>
      <c r="C13" s="32" t="s">
        <v>19</v>
      </c>
      <c r="D13" s="33"/>
      <c r="E13" s="33">
        <v>0</v>
      </c>
      <c r="F13" s="33">
        <f t="shared" si="7"/>
        <v>0</v>
      </c>
      <c r="G13" s="33">
        <v>0</v>
      </c>
      <c r="H13" s="33">
        <v>0</v>
      </c>
      <c r="I13" s="640"/>
      <c r="J13" s="797"/>
      <c r="K13" s="797"/>
      <c r="L13" s="797"/>
      <c r="M13" s="797"/>
      <c r="P13" s="615"/>
      <c r="Q13" s="615">
        <f t="shared" ref="Q13:R17" si="14">SUM(T13,W13,Z13,AC13)</f>
        <v>0</v>
      </c>
      <c r="R13" s="615">
        <f t="shared" si="14"/>
        <v>0</v>
      </c>
      <c r="S13" s="615"/>
      <c r="T13" s="615">
        <v>0</v>
      </c>
      <c r="U13" s="615">
        <v>0</v>
      </c>
      <c r="V13" s="615"/>
      <c r="W13" s="615">
        <v>0</v>
      </c>
      <c r="X13" s="615">
        <v>0</v>
      </c>
      <c r="Y13" s="615"/>
      <c r="Z13" s="615">
        <v>0</v>
      </c>
      <c r="AA13" s="615">
        <v>0</v>
      </c>
      <c r="AB13" s="615"/>
      <c r="AC13" s="615">
        <v>0</v>
      </c>
      <c r="AD13" s="615">
        <v>0</v>
      </c>
    </row>
    <row r="14" spans="1:30" s="30" customFormat="1" ht="12" customHeight="1" x14ac:dyDescent="0.25">
      <c r="A14" s="34" t="s">
        <v>20</v>
      </c>
      <c r="B14" s="141" t="s">
        <v>286</v>
      </c>
      <c r="C14" s="35" t="s">
        <v>21</v>
      </c>
      <c r="D14" s="36"/>
      <c r="E14" s="36">
        <v>0</v>
      </c>
      <c r="F14" s="36">
        <f t="shared" si="7"/>
        <v>0</v>
      </c>
      <c r="G14" s="36">
        <v>0</v>
      </c>
      <c r="H14" s="36">
        <v>0</v>
      </c>
      <c r="I14" s="641"/>
      <c r="J14" s="797"/>
      <c r="K14" s="797"/>
      <c r="L14" s="797"/>
      <c r="M14" s="797"/>
      <c r="P14" s="616"/>
      <c r="Q14" s="616">
        <f t="shared" si="14"/>
        <v>0</v>
      </c>
      <c r="R14" s="616">
        <f t="shared" si="14"/>
        <v>0</v>
      </c>
      <c r="S14" s="616"/>
      <c r="T14" s="616">
        <v>0</v>
      </c>
      <c r="U14" s="616">
        <v>0</v>
      </c>
      <c r="V14" s="616"/>
      <c r="W14" s="616">
        <v>0</v>
      </c>
      <c r="X14" s="616">
        <v>0</v>
      </c>
      <c r="Y14" s="616"/>
      <c r="Z14" s="616">
        <v>0</v>
      </c>
      <c r="AA14" s="616">
        <v>0</v>
      </c>
      <c r="AB14" s="616"/>
      <c r="AC14" s="616">
        <v>0</v>
      </c>
      <c r="AD14" s="616">
        <v>0</v>
      </c>
    </row>
    <row r="15" spans="1:30" s="30" customFormat="1" ht="12" customHeight="1" x14ac:dyDescent="0.25">
      <c r="A15" s="34" t="s">
        <v>22</v>
      </c>
      <c r="B15" s="141" t="s">
        <v>287</v>
      </c>
      <c r="C15" s="35" t="s">
        <v>23</v>
      </c>
      <c r="D15" s="36"/>
      <c r="E15" s="36">
        <v>0</v>
      </c>
      <c r="F15" s="36">
        <f t="shared" si="7"/>
        <v>0</v>
      </c>
      <c r="G15" s="36">
        <v>0</v>
      </c>
      <c r="H15" s="36"/>
      <c r="I15" s="641"/>
      <c r="J15" s="797"/>
      <c r="K15" s="797"/>
      <c r="L15" s="797"/>
      <c r="M15" s="797"/>
      <c r="P15" s="616"/>
      <c r="Q15" s="616">
        <f t="shared" si="14"/>
        <v>0</v>
      </c>
      <c r="R15" s="616">
        <f t="shared" si="14"/>
        <v>0</v>
      </c>
      <c r="S15" s="616"/>
      <c r="T15" s="616">
        <v>0</v>
      </c>
      <c r="U15" s="616"/>
      <c r="V15" s="616"/>
      <c r="W15" s="616">
        <v>0</v>
      </c>
      <c r="X15" s="616">
        <v>0</v>
      </c>
      <c r="Y15" s="616"/>
      <c r="Z15" s="616">
        <v>0</v>
      </c>
      <c r="AA15" s="616"/>
      <c r="AB15" s="616"/>
      <c r="AC15" s="616">
        <v>0</v>
      </c>
      <c r="AD15" s="616">
        <v>0</v>
      </c>
    </row>
    <row r="16" spans="1:30" s="30" customFormat="1" ht="12" customHeight="1" x14ac:dyDescent="0.25">
      <c r="A16" s="34" t="s">
        <v>24</v>
      </c>
      <c r="B16" s="141" t="s">
        <v>288</v>
      </c>
      <c r="C16" s="35" t="s">
        <v>25</v>
      </c>
      <c r="D16" s="36"/>
      <c r="E16" s="36">
        <v>0</v>
      </c>
      <c r="F16" s="36">
        <f t="shared" si="7"/>
        <v>0</v>
      </c>
      <c r="G16" s="36">
        <v>0</v>
      </c>
      <c r="H16" s="36"/>
      <c r="I16" s="641"/>
      <c r="J16" s="797"/>
      <c r="K16" s="797"/>
      <c r="L16" s="797"/>
      <c r="M16" s="797"/>
      <c r="P16" s="616"/>
      <c r="Q16" s="616">
        <f t="shared" si="14"/>
        <v>0</v>
      </c>
      <c r="R16" s="616">
        <f t="shared" si="14"/>
        <v>0</v>
      </c>
      <c r="S16" s="616"/>
      <c r="T16" s="616">
        <v>0</v>
      </c>
      <c r="U16" s="616"/>
      <c r="V16" s="616"/>
      <c r="W16" s="616">
        <v>0</v>
      </c>
      <c r="X16" s="616">
        <v>0</v>
      </c>
      <c r="Y16" s="616"/>
      <c r="Z16" s="616">
        <v>0</v>
      </c>
      <c r="AA16" s="616"/>
      <c r="AB16" s="616"/>
      <c r="AC16" s="616">
        <v>0</v>
      </c>
      <c r="AD16" s="616">
        <v>0</v>
      </c>
    </row>
    <row r="17" spans="1:30" s="30" customFormat="1" ht="12" customHeight="1" thickBot="1" x14ac:dyDescent="0.3">
      <c r="A17" s="34" t="s">
        <v>26</v>
      </c>
      <c r="B17" s="141" t="s">
        <v>289</v>
      </c>
      <c r="C17" s="35" t="s">
        <v>27</v>
      </c>
      <c r="D17" s="36"/>
      <c r="E17" s="36"/>
      <c r="F17" s="36">
        <f t="shared" si="7"/>
        <v>0</v>
      </c>
      <c r="G17" s="36"/>
      <c r="H17" s="36"/>
      <c r="I17" s="641"/>
      <c r="J17" s="797"/>
      <c r="K17" s="797"/>
      <c r="L17" s="797"/>
      <c r="M17" s="797"/>
      <c r="P17" s="616"/>
      <c r="Q17" s="616">
        <f t="shared" si="14"/>
        <v>0</v>
      </c>
      <c r="R17" s="616">
        <f t="shared" si="14"/>
        <v>0</v>
      </c>
      <c r="S17" s="616"/>
      <c r="T17" s="616"/>
      <c r="U17" s="616"/>
      <c r="V17" s="616"/>
      <c r="W17" s="616"/>
      <c r="X17" s="616"/>
      <c r="Y17" s="616"/>
      <c r="Z17" s="616"/>
      <c r="AA17" s="616"/>
      <c r="AB17" s="616"/>
      <c r="AC17" s="616"/>
      <c r="AD17" s="616"/>
    </row>
    <row r="18" spans="1:30" s="30" customFormat="1" ht="12" customHeight="1" thickBot="1" x14ac:dyDescent="0.3">
      <c r="A18" s="28" t="s">
        <v>28</v>
      </c>
      <c r="B18" s="139" t="s">
        <v>290</v>
      </c>
      <c r="C18" s="29" t="s">
        <v>29</v>
      </c>
      <c r="D18" s="15">
        <f>+D19+D20+D21+D22+D23</f>
        <v>0</v>
      </c>
      <c r="E18" s="15">
        <f t="shared" ref="E18:G18" si="15">+E19+E20+E21+E22+E23</f>
        <v>0</v>
      </c>
      <c r="F18" s="15">
        <f t="shared" si="15"/>
        <v>0</v>
      </c>
      <c r="G18" s="15">
        <f t="shared" si="15"/>
        <v>0</v>
      </c>
      <c r="H18" s="15"/>
      <c r="I18" s="639"/>
      <c r="J18" s="796"/>
      <c r="K18" s="796"/>
      <c r="L18" s="796"/>
      <c r="M18" s="796"/>
      <c r="P18" s="614">
        <f>+P19+P20+P21+P22+P23</f>
        <v>0</v>
      </c>
      <c r="Q18" s="614">
        <f t="shared" ref="Q18:R18" si="16">+Q19+Q20+Q21+Q22+Q23</f>
        <v>0</v>
      </c>
      <c r="R18" s="614">
        <f t="shared" si="16"/>
        <v>0</v>
      </c>
      <c r="S18" s="614">
        <f>+S19+S20+S21+S22+S23</f>
        <v>0</v>
      </c>
      <c r="T18" s="614">
        <f t="shared" ref="T18:U18" si="17">+T19+T20+T21+T22+T23</f>
        <v>0</v>
      </c>
      <c r="U18" s="614">
        <f t="shared" si="17"/>
        <v>0</v>
      </c>
      <c r="V18" s="614">
        <f>+V19+V20+V21+V22+V23</f>
        <v>0</v>
      </c>
      <c r="W18" s="614">
        <f t="shared" ref="W18:X18" si="18">+W19+W20+W21+W22+W23</f>
        <v>0</v>
      </c>
      <c r="X18" s="614">
        <f t="shared" si="18"/>
        <v>0</v>
      </c>
      <c r="Y18" s="614">
        <f>+Y19+Y20+Y21+Y22+Y23</f>
        <v>0</v>
      </c>
      <c r="Z18" s="614">
        <f t="shared" ref="Z18:AA18" si="19">+Z19+Z20+Z21+Z22+Z23</f>
        <v>0</v>
      </c>
      <c r="AA18" s="614">
        <f t="shared" si="19"/>
        <v>0</v>
      </c>
      <c r="AB18" s="614">
        <f>+AB19+AB20+AB21+AB22+AB23</f>
        <v>0</v>
      </c>
      <c r="AC18" s="614">
        <f t="shared" ref="AC18:AD18" si="20">+AC19+AC20+AC21+AC22+AC23</f>
        <v>0</v>
      </c>
      <c r="AD18" s="614">
        <f t="shared" si="20"/>
        <v>0</v>
      </c>
    </row>
    <row r="19" spans="1:30" s="30" customFormat="1" ht="12" customHeight="1" x14ac:dyDescent="0.25">
      <c r="A19" s="31" t="s">
        <v>30</v>
      </c>
      <c r="B19" s="140" t="s">
        <v>291</v>
      </c>
      <c r="C19" s="32" t="s">
        <v>31</v>
      </c>
      <c r="D19" s="33"/>
      <c r="E19" s="33"/>
      <c r="F19" s="33">
        <f t="shared" si="7"/>
        <v>0</v>
      </c>
      <c r="G19" s="33"/>
      <c r="H19" s="33"/>
      <c r="I19" s="640"/>
      <c r="J19" s="797"/>
      <c r="K19" s="797"/>
      <c r="L19" s="797"/>
      <c r="M19" s="797"/>
      <c r="P19" s="615"/>
      <c r="Q19" s="615">
        <f t="shared" ref="Q19:R23" si="21">SUM(T19,W19,Z19,AC19)</f>
        <v>0</v>
      </c>
      <c r="R19" s="615">
        <f t="shared" si="21"/>
        <v>0</v>
      </c>
      <c r="S19" s="615"/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</row>
    <row r="20" spans="1:30" s="30" customFormat="1" ht="12" customHeight="1" x14ac:dyDescent="0.25">
      <c r="A20" s="34" t="s">
        <v>32</v>
      </c>
      <c r="B20" s="141" t="s">
        <v>292</v>
      </c>
      <c r="C20" s="35" t="s">
        <v>33</v>
      </c>
      <c r="D20" s="36"/>
      <c r="E20" s="36">
        <v>0</v>
      </c>
      <c r="F20" s="36">
        <f t="shared" si="7"/>
        <v>0</v>
      </c>
      <c r="G20" s="36">
        <v>0</v>
      </c>
      <c r="H20" s="36">
        <v>0</v>
      </c>
      <c r="I20" s="641"/>
      <c r="J20" s="797"/>
      <c r="K20" s="797"/>
      <c r="L20" s="797"/>
      <c r="M20" s="797"/>
      <c r="P20" s="616"/>
      <c r="Q20" s="616">
        <f t="shared" si="21"/>
        <v>0</v>
      </c>
      <c r="R20" s="616">
        <f t="shared" si="21"/>
        <v>0</v>
      </c>
      <c r="S20" s="616"/>
      <c r="T20" s="616"/>
      <c r="U20" s="616"/>
      <c r="V20" s="616"/>
      <c r="W20" s="616"/>
      <c r="X20" s="616"/>
      <c r="Y20" s="616"/>
      <c r="Z20" s="616"/>
      <c r="AA20" s="616"/>
      <c r="AB20" s="616"/>
      <c r="AC20" s="616"/>
      <c r="AD20" s="616"/>
    </row>
    <row r="21" spans="1:30" s="30" customFormat="1" ht="12" customHeight="1" x14ac:dyDescent="0.25">
      <c r="A21" s="34" t="s">
        <v>34</v>
      </c>
      <c r="B21" s="141" t="s">
        <v>293</v>
      </c>
      <c r="C21" s="35" t="s">
        <v>35</v>
      </c>
      <c r="D21" s="36"/>
      <c r="E21" s="36">
        <v>0</v>
      </c>
      <c r="F21" s="36">
        <f t="shared" si="7"/>
        <v>0</v>
      </c>
      <c r="G21" s="36">
        <v>0</v>
      </c>
      <c r="H21" s="36">
        <v>0</v>
      </c>
      <c r="I21" s="641"/>
      <c r="J21" s="797"/>
      <c r="K21" s="797"/>
      <c r="L21" s="797"/>
      <c r="M21" s="797"/>
      <c r="P21" s="616"/>
      <c r="Q21" s="616">
        <f t="shared" si="21"/>
        <v>0</v>
      </c>
      <c r="R21" s="616">
        <f t="shared" si="21"/>
        <v>0</v>
      </c>
      <c r="S21" s="616"/>
      <c r="T21" s="616"/>
      <c r="U21" s="616"/>
      <c r="V21" s="616"/>
      <c r="W21" s="616"/>
      <c r="X21" s="616"/>
      <c r="Y21" s="616"/>
      <c r="Z21" s="616"/>
      <c r="AA21" s="616"/>
      <c r="AB21" s="616"/>
      <c r="AC21" s="616"/>
      <c r="AD21" s="616"/>
    </row>
    <row r="22" spans="1:30" s="30" customFormat="1" ht="12" customHeight="1" x14ac:dyDescent="0.25">
      <c r="A22" s="34" t="s">
        <v>36</v>
      </c>
      <c r="B22" s="141" t="s">
        <v>294</v>
      </c>
      <c r="C22" s="35" t="s">
        <v>37</v>
      </c>
      <c r="D22" s="36"/>
      <c r="E22" s="36">
        <v>0</v>
      </c>
      <c r="F22" s="36">
        <f t="shared" si="7"/>
        <v>0</v>
      </c>
      <c r="G22" s="36">
        <v>0</v>
      </c>
      <c r="H22" s="36">
        <v>0</v>
      </c>
      <c r="I22" s="641"/>
      <c r="J22" s="797"/>
      <c r="K22" s="797"/>
      <c r="L22" s="797"/>
      <c r="M22" s="797"/>
      <c r="P22" s="616"/>
      <c r="Q22" s="616">
        <f t="shared" si="21"/>
        <v>0</v>
      </c>
      <c r="R22" s="616">
        <f t="shared" si="21"/>
        <v>0</v>
      </c>
      <c r="S22" s="616"/>
      <c r="T22" s="616"/>
      <c r="U22" s="616"/>
      <c r="V22" s="616"/>
      <c r="W22" s="616"/>
      <c r="X22" s="616"/>
      <c r="Y22" s="616"/>
      <c r="Z22" s="616"/>
      <c r="AA22" s="616"/>
      <c r="AB22" s="616"/>
      <c r="AC22" s="616"/>
      <c r="AD22" s="616"/>
    </row>
    <row r="23" spans="1:30" s="30" customFormat="1" ht="12" customHeight="1" thickBot="1" x14ac:dyDescent="0.3">
      <c r="A23" s="34" t="s">
        <v>38</v>
      </c>
      <c r="B23" s="141" t="s">
        <v>295</v>
      </c>
      <c r="C23" s="35" t="s">
        <v>39</v>
      </c>
      <c r="D23" s="36"/>
      <c r="E23" s="36"/>
      <c r="F23" s="36">
        <f t="shared" si="7"/>
        <v>0</v>
      </c>
      <c r="G23" s="36"/>
      <c r="H23" s="36"/>
      <c r="I23" s="641"/>
      <c r="J23" s="797"/>
      <c r="K23" s="797"/>
      <c r="L23" s="797"/>
      <c r="M23" s="797"/>
      <c r="P23" s="616"/>
      <c r="Q23" s="616">
        <f t="shared" si="21"/>
        <v>0</v>
      </c>
      <c r="R23" s="616">
        <f t="shared" si="21"/>
        <v>0</v>
      </c>
      <c r="S23" s="616"/>
      <c r="T23" s="616"/>
      <c r="U23" s="616"/>
      <c r="V23" s="616"/>
      <c r="W23" s="616"/>
      <c r="X23" s="616"/>
      <c r="Y23" s="616"/>
      <c r="Z23" s="616"/>
      <c r="AA23" s="616"/>
      <c r="AB23" s="616"/>
      <c r="AC23" s="616"/>
      <c r="AD23" s="616"/>
    </row>
    <row r="24" spans="1:30" s="30" customFormat="1" ht="12" customHeight="1" thickBot="1" x14ac:dyDescent="0.3">
      <c r="A24" s="28" t="s">
        <v>40</v>
      </c>
      <c r="B24" s="139" t="s">
        <v>296</v>
      </c>
      <c r="C24" s="29" t="s">
        <v>41</v>
      </c>
      <c r="D24" s="18">
        <f>SUM(D25:D31)</f>
        <v>0</v>
      </c>
      <c r="E24" s="18">
        <f t="shared" ref="E24:G24" si="22">SUM(E25:E31)</f>
        <v>0</v>
      </c>
      <c r="F24" s="18">
        <f t="shared" si="22"/>
        <v>0</v>
      </c>
      <c r="G24" s="18">
        <f t="shared" si="22"/>
        <v>0</v>
      </c>
      <c r="H24" s="18">
        <v>0</v>
      </c>
      <c r="I24" s="642"/>
      <c r="J24" s="798"/>
      <c r="K24" s="798"/>
      <c r="L24" s="798"/>
      <c r="M24" s="798"/>
      <c r="P24" s="617">
        <f>SUM(P25:P31)</f>
        <v>0</v>
      </c>
      <c r="Q24" s="617">
        <f t="shared" ref="Q24:R24" si="23">SUM(Q25:Q31)</f>
        <v>0</v>
      </c>
      <c r="R24" s="617">
        <f t="shared" si="23"/>
        <v>0</v>
      </c>
      <c r="S24" s="617">
        <f>SUM(S25:S31)</f>
        <v>0</v>
      </c>
      <c r="T24" s="617">
        <f t="shared" ref="T24:U24" si="24">SUM(T25:T31)</f>
        <v>0</v>
      </c>
      <c r="U24" s="617">
        <f t="shared" si="24"/>
        <v>0</v>
      </c>
      <c r="V24" s="617">
        <f>SUM(V25:V31)</f>
        <v>0</v>
      </c>
      <c r="W24" s="617">
        <f t="shared" ref="W24:X24" si="25">SUM(W25:W31)</f>
        <v>0</v>
      </c>
      <c r="X24" s="617">
        <f t="shared" si="25"/>
        <v>0</v>
      </c>
      <c r="Y24" s="617">
        <f>SUM(Y25:Y31)</f>
        <v>0</v>
      </c>
      <c r="Z24" s="617">
        <f t="shared" ref="Z24:AA24" si="26">SUM(Z25:Z31)</f>
        <v>0</v>
      </c>
      <c r="AA24" s="617">
        <f t="shared" si="26"/>
        <v>0</v>
      </c>
      <c r="AB24" s="617">
        <f>SUM(AB25:AB31)</f>
        <v>0</v>
      </c>
      <c r="AC24" s="617">
        <f t="shared" ref="AC24:AD24" si="27">SUM(AC25:AC31)</f>
        <v>0</v>
      </c>
      <c r="AD24" s="617">
        <f t="shared" si="27"/>
        <v>0</v>
      </c>
    </row>
    <row r="25" spans="1:30" s="30" customFormat="1" ht="12" customHeight="1" x14ac:dyDescent="0.25">
      <c r="A25" s="31" t="s">
        <v>350</v>
      </c>
      <c r="B25" s="140" t="s">
        <v>297</v>
      </c>
      <c r="C25" s="32" t="s">
        <v>381</v>
      </c>
      <c r="D25" s="41"/>
      <c r="E25" s="41"/>
      <c r="F25" s="41">
        <f t="shared" si="7"/>
        <v>0</v>
      </c>
      <c r="G25" s="41"/>
      <c r="H25" s="41">
        <v>0</v>
      </c>
      <c r="I25" s="643"/>
      <c r="J25" s="799"/>
      <c r="K25" s="799"/>
      <c r="L25" s="799"/>
      <c r="M25" s="799"/>
      <c r="P25" s="618"/>
      <c r="Q25" s="618">
        <f t="shared" ref="Q25:R31" si="28">SUM(T25,W25,Z25,AC25)</f>
        <v>0</v>
      </c>
      <c r="R25" s="618">
        <f t="shared" si="28"/>
        <v>0</v>
      </c>
      <c r="S25" s="618"/>
      <c r="T25" s="618"/>
      <c r="U25" s="618">
        <v>0</v>
      </c>
      <c r="V25" s="618"/>
      <c r="W25" s="618">
        <v>0</v>
      </c>
      <c r="X25" s="618">
        <v>0</v>
      </c>
      <c r="Y25" s="618"/>
      <c r="Z25" s="618">
        <v>0</v>
      </c>
      <c r="AA25" s="618">
        <v>0</v>
      </c>
      <c r="AB25" s="618"/>
      <c r="AC25" s="618">
        <v>0</v>
      </c>
      <c r="AD25" s="618">
        <v>0</v>
      </c>
    </row>
    <row r="26" spans="1:30" s="30" customFormat="1" ht="12" customHeight="1" x14ac:dyDescent="0.25">
      <c r="A26" s="31" t="s">
        <v>351</v>
      </c>
      <c r="B26" s="140" t="s">
        <v>422</v>
      </c>
      <c r="C26" s="32" t="s">
        <v>421</v>
      </c>
      <c r="D26" s="41"/>
      <c r="E26" s="41">
        <v>0</v>
      </c>
      <c r="F26" s="41">
        <f t="shared" si="7"/>
        <v>0</v>
      </c>
      <c r="G26" s="41">
        <v>0</v>
      </c>
      <c r="H26" s="41">
        <v>0</v>
      </c>
      <c r="I26" s="643"/>
      <c r="J26" s="799"/>
      <c r="K26" s="799"/>
      <c r="L26" s="799"/>
      <c r="M26" s="799"/>
      <c r="P26" s="618"/>
      <c r="Q26" s="618">
        <f t="shared" si="28"/>
        <v>0</v>
      </c>
      <c r="R26" s="618">
        <f t="shared" si="28"/>
        <v>0</v>
      </c>
      <c r="S26" s="618"/>
      <c r="T26" s="618"/>
      <c r="U26" s="618">
        <v>0</v>
      </c>
      <c r="V26" s="618"/>
      <c r="W26" s="618">
        <v>0</v>
      </c>
      <c r="X26" s="618">
        <v>0</v>
      </c>
      <c r="Y26" s="618"/>
      <c r="Z26" s="618">
        <v>0</v>
      </c>
      <c r="AA26" s="618">
        <v>0</v>
      </c>
      <c r="AB26" s="618"/>
      <c r="AC26" s="618">
        <v>0</v>
      </c>
      <c r="AD26" s="618">
        <v>0</v>
      </c>
    </row>
    <row r="27" spans="1:30" s="30" customFormat="1" ht="12" customHeight="1" x14ac:dyDescent="0.25">
      <c r="A27" s="31" t="s">
        <v>352</v>
      </c>
      <c r="B27" s="141" t="s">
        <v>378</v>
      </c>
      <c r="C27" s="35" t="s">
        <v>382</v>
      </c>
      <c r="D27" s="41"/>
      <c r="E27" s="41"/>
      <c r="F27" s="41">
        <f t="shared" si="7"/>
        <v>0</v>
      </c>
      <c r="G27" s="41"/>
      <c r="H27" s="41">
        <v>0</v>
      </c>
      <c r="I27" s="643"/>
      <c r="J27" s="799"/>
      <c r="K27" s="799"/>
      <c r="L27" s="799"/>
      <c r="M27" s="799"/>
      <c r="P27" s="618"/>
      <c r="Q27" s="618">
        <f t="shared" si="28"/>
        <v>0</v>
      </c>
      <c r="R27" s="618">
        <f t="shared" si="28"/>
        <v>0</v>
      </c>
      <c r="S27" s="618"/>
      <c r="T27" s="618"/>
      <c r="U27" s="618"/>
      <c r="V27" s="618"/>
      <c r="W27" s="618"/>
      <c r="X27" s="618">
        <v>0</v>
      </c>
      <c r="Y27" s="618"/>
      <c r="Z27" s="618"/>
      <c r="AA27" s="618">
        <v>0</v>
      </c>
      <c r="AB27" s="618"/>
      <c r="AC27" s="618"/>
      <c r="AD27" s="618">
        <v>0</v>
      </c>
    </row>
    <row r="28" spans="1:30" s="30" customFormat="1" ht="12" customHeight="1" x14ac:dyDescent="0.25">
      <c r="A28" s="31" t="s">
        <v>353</v>
      </c>
      <c r="B28" s="141" t="s">
        <v>379</v>
      </c>
      <c r="C28" s="35" t="s">
        <v>383</v>
      </c>
      <c r="D28" s="36"/>
      <c r="E28" s="36">
        <v>0</v>
      </c>
      <c r="F28" s="36">
        <f t="shared" si="7"/>
        <v>0</v>
      </c>
      <c r="G28" s="36">
        <v>0</v>
      </c>
      <c r="H28" s="36">
        <v>0</v>
      </c>
      <c r="I28" s="641"/>
      <c r="J28" s="797"/>
      <c r="K28" s="797"/>
      <c r="L28" s="797"/>
      <c r="M28" s="797"/>
      <c r="P28" s="616"/>
      <c r="Q28" s="616">
        <f t="shared" si="28"/>
        <v>0</v>
      </c>
      <c r="R28" s="616">
        <f t="shared" si="28"/>
        <v>0</v>
      </c>
      <c r="S28" s="616"/>
      <c r="T28" s="616">
        <v>0</v>
      </c>
      <c r="U28" s="616">
        <v>0</v>
      </c>
      <c r="V28" s="616"/>
      <c r="W28" s="616">
        <v>0</v>
      </c>
      <c r="X28" s="616">
        <v>0</v>
      </c>
      <c r="Y28" s="616"/>
      <c r="Z28" s="616">
        <v>0</v>
      </c>
      <c r="AA28" s="616">
        <v>0</v>
      </c>
      <c r="AB28" s="616"/>
      <c r="AC28" s="616">
        <v>0</v>
      </c>
      <c r="AD28" s="616">
        <v>0</v>
      </c>
    </row>
    <row r="29" spans="1:30" s="30" customFormat="1" ht="12" customHeight="1" x14ac:dyDescent="0.25">
      <c r="A29" s="31" t="s">
        <v>354</v>
      </c>
      <c r="B29" s="141" t="s">
        <v>298</v>
      </c>
      <c r="C29" s="35" t="s">
        <v>384</v>
      </c>
      <c r="D29" s="36"/>
      <c r="E29" s="36">
        <v>0</v>
      </c>
      <c r="F29" s="36">
        <f t="shared" si="7"/>
        <v>0</v>
      </c>
      <c r="G29" s="36">
        <v>0</v>
      </c>
      <c r="H29" s="36">
        <v>0</v>
      </c>
      <c r="I29" s="641"/>
      <c r="J29" s="797"/>
      <c r="K29" s="797"/>
      <c r="L29" s="797"/>
      <c r="M29" s="797"/>
      <c r="P29" s="616"/>
      <c r="Q29" s="616">
        <f t="shared" si="28"/>
        <v>0</v>
      </c>
      <c r="R29" s="616">
        <f t="shared" si="28"/>
        <v>0</v>
      </c>
      <c r="S29" s="616"/>
      <c r="T29" s="616">
        <v>0</v>
      </c>
      <c r="U29" s="616">
        <v>0</v>
      </c>
      <c r="V29" s="616"/>
      <c r="W29" s="616">
        <v>0</v>
      </c>
      <c r="X29" s="616">
        <v>0</v>
      </c>
      <c r="Y29" s="616"/>
      <c r="Z29" s="616">
        <v>0</v>
      </c>
      <c r="AA29" s="616">
        <v>0</v>
      </c>
      <c r="AB29" s="616"/>
      <c r="AC29" s="616">
        <v>0</v>
      </c>
      <c r="AD29" s="616">
        <v>0</v>
      </c>
    </row>
    <row r="30" spans="1:30" s="30" customFormat="1" ht="12" customHeight="1" x14ac:dyDescent="0.25">
      <c r="A30" s="31" t="s">
        <v>355</v>
      </c>
      <c r="B30" s="142" t="s">
        <v>299</v>
      </c>
      <c r="C30" s="38" t="s">
        <v>385</v>
      </c>
      <c r="D30" s="36"/>
      <c r="E30" s="36">
        <v>0</v>
      </c>
      <c r="F30" s="36">
        <f t="shared" si="7"/>
        <v>0</v>
      </c>
      <c r="G30" s="36">
        <v>0</v>
      </c>
      <c r="H30" s="36">
        <v>0</v>
      </c>
      <c r="I30" s="641"/>
      <c r="J30" s="797"/>
      <c r="K30" s="797"/>
      <c r="L30" s="797"/>
      <c r="M30" s="797"/>
      <c r="P30" s="616"/>
      <c r="Q30" s="616">
        <f t="shared" si="28"/>
        <v>0</v>
      </c>
      <c r="R30" s="616">
        <f t="shared" si="28"/>
        <v>0</v>
      </c>
      <c r="S30" s="616"/>
      <c r="T30" s="616">
        <v>0</v>
      </c>
      <c r="U30" s="616">
        <v>0</v>
      </c>
      <c r="V30" s="616"/>
      <c r="W30" s="616">
        <v>0</v>
      </c>
      <c r="X30" s="616">
        <v>0</v>
      </c>
      <c r="Y30" s="616"/>
      <c r="Z30" s="616">
        <v>0</v>
      </c>
      <c r="AA30" s="616">
        <v>0</v>
      </c>
      <c r="AB30" s="616"/>
      <c r="AC30" s="616">
        <v>0</v>
      </c>
      <c r="AD30" s="616">
        <v>0</v>
      </c>
    </row>
    <row r="31" spans="1:30" s="30" customFormat="1" ht="12" customHeight="1" thickBot="1" x14ac:dyDescent="0.3">
      <c r="A31" s="31" t="s">
        <v>423</v>
      </c>
      <c r="B31" s="142" t="s">
        <v>300</v>
      </c>
      <c r="C31" s="38" t="s">
        <v>380</v>
      </c>
      <c r="D31" s="40"/>
      <c r="E31" s="40">
        <v>0</v>
      </c>
      <c r="F31" s="40">
        <f t="shared" si="7"/>
        <v>0</v>
      </c>
      <c r="G31" s="40">
        <v>0</v>
      </c>
      <c r="H31" s="40">
        <v>0</v>
      </c>
      <c r="I31" s="644"/>
      <c r="J31" s="797"/>
      <c r="K31" s="797"/>
      <c r="L31" s="797"/>
      <c r="M31" s="797"/>
      <c r="P31" s="619"/>
      <c r="Q31" s="619">
        <f t="shared" si="28"/>
        <v>0</v>
      </c>
      <c r="R31" s="619">
        <f t="shared" si="28"/>
        <v>0</v>
      </c>
      <c r="S31" s="619"/>
      <c r="T31" s="619">
        <v>0</v>
      </c>
      <c r="U31" s="619">
        <v>0</v>
      </c>
      <c r="V31" s="619"/>
      <c r="W31" s="619">
        <v>0</v>
      </c>
      <c r="X31" s="619">
        <v>0</v>
      </c>
      <c r="Y31" s="619"/>
      <c r="Z31" s="619">
        <v>0</v>
      </c>
      <c r="AA31" s="619">
        <v>0</v>
      </c>
      <c r="AB31" s="619"/>
      <c r="AC31" s="619">
        <v>0</v>
      </c>
      <c r="AD31" s="619">
        <v>0</v>
      </c>
    </row>
    <row r="32" spans="1:30" s="30" customFormat="1" ht="12" customHeight="1" thickBot="1" x14ac:dyDescent="0.3">
      <c r="A32" s="28" t="s">
        <v>42</v>
      </c>
      <c r="B32" s="139" t="s">
        <v>301</v>
      </c>
      <c r="C32" s="29" t="s">
        <v>43</v>
      </c>
      <c r="D32" s="15">
        <f>SUM(D33:D42)</f>
        <v>397000</v>
      </c>
      <c r="E32" s="15">
        <f t="shared" ref="E32:G32" si="29">SUM(E33:E42)</f>
        <v>0</v>
      </c>
      <c r="F32" s="15">
        <f t="shared" si="29"/>
        <v>397000</v>
      </c>
      <c r="G32" s="15">
        <f t="shared" si="29"/>
        <v>397000</v>
      </c>
      <c r="H32" s="15">
        <f>H33+H34+H35+H36+H37+H38+H39+H40+H41+H42</f>
        <v>305139</v>
      </c>
      <c r="I32" s="639">
        <f>H32/G32*100</f>
        <v>76.861209068010069</v>
      </c>
      <c r="J32" s="796"/>
      <c r="K32" s="796"/>
      <c r="L32" s="796"/>
      <c r="M32" s="796"/>
      <c r="P32" s="614">
        <f>SUM(P33:P42)</f>
        <v>0</v>
      </c>
      <c r="Q32" s="614">
        <f t="shared" ref="Q32:R32" si="30">SUM(Q33:Q42)</f>
        <v>0</v>
      </c>
      <c r="R32" s="614">
        <f t="shared" si="30"/>
        <v>0</v>
      </c>
      <c r="S32" s="614">
        <f>SUM(S33:S42)</f>
        <v>0</v>
      </c>
      <c r="T32" s="614">
        <f t="shared" ref="T32:U32" si="31">SUM(T33:T42)</f>
        <v>0</v>
      </c>
      <c r="U32" s="614">
        <f t="shared" si="31"/>
        <v>0</v>
      </c>
      <c r="V32" s="614">
        <f>SUM(V33:V42)</f>
        <v>0</v>
      </c>
      <c r="W32" s="614">
        <f t="shared" ref="W32:X32" si="32">SUM(W33:W42)</f>
        <v>0</v>
      </c>
      <c r="X32" s="614">
        <f t="shared" si="32"/>
        <v>0</v>
      </c>
      <c r="Y32" s="614">
        <f>SUM(Y33:Y42)</f>
        <v>0</v>
      </c>
      <c r="Z32" s="614">
        <f t="shared" ref="Z32:AA32" si="33">SUM(Z33:Z42)</f>
        <v>0</v>
      </c>
      <c r="AA32" s="614">
        <f t="shared" si="33"/>
        <v>0</v>
      </c>
      <c r="AB32" s="614">
        <f>SUM(AB33:AB42)</f>
        <v>0</v>
      </c>
      <c r="AC32" s="614">
        <f t="shared" ref="AC32:AD32" si="34">SUM(AC33:AC42)</f>
        <v>0</v>
      </c>
      <c r="AD32" s="614">
        <f t="shared" si="34"/>
        <v>0</v>
      </c>
    </row>
    <row r="33" spans="1:30" s="30" customFormat="1" ht="12" customHeight="1" x14ac:dyDescent="0.25">
      <c r="A33" s="31" t="s">
        <v>44</v>
      </c>
      <c r="B33" s="140" t="s">
        <v>302</v>
      </c>
      <c r="C33" s="32" t="s">
        <v>45</v>
      </c>
      <c r="D33" s="33">
        <v>0</v>
      </c>
      <c r="E33" s="33"/>
      <c r="F33" s="33">
        <f t="shared" si="7"/>
        <v>0</v>
      </c>
      <c r="G33" s="33"/>
      <c r="H33" s="33"/>
      <c r="I33" s="640"/>
      <c r="J33" s="797"/>
      <c r="K33" s="797"/>
      <c r="L33" s="797"/>
      <c r="M33" s="797"/>
      <c r="P33" s="615">
        <v>0</v>
      </c>
      <c r="Q33" s="615">
        <f t="shared" ref="Q33:R42" si="35">SUM(T33,W33,Z33,AC33)</f>
        <v>0</v>
      </c>
      <c r="R33" s="615">
        <f t="shared" si="35"/>
        <v>0</v>
      </c>
      <c r="S33" s="615">
        <v>0</v>
      </c>
      <c r="T33" s="615"/>
      <c r="U33" s="615"/>
      <c r="V33" s="615">
        <v>0</v>
      </c>
      <c r="W33" s="615"/>
      <c r="X33" s="615"/>
      <c r="Y33" s="615">
        <v>0</v>
      </c>
      <c r="Z33" s="615"/>
      <c r="AA33" s="615"/>
      <c r="AB33" s="615">
        <v>0</v>
      </c>
      <c r="AC33" s="615"/>
      <c r="AD33" s="615"/>
    </row>
    <row r="34" spans="1:30" s="30" customFormat="1" ht="12" customHeight="1" x14ac:dyDescent="0.25">
      <c r="A34" s="34" t="s">
        <v>46</v>
      </c>
      <c r="B34" s="141" t="s">
        <v>303</v>
      </c>
      <c r="C34" s="35" t="s">
        <v>47</v>
      </c>
      <c r="D34" s="36"/>
      <c r="E34" s="36"/>
      <c r="F34" s="36">
        <f t="shared" si="7"/>
        <v>0</v>
      </c>
      <c r="G34" s="36"/>
      <c r="H34" s="36">
        <v>93152</v>
      </c>
      <c r="I34" s="641"/>
      <c r="J34" s="797"/>
      <c r="K34" s="797"/>
      <c r="L34" s="797"/>
      <c r="M34" s="797"/>
      <c r="P34" s="616">
        <v>0</v>
      </c>
      <c r="Q34" s="616">
        <f t="shared" si="35"/>
        <v>0</v>
      </c>
      <c r="R34" s="616">
        <f t="shared" si="35"/>
        <v>0</v>
      </c>
      <c r="S34" s="616"/>
      <c r="T34" s="616"/>
      <c r="U34" s="616"/>
      <c r="V34" s="616"/>
      <c r="W34" s="616"/>
      <c r="X34" s="616"/>
      <c r="Y34" s="616">
        <v>0</v>
      </c>
      <c r="Z34" s="616"/>
      <c r="AA34" s="616"/>
      <c r="AB34" s="616">
        <v>0</v>
      </c>
      <c r="AC34" s="616"/>
      <c r="AD34" s="616"/>
    </row>
    <row r="35" spans="1:30" s="30" customFormat="1" ht="12" customHeight="1" x14ac:dyDescent="0.25">
      <c r="A35" s="34" t="s">
        <v>48</v>
      </c>
      <c r="B35" s="141" t="s">
        <v>304</v>
      </c>
      <c r="C35" s="35" t="s">
        <v>49</v>
      </c>
      <c r="D35" s="36">
        <v>397000</v>
      </c>
      <c r="E35" s="36">
        <v>0</v>
      </c>
      <c r="F35" s="36">
        <f t="shared" si="7"/>
        <v>397000</v>
      </c>
      <c r="G35" s="36">
        <v>397000</v>
      </c>
      <c r="H35" s="36">
        <v>176802</v>
      </c>
      <c r="I35" s="641">
        <f>H35/G35*100</f>
        <v>44.534508816120905</v>
      </c>
      <c r="J35" s="797"/>
      <c r="K35" s="797"/>
      <c r="L35" s="797"/>
      <c r="M35" s="797"/>
      <c r="P35" s="616">
        <v>0</v>
      </c>
      <c r="Q35" s="616">
        <f t="shared" si="35"/>
        <v>0</v>
      </c>
      <c r="R35" s="616">
        <f t="shared" si="35"/>
        <v>0</v>
      </c>
      <c r="S35" s="616"/>
      <c r="T35" s="616"/>
      <c r="U35" s="616"/>
      <c r="V35" s="616"/>
      <c r="W35" s="616"/>
      <c r="X35" s="616"/>
      <c r="Y35" s="616">
        <v>0</v>
      </c>
      <c r="Z35" s="616"/>
      <c r="AA35" s="616"/>
      <c r="AB35" s="616">
        <v>0</v>
      </c>
      <c r="AC35" s="616"/>
      <c r="AD35" s="616"/>
    </row>
    <row r="36" spans="1:30" s="30" customFormat="1" ht="12" customHeight="1" x14ac:dyDescent="0.25">
      <c r="A36" s="34" t="s">
        <v>50</v>
      </c>
      <c r="B36" s="141" t="s">
        <v>305</v>
      </c>
      <c r="C36" s="35" t="s">
        <v>51</v>
      </c>
      <c r="D36" s="36"/>
      <c r="E36" s="36"/>
      <c r="F36" s="36">
        <f t="shared" si="7"/>
        <v>0</v>
      </c>
      <c r="G36" s="36"/>
      <c r="H36" s="36">
        <v>0</v>
      </c>
      <c r="I36" s="641"/>
      <c r="J36" s="797"/>
      <c r="K36" s="797"/>
      <c r="L36" s="797"/>
      <c r="M36" s="797"/>
      <c r="P36" s="616"/>
      <c r="Q36" s="616">
        <f t="shared" si="35"/>
        <v>0</v>
      </c>
      <c r="R36" s="616">
        <f t="shared" si="35"/>
        <v>0</v>
      </c>
      <c r="S36" s="616"/>
      <c r="T36" s="616"/>
      <c r="U36" s="616"/>
      <c r="V36" s="616"/>
      <c r="W36" s="616"/>
      <c r="X36" s="616"/>
      <c r="Y36" s="616"/>
      <c r="Z36" s="616"/>
      <c r="AA36" s="616"/>
      <c r="AB36" s="616"/>
      <c r="AC36" s="616"/>
      <c r="AD36" s="616"/>
    </row>
    <row r="37" spans="1:30" s="30" customFormat="1" ht="12" customHeight="1" x14ac:dyDescent="0.25">
      <c r="A37" s="34" t="s">
        <v>52</v>
      </c>
      <c r="B37" s="141" t="s">
        <v>306</v>
      </c>
      <c r="C37" s="35" t="s">
        <v>53</v>
      </c>
      <c r="D37" s="36">
        <v>0</v>
      </c>
      <c r="E37" s="36">
        <v>0</v>
      </c>
      <c r="F37" s="36">
        <f t="shared" si="7"/>
        <v>0</v>
      </c>
      <c r="G37" s="36">
        <v>0</v>
      </c>
      <c r="H37" s="36">
        <v>0</v>
      </c>
      <c r="I37" s="641"/>
      <c r="J37" s="797"/>
      <c r="K37" s="797"/>
      <c r="L37" s="797"/>
      <c r="M37" s="797"/>
      <c r="P37" s="616">
        <v>0</v>
      </c>
      <c r="Q37" s="616">
        <f t="shared" si="35"/>
        <v>0</v>
      </c>
      <c r="R37" s="616">
        <f t="shared" si="35"/>
        <v>0</v>
      </c>
      <c r="S37" s="616">
        <v>0</v>
      </c>
      <c r="T37" s="616"/>
      <c r="U37" s="616"/>
      <c r="V37" s="616">
        <v>0</v>
      </c>
      <c r="W37" s="616"/>
      <c r="X37" s="616"/>
      <c r="Y37" s="616">
        <v>0</v>
      </c>
      <c r="Z37" s="616"/>
      <c r="AA37" s="616"/>
      <c r="AB37" s="616">
        <v>0</v>
      </c>
      <c r="AC37" s="616"/>
      <c r="AD37" s="616"/>
    </row>
    <row r="38" spans="1:30" s="30" customFormat="1" ht="12" customHeight="1" x14ac:dyDescent="0.25">
      <c r="A38" s="34" t="s">
        <v>54</v>
      </c>
      <c r="B38" s="141" t="s">
        <v>307</v>
      </c>
      <c r="C38" s="35" t="s">
        <v>55</v>
      </c>
      <c r="D38" s="36"/>
      <c r="E38" s="36"/>
      <c r="F38" s="36">
        <f t="shared" si="7"/>
        <v>0</v>
      </c>
      <c r="G38" s="36"/>
      <c r="H38" s="36">
        <v>27277</v>
      </c>
      <c r="I38" s="641"/>
      <c r="J38" s="797"/>
      <c r="K38" s="797"/>
      <c r="L38" s="797"/>
      <c r="M38" s="797"/>
      <c r="P38" s="616">
        <v>0</v>
      </c>
      <c r="Q38" s="616">
        <f t="shared" si="35"/>
        <v>0</v>
      </c>
      <c r="R38" s="616">
        <f t="shared" si="35"/>
        <v>0</v>
      </c>
      <c r="S38" s="616">
        <v>0</v>
      </c>
      <c r="T38" s="616"/>
      <c r="U38" s="616"/>
      <c r="V38" s="616">
        <v>0</v>
      </c>
      <c r="W38" s="616"/>
      <c r="X38" s="616"/>
      <c r="Y38" s="616">
        <v>0</v>
      </c>
      <c r="Z38" s="616"/>
      <c r="AA38" s="616"/>
      <c r="AB38" s="616">
        <v>0</v>
      </c>
      <c r="AC38" s="616"/>
      <c r="AD38" s="616"/>
    </row>
    <row r="39" spans="1:30" s="30" customFormat="1" ht="12" customHeight="1" x14ac:dyDescent="0.25">
      <c r="A39" s="34" t="s">
        <v>56</v>
      </c>
      <c r="B39" s="141" t="s">
        <v>308</v>
      </c>
      <c r="C39" s="35" t="s">
        <v>57</v>
      </c>
      <c r="D39" s="36">
        <v>0</v>
      </c>
      <c r="E39" s="36">
        <v>0</v>
      </c>
      <c r="F39" s="36">
        <f t="shared" si="7"/>
        <v>0</v>
      </c>
      <c r="G39" s="36">
        <v>0</v>
      </c>
      <c r="H39" s="36">
        <v>0</v>
      </c>
      <c r="I39" s="641"/>
      <c r="J39" s="797"/>
      <c r="K39" s="797"/>
      <c r="L39" s="797"/>
      <c r="M39" s="797"/>
      <c r="P39" s="616">
        <v>0</v>
      </c>
      <c r="Q39" s="616">
        <f t="shared" si="35"/>
        <v>0</v>
      </c>
      <c r="R39" s="616">
        <f t="shared" si="35"/>
        <v>0</v>
      </c>
      <c r="S39" s="616">
        <v>0</v>
      </c>
      <c r="T39" s="616"/>
      <c r="U39" s="616"/>
      <c r="V39" s="616">
        <v>0</v>
      </c>
      <c r="W39" s="616"/>
      <c r="X39" s="616"/>
      <c r="Y39" s="616">
        <v>0</v>
      </c>
      <c r="Z39" s="616"/>
      <c r="AA39" s="616"/>
      <c r="AB39" s="616">
        <v>0</v>
      </c>
      <c r="AC39" s="616"/>
      <c r="AD39" s="616"/>
    </row>
    <row r="40" spans="1:30" s="30" customFormat="1" ht="12" customHeight="1" x14ac:dyDescent="0.25">
      <c r="A40" s="34" t="s">
        <v>58</v>
      </c>
      <c r="B40" s="141" t="s">
        <v>309</v>
      </c>
      <c r="C40" s="35" t="s">
        <v>59</v>
      </c>
      <c r="D40" s="36">
        <v>0</v>
      </c>
      <c r="E40" s="36"/>
      <c r="F40" s="36">
        <f t="shared" si="7"/>
        <v>0</v>
      </c>
      <c r="G40" s="36"/>
      <c r="H40" s="36"/>
      <c r="I40" s="641"/>
      <c r="J40" s="797"/>
      <c r="K40" s="797"/>
      <c r="L40" s="797"/>
      <c r="M40" s="797"/>
      <c r="P40" s="616">
        <v>0</v>
      </c>
      <c r="Q40" s="616">
        <f t="shared" si="35"/>
        <v>0</v>
      </c>
      <c r="R40" s="616">
        <f t="shared" si="35"/>
        <v>0</v>
      </c>
      <c r="S40" s="616">
        <v>0</v>
      </c>
      <c r="T40" s="616"/>
      <c r="U40" s="616"/>
      <c r="V40" s="616">
        <v>0</v>
      </c>
      <c r="W40" s="616"/>
      <c r="X40" s="616"/>
      <c r="Y40" s="616">
        <v>0</v>
      </c>
      <c r="Z40" s="616"/>
      <c r="AA40" s="616"/>
      <c r="AB40" s="616">
        <v>0</v>
      </c>
      <c r="AC40" s="616"/>
      <c r="AD40" s="616"/>
    </row>
    <row r="41" spans="1:30" s="30" customFormat="1" ht="12" customHeight="1" x14ac:dyDescent="0.25">
      <c r="A41" s="34" t="s">
        <v>60</v>
      </c>
      <c r="B41" s="141" t="s">
        <v>310</v>
      </c>
      <c r="C41" s="35" t="s">
        <v>61</v>
      </c>
      <c r="D41" s="42">
        <v>0</v>
      </c>
      <c r="E41" s="42">
        <v>0</v>
      </c>
      <c r="F41" s="42">
        <f t="shared" si="7"/>
        <v>0</v>
      </c>
      <c r="G41" s="42">
        <v>0</v>
      </c>
      <c r="H41" s="42">
        <v>0</v>
      </c>
      <c r="I41" s="646"/>
      <c r="J41" s="800"/>
      <c r="K41" s="800"/>
      <c r="L41" s="800"/>
      <c r="M41" s="800"/>
      <c r="P41" s="620">
        <v>0</v>
      </c>
      <c r="Q41" s="620">
        <f t="shared" si="35"/>
        <v>0</v>
      </c>
      <c r="R41" s="620">
        <f t="shared" si="35"/>
        <v>0</v>
      </c>
      <c r="S41" s="620">
        <v>0</v>
      </c>
      <c r="T41" s="620"/>
      <c r="U41" s="620"/>
      <c r="V41" s="620">
        <v>0</v>
      </c>
      <c r="W41" s="620"/>
      <c r="X41" s="620"/>
      <c r="Y41" s="620">
        <v>0</v>
      </c>
      <c r="Z41" s="620"/>
      <c r="AA41" s="620"/>
      <c r="AB41" s="620">
        <v>0</v>
      </c>
      <c r="AC41" s="620"/>
      <c r="AD41" s="620"/>
    </row>
    <row r="42" spans="1:30" s="30" customFormat="1" ht="12" customHeight="1" thickBot="1" x14ac:dyDescent="0.3">
      <c r="A42" s="37" t="s">
        <v>62</v>
      </c>
      <c r="B42" s="141" t="s">
        <v>1333</v>
      </c>
      <c r="C42" s="38" t="s">
        <v>63</v>
      </c>
      <c r="D42" s="43"/>
      <c r="E42" s="43"/>
      <c r="F42" s="43">
        <f t="shared" si="7"/>
        <v>0</v>
      </c>
      <c r="G42" s="43"/>
      <c r="H42" s="43">
        <v>7908</v>
      </c>
      <c r="I42" s="647"/>
      <c r="J42" s="800"/>
      <c r="K42" s="800"/>
      <c r="L42" s="800"/>
      <c r="M42" s="800"/>
      <c r="P42" s="621"/>
      <c r="Q42" s="621">
        <f t="shared" si="35"/>
        <v>0</v>
      </c>
      <c r="R42" s="621">
        <f t="shared" si="35"/>
        <v>0</v>
      </c>
      <c r="S42" s="621"/>
      <c r="T42" s="621"/>
      <c r="U42" s="621"/>
      <c r="V42" s="621"/>
      <c r="W42" s="621"/>
      <c r="X42" s="621"/>
      <c r="Y42" s="621"/>
      <c r="Z42" s="621"/>
      <c r="AA42" s="621"/>
      <c r="AB42" s="621"/>
      <c r="AC42" s="621"/>
      <c r="AD42" s="621"/>
    </row>
    <row r="43" spans="1:30" s="30" customFormat="1" ht="12" customHeight="1" thickBot="1" x14ac:dyDescent="0.3">
      <c r="A43" s="28" t="s">
        <v>64</v>
      </c>
      <c r="B43" s="139" t="s">
        <v>312</v>
      </c>
      <c r="C43" s="29" t="s">
        <v>65</v>
      </c>
      <c r="D43" s="15">
        <f>SUM(D44:D48)</f>
        <v>0</v>
      </c>
      <c r="E43" s="15">
        <f t="shared" ref="E43:G43" si="36">SUM(E44:E48)</f>
        <v>0</v>
      </c>
      <c r="F43" s="15">
        <f t="shared" si="36"/>
        <v>0</v>
      </c>
      <c r="G43" s="15">
        <f t="shared" si="36"/>
        <v>0</v>
      </c>
      <c r="H43" s="15"/>
      <c r="I43" s="639"/>
      <c r="J43" s="796"/>
      <c r="K43" s="796"/>
      <c r="L43" s="796"/>
      <c r="M43" s="796"/>
      <c r="P43" s="614">
        <f>SUM(P44:P48)</f>
        <v>0</v>
      </c>
      <c r="Q43" s="614">
        <f t="shared" ref="Q43:R43" si="37">SUM(Q44:Q48)</f>
        <v>0</v>
      </c>
      <c r="R43" s="614">
        <f t="shared" si="37"/>
        <v>0</v>
      </c>
      <c r="S43" s="614">
        <f>SUM(S44:S48)</f>
        <v>0</v>
      </c>
      <c r="T43" s="614">
        <f t="shared" ref="T43:U43" si="38">SUM(T44:T48)</f>
        <v>0</v>
      </c>
      <c r="U43" s="614">
        <f t="shared" si="38"/>
        <v>0</v>
      </c>
      <c r="V43" s="614">
        <f>SUM(V44:V48)</f>
        <v>0</v>
      </c>
      <c r="W43" s="614">
        <f t="shared" ref="W43:X43" si="39">SUM(W44:W48)</f>
        <v>0</v>
      </c>
      <c r="X43" s="614">
        <f t="shared" si="39"/>
        <v>0</v>
      </c>
      <c r="Y43" s="614">
        <f>SUM(Y44:Y48)</f>
        <v>0</v>
      </c>
      <c r="Z43" s="614">
        <f t="shared" ref="Z43:AA43" si="40">SUM(Z44:Z48)</f>
        <v>0</v>
      </c>
      <c r="AA43" s="614">
        <f t="shared" si="40"/>
        <v>0</v>
      </c>
      <c r="AB43" s="614">
        <f>SUM(AB44:AB48)</f>
        <v>0</v>
      </c>
      <c r="AC43" s="614">
        <f t="shared" ref="AC43:AD43" si="41">SUM(AC44:AC48)</f>
        <v>0</v>
      </c>
      <c r="AD43" s="614">
        <f t="shared" si="41"/>
        <v>0</v>
      </c>
    </row>
    <row r="44" spans="1:30" s="30" customFormat="1" ht="12" customHeight="1" x14ac:dyDescent="0.25">
      <c r="A44" s="31" t="s">
        <v>66</v>
      </c>
      <c r="B44" s="140" t="s">
        <v>313</v>
      </c>
      <c r="C44" s="32" t="s">
        <v>67</v>
      </c>
      <c r="D44" s="44"/>
      <c r="E44" s="44">
        <v>0</v>
      </c>
      <c r="F44" s="44">
        <f t="shared" si="7"/>
        <v>0</v>
      </c>
      <c r="G44" s="44">
        <v>0</v>
      </c>
      <c r="H44" s="44">
        <v>0</v>
      </c>
      <c r="I44" s="645"/>
      <c r="J44" s="800"/>
      <c r="K44" s="800"/>
      <c r="L44" s="800"/>
      <c r="M44" s="800"/>
      <c r="P44" s="622"/>
      <c r="Q44" s="622">
        <f t="shared" ref="Q44:R48" si="42">SUM(T44,W44,Z44,AC44)</f>
        <v>0</v>
      </c>
      <c r="R44" s="622">
        <f t="shared" si="42"/>
        <v>0</v>
      </c>
      <c r="S44" s="622"/>
      <c r="T44" s="622">
        <v>0</v>
      </c>
      <c r="U44" s="622">
        <v>0</v>
      </c>
      <c r="V44" s="622"/>
      <c r="W44" s="622">
        <v>0</v>
      </c>
      <c r="X44" s="622">
        <v>0</v>
      </c>
      <c r="Y44" s="622"/>
      <c r="Z44" s="622">
        <v>0</v>
      </c>
      <c r="AA44" s="622">
        <v>0</v>
      </c>
      <c r="AB44" s="622"/>
      <c r="AC44" s="622">
        <v>0</v>
      </c>
      <c r="AD44" s="622">
        <v>0</v>
      </c>
    </row>
    <row r="45" spans="1:30" s="30" customFormat="1" ht="12" customHeight="1" x14ac:dyDescent="0.25">
      <c r="A45" s="34" t="s">
        <v>68</v>
      </c>
      <c r="B45" s="141" t="s">
        <v>314</v>
      </c>
      <c r="C45" s="35" t="s">
        <v>69</v>
      </c>
      <c r="D45" s="42"/>
      <c r="E45" s="42"/>
      <c r="F45" s="42">
        <f t="shared" si="7"/>
        <v>0</v>
      </c>
      <c r="G45" s="42"/>
      <c r="H45" s="42"/>
      <c r="I45" s="646"/>
      <c r="J45" s="800"/>
      <c r="K45" s="800"/>
      <c r="L45" s="800"/>
      <c r="M45" s="800"/>
      <c r="P45" s="620"/>
      <c r="Q45" s="620">
        <f t="shared" si="42"/>
        <v>0</v>
      </c>
      <c r="R45" s="620">
        <f t="shared" si="42"/>
        <v>0</v>
      </c>
      <c r="S45" s="620"/>
      <c r="T45" s="620"/>
      <c r="U45" s="620"/>
      <c r="V45" s="620"/>
      <c r="W45" s="620"/>
      <c r="X45" s="620"/>
      <c r="Y45" s="620"/>
      <c r="Z45" s="620"/>
      <c r="AA45" s="620"/>
      <c r="AB45" s="620"/>
      <c r="AC45" s="620"/>
      <c r="AD45" s="620"/>
    </row>
    <row r="46" spans="1:30" s="30" customFormat="1" ht="12" customHeight="1" x14ac:dyDescent="0.25">
      <c r="A46" s="34" t="s">
        <v>70</v>
      </c>
      <c r="B46" s="141" t="s">
        <v>315</v>
      </c>
      <c r="C46" s="35" t="s">
        <v>71</v>
      </c>
      <c r="D46" s="42"/>
      <c r="E46" s="42">
        <v>0</v>
      </c>
      <c r="F46" s="42">
        <f t="shared" si="7"/>
        <v>0</v>
      </c>
      <c r="G46" s="42">
        <v>0</v>
      </c>
      <c r="H46" s="42">
        <v>0</v>
      </c>
      <c r="I46" s="646"/>
      <c r="J46" s="800"/>
      <c r="K46" s="800"/>
      <c r="L46" s="800"/>
      <c r="M46" s="800"/>
      <c r="P46" s="620"/>
      <c r="Q46" s="620">
        <f t="shared" si="42"/>
        <v>0</v>
      </c>
      <c r="R46" s="620">
        <f t="shared" si="42"/>
        <v>0</v>
      </c>
      <c r="S46" s="620"/>
      <c r="T46" s="620"/>
      <c r="U46" s="620"/>
      <c r="V46" s="620"/>
      <c r="W46" s="620"/>
      <c r="X46" s="620"/>
      <c r="Y46" s="620"/>
      <c r="Z46" s="620"/>
      <c r="AA46" s="620"/>
      <c r="AB46" s="620"/>
      <c r="AC46" s="620"/>
      <c r="AD46" s="620"/>
    </row>
    <row r="47" spans="1:30" s="30" customFormat="1" ht="12" customHeight="1" x14ac:dyDescent="0.25">
      <c r="A47" s="34" t="s">
        <v>72</v>
      </c>
      <c r="B47" s="141" t="s">
        <v>316</v>
      </c>
      <c r="C47" s="35" t="s">
        <v>73</v>
      </c>
      <c r="D47" s="42"/>
      <c r="E47" s="42">
        <v>0</v>
      </c>
      <c r="F47" s="42">
        <f t="shared" si="7"/>
        <v>0</v>
      </c>
      <c r="G47" s="42">
        <v>0</v>
      </c>
      <c r="H47" s="42">
        <v>0</v>
      </c>
      <c r="I47" s="646"/>
      <c r="J47" s="800"/>
      <c r="K47" s="800"/>
      <c r="L47" s="800"/>
      <c r="M47" s="800"/>
      <c r="P47" s="620"/>
      <c r="Q47" s="620">
        <f t="shared" si="42"/>
        <v>0</v>
      </c>
      <c r="R47" s="620">
        <f t="shared" si="42"/>
        <v>0</v>
      </c>
      <c r="S47" s="620"/>
      <c r="T47" s="620">
        <v>0</v>
      </c>
      <c r="U47" s="620">
        <v>0</v>
      </c>
      <c r="V47" s="620"/>
      <c r="W47" s="620">
        <v>0</v>
      </c>
      <c r="X47" s="620">
        <v>0</v>
      </c>
      <c r="Y47" s="620"/>
      <c r="Z47" s="620">
        <v>0</v>
      </c>
      <c r="AA47" s="620">
        <v>0</v>
      </c>
      <c r="AB47" s="620"/>
      <c r="AC47" s="620">
        <v>0</v>
      </c>
      <c r="AD47" s="620">
        <v>0</v>
      </c>
    </row>
    <row r="48" spans="1:30" s="30" customFormat="1" ht="12" customHeight="1" thickBot="1" x14ac:dyDescent="0.3">
      <c r="A48" s="37" t="s">
        <v>74</v>
      </c>
      <c r="B48" s="141" t="s">
        <v>317</v>
      </c>
      <c r="C48" s="38" t="s">
        <v>75</v>
      </c>
      <c r="D48" s="43"/>
      <c r="E48" s="43">
        <v>0</v>
      </c>
      <c r="F48" s="43">
        <f t="shared" si="7"/>
        <v>0</v>
      </c>
      <c r="G48" s="43">
        <v>0</v>
      </c>
      <c r="H48" s="43">
        <v>0</v>
      </c>
      <c r="I48" s="647"/>
      <c r="J48" s="800"/>
      <c r="K48" s="800"/>
      <c r="L48" s="800"/>
      <c r="M48" s="800"/>
      <c r="P48" s="621"/>
      <c r="Q48" s="621">
        <f t="shared" si="42"/>
        <v>0</v>
      </c>
      <c r="R48" s="621">
        <f t="shared" si="42"/>
        <v>0</v>
      </c>
      <c r="S48" s="621"/>
      <c r="T48" s="621">
        <v>0</v>
      </c>
      <c r="U48" s="621">
        <v>0</v>
      </c>
      <c r="V48" s="621"/>
      <c r="W48" s="621">
        <v>0</v>
      </c>
      <c r="X48" s="621">
        <v>0</v>
      </c>
      <c r="Y48" s="621"/>
      <c r="Z48" s="621">
        <v>0</v>
      </c>
      <c r="AA48" s="621">
        <v>0</v>
      </c>
      <c r="AB48" s="621"/>
      <c r="AC48" s="621">
        <v>0</v>
      </c>
      <c r="AD48" s="621">
        <v>0</v>
      </c>
    </row>
    <row r="49" spans="1:30" s="30" customFormat="1" ht="12" customHeight="1" thickBot="1" x14ac:dyDescent="0.3">
      <c r="A49" s="28" t="s">
        <v>76</v>
      </c>
      <c r="B49" s="139" t="s">
        <v>318</v>
      </c>
      <c r="C49" s="29" t="s">
        <v>77</v>
      </c>
      <c r="D49" s="15">
        <f>SUM(D50:D54)</f>
        <v>0</v>
      </c>
      <c r="E49" s="15">
        <f t="shared" ref="E49:G49" si="43">SUM(E50:E54)</f>
        <v>0</v>
      </c>
      <c r="F49" s="15">
        <f t="shared" si="43"/>
        <v>0</v>
      </c>
      <c r="G49" s="15">
        <f t="shared" si="43"/>
        <v>0</v>
      </c>
      <c r="H49" s="15"/>
      <c r="I49" s="639"/>
      <c r="J49" s="796"/>
      <c r="K49" s="796"/>
      <c r="L49" s="796"/>
      <c r="M49" s="796"/>
      <c r="P49" s="614">
        <f>SUM(P50:P54)</f>
        <v>0</v>
      </c>
      <c r="Q49" s="614">
        <f t="shared" ref="Q49:AD49" si="44">SUM(Q50:Q54)</f>
        <v>0</v>
      </c>
      <c r="R49" s="614">
        <f t="shared" si="44"/>
        <v>0</v>
      </c>
      <c r="S49" s="614">
        <f t="shared" si="44"/>
        <v>0</v>
      </c>
      <c r="T49" s="614">
        <f t="shared" si="44"/>
        <v>0</v>
      </c>
      <c r="U49" s="614">
        <f t="shared" si="44"/>
        <v>0</v>
      </c>
      <c r="V49" s="614">
        <f t="shared" si="44"/>
        <v>0</v>
      </c>
      <c r="W49" s="614">
        <f t="shared" si="44"/>
        <v>0</v>
      </c>
      <c r="X49" s="614">
        <f t="shared" si="44"/>
        <v>0</v>
      </c>
      <c r="Y49" s="614">
        <f t="shared" si="44"/>
        <v>0</v>
      </c>
      <c r="Z49" s="614">
        <f t="shared" si="44"/>
        <v>0</v>
      </c>
      <c r="AA49" s="614">
        <f t="shared" si="44"/>
        <v>0</v>
      </c>
      <c r="AB49" s="614">
        <f t="shared" si="44"/>
        <v>0</v>
      </c>
      <c r="AC49" s="614">
        <f t="shared" si="44"/>
        <v>0</v>
      </c>
      <c r="AD49" s="614">
        <f t="shared" si="44"/>
        <v>0</v>
      </c>
    </row>
    <row r="50" spans="1:30" s="30" customFormat="1" ht="12" customHeight="1" x14ac:dyDescent="0.25">
      <c r="A50" s="31" t="s">
        <v>390</v>
      </c>
      <c r="B50" s="140" t="s">
        <v>319</v>
      </c>
      <c r="C50" s="32" t="s">
        <v>387</v>
      </c>
      <c r="D50" s="33"/>
      <c r="E50" s="33">
        <v>0</v>
      </c>
      <c r="F50" s="33">
        <f t="shared" si="7"/>
        <v>0</v>
      </c>
      <c r="G50" s="33">
        <v>0</v>
      </c>
      <c r="H50" s="33">
        <v>0</v>
      </c>
      <c r="I50" s="640"/>
      <c r="J50" s="797"/>
      <c r="K50" s="797"/>
      <c r="L50" s="797"/>
      <c r="M50" s="797"/>
      <c r="P50" s="615"/>
      <c r="Q50" s="615">
        <f t="shared" ref="Q50:R54" si="45">SUM(T50,W50,Z50,AC50)</f>
        <v>0</v>
      </c>
      <c r="R50" s="615">
        <f t="shared" si="45"/>
        <v>0</v>
      </c>
      <c r="S50" s="615"/>
      <c r="T50" s="615">
        <v>0</v>
      </c>
      <c r="U50" s="615">
        <v>0</v>
      </c>
      <c r="V50" s="615"/>
      <c r="W50" s="615">
        <v>0</v>
      </c>
      <c r="X50" s="615">
        <v>0</v>
      </c>
      <c r="Y50" s="615"/>
      <c r="Z50" s="615">
        <v>0</v>
      </c>
      <c r="AA50" s="615">
        <v>0</v>
      </c>
      <c r="AB50" s="615"/>
      <c r="AC50" s="615">
        <v>0</v>
      </c>
      <c r="AD50" s="615">
        <v>0</v>
      </c>
    </row>
    <row r="51" spans="1:30" s="30" customFormat="1" ht="12" customHeight="1" x14ac:dyDescent="0.25">
      <c r="A51" s="31" t="s">
        <v>391</v>
      </c>
      <c r="B51" s="141" t="s">
        <v>320</v>
      </c>
      <c r="C51" s="35" t="s">
        <v>388</v>
      </c>
      <c r="D51" s="33"/>
      <c r="E51" s="33">
        <v>0</v>
      </c>
      <c r="F51" s="33">
        <f t="shared" si="7"/>
        <v>0</v>
      </c>
      <c r="G51" s="33">
        <v>0</v>
      </c>
      <c r="H51" s="33"/>
      <c r="I51" s="640"/>
      <c r="J51" s="797"/>
      <c r="K51" s="797"/>
      <c r="L51" s="797"/>
      <c r="M51" s="797"/>
      <c r="P51" s="615"/>
      <c r="Q51" s="615">
        <f t="shared" si="45"/>
        <v>0</v>
      </c>
      <c r="R51" s="615">
        <f t="shared" si="45"/>
        <v>0</v>
      </c>
      <c r="S51" s="615"/>
      <c r="T51" s="615">
        <v>0</v>
      </c>
      <c r="U51" s="615"/>
      <c r="V51" s="615"/>
      <c r="W51" s="615">
        <v>0</v>
      </c>
      <c r="X51" s="615">
        <v>0</v>
      </c>
      <c r="Y51" s="615"/>
      <c r="Z51" s="615">
        <v>0</v>
      </c>
      <c r="AA51" s="615">
        <v>0</v>
      </c>
      <c r="AB51" s="615"/>
      <c r="AC51" s="615">
        <v>0</v>
      </c>
      <c r="AD51" s="615">
        <v>0</v>
      </c>
    </row>
    <row r="52" spans="1:30" s="30" customFormat="1" ht="13.5" customHeight="1" x14ac:dyDescent="0.25">
      <c r="A52" s="31" t="s">
        <v>392</v>
      </c>
      <c r="B52" s="141" t="s">
        <v>321</v>
      </c>
      <c r="C52" s="35" t="s">
        <v>416</v>
      </c>
      <c r="D52" s="33"/>
      <c r="E52" s="33">
        <v>0</v>
      </c>
      <c r="F52" s="33">
        <f t="shared" si="7"/>
        <v>0</v>
      </c>
      <c r="G52" s="33">
        <v>0</v>
      </c>
      <c r="H52" s="33">
        <v>0</v>
      </c>
      <c r="I52" s="640"/>
      <c r="J52" s="797"/>
      <c r="K52" s="797"/>
      <c r="L52" s="797"/>
      <c r="M52" s="797"/>
      <c r="P52" s="615"/>
      <c r="Q52" s="615">
        <f t="shared" si="45"/>
        <v>0</v>
      </c>
      <c r="R52" s="615">
        <f t="shared" si="45"/>
        <v>0</v>
      </c>
      <c r="S52" s="615"/>
      <c r="T52" s="615">
        <v>0</v>
      </c>
      <c r="U52" s="615">
        <v>0</v>
      </c>
      <c r="V52" s="615"/>
      <c r="W52" s="615">
        <v>0</v>
      </c>
      <c r="X52" s="615">
        <v>0</v>
      </c>
      <c r="Y52" s="615"/>
      <c r="Z52" s="615">
        <v>0</v>
      </c>
      <c r="AA52" s="615">
        <v>0</v>
      </c>
      <c r="AB52" s="615"/>
      <c r="AC52" s="615">
        <v>0</v>
      </c>
      <c r="AD52" s="615">
        <v>0</v>
      </c>
    </row>
    <row r="53" spans="1:30" s="30" customFormat="1" ht="12" customHeight="1" x14ac:dyDescent="0.25">
      <c r="A53" s="37" t="s">
        <v>393</v>
      </c>
      <c r="B53" s="142" t="s">
        <v>389</v>
      </c>
      <c r="C53" s="38" t="s">
        <v>395</v>
      </c>
      <c r="D53" s="40"/>
      <c r="E53" s="40">
        <v>0</v>
      </c>
      <c r="F53" s="40">
        <f t="shared" si="7"/>
        <v>0</v>
      </c>
      <c r="G53" s="40">
        <v>0</v>
      </c>
      <c r="H53" s="40">
        <v>0</v>
      </c>
      <c r="I53" s="644"/>
      <c r="J53" s="797"/>
      <c r="K53" s="797"/>
      <c r="L53" s="797"/>
      <c r="M53" s="797"/>
      <c r="P53" s="619"/>
      <c r="Q53" s="619">
        <f t="shared" si="45"/>
        <v>0</v>
      </c>
      <c r="R53" s="619">
        <f t="shared" si="45"/>
        <v>0</v>
      </c>
      <c r="S53" s="619"/>
      <c r="T53" s="619"/>
      <c r="U53" s="619"/>
      <c r="V53" s="619"/>
      <c r="W53" s="619"/>
      <c r="X53" s="619"/>
      <c r="Y53" s="619"/>
      <c r="Z53" s="619"/>
      <c r="AA53" s="619"/>
      <c r="AB53" s="619"/>
      <c r="AC53" s="619"/>
      <c r="AD53" s="619"/>
    </row>
    <row r="54" spans="1:30" s="30" customFormat="1" ht="12" customHeight="1" thickBot="1" x14ac:dyDescent="0.3">
      <c r="A54" s="37" t="s">
        <v>394</v>
      </c>
      <c r="B54" s="142" t="s">
        <v>386</v>
      </c>
      <c r="C54" s="38" t="s">
        <v>396</v>
      </c>
      <c r="D54" s="40"/>
      <c r="E54" s="40"/>
      <c r="F54" s="40">
        <f t="shared" si="7"/>
        <v>0</v>
      </c>
      <c r="G54" s="40"/>
      <c r="H54" s="40"/>
      <c r="I54" s="644"/>
      <c r="J54" s="797"/>
      <c r="K54" s="797"/>
      <c r="L54" s="797"/>
      <c r="M54" s="797"/>
      <c r="P54" s="619"/>
      <c r="Q54" s="619">
        <f t="shared" si="45"/>
        <v>0</v>
      </c>
      <c r="R54" s="619">
        <f t="shared" si="45"/>
        <v>0</v>
      </c>
      <c r="S54" s="619"/>
      <c r="T54" s="619"/>
      <c r="U54" s="619"/>
      <c r="V54" s="619"/>
      <c r="W54" s="619">
        <v>0</v>
      </c>
      <c r="X54" s="619">
        <v>0</v>
      </c>
      <c r="Y54" s="619"/>
      <c r="Z54" s="619">
        <v>0</v>
      </c>
      <c r="AA54" s="619">
        <v>0</v>
      </c>
      <c r="AB54" s="619"/>
      <c r="AC54" s="619">
        <v>0</v>
      </c>
      <c r="AD54" s="619">
        <v>0</v>
      </c>
    </row>
    <row r="55" spans="1:30" s="30" customFormat="1" ht="12" customHeight="1" thickBot="1" x14ac:dyDescent="0.3">
      <c r="A55" s="28" t="s">
        <v>82</v>
      </c>
      <c r="B55" s="139" t="s">
        <v>322</v>
      </c>
      <c r="C55" s="39" t="s">
        <v>83</v>
      </c>
      <c r="D55" s="15">
        <f>SUM(D56:D60)</f>
        <v>0</v>
      </c>
      <c r="E55" s="15">
        <f t="shared" ref="E55:G55" si="46">SUM(E56:E60)</f>
        <v>0</v>
      </c>
      <c r="F55" s="15">
        <f t="shared" si="46"/>
        <v>0</v>
      </c>
      <c r="G55" s="15">
        <f t="shared" si="46"/>
        <v>0</v>
      </c>
      <c r="H55" s="15"/>
      <c r="I55" s="639"/>
      <c r="J55" s="796"/>
      <c r="K55" s="796"/>
      <c r="L55" s="796"/>
      <c r="M55" s="796"/>
      <c r="P55" s="614">
        <f>SUM(P56:P60)</f>
        <v>0</v>
      </c>
      <c r="Q55" s="614">
        <f t="shared" ref="Q55:R55" si="47">SUM(Q56:Q60)</f>
        <v>0</v>
      </c>
      <c r="R55" s="614">
        <f t="shared" si="47"/>
        <v>0</v>
      </c>
      <c r="S55" s="614">
        <f>SUM(S56:S60)</f>
        <v>0</v>
      </c>
      <c r="T55" s="614">
        <f t="shared" ref="T55:U55" si="48">SUM(T56:T60)</f>
        <v>0</v>
      </c>
      <c r="U55" s="614">
        <f t="shared" si="48"/>
        <v>0</v>
      </c>
      <c r="V55" s="614">
        <f>SUM(V56:V60)</f>
        <v>0</v>
      </c>
      <c r="W55" s="614">
        <f t="shared" ref="W55:X55" si="49">SUM(W56:W60)</f>
        <v>0</v>
      </c>
      <c r="X55" s="614">
        <f t="shared" si="49"/>
        <v>0</v>
      </c>
      <c r="Y55" s="614">
        <f>SUM(Y56:Y60)</f>
        <v>0</v>
      </c>
      <c r="Z55" s="614">
        <f t="shared" ref="Z55:AA55" si="50">SUM(Z56:Z60)</f>
        <v>0</v>
      </c>
      <c r="AA55" s="614">
        <f t="shared" si="50"/>
        <v>0</v>
      </c>
      <c r="AB55" s="614">
        <f>SUM(AB56:AB60)</f>
        <v>0</v>
      </c>
      <c r="AC55" s="614">
        <f t="shared" ref="AC55:AD55" si="51">SUM(AC56:AC60)</f>
        <v>0</v>
      </c>
      <c r="AD55" s="614">
        <f t="shared" si="51"/>
        <v>0</v>
      </c>
    </row>
    <row r="56" spans="1:30" s="30" customFormat="1" ht="12" customHeight="1" x14ac:dyDescent="0.25">
      <c r="A56" s="31" t="s">
        <v>402</v>
      </c>
      <c r="B56" s="140" t="s">
        <v>323</v>
      </c>
      <c r="C56" s="32" t="s">
        <v>397</v>
      </c>
      <c r="D56" s="42"/>
      <c r="E56" s="42">
        <v>0</v>
      </c>
      <c r="F56" s="42">
        <f t="shared" si="7"/>
        <v>0</v>
      </c>
      <c r="G56" s="42">
        <v>0</v>
      </c>
      <c r="H56" s="42">
        <v>0</v>
      </c>
      <c r="I56" s="646"/>
      <c r="J56" s="800"/>
      <c r="K56" s="800"/>
      <c r="L56" s="800"/>
      <c r="M56" s="800"/>
      <c r="P56" s="620"/>
      <c r="Q56" s="620">
        <f t="shared" ref="Q56:R60" si="52">SUM(T56,W56,Z56,AC56)</f>
        <v>0</v>
      </c>
      <c r="R56" s="620">
        <f t="shared" si="52"/>
        <v>0</v>
      </c>
      <c r="S56" s="620"/>
      <c r="T56" s="620">
        <v>0</v>
      </c>
      <c r="U56" s="620">
        <v>0</v>
      </c>
      <c r="V56" s="620"/>
      <c r="W56" s="620">
        <v>0</v>
      </c>
      <c r="X56" s="620">
        <v>0</v>
      </c>
      <c r="Y56" s="620"/>
      <c r="Z56" s="620">
        <v>0</v>
      </c>
      <c r="AA56" s="620">
        <v>0</v>
      </c>
      <c r="AB56" s="620"/>
      <c r="AC56" s="620">
        <v>0</v>
      </c>
      <c r="AD56" s="620">
        <v>0</v>
      </c>
    </row>
    <row r="57" spans="1:30" s="30" customFormat="1" ht="12" customHeight="1" x14ac:dyDescent="0.25">
      <c r="A57" s="31" t="s">
        <v>403</v>
      </c>
      <c r="B57" s="140" t="s">
        <v>324</v>
      </c>
      <c r="C57" s="35" t="s">
        <v>398</v>
      </c>
      <c r="D57" s="42"/>
      <c r="E57" s="42">
        <v>0</v>
      </c>
      <c r="F57" s="42">
        <f t="shared" si="7"/>
        <v>0</v>
      </c>
      <c r="G57" s="42">
        <v>0</v>
      </c>
      <c r="H57" s="42">
        <v>0</v>
      </c>
      <c r="I57" s="646"/>
      <c r="J57" s="800"/>
      <c r="K57" s="800"/>
      <c r="L57" s="800"/>
      <c r="M57" s="800"/>
      <c r="P57" s="620"/>
      <c r="Q57" s="620">
        <f t="shared" si="52"/>
        <v>0</v>
      </c>
      <c r="R57" s="620">
        <f t="shared" si="52"/>
        <v>0</v>
      </c>
      <c r="S57" s="620"/>
      <c r="T57" s="620">
        <v>0</v>
      </c>
      <c r="U57" s="620">
        <v>0</v>
      </c>
      <c r="V57" s="620"/>
      <c r="W57" s="620">
        <v>0</v>
      </c>
      <c r="X57" s="620">
        <v>0</v>
      </c>
      <c r="Y57" s="620"/>
      <c r="Z57" s="620">
        <v>0</v>
      </c>
      <c r="AA57" s="620">
        <v>0</v>
      </c>
      <c r="AB57" s="620"/>
      <c r="AC57" s="620">
        <v>0</v>
      </c>
      <c r="AD57" s="620">
        <v>0</v>
      </c>
    </row>
    <row r="58" spans="1:30" s="30" customFormat="1" ht="11.25" customHeight="1" x14ac:dyDescent="0.25">
      <c r="A58" s="31" t="s">
        <v>404</v>
      </c>
      <c r="B58" s="140" t="s">
        <v>325</v>
      </c>
      <c r="C58" s="35" t="s">
        <v>417</v>
      </c>
      <c r="D58" s="42"/>
      <c r="E58" s="42">
        <v>0</v>
      </c>
      <c r="F58" s="42">
        <f t="shared" si="7"/>
        <v>0</v>
      </c>
      <c r="G58" s="42">
        <v>0</v>
      </c>
      <c r="H58" s="42">
        <v>0</v>
      </c>
      <c r="I58" s="646"/>
      <c r="J58" s="800"/>
      <c r="K58" s="800"/>
      <c r="L58" s="800"/>
      <c r="M58" s="800"/>
      <c r="P58" s="620"/>
      <c r="Q58" s="620">
        <f t="shared" si="52"/>
        <v>0</v>
      </c>
      <c r="R58" s="620">
        <f t="shared" si="52"/>
        <v>0</v>
      </c>
      <c r="S58" s="620"/>
      <c r="T58" s="620">
        <v>0</v>
      </c>
      <c r="U58" s="620">
        <v>0</v>
      </c>
      <c r="V58" s="620"/>
      <c r="W58" s="620">
        <v>0</v>
      </c>
      <c r="X58" s="620">
        <v>0</v>
      </c>
      <c r="Y58" s="620"/>
      <c r="Z58" s="620">
        <v>0</v>
      </c>
      <c r="AA58" s="620">
        <v>0</v>
      </c>
      <c r="AB58" s="620"/>
      <c r="AC58" s="620">
        <v>0</v>
      </c>
      <c r="AD58" s="620">
        <v>0</v>
      </c>
    </row>
    <row r="59" spans="1:30" s="30" customFormat="1" ht="12" customHeight="1" x14ac:dyDescent="0.25">
      <c r="A59" s="31" t="s">
        <v>403</v>
      </c>
      <c r="B59" s="146" t="s">
        <v>400</v>
      </c>
      <c r="C59" s="38" t="s">
        <v>399</v>
      </c>
      <c r="D59" s="42"/>
      <c r="E59" s="42">
        <v>0</v>
      </c>
      <c r="F59" s="42">
        <f t="shared" si="7"/>
        <v>0</v>
      </c>
      <c r="G59" s="42">
        <v>0</v>
      </c>
      <c r="H59" s="42"/>
      <c r="I59" s="646"/>
      <c r="J59" s="800"/>
      <c r="K59" s="800"/>
      <c r="L59" s="800"/>
      <c r="M59" s="800"/>
      <c r="P59" s="620"/>
      <c r="Q59" s="620">
        <f t="shared" si="52"/>
        <v>0</v>
      </c>
      <c r="R59" s="620">
        <f t="shared" si="52"/>
        <v>0</v>
      </c>
      <c r="S59" s="620"/>
      <c r="T59" s="620">
        <v>0</v>
      </c>
      <c r="U59" s="620"/>
      <c r="V59" s="620"/>
      <c r="W59" s="620">
        <v>0</v>
      </c>
      <c r="X59" s="620">
        <v>0</v>
      </c>
      <c r="Y59" s="620"/>
      <c r="Z59" s="620">
        <v>0</v>
      </c>
      <c r="AA59" s="620">
        <v>0</v>
      </c>
      <c r="AB59" s="620"/>
      <c r="AC59" s="620">
        <v>0</v>
      </c>
      <c r="AD59" s="620">
        <v>0</v>
      </c>
    </row>
    <row r="60" spans="1:30" s="30" customFormat="1" ht="12" customHeight="1" thickBot="1" x14ac:dyDescent="0.3">
      <c r="A60" s="31" t="s">
        <v>404</v>
      </c>
      <c r="B60" s="142" t="s">
        <v>407</v>
      </c>
      <c r="C60" s="38" t="s">
        <v>401</v>
      </c>
      <c r="D60" s="42"/>
      <c r="E60" s="42"/>
      <c r="F60" s="42">
        <f t="shared" si="7"/>
        <v>0</v>
      </c>
      <c r="G60" s="42"/>
      <c r="H60" s="42"/>
      <c r="I60" s="646"/>
      <c r="J60" s="800"/>
      <c r="K60" s="800"/>
      <c r="L60" s="800"/>
      <c r="M60" s="800"/>
      <c r="P60" s="620"/>
      <c r="Q60" s="620">
        <f t="shared" si="52"/>
        <v>0</v>
      </c>
      <c r="R60" s="620">
        <f t="shared" si="52"/>
        <v>0</v>
      </c>
      <c r="S60" s="620"/>
      <c r="T60" s="620"/>
      <c r="U60" s="620"/>
      <c r="V60" s="620"/>
      <c r="W60" s="620"/>
      <c r="X60" s="620"/>
      <c r="Y60" s="620"/>
      <c r="Z60" s="620"/>
      <c r="AA60" s="620"/>
      <c r="AB60" s="620"/>
      <c r="AC60" s="620"/>
      <c r="AD60" s="620"/>
    </row>
    <row r="61" spans="1:30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397000</v>
      </c>
      <c r="E61" s="18">
        <f t="shared" ref="E61:G61" si="53">+E5+E12+E18+E24+E32+E43+E49+E55</f>
        <v>0</v>
      </c>
      <c r="F61" s="18">
        <f t="shared" si="53"/>
        <v>397000</v>
      </c>
      <c r="G61" s="18">
        <f t="shared" si="53"/>
        <v>397000</v>
      </c>
      <c r="H61" s="18">
        <f>H5+H12+H18+H24+H32+H43+H49+H55</f>
        <v>305139</v>
      </c>
      <c r="I61" s="642"/>
      <c r="J61" s="798"/>
      <c r="K61" s="798"/>
      <c r="L61" s="798"/>
      <c r="M61" s="798"/>
      <c r="P61" s="617">
        <f>+P5+P12+P18+P24+P32+P43+P49+P55</f>
        <v>0</v>
      </c>
      <c r="Q61" s="617">
        <f t="shared" ref="Q61:R61" si="54">+Q5+Q12+Q18+Q24+Q32+Q43+Q49+Q55</f>
        <v>0</v>
      </c>
      <c r="R61" s="617">
        <f t="shared" si="54"/>
        <v>0</v>
      </c>
      <c r="S61" s="617">
        <f>+S5+S12+S18+S24+S32+S43+S49+S55</f>
        <v>0</v>
      </c>
      <c r="T61" s="617">
        <f t="shared" ref="T61:U61" si="55">+T5+T12+T18+T24+T32+T43+T49+T55</f>
        <v>0</v>
      </c>
      <c r="U61" s="617">
        <f t="shared" si="55"/>
        <v>0</v>
      </c>
      <c r="V61" s="617">
        <f>+V5+V12+V18+V24+V32+V43+V49+V55</f>
        <v>0</v>
      </c>
      <c r="W61" s="617">
        <f t="shared" ref="W61:X61" si="56">+W5+W12+W18+W24+W32+W43+W49+W55</f>
        <v>0</v>
      </c>
      <c r="X61" s="617">
        <f t="shared" si="56"/>
        <v>0</v>
      </c>
      <c r="Y61" s="617">
        <f>+Y5+Y12+Y18+Y24+Y32+Y43+Y49+Y55</f>
        <v>0</v>
      </c>
      <c r="Z61" s="617">
        <f t="shared" ref="Z61:AA61" si="57">+Z5+Z12+Z18+Z24+Z32+Z43+Z49+Z55</f>
        <v>0</v>
      </c>
      <c r="AA61" s="617">
        <f t="shared" si="57"/>
        <v>0</v>
      </c>
      <c r="AB61" s="617">
        <f>+AB5+AB12+AB18+AB24+AB32+AB43+AB49+AB55</f>
        <v>0</v>
      </c>
      <c r="AC61" s="617">
        <f t="shared" ref="AC61:AD61" si="58">+AC5+AC12+AC18+AC24+AC32+AC43+AC49+AC55</f>
        <v>0</v>
      </c>
      <c r="AD61" s="617">
        <f t="shared" si="58"/>
        <v>0</v>
      </c>
    </row>
    <row r="62" spans="1:30" s="30" customFormat="1" ht="12" customHeight="1" thickBot="1" x14ac:dyDescent="0.3">
      <c r="A62" s="45" t="s">
        <v>86</v>
      </c>
      <c r="B62" s="139" t="s">
        <v>327</v>
      </c>
      <c r="C62" s="39" t="s">
        <v>87</v>
      </c>
      <c r="D62" s="15">
        <f>SUM(D63:D65)</f>
        <v>0</v>
      </c>
      <c r="E62" s="15">
        <f t="shared" ref="E62:G62" si="59">SUM(E63:E65)</f>
        <v>0</v>
      </c>
      <c r="F62" s="15">
        <f t="shared" si="59"/>
        <v>0</v>
      </c>
      <c r="G62" s="15">
        <f t="shared" si="59"/>
        <v>0</v>
      </c>
      <c r="H62" s="15">
        <v>0</v>
      </c>
      <c r="I62" s="639"/>
      <c r="J62" s="796"/>
      <c r="K62" s="796"/>
      <c r="L62" s="796"/>
      <c r="M62" s="796"/>
      <c r="P62" s="614">
        <f>SUM(P63:P65)</f>
        <v>0</v>
      </c>
      <c r="Q62" s="614">
        <f t="shared" ref="Q62:AD62" si="60">SUM(Q63:Q65)</f>
        <v>0</v>
      </c>
      <c r="R62" s="614">
        <f t="shared" si="60"/>
        <v>0</v>
      </c>
      <c r="S62" s="614">
        <f t="shared" si="60"/>
        <v>0</v>
      </c>
      <c r="T62" s="614">
        <f t="shared" si="60"/>
        <v>0</v>
      </c>
      <c r="U62" s="614">
        <f t="shared" si="60"/>
        <v>0</v>
      </c>
      <c r="V62" s="614">
        <f t="shared" si="60"/>
        <v>0</v>
      </c>
      <c r="W62" s="614">
        <f t="shared" si="60"/>
        <v>0</v>
      </c>
      <c r="X62" s="614">
        <f t="shared" si="60"/>
        <v>0</v>
      </c>
      <c r="Y62" s="614">
        <f t="shared" si="60"/>
        <v>0</v>
      </c>
      <c r="Z62" s="614">
        <f t="shared" si="60"/>
        <v>0</v>
      </c>
      <c r="AA62" s="614">
        <f t="shared" si="60"/>
        <v>0</v>
      </c>
      <c r="AB62" s="614">
        <f t="shared" si="60"/>
        <v>0</v>
      </c>
      <c r="AC62" s="614">
        <f t="shared" si="60"/>
        <v>0</v>
      </c>
      <c r="AD62" s="614">
        <f t="shared" si="60"/>
        <v>0</v>
      </c>
    </row>
    <row r="63" spans="1:30" s="30" customFormat="1" ht="12" customHeight="1" x14ac:dyDescent="0.25">
      <c r="A63" s="31" t="s">
        <v>88</v>
      </c>
      <c r="B63" s="140" t="s">
        <v>328</v>
      </c>
      <c r="C63" s="32" t="s">
        <v>89</v>
      </c>
      <c r="D63" s="42"/>
      <c r="E63" s="42"/>
      <c r="F63" s="42">
        <f t="shared" si="7"/>
        <v>0</v>
      </c>
      <c r="G63" s="42"/>
      <c r="H63" s="42">
        <v>0</v>
      </c>
      <c r="I63" s="646"/>
      <c r="J63" s="800"/>
      <c r="K63" s="800"/>
      <c r="L63" s="800"/>
      <c r="M63" s="800"/>
      <c r="P63" s="620"/>
      <c r="Q63" s="620">
        <f t="shared" ref="Q63:R65" si="61">SUM(T63,W63,Z63,AC63)</f>
        <v>0</v>
      </c>
      <c r="R63" s="620">
        <f t="shared" si="61"/>
        <v>0</v>
      </c>
      <c r="S63" s="620"/>
      <c r="T63" s="620"/>
      <c r="U63" s="620">
        <v>0</v>
      </c>
      <c r="V63" s="620"/>
      <c r="W63" s="620">
        <v>0</v>
      </c>
      <c r="X63" s="620">
        <v>0</v>
      </c>
      <c r="Y63" s="620"/>
      <c r="Z63" s="620">
        <v>0</v>
      </c>
      <c r="AA63" s="620">
        <v>0</v>
      </c>
      <c r="AB63" s="620"/>
      <c r="AC63" s="620">
        <v>0</v>
      </c>
      <c r="AD63" s="620">
        <v>0</v>
      </c>
    </row>
    <row r="64" spans="1:30" s="30" customFormat="1" ht="12" customHeight="1" x14ac:dyDescent="0.25">
      <c r="A64" s="34" t="s">
        <v>90</v>
      </c>
      <c r="B64" s="140" t="s">
        <v>329</v>
      </c>
      <c r="C64" s="35" t="s">
        <v>91</v>
      </c>
      <c r="D64" s="42"/>
      <c r="E64" s="42">
        <v>0</v>
      </c>
      <c r="F64" s="42">
        <f t="shared" si="7"/>
        <v>0</v>
      </c>
      <c r="G64" s="42">
        <v>0</v>
      </c>
      <c r="H64" s="42">
        <v>0</v>
      </c>
      <c r="I64" s="646"/>
      <c r="J64" s="800"/>
      <c r="K64" s="800"/>
      <c r="L64" s="800"/>
      <c r="M64" s="800"/>
      <c r="P64" s="620"/>
      <c r="Q64" s="620">
        <f t="shared" si="61"/>
        <v>0</v>
      </c>
      <c r="R64" s="620">
        <f t="shared" si="61"/>
        <v>0</v>
      </c>
      <c r="S64" s="620"/>
      <c r="T64" s="620">
        <v>0</v>
      </c>
      <c r="U64" s="620">
        <v>0</v>
      </c>
      <c r="V64" s="620"/>
      <c r="W64" s="620">
        <v>0</v>
      </c>
      <c r="X64" s="620">
        <v>0</v>
      </c>
      <c r="Y64" s="620"/>
      <c r="Z64" s="620">
        <v>0</v>
      </c>
      <c r="AA64" s="620">
        <v>0</v>
      </c>
      <c r="AB64" s="620"/>
      <c r="AC64" s="620">
        <v>0</v>
      </c>
      <c r="AD64" s="620">
        <v>0</v>
      </c>
    </row>
    <row r="65" spans="1:30" s="30" customFormat="1" ht="12" customHeight="1" thickBot="1" x14ac:dyDescent="0.3">
      <c r="A65" s="37" t="s">
        <v>92</v>
      </c>
      <c r="B65" s="140" t="s">
        <v>330</v>
      </c>
      <c r="C65" s="46" t="s">
        <v>93</v>
      </c>
      <c r="D65" s="42"/>
      <c r="E65" s="42">
        <v>0</v>
      </c>
      <c r="F65" s="42">
        <f t="shared" si="7"/>
        <v>0</v>
      </c>
      <c r="G65" s="42">
        <v>0</v>
      </c>
      <c r="H65" s="42">
        <v>0</v>
      </c>
      <c r="I65" s="646"/>
      <c r="J65" s="800"/>
      <c r="K65" s="800"/>
      <c r="L65" s="800"/>
      <c r="M65" s="800"/>
      <c r="P65" s="620"/>
      <c r="Q65" s="620">
        <f t="shared" si="61"/>
        <v>0</v>
      </c>
      <c r="R65" s="620">
        <f t="shared" si="61"/>
        <v>0</v>
      </c>
      <c r="S65" s="620"/>
      <c r="T65" s="620">
        <v>0</v>
      </c>
      <c r="U65" s="620">
        <v>0</v>
      </c>
      <c r="V65" s="620"/>
      <c r="W65" s="620">
        <v>0</v>
      </c>
      <c r="X65" s="620">
        <v>0</v>
      </c>
      <c r="Y65" s="620"/>
      <c r="Z65" s="620">
        <v>0</v>
      </c>
      <c r="AA65" s="620">
        <v>0</v>
      </c>
      <c r="AB65" s="620"/>
      <c r="AC65" s="620">
        <v>0</v>
      </c>
      <c r="AD65" s="620">
        <v>0</v>
      </c>
    </row>
    <row r="66" spans="1:30" s="30" customFormat="1" ht="12" customHeight="1" thickBot="1" x14ac:dyDescent="0.3">
      <c r="A66" s="45" t="s">
        <v>94</v>
      </c>
      <c r="B66" s="139" t="s">
        <v>331</v>
      </c>
      <c r="C66" s="39" t="s">
        <v>95</v>
      </c>
      <c r="D66" s="15">
        <f>SUM(D67:D70)</f>
        <v>0</v>
      </c>
      <c r="E66" s="15">
        <v>0</v>
      </c>
      <c r="F66" s="15">
        <f t="shared" si="7"/>
        <v>0</v>
      </c>
      <c r="G66" s="15">
        <v>0</v>
      </c>
      <c r="H66" s="15">
        <v>0</v>
      </c>
      <c r="I66" s="639"/>
      <c r="J66" s="796"/>
      <c r="K66" s="796"/>
      <c r="L66" s="796"/>
      <c r="M66" s="796"/>
      <c r="P66" s="614">
        <f>SUM(P67:P70)</f>
        <v>0</v>
      </c>
      <c r="Q66" s="614">
        <v>0</v>
      </c>
      <c r="R66" s="614">
        <v>0</v>
      </c>
      <c r="S66" s="614">
        <f>SUM(S67:S70)</f>
        <v>0</v>
      </c>
      <c r="T66" s="614">
        <v>0</v>
      </c>
      <c r="U66" s="614">
        <v>0</v>
      </c>
      <c r="V66" s="614">
        <f>SUM(V67:V70)</f>
        <v>0</v>
      </c>
      <c r="W66" s="614">
        <v>0</v>
      </c>
      <c r="X66" s="614">
        <v>0</v>
      </c>
      <c r="Y66" s="614">
        <f>SUM(Y67:Y70)</f>
        <v>0</v>
      </c>
      <c r="Z66" s="614">
        <v>0</v>
      </c>
      <c r="AA66" s="614">
        <v>0</v>
      </c>
      <c r="AB66" s="614">
        <f>SUM(AB67:AB70)</f>
        <v>0</v>
      </c>
      <c r="AC66" s="614">
        <v>0</v>
      </c>
      <c r="AD66" s="614">
        <v>0</v>
      </c>
    </row>
    <row r="67" spans="1:30" s="30" customFormat="1" ht="12" customHeight="1" x14ac:dyDescent="0.25">
      <c r="A67" s="31" t="s">
        <v>96</v>
      </c>
      <c r="B67" s="140" t="s">
        <v>332</v>
      </c>
      <c r="C67" s="32" t="s">
        <v>97</v>
      </c>
      <c r="D67" s="42"/>
      <c r="E67" s="42">
        <v>0</v>
      </c>
      <c r="F67" s="42">
        <f t="shared" si="7"/>
        <v>0</v>
      </c>
      <c r="G67" s="42">
        <v>0</v>
      </c>
      <c r="H67" s="42">
        <v>0</v>
      </c>
      <c r="I67" s="646"/>
      <c r="J67" s="800"/>
      <c r="K67" s="800"/>
      <c r="L67" s="800"/>
      <c r="M67" s="800"/>
      <c r="P67" s="620"/>
      <c r="Q67" s="620">
        <f t="shared" ref="Q67:R70" si="62">SUM(T67,W67,Z67,AC67)</f>
        <v>0</v>
      </c>
      <c r="R67" s="620">
        <f t="shared" si="62"/>
        <v>0</v>
      </c>
      <c r="S67" s="620"/>
      <c r="T67" s="620">
        <v>0</v>
      </c>
      <c r="U67" s="620">
        <v>0</v>
      </c>
      <c r="V67" s="620"/>
      <c r="W67" s="620">
        <v>0</v>
      </c>
      <c r="X67" s="620">
        <v>0</v>
      </c>
      <c r="Y67" s="620"/>
      <c r="Z67" s="620">
        <v>0</v>
      </c>
      <c r="AA67" s="620">
        <v>0</v>
      </c>
      <c r="AB67" s="620"/>
      <c r="AC67" s="620">
        <v>0</v>
      </c>
      <c r="AD67" s="620">
        <v>0</v>
      </c>
    </row>
    <row r="68" spans="1:30" s="30" customFormat="1" ht="12" customHeight="1" x14ac:dyDescent="0.25">
      <c r="A68" s="34" t="s">
        <v>98</v>
      </c>
      <c r="B68" s="140" t="s">
        <v>333</v>
      </c>
      <c r="C68" s="35" t="s">
        <v>99</v>
      </c>
      <c r="D68" s="42"/>
      <c r="E68" s="42">
        <v>0</v>
      </c>
      <c r="F68" s="42">
        <f t="shared" si="7"/>
        <v>0</v>
      </c>
      <c r="G68" s="42">
        <v>0</v>
      </c>
      <c r="H68" s="42">
        <v>0</v>
      </c>
      <c r="I68" s="646"/>
      <c r="J68" s="800"/>
      <c r="K68" s="800"/>
      <c r="L68" s="800"/>
      <c r="M68" s="800"/>
      <c r="P68" s="620"/>
      <c r="Q68" s="620">
        <f t="shared" si="62"/>
        <v>0</v>
      </c>
      <c r="R68" s="620">
        <f t="shared" si="62"/>
        <v>0</v>
      </c>
      <c r="S68" s="620"/>
      <c r="T68" s="620">
        <v>0</v>
      </c>
      <c r="U68" s="620">
        <v>0</v>
      </c>
      <c r="V68" s="620"/>
      <c r="W68" s="620">
        <v>0</v>
      </c>
      <c r="X68" s="620">
        <v>0</v>
      </c>
      <c r="Y68" s="620"/>
      <c r="Z68" s="620">
        <v>0</v>
      </c>
      <c r="AA68" s="620">
        <v>0</v>
      </c>
      <c r="AB68" s="620"/>
      <c r="AC68" s="620">
        <v>0</v>
      </c>
      <c r="AD68" s="620">
        <v>0</v>
      </c>
    </row>
    <row r="69" spans="1:30" s="30" customFormat="1" ht="12" customHeight="1" x14ac:dyDescent="0.25">
      <c r="A69" s="34" t="s">
        <v>100</v>
      </c>
      <c r="B69" s="140" t="s">
        <v>334</v>
      </c>
      <c r="C69" s="35" t="s">
        <v>101</v>
      </c>
      <c r="D69" s="42"/>
      <c r="E69" s="42">
        <v>0</v>
      </c>
      <c r="F69" s="42">
        <f t="shared" si="7"/>
        <v>0</v>
      </c>
      <c r="G69" s="42">
        <v>0</v>
      </c>
      <c r="H69" s="42">
        <v>0</v>
      </c>
      <c r="I69" s="646"/>
      <c r="J69" s="800"/>
      <c r="K69" s="800"/>
      <c r="L69" s="800"/>
      <c r="M69" s="800"/>
      <c r="P69" s="620"/>
      <c r="Q69" s="620">
        <f t="shared" si="62"/>
        <v>0</v>
      </c>
      <c r="R69" s="620">
        <f t="shared" si="62"/>
        <v>0</v>
      </c>
      <c r="S69" s="620"/>
      <c r="T69" s="620">
        <v>0</v>
      </c>
      <c r="U69" s="620">
        <v>0</v>
      </c>
      <c r="V69" s="620"/>
      <c r="W69" s="620">
        <v>0</v>
      </c>
      <c r="X69" s="620">
        <v>0</v>
      </c>
      <c r="Y69" s="620"/>
      <c r="Z69" s="620">
        <v>0</v>
      </c>
      <c r="AA69" s="620">
        <v>0</v>
      </c>
      <c r="AB69" s="620"/>
      <c r="AC69" s="620">
        <v>0</v>
      </c>
      <c r="AD69" s="620">
        <v>0</v>
      </c>
    </row>
    <row r="70" spans="1:30" s="30" customFormat="1" ht="12" customHeight="1" thickBot="1" x14ac:dyDescent="0.3">
      <c r="A70" s="37" t="s">
        <v>102</v>
      </c>
      <c r="B70" s="140" t="s">
        <v>335</v>
      </c>
      <c r="C70" s="38" t="s">
        <v>103</v>
      </c>
      <c r="D70" s="42"/>
      <c r="E70" s="42">
        <v>0</v>
      </c>
      <c r="F70" s="42">
        <f t="shared" si="7"/>
        <v>0</v>
      </c>
      <c r="G70" s="42">
        <v>0</v>
      </c>
      <c r="H70" s="42">
        <v>0</v>
      </c>
      <c r="I70" s="646"/>
      <c r="J70" s="800"/>
      <c r="K70" s="800"/>
      <c r="L70" s="800"/>
      <c r="M70" s="800"/>
      <c r="P70" s="620"/>
      <c r="Q70" s="620">
        <f t="shared" si="62"/>
        <v>0</v>
      </c>
      <c r="R70" s="620">
        <f t="shared" si="62"/>
        <v>0</v>
      </c>
      <c r="S70" s="620"/>
      <c r="T70" s="620">
        <v>0</v>
      </c>
      <c r="U70" s="620">
        <v>0</v>
      </c>
      <c r="V70" s="620"/>
      <c r="W70" s="620">
        <v>0</v>
      </c>
      <c r="X70" s="620">
        <v>0</v>
      </c>
      <c r="Y70" s="620"/>
      <c r="Z70" s="620">
        <v>0</v>
      </c>
      <c r="AA70" s="620">
        <v>0</v>
      </c>
      <c r="AB70" s="620"/>
      <c r="AC70" s="620">
        <v>0</v>
      </c>
      <c r="AD70" s="620">
        <v>0</v>
      </c>
    </row>
    <row r="71" spans="1:30" s="30" customFormat="1" ht="12" customHeight="1" thickBot="1" x14ac:dyDescent="0.3">
      <c r="A71" s="45" t="s">
        <v>104</v>
      </c>
      <c r="B71" s="139" t="s">
        <v>336</v>
      </c>
      <c r="C71" s="39" t="s">
        <v>105</v>
      </c>
      <c r="D71" s="15">
        <f>SUM(D72:D73)</f>
        <v>0</v>
      </c>
      <c r="E71" s="15">
        <f t="shared" ref="E71:G71" si="63">SUM(E72:E73)</f>
        <v>0</v>
      </c>
      <c r="F71" s="15">
        <f t="shared" si="63"/>
        <v>0</v>
      </c>
      <c r="G71" s="15">
        <f t="shared" si="63"/>
        <v>0</v>
      </c>
      <c r="H71" s="15"/>
      <c r="I71" s="639"/>
      <c r="J71" s="796"/>
      <c r="K71" s="796"/>
      <c r="L71" s="796"/>
      <c r="M71" s="796"/>
      <c r="P71" s="614">
        <f>SUM(P72:P73)</f>
        <v>0</v>
      </c>
      <c r="Q71" s="614">
        <f t="shared" ref="Q71:R71" si="64">SUM(Q72:Q73)</f>
        <v>0</v>
      </c>
      <c r="R71" s="614">
        <f t="shared" si="64"/>
        <v>0</v>
      </c>
      <c r="S71" s="614">
        <f>SUM(S72:S73)</f>
        <v>0</v>
      </c>
      <c r="T71" s="614">
        <f t="shared" ref="T71:U71" si="65">SUM(T72:T73)</f>
        <v>0</v>
      </c>
      <c r="U71" s="614">
        <f t="shared" si="65"/>
        <v>0</v>
      </c>
      <c r="V71" s="614">
        <f>SUM(V72:V73)</f>
        <v>0</v>
      </c>
      <c r="W71" s="614">
        <f t="shared" ref="W71:X71" si="66">SUM(W72:W73)</f>
        <v>0</v>
      </c>
      <c r="X71" s="614">
        <f t="shared" si="66"/>
        <v>0</v>
      </c>
      <c r="Y71" s="614">
        <f>SUM(Y72:Y73)</f>
        <v>0</v>
      </c>
      <c r="Z71" s="614">
        <f t="shared" ref="Z71:AA71" si="67">SUM(Z72:Z73)</f>
        <v>0</v>
      </c>
      <c r="AA71" s="614">
        <f t="shared" si="67"/>
        <v>0</v>
      </c>
      <c r="AB71" s="614">
        <f>SUM(AB72:AB73)</f>
        <v>0</v>
      </c>
      <c r="AC71" s="614">
        <f t="shared" ref="AC71:AD71" si="68">SUM(AC72:AC73)</f>
        <v>0</v>
      </c>
      <c r="AD71" s="614">
        <f t="shared" si="68"/>
        <v>0</v>
      </c>
    </row>
    <row r="72" spans="1:30" s="30" customFormat="1" ht="12" customHeight="1" x14ac:dyDescent="0.25">
      <c r="A72" s="31" t="s">
        <v>106</v>
      </c>
      <c r="B72" s="140" t="s">
        <v>337</v>
      </c>
      <c r="C72" s="32" t="s">
        <v>107</v>
      </c>
      <c r="D72" s="42"/>
      <c r="E72" s="42"/>
      <c r="F72" s="42">
        <f t="shared" ref="F72:F84" si="69">G72-E72</f>
        <v>0</v>
      </c>
      <c r="G72" s="42"/>
      <c r="H72" s="42"/>
      <c r="I72" s="646"/>
      <c r="J72" s="800"/>
      <c r="K72" s="800"/>
      <c r="L72" s="800"/>
      <c r="M72" s="800"/>
      <c r="P72" s="620"/>
      <c r="Q72" s="620">
        <f t="shared" ref="Q72:R73" si="70">SUM(T72,W72,Z72,AC72)</f>
        <v>0</v>
      </c>
      <c r="R72" s="620">
        <f t="shared" si="70"/>
        <v>0</v>
      </c>
      <c r="S72" s="620"/>
      <c r="T72" s="620"/>
      <c r="U72" s="620"/>
      <c r="V72" s="620"/>
      <c r="W72" s="620"/>
      <c r="X72" s="620"/>
      <c r="Y72" s="620"/>
      <c r="Z72" s="620"/>
      <c r="AA72" s="620"/>
      <c r="AB72" s="620"/>
      <c r="AC72" s="620"/>
      <c r="AD72" s="620"/>
    </row>
    <row r="73" spans="1:30" s="30" customFormat="1" ht="12" customHeight="1" thickBot="1" x14ac:dyDescent="0.3">
      <c r="A73" s="37" t="s">
        <v>108</v>
      </c>
      <c r="B73" s="140" t="s">
        <v>338</v>
      </c>
      <c r="C73" s="38" t="s">
        <v>109</v>
      </c>
      <c r="D73" s="42"/>
      <c r="E73" s="42">
        <v>0</v>
      </c>
      <c r="F73" s="42">
        <f t="shared" si="69"/>
        <v>0</v>
      </c>
      <c r="G73" s="42">
        <v>0</v>
      </c>
      <c r="H73" s="42">
        <v>0</v>
      </c>
      <c r="I73" s="646"/>
      <c r="J73" s="800"/>
      <c r="K73" s="800"/>
      <c r="L73" s="800"/>
      <c r="M73" s="800"/>
      <c r="P73" s="620"/>
      <c r="Q73" s="620">
        <f t="shared" si="70"/>
        <v>0</v>
      </c>
      <c r="R73" s="620">
        <f t="shared" si="70"/>
        <v>0</v>
      </c>
      <c r="S73" s="620"/>
      <c r="T73" s="620"/>
      <c r="U73" s="620"/>
      <c r="V73" s="620"/>
      <c r="W73" s="620"/>
      <c r="X73" s="620"/>
      <c r="Y73" s="620"/>
      <c r="Z73" s="620"/>
      <c r="AA73" s="620"/>
      <c r="AB73" s="620"/>
      <c r="AC73" s="620"/>
      <c r="AD73" s="620"/>
    </row>
    <row r="74" spans="1:30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v>0</v>
      </c>
      <c r="F74" s="15">
        <f t="shared" si="69"/>
        <v>0</v>
      </c>
      <c r="G74" s="15">
        <v>0</v>
      </c>
      <c r="H74" s="15">
        <v>0</v>
      </c>
      <c r="I74" s="639"/>
      <c r="J74" s="796"/>
      <c r="K74" s="796"/>
      <c r="L74" s="796"/>
      <c r="M74" s="796"/>
      <c r="P74" s="614">
        <f t="shared" ref="P74:AD74" si="71">SUM(P75:P77)</f>
        <v>0</v>
      </c>
      <c r="Q74" s="614">
        <f t="shared" si="71"/>
        <v>0</v>
      </c>
      <c r="R74" s="614">
        <f t="shared" si="71"/>
        <v>0</v>
      </c>
      <c r="S74" s="614">
        <f t="shared" si="71"/>
        <v>0</v>
      </c>
      <c r="T74" s="614">
        <f t="shared" si="71"/>
        <v>0</v>
      </c>
      <c r="U74" s="614">
        <f t="shared" si="71"/>
        <v>0</v>
      </c>
      <c r="V74" s="614">
        <f t="shared" si="71"/>
        <v>0</v>
      </c>
      <c r="W74" s="614">
        <f t="shared" si="71"/>
        <v>0</v>
      </c>
      <c r="X74" s="614">
        <f t="shared" si="71"/>
        <v>0</v>
      </c>
      <c r="Y74" s="614">
        <f t="shared" si="71"/>
        <v>0</v>
      </c>
      <c r="Z74" s="614">
        <f t="shared" si="71"/>
        <v>0</v>
      </c>
      <c r="AA74" s="614">
        <f t="shared" si="71"/>
        <v>0</v>
      </c>
      <c r="AB74" s="614">
        <f t="shared" si="71"/>
        <v>0</v>
      </c>
      <c r="AC74" s="614">
        <f t="shared" si="71"/>
        <v>0</v>
      </c>
      <c r="AD74" s="614">
        <f t="shared" si="71"/>
        <v>0</v>
      </c>
    </row>
    <row r="75" spans="1:30" s="30" customFormat="1" ht="12" customHeight="1" x14ac:dyDescent="0.25">
      <c r="A75" s="31" t="s">
        <v>409</v>
      </c>
      <c r="B75" s="140" t="s">
        <v>339</v>
      </c>
      <c r="C75" s="32" t="s">
        <v>112</v>
      </c>
      <c r="D75" s="42"/>
      <c r="E75" s="42">
        <v>0</v>
      </c>
      <c r="F75" s="42">
        <f t="shared" si="69"/>
        <v>0</v>
      </c>
      <c r="G75" s="42">
        <v>0</v>
      </c>
      <c r="H75" s="42">
        <v>0</v>
      </c>
      <c r="I75" s="646"/>
      <c r="J75" s="800"/>
      <c r="K75" s="800"/>
      <c r="L75" s="800"/>
      <c r="M75" s="800"/>
      <c r="P75" s="620"/>
      <c r="Q75" s="620">
        <f t="shared" ref="Q75:R77" si="72">SUM(T75,W75,Z75,AC75)</f>
        <v>0</v>
      </c>
      <c r="R75" s="620">
        <f t="shared" si="72"/>
        <v>0</v>
      </c>
      <c r="S75" s="620"/>
      <c r="T75" s="620"/>
      <c r="U75" s="620"/>
      <c r="V75" s="620"/>
      <c r="W75" s="620"/>
      <c r="X75" s="620"/>
      <c r="Y75" s="620"/>
      <c r="Z75" s="620"/>
      <c r="AA75" s="620"/>
      <c r="AB75" s="620"/>
      <c r="AC75" s="620"/>
      <c r="AD75" s="620"/>
    </row>
    <row r="76" spans="1:30" s="30" customFormat="1" ht="12" customHeight="1" x14ac:dyDescent="0.25">
      <c r="A76" s="34" t="s">
        <v>410</v>
      </c>
      <c r="B76" s="141" t="s">
        <v>340</v>
      </c>
      <c r="C76" s="35" t="s">
        <v>113</v>
      </c>
      <c r="D76" s="42"/>
      <c r="E76" s="42">
        <v>0</v>
      </c>
      <c r="F76" s="42">
        <f t="shared" si="69"/>
        <v>0</v>
      </c>
      <c r="G76" s="42">
        <v>0</v>
      </c>
      <c r="H76" s="42">
        <v>0</v>
      </c>
      <c r="I76" s="646"/>
      <c r="J76" s="800"/>
      <c r="K76" s="800"/>
      <c r="L76" s="800"/>
      <c r="M76" s="800"/>
      <c r="P76" s="620"/>
      <c r="Q76" s="620">
        <f t="shared" si="72"/>
        <v>0</v>
      </c>
      <c r="R76" s="620">
        <f t="shared" si="72"/>
        <v>0</v>
      </c>
      <c r="S76" s="620"/>
      <c r="T76" s="620"/>
      <c r="U76" s="620"/>
      <c r="V76" s="620"/>
      <c r="W76" s="620"/>
      <c r="X76" s="620"/>
      <c r="Y76" s="620"/>
      <c r="Z76" s="620"/>
      <c r="AA76" s="620"/>
      <c r="AB76" s="620"/>
      <c r="AC76" s="620"/>
      <c r="AD76" s="620"/>
    </row>
    <row r="77" spans="1:30" s="30" customFormat="1" ht="12" customHeight="1" thickBot="1" x14ac:dyDescent="0.3">
      <c r="A77" s="37" t="s">
        <v>411</v>
      </c>
      <c r="B77" s="142" t="s">
        <v>408</v>
      </c>
      <c r="C77" s="38" t="s">
        <v>430</v>
      </c>
      <c r="D77" s="42"/>
      <c r="E77" s="42">
        <v>0</v>
      </c>
      <c r="F77" s="42">
        <f t="shared" si="69"/>
        <v>0</v>
      </c>
      <c r="G77" s="42">
        <v>0</v>
      </c>
      <c r="H77" s="42">
        <v>0</v>
      </c>
      <c r="I77" s="646"/>
      <c r="J77" s="800"/>
      <c r="K77" s="800"/>
      <c r="L77" s="800"/>
      <c r="M77" s="800"/>
      <c r="P77" s="620"/>
      <c r="Q77" s="620">
        <f t="shared" si="72"/>
        <v>0</v>
      </c>
      <c r="R77" s="620">
        <f t="shared" si="72"/>
        <v>0</v>
      </c>
      <c r="S77" s="620"/>
      <c r="T77" s="620"/>
      <c r="U77" s="620"/>
      <c r="V77" s="620"/>
      <c r="W77" s="620"/>
      <c r="X77" s="620"/>
      <c r="Y77" s="620"/>
      <c r="Z77" s="620"/>
      <c r="AA77" s="620"/>
      <c r="AB77" s="620"/>
      <c r="AC77" s="620"/>
      <c r="AD77" s="620"/>
    </row>
    <row r="78" spans="1:30" s="30" customFormat="1" ht="12" customHeight="1" thickBot="1" x14ac:dyDescent="0.3">
      <c r="A78" s="45" t="s">
        <v>114</v>
      </c>
      <c r="B78" s="139" t="s">
        <v>341</v>
      </c>
      <c r="C78" s="39" t="s">
        <v>115</v>
      </c>
      <c r="D78" s="15">
        <f>SUM(D79:D82)</f>
        <v>0</v>
      </c>
      <c r="E78" s="15">
        <v>0</v>
      </c>
      <c r="F78" s="15">
        <f t="shared" si="69"/>
        <v>0</v>
      </c>
      <c r="G78" s="15">
        <v>0</v>
      </c>
      <c r="H78" s="15">
        <v>0</v>
      </c>
      <c r="I78" s="639"/>
      <c r="J78" s="796"/>
      <c r="K78" s="796"/>
      <c r="L78" s="796"/>
      <c r="M78" s="796"/>
      <c r="P78" s="614">
        <f t="shared" ref="P78:AD78" si="73">SUM(P79:P82)</f>
        <v>0</v>
      </c>
      <c r="Q78" s="614">
        <f t="shared" si="73"/>
        <v>0</v>
      </c>
      <c r="R78" s="614">
        <f t="shared" si="73"/>
        <v>0</v>
      </c>
      <c r="S78" s="614">
        <f t="shared" si="73"/>
        <v>0</v>
      </c>
      <c r="T78" s="614">
        <f t="shared" si="73"/>
        <v>0</v>
      </c>
      <c r="U78" s="614">
        <f t="shared" si="73"/>
        <v>0</v>
      </c>
      <c r="V78" s="614">
        <f t="shared" si="73"/>
        <v>0</v>
      </c>
      <c r="W78" s="614">
        <f t="shared" si="73"/>
        <v>0</v>
      </c>
      <c r="X78" s="614">
        <f t="shared" si="73"/>
        <v>0</v>
      </c>
      <c r="Y78" s="614">
        <f t="shared" si="73"/>
        <v>0</v>
      </c>
      <c r="Z78" s="614">
        <f t="shared" si="73"/>
        <v>0</v>
      </c>
      <c r="AA78" s="614">
        <f t="shared" si="73"/>
        <v>0</v>
      </c>
      <c r="AB78" s="614">
        <f t="shared" si="73"/>
        <v>0</v>
      </c>
      <c r="AC78" s="614">
        <f t="shared" si="73"/>
        <v>0</v>
      </c>
      <c r="AD78" s="614">
        <f t="shared" si="73"/>
        <v>0</v>
      </c>
    </row>
    <row r="79" spans="1:30" s="30" customFormat="1" ht="12" customHeight="1" x14ac:dyDescent="0.25">
      <c r="A79" s="47" t="s">
        <v>412</v>
      </c>
      <c r="B79" s="140" t="s">
        <v>342</v>
      </c>
      <c r="C79" s="32" t="s">
        <v>431</v>
      </c>
      <c r="D79" s="42"/>
      <c r="E79" s="42">
        <v>0</v>
      </c>
      <c r="F79" s="42">
        <f t="shared" si="69"/>
        <v>0</v>
      </c>
      <c r="G79" s="42">
        <v>0</v>
      </c>
      <c r="H79" s="42">
        <v>0</v>
      </c>
      <c r="I79" s="646"/>
      <c r="J79" s="800"/>
      <c r="K79" s="800"/>
      <c r="L79" s="800"/>
      <c r="M79" s="800"/>
      <c r="P79" s="620"/>
      <c r="Q79" s="620">
        <f t="shared" ref="Q79:R82" si="74">SUM(T79,W79,Z79,AC79)</f>
        <v>0</v>
      </c>
      <c r="R79" s="620">
        <f t="shared" si="74"/>
        <v>0</v>
      </c>
      <c r="S79" s="620"/>
      <c r="T79" s="620"/>
      <c r="U79" s="620"/>
      <c r="V79" s="620"/>
      <c r="W79" s="620"/>
      <c r="X79" s="620"/>
      <c r="Y79" s="620"/>
      <c r="Z79" s="620"/>
      <c r="AA79" s="620"/>
      <c r="AB79" s="620"/>
      <c r="AC79" s="620"/>
      <c r="AD79" s="620"/>
    </row>
    <row r="80" spans="1:30" s="30" customFormat="1" ht="12" customHeight="1" x14ac:dyDescent="0.25">
      <c r="A80" s="48" t="s">
        <v>413</v>
      </c>
      <c r="B80" s="140" t="s">
        <v>343</v>
      </c>
      <c r="C80" s="35" t="s">
        <v>432</v>
      </c>
      <c r="D80" s="42"/>
      <c r="E80" s="42">
        <v>0</v>
      </c>
      <c r="F80" s="42">
        <f t="shared" si="69"/>
        <v>0</v>
      </c>
      <c r="G80" s="42">
        <v>0</v>
      </c>
      <c r="H80" s="42">
        <v>0</v>
      </c>
      <c r="I80" s="646"/>
      <c r="J80" s="800"/>
      <c r="K80" s="800"/>
      <c r="L80" s="800"/>
      <c r="M80" s="800"/>
      <c r="P80" s="620"/>
      <c r="Q80" s="620">
        <f t="shared" si="74"/>
        <v>0</v>
      </c>
      <c r="R80" s="620">
        <f t="shared" si="74"/>
        <v>0</v>
      </c>
      <c r="S80" s="620"/>
      <c r="T80" s="620"/>
      <c r="U80" s="620"/>
      <c r="V80" s="620"/>
      <c r="W80" s="620"/>
      <c r="X80" s="620"/>
      <c r="Y80" s="620"/>
      <c r="Z80" s="620"/>
      <c r="AA80" s="620"/>
      <c r="AB80" s="620"/>
      <c r="AC80" s="620"/>
      <c r="AD80" s="620"/>
    </row>
    <row r="81" spans="1:30" s="30" customFormat="1" ht="12" customHeight="1" x14ac:dyDescent="0.25">
      <c r="A81" s="48" t="s">
        <v>414</v>
      </c>
      <c r="B81" s="140" t="s">
        <v>344</v>
      </c>
      <c r="C81" s="35" t="s">
        <v>433</v>
      </c>
      <c r="D81" s="42"/>
      <c r="E81" s="42">
        <v>0</v>
      </c>
      <c r="F81" s="42">
        <f t="shared" si="69"/>
        <v>0</v>
      </c>
      <c r="G81" s="42">
        <v>0</v>
      </c>
      <c r="H81" s="42">
        <v>0</v>
      </c>
      <c r="I81" s="646"/>
      <c r="J81" s="800"/>
      <c r="K81" s="800"/>
      <c r="L81" s="800"/>
      <c r="M81" s="800"/>
      <c r="P81" s="620"/>
      <c r="Q81" s="620">
        <f t="shared" si="74"/>
        <v>0</v>
      </c>
      <c r="R81" s="620">
        <f t="shared" si="74"/>
        <v>0</v>
      </c>
      <c r="S81" s="620"/>
      <c r="T81" s="620"/>
      <c r="U81" s="620"/>
      <c r="V81" s="620"/>
      <c r="W81" s="620"/>
      <c r="X81" s="620"/>
      <c r="Y81" s="620"/>
      <c r="Z81" s="620"/>
      <c r="AA81" s="620"/>
      <c r="AB81" s="620"/>
      <c r="AC81" s="620"/>
      <c r="AD81" s="620"/>
    </row>
    <row r="82" spans="1:30" s="30" customFormat="1" ht="13.8" thickBot="1" x14ac:dyDescent="0.3">
      <c r="A82" s="49" t="s">
        <v>415</v>
      </c>
      <c r="B82" s="140" t="s">
        <v>345</v>
      </c>
      <c r="C82" s="38" t="s">
        <v>434</v>
      </c>
      <c r="D82" s="42"/>
      <c r="E82" s="42">
        <v>0</v>
      </c>
      <c r="F82" s="42">
        <f t="shared" si="69"/>
        <v>0</v>
      </c>
      <c r="G82" s="42">
        <v>0</v>
      </c>
      <c r="H82" s="42">
        <v>0</v>
      </c>
      <c r="I82" s="646"/>
      <c r="J82" s="800"/>
      <c r="K82" s="800"/>
      <c r="L82" s="800"/>
      <c r="M82" s="800"/>
      <c r="P82" s="620"/>
      <c r="Q82" s="620">
        <f t="shared" si="74"/>
        <v>0</v>
      </c>
      <c r="R82" s="620">
        <f t="shared" si="74"/>
        <v>0</v>
      </c>
      <c r="S82" s="620"/>
      <c r="T82" s="620"/>
      <c r="U82" s="620"/>
      <c r="V82" s="620"/>
      <c r="W82" s="620"/>
      <c r="X82" s="620"/>
      <c r="Y82" s="620"/>
      <c r="Z82" s="620"/>
      <c r="AA82" s="620"/>
      <c r="AB82" s="620"/>
      <c r="AC82" s="620"/>
      <c r="AD82" s="620"/>
    </row>
    <row r="83" spans="1:30" s="30" customFormat="1" ht="13.5" customHeight="1" thickBot="1" x14ac:dyDescent="0.3">
      <c r="A83" s="45" t="s">
        <v>116</v>
      </c>
      <c r="B83" s="139" t="s">
        <v>346</v>
      </c>
      <c r="C83" s="39" t="s">
        <v>117</v>
      </c>
      <c r="D83" s="50"/>
      <c r="E83" s="50">
        <v>0</v>
      </c>
      <c r="F83" s="50">
        <f t="shared" si="69"/>
        <v>0</v>
      </c>
      <c r="G83" s="50">
        <v>0</v>
      </c>
      <c r="H83" s="50"/>
      <c r="I83" s="648"/>
      <c r="J83" s="801"/>
      <c r="K83" s="801"/>
      <c r="L83" s="801"/>
      <c r="M83" s="801"/>
      <c r="P83" s="623"/>
      <c r="Q83" s="623"/>
      <c r="R83" s="623"/>
      <c r="S83" s="623"/>
      <c r="T83" s="623"/>
      <c r="U83" s="623"/>
      <c r="V83" s="623"/>
      <c r="W83" s="623"/>
      <c r="X83" s="623"/>
      <c r="Y83" s="623"/>
      <c r="Z83" s="623"/>
      <c r="AA83" s="623"/>
      <c r="AB83" s="623"/>
      <c r="AC83" s="623"/>
      <c r="AD83" s="623"/>
    </row>
    <row r="84" spans="1:30" s="30" customFormat="1" ht="13.5" customHeight="1" thickBot="1" x14ac:dyDescent="0.3">
      <c r="A84" s="171" t="s">
        <v>179</v>
      </c>
      <c r="B84" s="139"/>
      <c r="C84" s="39" t="s">
        <v>456</v>
      </c>
      <c r="D84" s="50"/>
      <c r="E84" s="50">
        <v>0</v>
      </c>
      <c r="F84" s="50">
        <f t="shared" si="69"/>
        <v>0</v>
      </c>
      <c r="G84" s="50">
        <v>0</v>
      </c>
      <c r="H84" s="50"/>
      <c r="I84" s="648"/>
      <c r="J84" s="801"/>
      <c r="K84" s="801"/>
      <c r="L84" s="801"/>
      <c r="M84" s="801"/>
      <c r="P84" s="623"/>
      <c r="Q84" s="623"/>
      <c r="R84" s="623"/>
      <c r="S84" s="623"/>
      <c r="T84" s="623"/>
      <c r="U84" s="623"/>
      <c r="V84" s="623"/>
      <c r="W84" s="623"/>
      <c r="X84" s="623"/>
      <c r="Y84" s="623"/>
      <c r="Z84" s="623"/>
      <c r="AA84" s="623"/>
      <c r="AB84" s="623"/>
      <c r="AC84" s="623"/>
      <c r="AD84" s="623"/>
    </row>
    <row r="85" spans="1:30" s="30" customFormat="1" ht="15.75" customHeight="1" thickBot="1" x14ac:dyDescent="0.3">
      <c r="A85" s="171" t="s">
        <v>182</v>
      </c>
      <c r="B85" s="139" t="s">
        <v>326</v>
      </c>
      <c r="C85" s="51" t="s">
        <v>119</v>
      </c>
      <c r="D85" s="18">
        <f>+D62+D66+D71+D74+D78+D83</f>
        <v>0</v>
      </c>
      <c r="E85" s="18">
        <f t="shared" ref="E85:G85" si="75">+E62+E66+E71+E74+E78+E83</f>
        <v>0</v>
      </c>
      <c r="F85" s="18">
        <f t="shared" si="75"/>
        <v>0</v>
      </c>
      <c r="G85" s="18">
        <f t="shared" si="75"/>
        <v>0</v>
      </c>
      <c r="H85" s="18">
        <f>H62+H66+H71+H74+H78+H83</f>
        <v>0</v>
      </c>
      <c r="I85" s="642"/>
      <c r="J85" s="798"/>
      <c r="K85" s="798"/>
      <c r="L85" s="798"/>
      <c r="M85" s="798"/>
      <c r="P85" s="617">
        <f t="shared" ref="P85:AD85" si="76">+P62+P66+P71+P74+P78+P83</f>
        <v>0</v>
      </c>
      <c r="Q85" s="617">
        <f t="shared" si="76"/>
        <v>0</v>
      </c>
      <c r="R85" s="617">
        <f t="shared" si="76"/>
        <v>0</v>
      </c>
      <c r="S85" s="617">
        <f t="shared" si="76"/>
        <v>0</v>
      </c>
      <c r="T85" s="617">
        <f t="shared" si="76"/>
        <v>0</v>
      </c>
      <c r="U85" s="617">
        <f t="shared" si="76"/>
        <v>0</v>
      </c>
      <c r="V85" s="617">
        <f t="shared" si="76"/>
        <v>0</v>
      </c>
      <c r="W85" s="617">
        <f t="shared" si="76"/>
        <v>0</v>
      </c>
      <c r="X85" s="617">
        <f t="shared" si="76"/>
        <v>0</v>
      </c>
      <c r="Y85" s="617">
        <f t="shared" si="76"/>
        <v>0</v>
      </c>
      <c r="Z85" s="617">
        <f t="shared" si="76"/>
        <v>0</v>
      </c>
      <c r="AA85" s="617">
        <f t="shared" si="76"/>
        <v>0</v>
      </c>
      <c r="AB85" s="617">
        <f t="shared" si="76"/>
        <v>0</v>
      </c>
      <c r="AC85" s="617">
        <f t="shared" si="76"/>
        <v>0</v>
      </c>
      <c r="AD85" s="617">
        <f t="shared" si="76"/>
        <v>0</v>
      </c>
    </row>
    <row r="86" spans="1:30" s="30" customFormat="1" ht="16.5" customHeight="1" thickBot="1" x14ac:dyDescent="0.3">
      <c r="A86" s="171" t="s">
        <v>185</v>
      </c>
      <c r="B86" s="143"/>
      <c r="C86" s="52" t="s">
        <v>121</v>
      </c>
      <c r="D86" s="18">
        <f>+D61+D85</f>
        <v>397000</v>
      </c>
      <c r="E86" s="18">
        <f t="shared" ref="E86:G86" si="77">+E61+E85</f>
        <v>0</v>
      </c>
      <c r="F86" s="18">
        <f t="shared" si="77"/>
        <v>397000</v>
      </c>
      <c r="G86" s="18">
        <f t="shared" si="77"/>
        <v>397000</v>
      </c>
      <c r="H86" s="18">
        <f>H61+H85</f>
        <v>305139</v>
      </c>
      <c r="I86" s="642"/>
      <c r="J86" s="798"/>
      <c r="K86" s="798"/>
      <c r="L86" s="798"/>
      <c r="M86" s="798"/>
      <c r="P86" s="617">
        <f t="shared" ref="P86:AD86" si="78">+P61+P85</f>
        <v>0</v>
      </c>
      <c r="Q86" s="617">
        <f t="shared" si="78"/>
        <v>0</v>
      </c>
      <c r="R86" s="617">
        <f t="shared" si="78"/>
        <v>0</v>
      </c>
      <c r="S86" s="617">
        <f t="shared" si="78"/>
        <v>0</v>
      </c>
      <c r="T86" s="617">
        <f t="shared" si="78"/>
        <v>0</v>
      </c>
      <c r="U86" s="617">
        <f t="shared" si="78"/>
        <v>0</v>
      </c>
      <c r="V86" s="617">
        <f t="shared" si="78"/>
        <v>0</v>
      </c>
      <c r="W86" s="617">
        <f t="shared" si="78"/>
        <v>0</v>
      </c>
      <c r="X86" s="617">
        <f t="shared" si="78"/>
        <v>0</v>
      </c>
      <c r="Y86" s="617">
        <f t="shared" si="78"/>
        <v>0</v>
      </c>
      <c r="Z86" s="617">
        <f t="shared" si="78"/>
        <v>0</v>
      </c>
      <c r="AA86" s="617">
        <f t="shared" si="78"/>
        <v>0</v>
      </c>
      <c r="AB86" s="617">
        <f t="shared" si="78"/>
        <v>0</v>
      </c>
      <c r="AC86" s="617">
        <f t="shared" si="78"/>
        <v>0</v>
      </c>
      <c r="AD86" s="617">
        <f t="shared" si="78"/>
        <v>0</v>
      </c>
    </row>
    <row r="87" spans="1:30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  <c r="J87" s="77"/>
      <c r="K87" s="77"/>
      <c r="L87" s="77"/>
      <c r="M87" s="77"/>
      <c r="P87" s="624"/>
      <c r="Q87" s="624"/>
      <c r="R87" s="624"/>
      <c r="S87" s="624"/>
      <c r="T87" s="624"/>
      <c r="U87" s="624"/>
      <c r="V87" s="624"/>
      <c r="W87" s="624"/>
      <c r="X87" s="624"/>
      <c r="Y87" s="624"/>
      <c r="Z87" s="624"/>
      <c r="AA87" s="624"/>
      <c r="AB87" s="624"/>
      <c r="AC87" s="624"/>
      <c r="AD87" s="624"/>
    </row>
    <row r="88" spans="1:30" ht="16.5" customHeight="1" x14ac:dyDescent="0.3">
      <c r="A88" s="807" t="s">
        <v>122</v>
      </c>
      <c r="B88" s="807"/>
      <c r="C88" s="807"/>
      <c r="D88" s="807"/>
      <c r="E88" s="189"/>
      <c r="F88" s="189"/>
      <c r="G88" s="19"/>
      <c r="H88" s="19"/>
      <c r="I88" s="19"/>
      <c r="J88" s="19"/>
      <c r="K88" s="19"/>
      <c r="L88" s="19"/>
      <c r="M88" s="19"/>
      <c r="P88" s="610"/>
      <c r="Q88" s="610"/>
      <c r="R88" s="610"/>
      <c r="S88" s="610"/>
      <c r="T88" s="610"/>
      <c r="U88" s="610"/>
      <c r="V88" s="610"/>
      <c r="W88" s="610"/>
      <c r="X88" s="610"/>
      <c r="Y88" s="610"/>
      <c r="Z88" s="610"/>
      <c r="AA88" s="610"/>
      <c r="AB88" s="610"/>
      <c r="AC88" s="610"/>
      <c r="AD88" s="610"/>
    </row>
    <row r="89" spans="1:30" ht="16.5" customHeight="1" thickBot="1" x14ac:dyDescent="0.35">
      <c r="A89" s="809" t="s">
        <v>123</v>
      </c>
      <c r="B89" s="809"/>
      <c r="C89" s="809"/>
      <c r="D89" s="20"/>
      <c r="E89" s="20"/>
      <c r="F89" s="20"/>
      <c r="G89" s="20"/>
      <c r="H89" s="20"/>
      <c r="I89" s="20"/>
      <c r="J89" s="793"/>
      <c r="K89" s="793"/>
      <c r="L89" s="793"/>
      <c r="M89" s="793"/>
      <c r="P89" s="611" t="s">
        <v>460</v>
      </c>
      <c r="Q89" s="611"/>
      <c r="R89" s="611"/>
      <c r="S89" s="611" t="s">
        <v>460</v>
      </c>
      <c r="T89" s="611"/>
      <c r="U89" s="611"/>
      <c r="V89" s="611" t="s">
        <v>460</v>
      </c>
      <c r="W89" s="611"/>
      <c r="X89" s="611"/>
      <c r="Y89" s="611" t="s">
        <v>460</v>
      </c>
      <c r="Z89" s="611"/>
      <c r="AA89" s="611"/>
      <c r="AB89" s="611" t="s">
        <v>460</v>
      </c>
      <c r="AC89" s="611"/>
      <c r="AD89" s="611"/>
    </row>
    <row r="90" spans="1:30" ht="24.9" customHeight="1" thickBot="1" x14ac:dyDescent="0.35">
      <c r="A90" s="21" t="s">
        <v>3</v>
      </c>
      <c r="B90" s="132" t="s">
        <v>251</v>
      </c>
      <c r="C90" s="22" t="s">
        <v>124</v>
      </c>
      <c r="D90" s="188" t="s">
        <v>1332</v>
      </c>
      <c r="E90" s="23" t="s">
        <v>1605</v>
      </c>
      <c r="F90" s="188" t="s">
        <v>471</v>
      </c>
      <c r="G90" s="23" t="s">
        <v>472</v>
      </c>
      <c r="H90" s="23" t="s">
        <v>1306</v>
      </c>
      <c r="I90" s="23" t="s">
        <v>1317</v>
      </c>
      <c r="J90" s="794"/>
      <c r="K90" s="794"/>
      <c r="L90" s="794"/>
      <c r="M90" s="794"/>
      <c r="P90" s="612" t="s">
        <v>245</v>
      </c>
      <c r="Q90" s="612" t="s">
        <v>472</v>
      </c>
      <c r="R90" s="612" t="s">
        <v>1306</v>
      </c>
      <c r="S90" s="612" t="s">
        <v>1318</v>
      </c>
      <c r="T90" s="612" t="s">
        <v>472</v>
      </c>
      <c r="U90" s="612" t="s">
        <v>1306</v>
      </c>
      <c r="V90" s="612" t="s">
        <v>1319</v>
      </c>
      <c r="W90" s="612" t="s">
        <v>472</v>
      </c>
      <c r="X90" s="612" t="s">
        <v>1306</v>
      </c>
      <c r="Y90" s="612" t="s">
        <v>1017</v>
      </c>
      <c r="Z90" s="612" t="s">
        <v>472</v>
      </c>
      <c r="AA90" s="612" t="s">
        <v>1306</v>
      </c>
      <c r="AB90" s="612" t="s">
        <v>1320</v>
      </c>
      <c r="AC90" s="612" t="s">
        <v>472</v>
      </c>
      <c r="AD90" s="612" t="s">
        <v>1306</v>
      </c>
    </row>
    <row r="91" spans="1:30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  <c r="J91" s="795"/>
      <c r="K91" s="795"/>
      <c r="L91" s="795"/>
      <c r="M91" s="795"/>
      <c r="P91" s="625">
        <v>3</v>
      </c>
      <c r="Q91" s="625">
        <v>3</v>
      </c>
      <c r="R91" s="625">
        <v>3</v>
      </c>
      <c r="S91" s="625">
        <v>3</v>
      </c>
      <c r="T91" s="625">
        <v>3</v>
      </c>
      <c r="U91" s="625">
        <v>3</v>
      </c>
      <c r="V91" s="625">
        <v>3</v>
      </c>
      <c r="W91" s="625">
        <v>3</v>
      </c>
      <c r="X91" s="625">
        <v>3</v>
      </c>
      <c r="Y91" s="625">
        <v>3</v>
      </c>
      <c r="Z91" s="625">
        <v>3</v>
      </c>
      <c r="AA91" s="625">
        <v>3</v>
      </c>
      <c r="AB91" s="625">
        <v>3</v>
      </c>
      <c r="AC91" s="625">
        <v>3</v>
      </c>
      <c r="AD91" s="625">
        <v>3</v>
      </c>
    </row>
    <row r="92" spans="1:30" ht="12" customHeight="1" thickBot="1" x14ac:dyDescent="0.35">
      <c r="A92" s="56" t="s">
        <v>5</v>
      </c>
      <c r="B92" s="144"/>
      <c r="C92" s="57" t="s">
        <v>125</v>
      </c>
      <c r="D92" s="58">
        <f>SUM(D93:D97)</f>
        <v>14706000</v>
      </c>
      <c r="E92" s="58">
        <f t="shared" ref="E92:G92" si="79">SUM(E93:E97)</f>
        <v>0</v>
      </c>
      <c r="F92" s="58">
        <f t="shared" si="79"/>
        <v>17457997</v>
      </c>
      <c r="G92" s="58">
        <f t="shared" si="79"/>
        <v>17457997</v>
      </c>
      <c r="H92" s="58">
        <v>15769308</v>
      </c>
      <c r="I92" s="649">
        <f t="shared" ref="I92:I135" si="80">H92/G92*100</f>
        <v>90.327132030094859</v>
      </c>
      <c r="J92" s="796"/>
      <c r="K92" s="796"/>
      <c r="L92" s="796"/>
      <c r="M92" s="796"/>
      <c r="P92" s="626">
        <f>SUM(P93:P97)</f>
        <v>0</v>
      </c>
      <c r="Q92" s="626">
        <f t="shared" ref="Q92:R92" si="81">SUM(Q93:Q97)</f>
        <v>0</v>
      </c>
      <c r="R92" s="626">
        <f t="shared" si="81"/>
        <v>0</v>
      </c>
      <c r="S92" s="626">
        <f>SUM(S93:S97)</f>
        <v>0</v>
      </c>
      <c r="T92" s="626">
        <f t="shared" ref="T92:U92" si="82">SUM(T93:T97)</f>
        <v>0</v>
      </c>
      <c r="U92" s="626">
        <f t="shared" si="82"/>
        <v>0</v>
      </c>
      <c r="V92" s="626">
        <f>SUM(V93:V97)</f>
        <v>0</v>
      </c>
      <c r="W92" s="626">
        <f t="shared" ref="W92:X92" si="83">SUM(W93:W97)</f>
        <v>0</v>
      </c>
      <c r="X92" s="626">
        <f t="shared" si="83"/>
        <v>0</v>
      </c>
      <c r="Y92" s="626">
        <f>SUM(Y93:Y97)</f>
        <v>0</v>
      </c>
      <c r="Z92" s="626">
        <f t="shared" ref="Z92:AA92" si="84">SUM(Z93:Z97)</f>
        <v>0</v>
      </c>
      <c r="AA92" s="626">
        <f t="shared" si="84"/>
        <v>0</v>
      </c>
      <c r="AB92" s="626">
        <f>SUM(AB93:AB97)</f>
        <v>0</v>
      </c>
      <c r="AC92" s="626">
        <f t="shared" ref="AC92:AD92" si="85">SUM(AC93:AC97)</f>
        <v>0</v>
      </c>
      <c r="AD92" s="626">
        <f t="shared" si="85"/>
        <v>0</v>
      </c>
    </row>
    <row r="93" spans="1:30" ht="12" customHeight="1" x14ac:dyDescent="0.3">
      <c r="A93" s="59" t="s">
        <v>7</v>
      </c>
      <c r="B93" s="145" t="s">
        <v>252</v>
      </c>
      <c r="C93" s="60" t="s">
        <v>126</v>
      </c>
      <c r="D93" s="61">
        <v>5996000</v>
      </c>
      <c r="E93" s="61"/>
      <c r="F93" s="61">
        <f t="shared" ref="F93:F133" si="86">G93-E93</f>
        <v>6448513</v>
      </c>
      <c r="G93" s="61">
        <v>6448513</v>
      </c>
      <c r="H93" s="61">
        <v>6448513</v>
      </c>
      <c r="I93" s="650">
        <f t="shared" si="80"/>
        <v>100</v>
      </c>
      <c r="J93" s="797"/>
      <c r="K93" s="797"/>
      <c r="L93" s="797"/>
      <c r="M93" s="797"/>
      <c r="P93" s="627"/>
      <c r="Q93" s="627">
        <f>SUM(T93,W93,Z93,AC93)</f>
        <v>0</v>
      </c>
      <c r="R93" s="627">
        <f>SUM(U93,X93,AA93,AD93)</f>
        <v>0</v>
      </c>
      <c r="S93" s="627"/>
      <c r="T93" s="627"/>
      <c r="U93" s="627"/>
      <c r="V93" s="627"/>
      <c r="W93" s="627"/>
      <c r="X93" s="627"/>
      <c r="Y93" s="627"/>
      <c r="Z93" s="627"/>
      <c r="AA93" s="627"/>
      <c r="AB93" s="627"/>
      <c r="AC93" s="627"/>
      <c r="AD93" s="627"/>
    </row>
    <row r="94" spans="1:30" ht="12" customHeight="1" x14ac:dyDescent="0.3">
      <c r="A94" s="34" t="s">
        <v>9</v>
      </c>
      <c r="B94" s="141" t="s">
        <v>253</v>
      </c>
      <c r="C94" s="4" t="s">
        <v>127</v>
      </c>
      <c r="D94" s="36">
        <v>1257000</v>
      </c>
      <c r="E94" s="36"/>
      <c r="F94" s="36">
        <f t="shared" si="86"/>
        <v>1257000</v>
      </c>
      <c r="G94" s="36">
        <v>1257000</v>
      </c>
      <c r="H94" s="36">
        <v>1068311</v>
      </c>
      <c r="I94" s="641">
        <f t="shared" si="80"/>
        <v>84.988941925218768</v>
      </c>
      <c r="J94" s="797"/>
      <c r="K94" s="797"/>
      <c r="L94" s="797"/>
      <c r="M94" s="797"/>
      <c r="P94" s="616"/>
      <c r="Q94" s="616">
        <f t="shared" ref="Q94:R97" si="87">SUM(T94,W94,Z94,AC94)</f>
        <v>0</v>
      </c>
      <c r="R94" s="616">
        <f t="shared" si="87"/>
        <v>0</v>
      </c>
      <c r="S94" s="616"/>
      <c r="T94" s="616"/>
      <c r="U94" s="616"/>
      <c r="V94" s="616"/>
      <c r="W94" s="616"/>
      <c r="X94" s="616"/>
      <c r="Y94" s="616"/>
      <c r="Z94" s="616"/>
      <c r="AA94" s="616"/>
      <c r="AB94" s="616"/>
      <c r="AC94" s="616"/>
      <c r="AD94" s="616"/>
    </row>
    <row r="95" spans="1:30" ht="12" customHeight="1" x14ac:dyDescent="0.3">
      <c r="A95" s="34" t="s">
        <v>11</v>
      </c>
      <c r="B95" s="141" t="s">
        <v>254</v>
      </c>
      <c r="C95" s="4" t="s">
        <v>128</v>
      </c>
      <c r="D95" s="40">
        <v>7453000</v>
      </c>
      <c r="E95" s="40"/>
      <c r="F95" s="40">
        <f t="shared" si="86"/>
        <v>9752484</v>
      </c>
      <c r="G95" s="40">
        <v>9752484</v>
      </c>
      <c r="H95" s="40">
        <v>8252484</v>
      </c>
      <c r="I95" s="644">
        <f t="shared" si="80"/>
        <v>84.619303143691397</v>
      </c>
      <c r="J95" s="797"/>
      <c r="K95" s="797"/>
      <c r="L95" s="797"/>
      <c r="M95" s="797"/>
      <c r="P95" s="619"/>
      <c r="Q95" s="619">
        <f t="shared" si="87"/>
        <v>0</v>
      </c>
      <c r="R95" s="619">
        <f t="shared" si="87"/>
        <v>0</v>
      </c>
      <c r="S95" s="619"/>
      <c r="T95" s="619"/>
      <c r="U95" s="619"/>
      <c r="V95" s="619"/>
      <c r="W95" s="619"/>
      <c r="X95" s="619"/>
      <c r="Y95" s="619"/>
      <c r="Z95" s="619"/>
      <c r="AA95" s="619"/>
      <c r="AB95" s="619"/>
      <c r="AC95" s="619"/>
      <c r="AD95" s="619"/>
    </row>
    <row r="96" spans="1:30" ht="12" customHeight="1" x14ac:dyDescent="0.3">
      <c r="A96" s="34" t="s">
        <v>12</v>
      </c>
      <c r="B96" s="141" t="s">
        <v>255</v>
      </c>
      <c r="C96" s="62" t="s">
        <v>129</v>
      </c>
      <c r="D96" s="40"/>
      <c r="E96" s="40"/>
      <c r="F96" s="40">
        <f t="shared" si="86"/>
        <v>0</v>
      </c>
      <c r="G96" s="40"/>
      <c r="H96" s="40"/>
      <c r="I96" s="644"/>
      <c r="J96" s="797"/>
      <c r="K96" s="797"/>
      <c r="L96" s="797"/>
      <c r="M96" s="797"/>
      <c r="P96" s="619"/>
      <c r="Q96" s="619">
        <f t="shared" si="87"/>
        <v>0</v>
      </c>
      <c r="R96" s="619">
        <f t="shared" si="87"/>
        <v>0</v>
      </c>
      <c r="S96" s="619"/>
      <c r="T96" s="619"/>
      <c r="U96" s="619"/>
      <c r="V96" s="619"/>
      <c r="W96" s="619"/>
      <c r="X96" s="619"/>
      <c r="Y96" s="619"/>
      <c r="Z96" s="619"/>
      <c r="AA96" s="619"/>
      <c r="AB96" s="619"/>
      <c r="AC96" s="619"/>
      <c r="AD96" s="619"/>
    </row>
    <row r="97" spans="1:30" ht="12" customHeight="1" thickBot="1" x14ac:dyDescent="0.35">
      <c r="A97" s="34" t="s">
        <v>130</v>
      </c>
      <c r="B97" s="148" t="s">
        <v>256</v>
      </c>
      <c r="C97" s="63" t="s">
        <v>131</v>
      </c>
      <c r="D97" s="40"/>
      <c r="E97" s="40"/>
      <c r="F97" s="40">
        <f t="shared" si="86"/>
        <v>0</v>
      </c>
      <c r="G97" s="40"/>
      <c r="H97" s="40"/>
      <c r="I97" s="644"/>
      <c r="J97" s="797"/>
      <c r="K97" s="797"/>
      <c r="L97" s="797"/>
      <c r="M97" s="797"/>
      <c r="P97" s="619"/>
      <c r="Q97" s="619">
        <f t="shared" si="87"/>
        <v>0</v>
      </c>
      <c r="R97" s="619">
        <f>SUM(U97,X97,AA97,AD97)</f>
        <v>0</v>
      </c>
      <c r="S97" s="619"/>
      <c r="T97" s="619"/>
      <c r="U97" s="619"/>
      <c r="V97" s="619"/>
      <c r="W97" s="619"/>
      <c r="X97" s="619"/>
      <c r="Y97" s="619"/>
      <c r="Z97" s="619"/>
      <c r="AA97" s="619"/>
      <c r="AB97" s="619"/>
      <c r="AC97" s="619"/>
      <c r="AD97" s="619"/>
    </row>
    <row r="98" spans="1:30" ht="12" customHeight="1" thickBot="1" x14ac:dyDescent="0.35">
      <c r="A98" s="28" t="s">
        <v>16</v>
      </c>
      <c r="B98" s="139" t="s">
        <v>260</v>
      </c>
      <c r="C98" s="8" t="s">
        <v>435</v>
      </c>
      <c r="D98" s="15">
        <f>+D99+D101+D100</f>
        <v>0</v>
      </c>
      <c r="E98" s="15">
        <f t="shared" ref="E98:G98" si="88">+E99+E101+E100</f>
        <v>0</v>
      </c>
      <c r="F98" s="15">
        <f t="shared" si="88"/>
        <v>0</v>
      </c>
      <c r="G98" s="15">
        <f t="shared" si="88"/>
        <v>0</v>
      </c>
      <c r="H98" s="15">
        <v>0</v>
      </c>
      <c r="I98" s="639"/>
      <c r="J98" s="796"/>
      <c r="K98" s="796"/>
      <c r="L98" s="796"/>
      <c r="M98" s="796"/>
      <c r="P98" s="614">
        <f>+P99+P101+P100</f>
        <v>0</v>
      </c>
      <c r="Q98" s="614">
        <f t="shared" ref="Q98:R98" si="89">+Q99+Q101+Q100</f>
        <v>0</v>
      </c>
      <c r="R98" s="614">
        <f t="shared" si="89"/>
        <v>0</v>
      </c>
      <c r="S98" s="614">
        <f>+S99+S101+S100</f>
        <v>0</v>
      </c>
      <c r="T98" s="614">
        <f t="shared" ref="T98:U98" si="90">+T99+T101+T100</f>
        <v>0</v>
      </c>
      <c r="U98" s="614">
        <f t="shared" si="90"/>
        <v>0</v>
      </c>
      <c r="V98" s="614">
        <f>+V99+V101+V100</f>
        <v>0</v>
      </c>
      <c r="W98" s="614">
        <f t="shared" ref="W98:X98" si="91">+W99+W101+W100</f>
        <v>0</v>
      </c>
      <c r="X98" s="614">
        <f t="shared" si="91"/>
        <v>0</v>
      </c>
      <c r="Y98" s="614">
        <f>+Y99+Y101+Y100</f>
        <v>0</v>
      </c>
      <c r="Z98" s="614">
        <f t="shared" ref="Z98:AA98" si="92">+Z99+Z101+Z100</f>
        <v>0</v>
      </c>
      <c r="AA98" s="614">
        <f t="shared" si="92"/>
        <v>0</v>
      </c>
      <c r="AB98" s="614">
        <f>+AB99+AB101+AB100</f>
        <v>0</v>
      </c>
      <c r="AC98" s="614">
        <f t="shared" ref="AC98:AD98" si="93">+AC99+AC101+AC100</f>
        <v>0</v>
      </c>
      <c r="AD98" s="614">
        <f t="shared" si="93"/>
        <v>0</v>
      </c>
    </row>
    <row r="99" spans="1:30" ht="12" customHeight="1" x14ac:dyDescent="0.3">
      <c r="A99" s="31" t="s">
        <v>347</v>
      </c>
      <c r="B99" s="140" t="s">
        <v>260</v>
      </c>
      <c r="C99" s="6" t="s">
        <v>137</v>
      </c>
      <c r="D99" s="33"/>
      <c r="E99" s="33">
        <v>0</v>
      </c>
      <c r="F99" s="33">
        <f t="shared" si="86"/>
        <v>0</v>
      </c>
      <c r="G99" s="33">
        <v>0</v>
      </c>
      <c r="H99" s="33">
        <v>0</v>
      </c>
      <c r="I99" s="640"/>
      <c r="J99" s="797"/>
      <c r="K99" s="797"/>
      <c r="L99" s="797"/>
      <c r="M99" s="797"/>
      <c r="P99" s="615"/>
      <c r="Q99" s="615">
        <f t="shared" ref="Q99:R101" si="94">SUM(T99,W99,Z99,AC99)</f>
        <v>0</v>
      </c>
      <c r="R99" s="615">
        <f t="shared" si="94"/>
        <v>0</v>
      </c>
      <c r="S99" s="615"/>
      <c r="T99" s="615">
        <v>0</v>
      </c>
      <c r="U99" s="615">
        <v>0</v>
      </c>
      <c r="V99" s="615"/>
      <c r="W99" s="615">
        <v>0</v>
      </c>
      <c r="X99" s="615">
        <v>0</v>
      </c>
      <c r="Y99" s="615"/>
      <c r="Z99" s="615">
        <v>0</v>
      </c>
      <c r="AA99" s="615">
        <v>0</v>
      </c>
      <c r="AB99" s="615"/>
      <c r="AC99" s="615">
        <v>0</v>
      </c>
      <c r="AD99" s="615">
        <v>0</v>
      </c>
    </row>
    <row r="100" spans="1:30" ht="12" customHeight="1" x14ac:dyDescent="0.3">
      <c r="A100" s="31" t="s">
        <v>348</v>
      </c>
      <c r="B100" s="146" t="s">
        <v>260</v>
      </c>
      <c r="C100" s="151" t="s">
        <v>419</v>
      </c>
      <c r="D100" s="137"/>
      <c r="E100" s="137"/>
      <c r="F100" s="137">
        <f t="shared" si="86"/>
        <v>0</v>
      </c>
      <c r="G100" s="137"/>
      <c r="H100" s="137">
        <v>0</v>
      </c>
      <c r="I100" s="651"/>
      <c r="J100" s="797"/>
      <c r="K100" s="797"/>
      <c r="L100" s="797"/>
      <c r="M100" s="797"/>
      <c r="P100" s="628"/>
      <c r="Q100" s="628">
        <f t="shared" si="94"/>
        <v>0</v>
      </c>
      <c r="R100" s="628">
        <f t="shared" si="94"/>
        <v>0</v>
      </c>
      <c r="S100" s="628"/>
      <c r="T100" s="628"/>
      <c r="U100" s="628"/>
      <c r="V100" s="628"/>
      <c r="W100" s="628"/>
      <c r="X100" s="628"/>
      <c r="Y100" s="628"/>
      <c r="Z100" s="628">
        <v>0</v>
      </c>
      <c r="AA100" s="628">
        <v>0</v>
      </c>
      <c r="AB100" s="628"/>
      <c r="AC100" s="628">
        <v>0</v>
      </c>
      <c r="AD100" s="628">
        <v>0</v>
      </c>
    </row>
    <row r="101" spans="1:30" ht="12" customHeight="1" thickBot="1" x14ac:dyDescent="0.35">
      <c r="A101" s="31" t="s">
        <v>349</v>
      </c>
      <c r="B101" s="142" t="s">
        <v>260</v>
      </c>
      <c r="C101" s="66" t="s">
        <v>418</v>
      </c>
      <c r="D101" s="40"/>
      <c r="E101" s="40"/>
      <c r="F101" s="40">
        <f t="shared" si="86"/>
        <v>0</v>
      </c>
      <c r="G101" s="40"/>
      <c r="H101" s="40">
        <v>0</v>
      </c>
      <c r="I101" s="644"/>
      <c r="J101" s="797"/>
      <c r="K101" s="797"/>
      <c r="L101" s="797"/>
      <c r="M101" s="797"/>
      <c r="P101" s="619"/>
      <c r="Q101" s="619">
        <f t="shared" si="94"/>
        <v>0</v>
      </c>
      <c r="R101" s="619">
        <f t="shared" si="94"/>
        <v>0</v>
      </c>
      <c r="S101" s="619"/>
      <c r="T101" s="619"/>
      <c r="U101" s="619"/>
      <c r="V101" s="619"/>
      <c r="W101" s="619"/>
      <c r="X101" s="619"/>
      <c r="Y101" s="619"/>
      <c r="Z101" s="619"/>
      <c r="AA101" s="619">
        <v>0</v>
      </c>
      <c r="AB101" s="619"/>
      <c r="AC101" s="619"/>
      <c r="AD101" s="619">
        <v>0</v>
      </c>
    </row>
    <row r="102" spans="1:30" ht="12" customHeight="1" thickBot="1" x14ac:dyDescent="0.35">
      <c r="A102" s="28" t="s">
        <v>28</v>
      </c>
      <c r="B102" s="139"/>
      <c r="C102" s="65" t="s">
        <v>438</v>
      </c>
      <c r="D102" s="15">
        <f>+D103+D105+D107</f>
        <v>0</v>
      </c>
      <c r="E102" s="15">
        <f t="shared" ref="E102:G102" si="95">+E103+E105+E107</f>
        <v>0</v>
      </c>
      <c r="F102" s="15">
        <f t="shared" si="95"/>
        <v>0</v>
      </c>
      <c r="G102" s="15">
        <f t="shared" si="95"/>
        <v>0</v>
      </c>
      <c r="H102" s="15"/>
      <c r="I102" s="639"/>
      <c r="J102" s="796"/>
      <c r="K102" s="796"/>
      <c r="L102" s="796"/>
      <c r="M102" s="796"/>
      <c r="P102" s="614">
        <f>+P103+P105+P107</f>
        <v>0</v>
      </c>
      <c r="Q102" s="614">
        <f t="shared" ref="Q102:R102" si="96">+Q103+Q105+Q107</f>
        <v>0</v>
      </c>
      <c r="R102" s="614">
        <f t="shared" si="96"/>
        <v>0</v>
      </c>
      <c r="S102" s="614">
        <f>+S103+S105+S107</f>
        <v>0</v>
      </c>
      <c r="T102" s="614">
        <f t="shared" ref="T102:U102" si="97">+T103+T105+T107</f>
        <v>0</v>
      </c>
      <c r="U102" s="614">
        <f t="shared" si="97"/>
        <v>0</v>
      </c>
      <c r="V102" s="614">
        <f>+V103+V105+V107</f>
        <v>0</v>
      </c>
      <c r="W102" s="614">
        <f t="shared" ref="W102:X102" si="98">+W103+W105+W107</f>
        <v>0</v>
      </c>
      <c r="X102" s="614">
        <f t="shared" si="98"/>
        <v>0</v>
      </c>
      <c r="Y102" s="614">
        <f>+Y103+Y105+Y107</f>
        <v>0</v>
      </c>
      <c r="Z102" s="614">
        <f t="shared" ref="Z102:AA102" si="99">+Z103+Z105+Z107</f>
        <v>0</v>
      </c>
      <c r="AA102" s="614">
        <f t="shared" si="99"/>
        <v>0</v>
      </c>
      <c r="AB102" s="614">
        <f>+AB103+AB105+AB107</f>
        <v>0</v>
      </c>
      <c r="AC102" s="614">
        <f t="shared" ref="AC102:AD102" si="100">+AC103+AC105+AC107</f>
        <v>0</v>
      </c>
      <c r="AD102" s="614">
        <f t="shared" si="100"/>
        <v>0</v>
      </c>
    </row>
    <row r="103" spans="1:30" ht="12" customHeight="1" x14ac:dyDescent="0.3">
      <c r="A103" s="31" t="s">
        <v>426</v>
      </c>
      <c r="B103" s="140" t="s">
        <v>257</v>
      </c>
      <c r="C103" s="4" t="s">
        <v>132</v>
      </c>
      <c r="D103" s="33"/>
      <c r="E103" s="33"/>
      <c r="F103" s="33">
        <f t="shared" si="86"/>
        <v>0</v>
      </c>
      <c r="G103" s="33"/>
      <c r="H103" s="33"/>
      <c r="I103" s="640"/>
      <c r="J103" s="797"/>
      <c r="K103" s="797"/>
      <c r="L103" s="797"/>
      <c r="M103" s="797"/>
      <c r="P103" s="615"/>
      <c r="Q103" s="615">
        <f t="shared" ref="Q103:R107" si="101">SUM(T103,W103,Z103,AC103)</f>
        <v>0</v>
      </c>
      <c r="R103" s="615">
        <f t="shared" si="101"/>
        <v>0</v>
      </c>
      <c r="S103" s="615"/>
      <c r="T103" s="615"/>
      <c r="U103" s="615"/>
      <c r="V103" s="615"/>
      <c r="W103" s="615"/>
      <c r="X103" s="615"/>
      <c r="Y103" s="615"/>
      <c r="Z103" s="615"/>
      <c r="AA103" s="615"/>
      <c r="AB103" s="615"/>
      <c r="AC103" s="615">
        <v>0</v>
      </c>
      <c r="AD103" s="615"/>
    </row>
    <row r="104" spans="1:30" ht="12" customHeight="1" x14ac:dyDescent="0.3">
      <c r="A104" s="31" t="s">
        <v>427</v>
      </c>
      <c r="B104" s="149" t="s">
        <v>257</v>
      </c>
      <c r="C104" s="66" t="s">
        <v>133</v>
      </c>
      <c r="D104" s="33"/>
      <c r="E104" s="33"/>
      <c r="F104" s="33">
        <f t="shared" si="86"/>
        <v>0</v>
      </c>
      <c r="G104" s="33"/>
      <c r="H104" s="33"/>
      <c r="I104" s="640"/>
      <c r="J104" s="797"/>
      <c r="K104" s="797"/>
      <c r="L104" s="797"/>
      <c r="M104" s="797"/>
      <c r="P104" s="615"/>
      <c r="Q104" s="615">
        <f t="shared" si="101"/>
        <v>0</v>
      </c>
      <c r="R104" s="615">
        <f t="shared" si="101"/>
        <v>0</v>
      </c>
      <c r="S104" s="615"/>
      <c r="T104" s="615"/>
      <c r="U104" s="615"/>
      <c r="V104" s="615"/>
      <c r="W104" s="615"/>
      <c r="X104" s="615"/>
      <c r="Y104" s="615"/>
      <c r="Z104" s="615"/>
      <c r="AA104" s="615"/>
      <c r="AB104" s="615"/>
      <c r="AC104" s="615"/>
      <c r="AD104" s="615"/>
    </row>
    <row r="105" spans="1:30" ht="12" customHeight="1" x14ac:dyDescent="0.3">
      <c r="A105" s="31" t="s">
        <v>428</v>
      </c>
      <c r="B105" s="149" t="s">
        <v>258</v>
      </c>
      <c r="C105" s="66" t="s">
        <v>134</v>
      </c>
      <c r="D105" s="36"/>
      <c r="E105" s="36"/>
      <c r="F105" s="36">
        <f t="shared" si="86"/>
        <v>0</v>
      </c>
      <c r="G105" s="36"/>
      <c r="H105" s="36"/>
      <c r="I105" s="641"/>
      <c r="J105" s="797"/>
      <c r="K105" s="797"/>
      <c r="L105" s="797"/>
      <c r="M105" s="797"/>
      <c r="P105" s="616"/>
      <c r="Q105" s="616">
        <f t="shared" si="101"/>
        <v>0</v>
      </c>
      <c r="R105" s="616">
        <f t="shared" si="101"/>
        <v>0</v>
      </c>
      <c r="S105" s="616"/>
      <c r="T105" s="616"/>
      <c r="U105" s="616"/>
      <c r="V105" s="616"/>
      <c r="W105" s="616"/>
      <c r="X105" s="616"/>
      <c r="Y105" s="616"/>
      <c r="Z105" s="616"/>
      <c r="AA105" s="616"/>
      <c r="AB105" s="616"/>
      <c r="AC105" s="616"/>
      <c r="AD105" s="616"/>
    </row>
    <row r="106" spans="1:30" ht="12" customHeight="1" x14ac:dyDescent="0.3">
      <c r="A106" s="31" t="s">
        <v>436</v>
      </c>
      <c r="B106" s="149" t="s">
        <v>258</v>
      </c>
      <c r="C106" s="66" t="s">
        <v>135</v>
      </c>
      <c r="D106" s="16"/>
      <c r="E106" s="16"/>
      <c r="F106" s="16">
        <f t="shared" si="86"/>
        <v>0</v>
      </c>
      <c r="G106" s="16"/>
      <c r="H106" s="16">
        <v>0</v>
      </c>
      <c r="I106" s="652"/>
      <c r="J106" s="797"/>
      <c r="K106" s="797"/>
      <c r="L106" s="797"/>
      <c r="M106" s="797"/>
      <c r="P106" s="629"/>
      <c r="Q106" s="629">
        <f t="shared" si="101"/>
        <v>0</v>
      </c>
      <c r="R106" s="629">
        <f t="shared" si="101"/>
        <v>0</v>
      </c>
      <c r="S106" s="629"/>
      <c r="T106" s="629"/>
      <c r="U106" s="629"/>
      <c r="V106" s="629"/>
      <c r="W106" s="629"/>
      <c r="X106" s="629"/>
      <c r="Y106" s="629"/>
      <c r="Z106" s="629"/>
      <c r="AA106" s="629"/>
      <c r="AB106" s="629"/>
      <c r="AC106" s="629"/>
      <c r="AD106" s="629"/>
    </row>
    <row r="107" spans="1:30" ht="12" customHeight="1" thickBot="1" x14ac:dyDescent="0.35">
      <c r="A107" s="31" t="s">
        <v>437</v>
      </c>
      <c r="B107" s="146" t="s">
        <v>259</v>
      </c>
      <c r="C107" s="67" t="s">
        <v>136</v>
      </c>
      <c r="D107" s="16"/>
      <c r="E107" s="16"/>
      <c r="F107" s="16">
        <f t="shared" si="86"/>
        <v>0</v>
      </c>
      <c r="G107" s="16"/>
      <c r="H107" s="16"/>
      <c r="I107" s="652"/>
      <c r="J107" s="797"/>
      <c r="K107" s="797"/>
      <c r="L107" s="797"/>
      <c r="M107" s="797"/>
      <c r="P107" s="629"/>
      <c r="Q107" s="629">
        <f t="shared" si="101"/>
        <v>0</v>
      </c>
      <c r="R107" s="629">
        <f t="shared" si="101"/>
        <v>0</v>
      </c>
      <c r="S107" s="629"/>
      <c r="T107" s="629"/>
      <c r="U107" s="629"/>
      <c r="V107" s="629"/>
      <c r="W107" s="629"/>
      <c r="X107" s="629"/>
      <c r="Y107" s="629"/>
      <c r="Z107" s="629"/>
      <c r="AA107" s="629"/>
      <c r="AB107" s="629"/>
      <c r="AC107" s="629"/>
      <c r="AD107" s="629"/>
    </row>
    <row r="108" spans="1:30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14706000</v>
      </c>
      <c r="E108" s="15">
        <f t="shared" ref="E108:G108" si="102">+E92+E102+E98</f>
        <v>0</v>
      </c>
      <c r="F108" s="15">
        <f t="shared" si="102"/>
        <v>17457997</v>
      </c>
      <c r="G108" s="15">
        <f t="shared" si="102"/>
        <v>17457997</v>
      </c>
      <c r="H108" s="15">
        <v>15769308</v>
      </c>
      <c r="I108" s="639">
        <f t="shared" si="80"/>
        <v>90.327132030094859</v>
      </c>
      <c r="J108" s="796"/>
      <c r="K108" s="796"/>
      <c r="L108" s="796"/>
      <c r="M108" s="796"/>
      <c r="P108" s="614">
        <f>+P92+P102+P98</f>
        <v>0</v>
      </c>
      <c r="Q108" s="614">
        <f t="shared" ref="Q108:R108" si="103">+Q92+Q102+Q98</f>
        <v>0</v>
      </c>
      <c r="R108" s="614">
        <f t="shared" si="103"/>
        <v>0</v>
      </c>
      <c r="S108" s="614">
        <f>+S92+S102+S98</f>
        <v>0</v>
      </c>
      <c r="T108" s="614">
        <f t="shared" ref="T108:U108" si="104">+T92+T102+T98</f>
        <v>0</v>
      </c>
      <c r="U108" s="614">
        <f t="shared" si="104"/>
        <v>0</v>
      </c>
      <c r="V108" s="614">
        <f>+V92+V102+V98</f>
        <v>0</v>
      </c>
      <c r="W108" s="614">
        <f t="shared" ref="W108:X108" si="105">+W92+W102+W98</f>
        <v>0</v>
      </c>
      <c r="X108" s="614">
        <f t="shared" si="105"/>
        <v>0</v>
      </c>
      <c r="Y108" s="614">
        <f>+Y92+Y102+Y98</f>
        <v>0</v>
      </c>
      <c r="Z108" s="614">
        <f t="shared" ref="Z108:AA108" si="106">+Z92+Z102+Z98</f>
        <v>0</v>
      </c>
      <c r="AA108" s="614">
        <f t="shared" si="106"/>
        <v>0</v>
      </c>
      <c r="AB108" s="614">
        <f>+AB92+AB102+AB98</f>
        <v>0</v>
      </c>
      <c r="AC108" s="614">
        <f t="shared" ref="AC108:AD108" si="107">+AC92+AC102+AC98</f>
        <v>0</v>
      </c>
      <c r="AD108" s="614">
        <f t="shared" si="107"/>
        <v>0</v>
      </c>
    </row>
    <row r="109" spans="1:30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G109" si="108">+E110+E111+E112</f>
        <v>0</v>
      </c>
      <c r="F109" s="15">
        <f t="shared" si="108"/>
        <v>0</v>
      </c>
      <c r="G109" s="15">
        <f t="shared" si="108"/>
        <v>0</v>
      </c>
      <c r="H109" s="15"/>
      <c r="I109" s="639"/>
      <c r="J109" s="796"/>
      <c r="K109" s="796"/>
      <c r="L109" s="796"/>
      <c r="M109" s="796"/>
      <c r="P109" s="614">
        <f>+P110+P111+P112</f>
        <v>0</v>
      </c>
      <c r="Q109" s="614">
        <f t="shared" ref="Q109:R109" si="109">+Q110+Q111+Q112</f>
        <v>0</v>
      </c>
      <c r="R109" s="614">
        <f t="shared" si="109"/>
        <v>0</v>
      </c>
      <c r="S109" s="614">
        <f>+S110+S111+S112</f>
        <v>0</v>
      </c>
      <c r="T109" s="614">
        <f t="shared" ref="T109:U109" si="110">+T110+T111+T112</f>
        <v>0</v>
      </c>
      <c r="U109" s="614">
        <f t="shared" si="110"/>
        <v>0</v>
      </c>
      <c r="V109" s="614">
        <f>+V110+V111+V112</f>
        <v>0</v>
      </c>
      <c r="W109" s="614">
        <f t="shared" ref="W109:X109" si="111">+W110+W111+W112</f>
        <v>0</v>
      </c>
      <c r="X109" s="614">
        <f t="shared" si="111"/>
        <v>0</v>
      </c>
      <c r="Y109" s="614">
        <f>+Y110+Y111+Y112</f>
        <v>0</v>
      </c>
      <c r="Z109" s="614">
        <f t="shared" ref="Z109:AA109" si="112">+Z110+Z111+Z112</f>
        <v>0</v>
      </c>
      <c r="AA109" s="614">
        <f t="shared" si="112"/>
        <v>0</v>
      </c>
      <c r="AB109" s="614">
        <f>+AB110+AB111+AB112</f>
        <v>0</v>
      </c>
      <c r="AC109" s="614">
        <f t="shared" ref="AC109:AD109" si="113">+AC110+AC111+AC112</f>
        <v>0</v>
      </c>
      <c r="AD109" s="614">
        <f t="shared" si="113"/>
        <v>0</v>
      </c>
    </row>
    <row r="110" spans="1:30" ht="12" customHeight="1" x14ac:dyDescent="0.3">
      <c r="A110" s="31" t="s">
        <v>44</v>
      </c>
      <c r="B110" s="140" t="s">
        <v>261</v>
      </c>
      <c r="C110" s="6" t="s">
        <v>141</v>
      </c>
      <c r="D110" s="16"/>
      <c r="E110" s="16"/>
      <c r="F110" s="16">
        <f t="shared" si="86"/>
        <v>0</v>
      </c>
      <c r="G110" s="16"/>
      <c r="H110" s="16"/>
      <c r="I110" s="652"/>
      <c r="J110" s="797"/>
      <c r="K110" s="797"/>
      <c r="L110" s="797"/>
      <c r="M110" s="797"/>
      <c r="P110" s="629"/>
      <c r="Q110" s="629">
        <f t="shared" ref="Q110:R112" si="114">SUM(T110,W110,Z110,AC110)</f>
        <v>0</v>
      </c>
      <c r="R110" s="629">
        <f t="shared" si="114"/>
        <v>0</v>
      </c>
      <c r="S110" s="629"/>
      <c r="T110" s="629"/>
      <c r="U110" s="629"/>
      <c r="V110" s="629"/>
      <c r="W110" s="629"/>
      <c r="X110" s="629"/>
      <c r="Y110" s="629"/>
      <c r="Z110" s="629"/>
      <c r="AA110" s="629"/>
      <c r="AB110" s="629"/>
      <c r="AC110" s="629"/>
      <c r="AD110" s="629"/>
    </row>
    <row r="111" spans="1:30" ht="12" customHeight="1" x14ac:dyDescent="0.3">
      <c r="A111" s="31" t="s">
        <v>46</v>
      </c>
      <c r="B111" s="140" t="s">
        <v>262</v>
      </c>
      <c r="C111" s="6" t="s">
        <v>142</v>
      </c>
      <c r="D111" s="16"/>
      <c r="E111" s="16">
        <v>0</v>
      </c>
      <c r="F111" s="16">
        <f t="shared" si="86"/>
        <v>0</v>
      </c>
      <c r="G111" s="16">
        <v>0</v>
      </c>
      <c r="H111" s="16">
        <v>0</v>
      </c>
      <c r="I111" s="652"/>
      <c r="J111" s="797"/>
      <c r="K111" s="797"/>
      <c r="L111" s="797"/>
      <c r="M111" s="797"/>
      <c r="P111" s="629"/>
      <c r="Q111" s="629">
        <f t="shared" si="114"/>
        <v>0</v>
      </c>
      <c r="R111" s="629">
        <f t="shared" si="114"/>
        <v>0</v>
      </c>
      <c r="S111" s="629"/>
      <c r="T111" s="629"/>
      <c r="U111" s="629"/>
      <c r="V111" s="629"/>
      <c r="W111" s="629"/>
      <c r="X111" s="629"/>
      <c r="Y111" s="629"/>
      <c r="Z111" s="629"/>
      <c r="AA111" s="629"/>
      <c r="AB111" s="629"/>
      <c r="AC111" s="629"/>
      <c r="AD111" s="629"/>
    </row>
    <row r="112" spans="1:30" ht="12" customHeight="1" thickBot="1" x14ac:dyDescent="0.35">
      <c r="A112" s="64" t="s">
        <v>48</v>
      </c>
      <c r="B112" s="146" t="s">
        <v>263</v>
      </c>
      <c r="C112" s="17" t="s">
        <v>143</v>
      </c>
      <c r="D112" s="16"/>
      <c r="E112" s="16">
        <v>0</v>
      </c>
      <c r="F112" s="16">
        <f t="shared" si="86"/>
        <v>0</v>
      </c>
      <c r="G112" s="16">
        <v>0</v>
      </c>
      <c r="H112" s="16">
        <v>0</v>
      </c>
      <c r="I112" s="652"/>
      <c r="J112" s="797"/>
      <c r="K112" s="797"/>
      <c r="L112" s="797"/>
      <c r="M112" s="797"/>
      <c r="P112" s="629"/>
      <c r="Q112" s="629">
        <f t="shared" si="114"/>
        <v>0</v>
      </c>
      <c r="R112" s="629">
        <f t="shared" si="114"/>
        <v>0</v>
      </c>
      <c r="S112" s="629"/>
      <c r="T112" s="629"/>
      <c r="U112" s="629"/>
      <c r="V112" s="629"/>
      <c r="W112" s="629"/>
      <c r="X112" s="629"/>
      <c r="Y112" s="629"/>
      <c r="Z112" s="629"/>
      <c r="AA112" s="629"/>
      <c r="AB112" s="629"/>
      <c r="AC112" s="629"/>
      <c r="AD112" s="629"/>
    </row>
    <row r="113" spans="1:30" ht="12" customHeight="1" thickBot="1" x14ac:dyDescent="0.35">
      <c r="A113" s="28" t="s">
        <v>64</v>
      </c>
      <c r="B113" s="139" t="s">
        <v>264</v>
      </c>
      <c r="C113" s="8" t="s">
        <v>144</v>
      </c>
      <c r="D113" s="15">
        <f>+D114+D117+D118+D119</f>
        <v>0</v>
      </c>
      <c r="E113" s="15">
        <v>0</v>
      </c>
      <c r="F113" s="15">
        <f t="shared" si="86"/>
        <v>0</v>
      </c>
      <c r="G113" s="15">
        <v>0</v>
      </c>
      <c r="H113" s="15">
        <v>0</v>
      </c>
      <c r="I113" s="639"/>
      <c r="J113" s="796"/>
      <c r="K113" s="796"/>
      <c r="L113" s="796"/>
      <c r="M113" s="796"/>
      <c r="P113" s="614">
        <f t="shared" ref="P113:AD113" si="115">+P114+P117+P118+P119</f>
        <v>0</v>
      </c>
      <c r="Q113" s="614">
        <f t="shared" si="115"/>
        <v>0</v>
      </c>
      <c r="R113" s="614">
        <f t="shared" si="115"/>
        <v>0</v>
      </c>
      <c r="S113" s="614">
        <f t="shared" si="115"/>
        <v>0</v>
      </c>
      <c r="T113" s="614">
        <f t="shared" si="115"/>
        <v>0</v>
      </c>
      <c r="U113" s="614">
        <f t="shared" si="115"/>
        <v>0</v>
      </c>
      <c r="V113" s="614">
        <f t="shared" si="115"/>
        <v>0</v>
      </c>
      <c r="W113" s="614">
        <f t="shared" si="115"/>
        <v>0</v>
      </c>
      <c r="X113" s="614">
        <f t="shared" si="115"/>
        <v>0</v>
      </c>
      <c r="Y113" s="614">
        <f t="shared" si="115"/>
        <v>0</v>
      </c>
      <c r="Z113" s="614">
        <f t="shared" si="115"/>
        <v>0</v>
      </c>
      <c r="AA113" s="614">
        <f t="shared" si="115"/>
        <v>0</v>
      </c>
      <c r="AB113" s="614">
        <f t="shared" si="115"/>
        <v>0</v>
      </c>
      <c r="AC113" s="614">
        <f t="shared" si="115"/>
        <v>0</v>
      </c>
      <c r="AD113" s="614">
        <f t="shared" si="115"/>
        <v>0</v>
      </c>
    </row>
    <row r="114" spans="1:30" ht="12" customHeight="1" x14ac:dyDescent="0.3">
      <c r="A114" s="31" t="s">
        <v>356</v>
      </c>
      <c r="B114" s="140" t="s">
        <v>265</v>
      </c>
      <c r="C114" s="6" t="s">
        <v>439</v>
      </c>
      <c r="D114" s="16"/>
      <c r="E114" s="16">
        <v>0</v>
      </c>
      <c r="F114" s="16">
        <f t="shared" si="86"/>
        <v>0</v>
      </c>
      <c r="G114" s="16">
        <v>0</v>
      </c>
      <c r="H114" s="16">
        <v>0</v>
      </c>
      <c r="I114" s="652"/>
      <c r="J114" s="797"/>
      <c r="K114" s="797"/>
      <c r="L114" s="797"/>
      <c r="M114" s="797"/>
      <c r="P114" s="629"/>
      <c r="Q114" s="629">
        <f t="shared" ref="Q114:R119" si="116">SUM(T114,W114,Z114,AC114)</f>
        <v>0</v>
      </c>
      <c r="R114" s="629">
        <f t="shared" si="116"/>
        <v>0</v>
      </c>
      <c r="S114" s="629"/>
      <c r="T114" s="629"/>
      <c r="U114" s="629"/>
      <c r="V114" s="629"/>
      <c r="W114" s="629"/>
      <c r="X114" s="629"/>
      <c r="Y114" s="629"/>
      <c r="Z114" s="629"/>
      <c r="AA114" s="629"/>
      <c r="AB114" s="629"/>
      <c r="AC114" s="629"/>
      <c r="AD114" s="629"/>
    </row>
    <row r="115" spans="1:30" ht="12" customHeight="1" x14ac:dyDescent="0.3">
      <c r="A115" s="31" t="s">
        <v>357</v>
      </c>
      <c r="B115" s="140"/>
      <c r="C115" s="6" t="s">
        <v>440</v>
      </c>
      <c r="D115" s="16"/>
      <c r="E115" s="16">
        <v>0</v>
      </c>
      <c r="F115" s="16">
        <f t="shared" si="86"/>
        <v>0</v>
      </c>
      <c r="G115" s="16">
        <v>0</v>
      </c>
      <c r="H115" s="16">
        <v>0</v>
      </c>
      <c r="I115" s="652"/>
      <c r="J115" s="797"/>
      <c r="K115" s="797"/>
      <c r="L115" s="797"/>
      <c r="M115" s="797"/>
      <c r="P115" s="629"/>
      <c r="Q115" s="629">
        <f t="shared" si="116"/>
        <v>0</v>
      </c>
      <c r="R115" s="629">
        <f t="shared" si="116"/>
        <v>0</v>
      </c>
      <c r="S115" s="629"/>
      <c r="T115" s="629"/>
      <c r="U115" s="629"/>
      <c r="V115" s="629"/>
      <c r="W115" s="629"/>
      <c r="X115" s="629"/>
      <c r="Y115" s="629"/>
      <c r="Z115" s="629"/>
      <c r="AA115" s="629"/>
      <c r="AB115" s="629"/>
      <c r="AC115" s="629"/>
      <c r="AD115" s="629"/>
    </row>
    <row r="116" spans="1:30" ht="12" customHeight="1" x14ac:dyDescent="0.3">
      <c r="A116" s="31" t="s">
        <v>358</v>
      </c>
      <c r="B116" s="140"/>
      <c r="C116" s="6" t="s">
        <v>441</v>
      </c>
      <c r="D116" s="16"/>
      <c r="E116" s="16">
        <v>0</v>
      </c>
      <c r="F116" s="16">
        <f t="shared" si="86"/>
        <v>0</v>
      </c>
      <c r="G116" s="16">
        <v>0</v>
      </c>
      <c r="H116" s="16">
        <v>0</v>
      </c>
      <c r="I116" s="652"/>
      <c r="J116" s="797"/>
      <c r="K116" s="797"/>
      <c r="L116" s="797"/>
      <c r="M116" s="797"/>
      <c r="P116" s="629"/>
      <c r="Q116" s="629">
        <f t="shared" si="116"/>
        <v>0</v>
      </c>
      <c r="R116" s="629">
        <f t="shared" si="116"/>
        <v>0</v>
      </c>
      <c r="S116" s="629"/>
      <c r="T116" s="629"/>
      <c r="U116" s="629"/>
      <c r="V116" s="629"/>
      <c r="W116" s="629"/>
      <c r="X116" s="629"/>
      <c r="Y116" s="629"/>
      <c r="Z116" s="629"/>
      <c r="AA116" s="629"/>
      <c r="AB116" s="629"/>
      <c r="AC116" s="629"/>
      <c r="AD116" s="629"/>
    </row>
    <row r="117" spans="1:30" ht="12" customHeight="1" x14ac:dyDescent="0.3">
      <c r="A117" s="31" t="s">
        <v>359</v>
      </c>
      <c r="B117" s="140" t="s">
        <v>266</v>
      </c>
      <c r="C117" s="6" t="s">
        <v>442</v>
      </c>
      <c r="D117" s="16"/>
      <c r="E117" s="16">
        <v>0</v>
      </c>
      <c r="F117" s="16">
        <f t="shared" si="86"/>
        <v>0</v>
      </c>
      <c r="G117" s="16">
        <v>0</v>
      </c>
      <c r="H117" s="16">
        <v>0</v>
      </c>
      <c r="I117" s="652"/>
      <c r="J117" s="797"/>
      <c r="K117" s="797"/>
      <c r="L117" s="797"/>
      <c r="M117" s="797"/>
      <c r="P117" s="629"/>
      <c r="Q117" s="629">
        <f t="shared" si="116"/>
        <v>0</v>
      </c>
      <c r="R117" s="629">
        <f t="shared" si="116"/>
        <v>0</v>
      </c>
      <c r="S117" s="629"/>
      <c r="T117" s="629"/>
      <c r="U117" s="629"/>
      <c r="V117" s="629"/>
      <c r="W117" s="629"/>
      <c r="X117" s="629"/>
      <c r="Y117" s="629"/>
      <c r="Z117" s="629"/>
      <c r="AA117" s="629"/>
      <c r="AB117" s="629"/>
      <c r="AC117" s="629"/>
      <c r="AD117" s="629"/>
    </row>
    <row r="118" spans="1:30" ht="12" customHeight="1" x14ac:dyDescent="0.3">
      <c r="A118" s="31" t="s">
        <v>420</v>
      </c>
      <c r="B118" s="140" t="s">
        <v>267</v>
      </c>
      <c r="C118" s="6" t="s">
        <v>443</v>
      </c>
      <c r="D118" s="16"/>
      <c r="E118" s="16">
        <v>0</v>
      </c>
      <c r="F118" s="16">
        <f t="shared" si="86"/>
        <v>0</v>
      </c>
      <c r="G118" s="16">
        <v>0</v>
      </c>
      <c r="H118" s="16">
        <v>0</v>
      </c>
      <c r="I118" s="652"/>
      <c r="J118" s="797"/>
      <c r="K118" s="797"/>
      <c r="L118" s="797"/>
      <c r="M118" s="797"/>
      <c r="P118" s="629"/>
      <c r="Q118" s="629">
        <f t="shared" si="116"/>
        <v>0</v>
      </c>
      <c r="R118" s="629">
        <f t="shared" si="116"/>
        <v>0</v>
      </c>
      <c r="S118" s="629"/>
      <c r="T118" s="629"/>
      <c r="U118" s="629"/>
      <c r="V118" s="629"/>
      <c r="W118" s="629"/>
      <c r="X118" s="629"/>
      <c r="Y118" s="629"/>
      <c r="Z118" s="629"/>
      <c r="AA118" s="629"/>
      <c r="AB118" s="629"/>
      <c r="AC118" s="629"/>
      <c r="AD118" s="629"/>
    </row>
    <row r="119" spans="1:30" ht="12" customHeight="1" thickBot="1" x14ac:dyDescent="0.35">
      <c r="A119" s="31" t="s">
        <v>445</v>
      </c>
      <c r="B119" s="146" t="s">
        <v>268</v>
      </c>
      <c r="C119" s="17" t="s">
        <v>444</v>
      </c>
      <c r="D119" s="16"/>
      <c r="E119" s="16">
        <v>0</v>
      </c>
      <c r="F119" s="16">
        <f t="shared" si="86"/>
        <v>0</v>
      </c>
      <c r="G119" s="16">
        <v>0</v>
      </c>
      <c r="H119" s="16">
        <v>0</v>
      </c>
      <c r="I119" s="652"/>
      <c r="J119" s="797"/>
      <c r="K119" s="797"/>
      <c r="L119" s="797"/>
      <c r="M119" s="797"/>
      <c r="P119" s="629"/>
      <c r="Q119" s="629">
        <f t="shared" si="116"/>
        <v>0</v>
      </c>
      <c r="R119" s="629">
        <f t="shared" si="116"/>
        <v>0</v>
      </c>
      <c r="S119" s="629"/>
      <c r="T119" s="629"/>
      <c r="U119" s="629"/>
      <c r="V119" s="629"/>
      <c r="W119" s="629"/>
      <c r="X119" s="629"/>
      <c r="Y119" s="629"/>
      <c r="Z119" s="629"/>
      <c r="AA119" s="629"/>
      <c r="AB119" s="629"/>
      <c r="AC119" s="629"/>
      <c r="AD119" s="629"/>
    </row>
    <row r="120" spans="1:30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0</v>
      </c>
      <c r="E120" s="18">
        <v>0</v>
      </c>
      <c r="F120" s="18">
        <f t="shared" si="86"/>
        <v>0</v>
      </c>
      <c r="G120" s="18">
        <v>0</v>
      </c>
      <c r="H120" s="18">
        <v>0</v>
      </c>
      <c r="I120" s="642"/>
      <c r="J120" s="798"/>
      <c r="K120" s="798"/>
      <c r="L120" s="798"/>
      <c r="M120" s="798"/>
      <c r="P120" s="617">
        <f t="shared" ref="P120:AD120" si="117">SUM(P121:P125)</f>
        <v>0</v>
      </c>
      <c r="Q120" s="617">
        <f t="shared" si="117"/>
        <v>0</v>
      </c>
      <c r="R120" s="617">
        <f t="shared" si="117"/>
        <v>0</v>
      </c>
      <c r="S120" s="617">
        <f t="shared" si="117"/>
        <v>0</v>
      </c>
      <c r="T120" s="617">
        <f t="shared" si="117"/>
        <v>0</v>
      </c>
      <c r="U120" s="617">
        <f t="shared" si="117"/>
        <v>0</v>
      </c>
      <c r="V120" s="617">
        <f t="shared" si="117"/>
        <v>0</v>
      </c>
      <c r="W120" s="617">
        <f t="shared" si="117"/>
        <v>0</v>
      </c>
      <c r="X120" s="617">
        <f t="shared" si="117"/>
        <v>0</v>
      </c>
      <c r="Y120" s="617">
        <f t="shared" si="117"/>
        <v>0</v>
      </c>
      <c r="Z120" s="617">
        <f t="shared" si="117"/>
        <v>0</v>
      </c>
      <c r="AA120" s="617">
        <f t="shared" si="117"/>
        <v>0</v>
      </c>
      <c r="AB120" s="617">
        <f t="shared" si="117"/>
        <v>0</v>
      </c>
      <c r="AC120" s="617">
        <f t="shared" si="117"/>
        <v>0</v>
      </c>
      <c r="AD120" s="617">
        <f t="shared" si="117"/>
        <v>0</v>
      </c>
    </row>
    <row r="121" spans="1:30" ht="12" customHeight="1" x14ac:dyDescent="0.3">
      <c r="A121" s="31" t="s">
        <v>78</v>
      </c>
      <c r="B121" s="140" t="s">
        <v>269</v>
      </c>
      <c r="C121" s="6" t="s">
        <v>147</v>
      </c>
      <c r="D121" s="16"/>
      <c r="E121" s="16">
        <v>0</v>
      </c>
      <c r="F121" s="16">
        <f t="shared" si="86"/>
        <v>0</v>
      </c>
      <c r="G121" s="16">
        <v>0</v>
      </c>
      <c r="H121" s="16">
        <v>0</v>
      </c>
      <c r="I121" s="652"/>
      <c r="J121" s="797"/>
      <c r="K121" s="797"/>
      <c r="L121" s="797"/>
      <c r="M121" s="797"/>
      <c r="P121" s="629"/>
      <c r="Q121" s="629">
        <f t="shared" ref="Q121:R125" si="118">SUM(T121,W121,Z121,AC121)</f>
        <v>0</v>
      </c>
      <c r="R121" s="629">
        <f t="shared" si="118"/>
        <v>0</v>
      </c>
      <c r="S121" s="629"/>
      <c r="T121" s="629"/>
      <c r="U121" s="629"/>
      <c r="V121" s="629"/>
      <c r="W121" s="629"/>
      <c r="X121" s="629"/>
      <c r="Y121" s="629"/>
      <c r="Z121" s="629"/>
      <c r="AA121" s="629"/>
      <c r="AB121" s="629"/>
      <c r="AC121" s="629"/>
      <c r="AD121" s="629"/>
    </row>
    <row r="122" spans="1:30" ht="12" customHeight="1" x14ac:dyDescent="0.3">
      <c r="A122" s="31" t="s">
        <v>79</v>
      </c>
      <c r="B122" s="140" t="s">
        <v>270</v>
      </c>
      <c r="C122" s="6" t="s">
        <v>148</v>
      </c>
      <c r="D122" s="16"/>
      <c r="E122" s="16">
        <v>0</v>
      </c>
      <c r="F122" s="16">
        <f t="shared" si="86"/>
        <v>0</v>
      </c>
      <c r="G122" s="16">
        <v>0</v>
      </c>
      <c r="H122" s="16">
        <v>0</v>
      </c>
      <c r="I122" s="652"/>
      <c r="J122" s="797"/>
      <c r="K122" s="797"/>
      <c r="L122" s="797"/>
      <c r="M122" s="797"/>
      <c r="P122" s="629"/>
      <c r="Q122" s="629">
        <f t="shared" si="118"/>
        <v>0</v>
      </c>
      <c r="R122" s="629">
        <f t="shared" si="118"/>
        <v>0</v>
      </c>
      <c r="S122" s="629"/>
      <c r="T122" s="629"/>
      <c r="U122" s="629"/>
      <c r="V122" s="629"/>
      <c r="W122" s="629"/>
      <c r="X122" s="629"/>
      <c r="Y122" s="629"/>
      <c r="Z122" s="629"/>
      <c r="AA122" s="629"/>
      <c r="AB122" s="629"/>
      <c r="AC122" s="629"/>
      <c r="AD122" s="629"/>
    </row>
    <row r="123" spans="1:30" ht="12" customHeight="1" x14ac:dyDescent="0.3">
      <c r="A123" s="31" t="s">
        <v>80</v>
      </c>
      <c r="B123" s="140" t="s">
        <v>271</v>
      </c>
      <c r="C123" s="6" t="s">
        <v>446</v>
      </c>
      <c r="D123" s="16"/>
      <c r="E123" s="16">
        <v>0</v>
      </c>
      <c r="F123" s="16">
        <f t="shared" si="86"/>
        <v>0</v>
      </c>
      <c r="G123" s="16">
        <v>0</v>
      </c>
      <c r="H123" s="16">
        <v>0</v>
      </c>
      <c r="I123" s="652"/>
      <c r="J123" s="797"/>
      <c r="K123" s="797"/>
      <c r="L123" s="797"/>
      <c r="M123" s="797"/>
      <c r="P123" s="629"/>
      <c r="Q123" s="629">
        <f t="shared" si="118"/>
        <v>0</v>
      </c>
      <c r="R123" s="629">
        <f t="shared" si="118"/>
        <v>0</v>
      </c>
      <c r="S123" s="629"/>
      <c r="T123" s="629"/>
      <c r="U123" s="629"/>
      <c r="V123" s="629"/>
      <c r="W123" s="629"/>
      <c r="X123" s="629"/>
      <c r="Y123" s="629"/>
      <c r="Z123" s="629"/>
      <c r="AA123" s="629"/>
      <c r="AB123" s="629"/>
      <c r="AC123" s="629"/>
      <c r="AD123" s="629"/>
    </row>
    <row r="124" spans="1:30" ht="12" customHeight="1" x14ac:dyDescent="0.3">
      <c r="A124" s="31" t="s">
        <v>81</v>
      </c>
      <c r="B124" s="140" t="s">
        <v>272</v>
      </c>
      <c r="C124" s="6" t="s">
        <v>226</v>
      </c>
      <c r="D124" s="16"/>
      <c r="E124" s="16">
        <v>0</v>
      </c>
      <c r="F124" s="16">
        <f t="shared" si="86"/>
        <v>0</v>
      </c>
      <c r="G124" s="16">
        <v>0</v>
      </c>
      <c r="H124" s="16">
        <v>0</v>
      </c>
      <c r="I124" s="652"/>
      <c r="J124" s="797"/>
      <c r="K124" s="797"/>
      <c r="L124" s="797"/>
      <c r="M124" s="797"/>
      <c r="P124" s="629"/>
      <c r="Q124" s="629">
        <f t="shared" si="118"/>
        <v>0</v>
      </c>
      <c r="R124" s="629">
        <f t="shared" si="118"/>
        <v>0</v>
      </c>
      <c r="S124" s="629"/>
      <c r="T124" s="629"/>
      <c r="U124" s="629"/>
      <c r="V124" s="629"/>
      <c r="W124" s="629"/>
      <c r="X124" s="629"/>
      <c r="Y124" s="629"/>
      <c r="Z124" s="629"/>
      <c r="AA124" s="629"/>
      <c r="AB124" s="629"/>
      <c r="AC124" s="629"/>
      <c r="AD124" s="629"/>
    </row>
    <row r="125" spans="1:30" ht="12" customHeight="1" thickBot="1" x14ac:dyDescent="0.35">
      <c r="A125" s="64"/>
      <c r="B125" s="146" t="s">
        <v>462</v>
      </c>
      <c r="C125" s="17" t="s">
        <v>461</v>
      </c>
      <c r="D125" s="150"/>
      <c r="E125" s="150">
        <v>0</v>
      </c>
      <c r="F125" s="150">
        <f t="shared" si="86"/>
        <v>0</v>
      </c>
      <c r="G125" s="150">
        <v>0</v>
      </c>
      <c r="H125" s="150">
        <v>0</v>
      </c>
      <c r="I125" s="653"/>
      <c r="J125" s="797"/>
      <c r="K125" s="797"/>
      <c r="L125" s="797"/>
      <c r="M125" s="797"/>
      <c r="P125" s="630"/>
      <c r="Q125" s="630">
        <f t="shared" si="118"/>
        <v>0</v>
      </c>
      <c r="R125" s="630">
        <f t="shared" si="118"/>
        <v>0</v>
      </c>
      <c r="S125" s="630"/>
      <c r="T125" s="630"/>
      <c r="U125" s="630"/>
      <c r="V125" s="630"/>
      <c r="W125" s="630"/>
      <c r="X125" s="630"/>
      <c r="Y125" s="630"/>
      <c r="Z125" s="630"/>
      <c r="AA125" s="630"/>
      <c r="AB125" s="630"/>
      <c r="AC125" s="630"/>
      <c r="AD125" s="630"/>
    </row>
    <row r="126" spans="1:30" ht="12" customHeight="1" thickBot="1" x14ac:dyDescent="0.35">
      <c r="A126" s="28" t="s">
        <v>82</v>
      </c>
      <c r="B126" s="139" t="s">
        <v>273</v>
      </c>
      <c r="C126" s="8" t="s">
        <v>149</v>
      </c>
      <c r="D126" s="69">
        <f>+D127+D128+D130+D131</f>
        <v>0</v>
      </c>
      <c r="E126" s="69">
        <v>0</v>
      </c>
      <c r="F126" s="69">
        <f t="shared" si="86"/>
        <v>0</v>
      </c>
      <c r="G126" s="69">
        <v>0</v>
      </c>
      <c r="H126" s="69">
        <v>0</v>
      </c>
      <c r="I126" s="654"/>
      <c r="J126" s="802"/>
      <c r="K126" s="802"/>
      <c r="L126" s="802"/>
      <c r="M126" s="802"/>
      <c r="P126" s="631">
        <f t="shared" ref="P126:AD126" si="119">+P127+P128+P130+P131</f>
        <v>0</v>
      </c>
      <c r="Q126" s="631">
        <f t="shared" si="119"/>
        <v>0</v>
      </c>
      <c r="R126" s="631">
        <f t="shared" si="119"/>
        <v>0</v>
      </c>
      <c r="S126" s="631">
        <f t="shared" si="119"/>
        <v>0</v>
      </c>
      <c r="T126" s="631">
        <f t="shared" si="119"/>
        <v>0</v>
      </c>
      <c r="U126" s="631">
        <f t="shared" si="119"/>
        <v>0</v>
      </c>
      <c r="V126" s="631">
        <f t="shared" si="119"/>
        <v>0</v>
      </c>
      <c r="W126" s="631">
        <f t="shared" si="119"/>
        <v>0</v>
      </c>
      <c r="X126" s="631">
        <f t="shared" si="119"/>
        <v>0</v>
      </c>
      <c r="Y126" s="631">
        <f t="shared" si="119"/>
        <v>0</v>
      </c>
      <c r="Z126" s="631">
        <f t="shared" si="119"/>
        <v>0</v>
      </c>
      <c r="AA126" s="631">
        <f t="shared" si="119"/>
        <v>0</v>
      </c>
      <c r="AB126" s="631">
        <f t="shared" si="119"/>
        <v>0</v>
      </c>
      <c r="AC126" s="631">
        <f t="shared" si="119"/>
        <v>0</v>
      </c>
      <c r="AD126" s="631">
        <f t="shared" si="119"/>
        <v>0</v>
      </c>
    </row>
    <row r="127" spans="1:30" ht="12" customHeight="1" x14ac:dyDescent="0.3">
      <c r="A127" s="31" t="s">
        <v>402</v>
      </c>
      <c r="B127" s="140" t="s">
        <v>274</v>
      </c>
      <c r="C127" s="6" t="s">
        <v>447</v>
      </c>
      <c r="D127" s="16"/>
      <c r="E127" s="16">
        <v>0</v>
      </c>
      <c r="F127" s="16">
        <f t="shared" si="86"/>
        <v>0</v>
      </c>
      <c r="G127" s="16">
        <v>0</v>
      </c>
      <c r="H127" s="16">
        <v>0</v>
      </c>
      <c r="I127" s="652"/>
      <c r="J127" s="797"/>
      <c r="K127" s="797"/>
      <c r="L127" s="797"/>
      <c r="M127" s="797"/>
      <c r="P127" s="629"/>
      <c r="Q127" s="629">
        <f t="shared" ref="Q127:R131" si="120">SUM(T127,W127,Z127,AC127)</f>
        <v>0</v>
      </c>
      <c r="R127" s="629">
        <f t="shared" si="120"/>
        <v>0</v>
      </c>
      <c r="S127" s="629"/>
      <c r="T127" s="629"/>
      <c r="U127" s="629"/>
      <c r="V127" s="629"/>
      <c r="W127" s="629"/>
      <c r="X127" s="629"/>
      <c r="Y127" s="629"/>
      <c r="Z127" s="629"/>
      <c r="AA127" s="629"/>
      <c r="AB127" s="629"/>
      <c r="AC127" s="629"/>
      <c r="AD127" s="629"/>
    </row>
    <row r="128" spans="1:30" ht="12" customHeight="1" x14ac:dyDescent="0.3">
      <c r="A128" s="31" t="s">
        <v>403</v>
      </c>
      <c r="B128" s="140" t="s">
        <v>275</v>
      </c>
      <c r="C128" s="6" t="s">
        <v>448</v>
      </c>
      <c r="D128" s="16"/>
      <c r="E128" s="16">
        <v>0</v>
      </c>
      <c r="F128" s="16">
        <f t="shared" si="86"/>
        <v>0</v>
      </c>
      <c r="G128" s="16">
        <v>0</v>
      </c>
      <c r="H128" s="16">
        <v>0</v>
      </c>
      <c r="I128" s="652"/>
      <c r="J128" s="797"/>
      <c r="K128" s="797"/>
      <c r="L128" s="797"/>
      <c r="M128" s="797"/>
      <c r="P128" s="629"/>
      <c r="Q128" s="629">
        <f t="shared" si="120"/>
        <v>0</v>
      </c>
      <c r="R128" s="629">
        <f t="shared" si="120"/>
        <v>0</v>
      </c>
      <c r="S128" s="629"/>
      <c r="T128" s="629"/>
      <c r="U128" s="629"/>
      <c r="V128" s="629"/>
      <c r="W128" s="629"/>
      <c r="X128" s="629"/>
      <c r="Y128" s="629"/>
      <c r="Z128" s="629"/>
      <c r="AA128" s="629"/>
      <c r="AB128" s="629"/>
      <c r="AC128" s="629"/>
      <c r="AD128" s="629"/>
    </row>
    <row r="129" spans="1:30" ht="12" customHeight="1" x14ac:dyDescent="0.3">
      <c r="A129" s="31" t="s">
        <v>404</v>
      </c>
      <c r="B129" s="140" t="s">
        <v>276</v>
      </c>
      <c r="C129" s="6" t="s">
        <v>449</v>
      </c>
      <c r="D129" s="16"/>
      <c r="E129" s="16">
        <v>0</v>
      </c>
      <c r="F129" s="16">
        <f t="shared" si="86"/>
        <v>0</v>
      </c>
      <c r="G129" s="16">
        <v>0</v>
      </c>
      <c r="H129" s="16">
        <v>0</v>
      </c>
      <c r="I129" s="652"/>
      <c r="J129" s="797"/>
      <c r="K129" s="797"/>
      <c r="L129" s="797"/>
      <c r="M129" s="797"/>
      <c r="P129" s="629"/>
      <c r="Q129" s="629">
        <f t="shared" si="120"/>
        <v>0</v>
      </c>
      <c r="R129" s="629">
        <f t="shared" si="120"/>
        <v>0</v>
      </c>
      <c r="S129" s="629"/>
      <c r="T129" s="629"/>
      <c r="U129" s="629"/>
      <c r="V129" s="629"/>
      <c r="W129" s="629"/>
      <c r="X129" s="629"/>
      <c r="Y129" s="629"/>
      <c r="Z129" s="629"/>
      <c r="AA129" s="629"/>
      <c r="AB129" s="629"/>
      <c r="AC129" s="629"/>
      <c r="AD129" s="629"/>
    </row>
    <row r="130" spans="1:30" ht="12" customHeight="1" x14ac:dyDescent="0.3">
      <c r="A130" s="31" t="s">
        <v>405</v>
      </c>
      <c r="B130" s="140" t="s">
        <v>277</v>
      </c>
      <c r="C130" s="6" t="s">
        <v>450</v>
      </c>
      <c r="D130" s="16"/>
      <c r="E130" s="16">
        <v>0</v>
      </c>
      <c r="F130" s="16">
        <f t="shared" si="86"/>
        <v>0</v>
      </c>
      <c r="G130" s="16">
        <v>0</v>
      </c>
      <c r="H130" s="16">
        <v>0</v>
      </c>
      <c r="I130" s="652"/>
      <c r="J130" s="797"/>
      <c r="K130" s="797"/>
      <c r="L130" s="797"/>
      <c r="M130" s="797"/>
      <c r="P130" s="629"/>
      <c r="Q130" s="629">
        <f t="shared" si="120"/>
        <v>0</v>
      </c>
      <c r="R130" s="629">
        <f t="shared" si="120"/>
        <v>0</v>
      </c>
      <c r="S130" s="629"/>
      <c r="T130" s="629"/>
      <c r="U130" s="629"/>
      <c r="V130" s="629"/>
      <c r="W130" s="629"/>
      <c r="X130" s="629"/>
      <c r="Y130" s="629"/>
      <c r="Z130" s="629"/>
      <c r="AA130" s="629"/>
      <c r="AB130" s="629"/>
      <c r="AC130" s="629"/>
      <c r="AD130" s="629"/>
    </row>
    <row r="131" spans="1:30" ht="12" customHeight="1" thickBot="1" x14ac:dyDescent="0.35">
      <c r="A131" s="64" t="s">
        <v>406</v>
      </c>
      <c r="B131" s="140" t="s">
        <v>463</v>
      </c>
      <c r="C131" s="17" t="s">
        <v>451</v>
      </c>
      <c r="D131" s="68"/>
      <c r="E131" s="68">
        <v>0</v>
      </c>
      <c r="F131" s="68">
        <f t="shared" si="86"/>
        <v>0</v>
      </c>
      <c r="G131" s="68">
        <v>0</v>
      </c>
      <c r="H131" s="68">
        <v>0</v>
      </c>
      <c r="I131" s="655"/>
      <c r="J131" s="797"/>
      <c r="K131" s="797"/>
      <c r="L131" s="797"/>
      <c r="M131" s="797"/>
      <c r="P131" s="632"/>
      <c r="Q131" s="632">
        <f t="shared" si="120"/>
        <v>0</v>
      </c>
      <c r="R131" s="632">
        <f t="shared" si="120"/>
        <v>0</v>
      </c>
      <c r="S131" s="632"/>
      <c r="T131" s="632"/>
      <c r="U131" s="632"/>
      <c r="V131" s="632"/>
      <c r="W131" s="632"/>
      <c r="X131" s="632"/>
      <c r="Y131" s="632"/>
      <c r="Z131" s="632"/>
      <c r="AA131" s="632"/>
      <c r="AB131" s="632"/>
      <c r="AC131" s="632"/>
      <c r="AD131" s="632"/>
    </row>
    <row r="132" spans="1:30" ht="12" customHeight="1" thickBot="1" x14ac:dyDescent="0.35">
      <c r="A132" s="169" t="s">
        <v>424</v>
      </c>
      <c r="B132" s="170" t="s">
        <v>457</v>
      </c>
      <c r="C132" s="8" t="s">
        <v>452</v>
      </c>
      <c r="D132" s="165"/>
      <c r="E132" s="165">
        <v>0</v>
      </c>
      <c r="F132" s="165">
        <f t="shared" si="86"/>
        <v>0</v>
      </c>
      <c r="G132" s="165">
        <v>0</v>
      </c>
      <c r="H132" s="165"/>
      <c r="I132" s="656"/>
      <c r="J132" s="803"/>
      <c r="K132" s="803"/>
      <c r="L132" s="803"/>
      <c r="M132" s="803"/>
      <c r="P132" s="633"/>
      <c r="Q132" s="633"/>
      <c r="R132" s="633"/>
      <c r="S132" s="633"/>
      <c r="T132" s="633"/>
      <c r="U132" s="633"/>
      <c r="V132" s="633"/>
      <c r="W132" s="633"/>
      <c r="X132" s="633"/>
      <c r="Y132" s="633"/>
      <c r="Z132" s="633"/>
      <c r="AA132" s="633"/>
      <c r="AB132" s="633"/>
      <c r="AC132" s="633"/>
      <c r="AD132" s="633"/>
    </row>
    <row r="133" spans="1:30" ht="12" customHeight="1" thickBot="1" x14ac:dyDescent="0.35">
      <c r="A133" s="169" t="s">
        <v>425</v>
      </c>
      <c r="B133" s="170" t="s">
        <v>458</v>
      </c>
      <c r="C133" s="8" t="s">
        <v>453</v>
      </c>
      <c r="D133" s="165"/>
      <c r="E133" s="165">
        <v>0</v>
      </c>
      <c r="F133" s="165">
        <f t="shared" si="86"/>
        <v>0</v>
      </c>
      <c r="G133" s="165">
        <v>0</v>
      </c>
      <c r="H133" s="165"/>
      <c r="I133" s="656"/>
      <c r="J133" s="803"/>
      <c r="K133" s="803"/>
      <c r="L133" s="803"/>
      <c r="M133" s="803"/>
      <c r="P133" s="633"/>
      <c r="Q133" s="633"/>
      <c r="R133" s="633"/>
      <c r="S133" s="633"/>
      <c r="T133" s="633"/>
      <c r="U133" s="633"/>
      <c r="V133" s="633"/>
      <c r="W133" s="633"/>
      <c r="X133" s="633"/>
      <c r="Y133" s="633"/>
      <c r="Z133" s="633"/>
      <c r="AA133" s="633"/>
      <c r="AB133" s="633"/>
      <c r="AC133" s="633"/>
      <c r="AD133" s="633"/>
    </row>
    <row r="134" spans="1:30" ht="15" customHeight="1" thickBot="1" x14ac:dyDescent="0.35">
      <c r="A134" s="28" t="s">
        <v>168</v>
      </c>
      <c r="B134" s="139" t="s">
        <v>459</v>
      </c>
      <c r="C134" s="8" t="s">
        <v>455</v>
      </c>
      <c r="D134" s="70">
        <f>+D109+D113+D120+D126</f>
        <v>0</v>
      </c>
      <c r="E134" s="70">
        <f t="shared" ref="E134:G134" si="121">+E109+E113+E120+E126</f>
        <v>0</v>
      </c>
      <c r="F134" s="70">
        <f t="shared" si="121"/>
        <v>0</v>
      </c>
      <c r="G134" s="70">
        <f t="shared" si="121"/>
        <v>0</v>
      </c>
      <c r="H134" s="70"/>
      <c r="I134" s="657"/>
      <c r="J134" s="804"/>
      <c r="K134" s="804"/>
      <c r="L134" s="804"/>
      <c r="M134" s="804"/>
      <c r="N134" s="71"/>
      <c r="O134" s="71"/>
      <c r="P134" s="634">
        <f t="shared" ref="P134:AD134" si="122">+P109+P113+P120+P126</f>
        <v>0</v>
      </c>
      <c r="Q134" s="617">
        <f t="shared" si="122"/>
        <v>0</v>
      </c>
      <c r="R134" s="617">
        <f t="shared" si="122"/>
        <v>0</v>
      </c>
      <c r="S134" s="634">
        <f t="shared" si="122"/>
        <v>0</v>
      </c>
      <c r="T134" s="617">
        <f t="shared" si="122"/>
        <v>0</v>
      </c>
      <c r="U134" s="617">
        <f t="shared" si="122"/>
        <v>0</v>
      </c>
      <c r="V134" s="634">
        <f t="shared" si="122"/>
        <v>0</v>
      </c>
      <c r="W134" s="617">
        <f t="shared" si="122"/>
        <v>0</v>
      </c>
      <c r="X134" s="617">
        <f t="shared" si="122"/>
        <v>0</v>
      </c>
      <c r="Y134" s="634">
        <f t="shared" si="122"/>
        <v>0</v>
      </c>
      <c r="Z134" s="617">
        <f t="shared" si="122"/>
        <v>0</v>
      </c>
      <c r="AA134" s="617">
        <f t="shared" si="122"/>
        <v>0</v>
      </c>
      <c r="AB134" s="634">
        <f t="shared" si="122"/>
        <v>0</v>
      </c>
      <c r="AC134" s="617">
        <f t="shared" si="122"/>
        <v>0</v>
      </c>
      <c r="AD134" s="617">
        <f t="shared" si="122"/>
        <v>0</v>
      </c>
    </row>
    <row r="135" spans="1:30" s="30" customFormat="1" ht="13.2" customHeight="1" thickBot="1" x14ac:dyDescent="0.3">
      <c r="A135" s="72" t="s">
        <v>169</v>
      </c>
      <c r="B135" s="147"/>
      <c r="C135" s="73" t="s">
        <v>454</v>
      </c>
      <c r="D135" s="70">
        <f>+D108+D134</f>
        <v>14706000</v>
      </c>
      <c r="E135" s="70">
        <f t="shared" ref="E135:G135" si="123">+E108+E134</f>
        <v>0</v>
      </c>
      <c r="F135" s="70">
        <f t="shared" si="123"/>
        <v>17457997</v>
      </c>
      <c r="G135" s="70">
        <f t="shared" si="123"/>
        <v>17457997</v>
      </c>
      <c r="H135" s="70">
        <v>15769308</v>
      </c>
      <c r="I135" s="657">
        <f t="shared" si="80"/>
        <v>90.327132030094859</v>
      </c>
      <c r="J135" s="804"/>
      <c r="K135" s="804"/>
      <c r="L135" s="804"/>
      <c r="M135" s="804"/>
      <c r="P135" s="634">
        <f t="shared" ref="P135:AD135" si="124">+P108+P134</f>
        <v>0</v>
      </c>
      <c r="Q135" s="617">
        <f t="shared" si="124"/>
        <v>0</v>
      </c>
      <c r="R135" s="617">
        <f t="shared" si="124"/>
        <v>0</v>
      </c>
      <c r="S135" s="634">
        <f t="shared" si="124"/>
        <v>0</v>
      </c>
      <c r="T135" s="617">
        <f t="shared" si="124"/>
        <v>0</v>
      </c>
      <c r="U135" s="617">
        <f t="shared" si="124"/>
        <v>0</v>
      </c>
      <c r="V135" s="634">
        <f t="shared" si="124"/>
        <v>0</v>
      </c>
      <c r="W135" s="617">
        <f t="shared" si="124"/>
        <v>0</v>
      </c>
      <c r="X135" s="617">
        <f t="shared" si="124"/>
        <v>0</v>
      </c>
      <c r="Y135" s="634">
        <f t="shared" si="124"/>
        <v>0</v>
      </c>
      <c r="Z135" s="617">
        <f t="shared" si="124"/>
        <v>0</v>
      </c>
      <c r="AA135" s="617">
        <f t="shared" si="124"/>
        <v>0</v>
      </c>
      <c r="AB135" s="634">
        <f t="shared" si="124"/>
        <v>0</v>
      </c>
      <c r="AC135" s="617">
        <f t="shared" si="124"/>
        <v>0</v>
      </c>
      <c r="AD135" s="617">
        <f t="shared" si="124"/>
        <v>0</v>
      </c>
    </row>
    <row r="136" spans="1:30" ht="7.5" customHeight="1" x14ac:dyDescent="0.3"/>
    <row r="137" spans="1:30" x14ac:dyDescent="0.3">
      <c r="A137" s="810" t="s">
        <v>152</v>
      </c>
      <c r="B137" s="810"/>
      <c r="C137" s="810"/>
      <c r="D137" s="810"/>
      <c r="E137" s="190"/>
      <c r="F137" s="190"/>
      <c r="G137" s="19"/>
      <c r="H137" s="19"/>
      <c r="I137" s="19"/>
      <c r="J137" s="19"/>
      <c r="K137" s="19"/>
      <c r="L137" s="19"/>
      <c r="M137" s="19"/>
      <c r="P137" s="610"/>
      <c r="Q137" s="610"/>
      <c r="R137" s="610"/>
      <c r="S137" s="610"/>
      <c r="T137" s="610"/>
      <c r="U137" s="610"/>
      <c r="V137" s="610"/>
      <c r="W137" s="610"/>
      <c r="X137" s="610"/>
      <c r="Y137" s="610"/>
      <c r="Z137" s="610"/>
      <c r="AA137" s="610"/>
      <c r="AB137" s="610"/>
      <c r="AC137" s="610"/>
      <c r="AD137" s="610"/>
    </row>
    <row r="138" spans="1:30" ht="15" customHeight="1" thickBot="1" x14ac:dyDescent="0.35">
      <c r="A138" s="808" t="s">
        <v>153</v>
      </c>
      <c r="B138" s="808"/>
      <c r="C138" s="808"/>
      <c r="D138" s="20"/>
      <c r="E138" s="20" t="s">
        <v>460</v>
      </c>
      <c r="F138" s="20"/>
      <c r="G138" s="20"/>
      <c r="H138" s="20"/>
      <c r="I138" s="20"/>
      <c r="J138" s="793"/>
      <c r="K138" s="793"/>
      <c r="L138" s="793"/>
      <c r="M138" s="793"/>
      <c r="P138" s="611" t="s">
        <v>460</v>
      </c>
      <c r="Q138" s="611"/>
      <c r="R138" s="611"/>
      <c r="S138" s="611" t="s">
        <v>460</v>
      </c>
      <c r="T138" s="611"/>
      <c r="U138" s="611"/>
      <c r="V138" s="611" t="s">
        <v>460</v>
      </c>
      <c r="W138" s="611"/>
      <c r="X138" s="611"/>
      <c r="Y138" s="611" t="s">
        <v>460</v>
      </c>
      <c r="Z138" s="611"/>
      <c r="AA138" s="611"/>
      <c r="AB138" s="611" t="s">
        <v>460</v>
      </c>
      <c r="AC138" s="611"/>
      <c r="AD138" s="611"/>
    </row>
    <row r="139" spans="1:30" ht="13.5" customHeight="1" thickBot="1" x14ac:dyDescent="0.35">
      <c r="A139" s="28">
        <v>1</v>
      </c>
      <c r="B139" s="139"/>
      <c r="C139" s="65" t="s">
        <v>154</v>
      </c>
      <c r="D139" s="15">
        <f>+D61-D108</f>
        <v>-14309000</v>
      </c>
      <c r="E139" s="15">
        <f t="shared" ref="E139:I139" si="125">+E61-E108</f>
        <v>0</v>
      </c>
      <c r="F139" s="15">
        <f t="shared" si="125"/>
        <v>-17060997</v>
      </c>
      <c r="G139" s="15">
        <f t="shared" si="125"/>
        <v>-17060997</v>
      </c>
      <c r="H139" s="15">
        <f t="shared" si="125"/>
        <v>-15464169</v>
      </c>
      <c r="I139" s="15">
        <f t="shared" si="125"/>
        <v>-90.327132030094859</v>
      </c>
      <c r="J139" s="805"/>
      <c r="K139" s="805"/>
      <c r="L139" s="805"/>
      <c r="M139" s="805"/>
      <c r="P139" s="614">
        <f t="shared" ref="P139:AD139" si="126">+P61-P108</f>
        <v>0</v>
      </c>
      <c r="Q139" s="614">
        <f t="shared" si="126"/>
        <v>0</v>
      </c>
      <c r="R139" s="614">
        <f t="shared" si="126"/>
        <v>0</v>
      </c>
      <c r="S139" s="614">
        <f t="shared" si="126"/>
        <v>0</v>
      </c>
      <c r="T139" s="614">
        <f t="shared" si="126"/>
        <v>0</v>
      </c>
      <c r="U139" s="614">
        <f t="shared" si="126"/>
        <v>0</v>
      </c>
      <c r="V139" s="614">
        <f t="shared" si="126"/>
        <v>0</v>
      </c>
      <c r="W139" s="614">
        <f t="shared" si="126"/>
        <v>0</v>
      </c>
      <c r="X139" s="614">
        <f t="shared" si="126"/>
        <v>0</v>
      </c>
      <c r="Y139" s="614">
        <f t="shared" si="126"/>
        <v>0</v>
      </c>
      <c r="Z139" s="614">
        <f t="shared" si="126"/>
        <v>0</v>
      </c>
      <c r="AA139" s="614">
        <f t="shared" si="126"/>
        <v>0</v>
      </c>
      <c r="AB139" s="614">
        <f t="shared" si="126"/>
        <v>0</v>
      </c>
      <c r="AC139" s="614">
        <f t="shared" si="126"/>
        <v>0</v>
      </c>
      <c r="AD139" s="614">
        <f t="shared" si="126"/>
        <v>0</v>
      </c>
    </row>
    <row r="140" spans="1:30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0</v>
      </c>
      <c r="E140" s="15">
        <f t="shared" ref="E140:I140" si="127">+E85-E134</f>
        <v>0</v>
      </c>
      <c r="F140" s="15">
        <f t="shared" si="127"/>
        <v>0</v>
      </c>
      <c r="G140" s="15">
        <f t="shared" si="127"/>
        <v>0</v>
      </c>
      <c r="H140" s="15">
        <f t="shared" si="127"/>
        <v>0</v>
      </c>
      <c r="I140" s="15">
        <f t="shared" si="127"/>
        <v>0</v>
      </c>
      <c r="J140" s="805"/>
      <c r="K140" s="805"/>
      <c r="L140" s="805"/>
      <c r="M140" s="805"/>
      <c r="P140" s="614">
        <f t="shared" ref="P140:AD140" si="128">+P85-P134</f>
        <v>0</v>
      </c>
      <c r="Q140" s="614">
        <f t="shared" si="128"/>
        <v>0</v>
      </c>
      <c r="R140" s="614">
        <f t="shared" si="128"/>
        <v>0</v>
      </c>
      <c r="S140" s="614">
        <f t="shared" si="128"/>
        <v>0</v>
      </c>
      <c r="T140" s="614">
        <f t="shared" si="128"/>
        <v>0</v>
      </c>
      <c r="U140" s="614">
        <f t="shared" si="128"/>
        <v>0</v>
      </c>
      <c r="V140" s="614">
        <f t="shared" si="128"/>
        <v>0</v>
      </c>
      <c r="W140" s="614">
        <f t="shared" si="128"/>
        <v>0</v>
      </c>
      <c r="X140" s="614">
        <f t="shared" si="128"/>
        <v>0</v>
      </c>
      <c r="Y140" s="614">
        <f t="shared" si="128"/>
        <v>0</v>
      </c>
      <c r="Z140" s="614">
        <f t="shared" si="128"/>
        <v>0</v>
      </c>
      <c r="AA140" s="614">
        <f t="shared" si="128"/>
        <v>0</v>
      </c>
      <c r="AB140" s="614">
        <f t="shared" si="128"/>
        <v>0</v>
      </c>
      <c r="AC140" s="614">
        <f t="shared" si="128"/>
        <v>0</v>
      </c>
      <c r="AD140" s="614">
        <f t="shared" si="128"/>
        <v>0</v>
      </c>
    </row>
    <row r="142" spans="1:30" x14ac:dyDescent="0.3">
      <c r="D142" s="340">
        <f>D135-D86</f>
        <v>14309000</v>
      </c>
      <c r="E142" s="340">
        <v>0</v>
      </c>
      <c r="F142" s="340">
        <f t="shared" ref="F142" si="129">F135-F86</f>
        <v>17060997</v>
      </c>
      <c r="G142" s="340">
        <f>G135-G86</f>
        <v>17060997</v>
      </c>
      <c r="H142" s="138"/>
      <c r="I142" s="138"/>
      <c r="J142" s="138"/>
      <c r="K142" s="138"/>
      <c r="L142" s="138"/>
      <c r="M142" s="138"/>
      <c r="P142" s="636">
        <f>P135-P86</f>
        <v>0</v>
      </c>
      <c r="Q142" s="636">
        <f>Q135-Q86</f>
        <v>0</v>
      </c>
      <c r="R142" s="636"/>
      <c r="S142" s="636">
        <f>S135-S86</f>
        <v>0</v>
      </c>
      <c r="T142" s="636">
        <f>T135-T86</f>
        <v>0</v>
      </c>
      <c r="U142" s="636"/>
      <c r="V142" s="636">
        <f>V135-V86</f>
        <v>0</v>
      </c>
      <c r="W142" s="636">
        <f>W135-W86</f>
        <v>0</v>
      </c>
      <c r="X142" s="636"/>
      <c r="Y142" s="636">
        <f>Y135-Y86</f>
        <v>0</v>
      </c>
      <c r="Z142" s="636">
        <f>Z135-Z86</f>
        <v>0</v>
      </c>
      <c r="AA142" s="636"/>
      <c r="AB142" s="636">
        <f>AB135-AB86</f>
        <v>0</v>
      </c>
      <c r="AC142" s="636">
        <f>AC135-AC86</f>
        <v>0</v>
      </c>
      <c r="AD142" s="636"/>
    </row>
    <row r="143" spans="1:30" x14ac:dyDescent="0.3">
      <c r="D143" s="340"/>
      <c r="E143" s="340"/>
      <c r="F143" s="340">
        <f t="shared" ref="F143" si="130">F135-F86</f>
        <v>17060997</v>
      </c>
      <c r="G143" s="340"/>
      <c r="H143" s="138"/>
      <c r="I143" s="138"/>
      <c r="J143" s="138"/>
      <c r="K143" s="138"/>
      <c r="L143" s="138"/>
      <c r="M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tToHeight="2" orientation="portrait" r:id="rId1"/>
  <headerFooter alignWithMargins="0">
    <oddHeader xml:space="preserve">&amp;C&amp;"Times New Roman CE,Félkövér"&amp;12SZAKADÁT KÖZSÉG ÖNKORMÁNYZATA
2019. ÉVI KÖLTSÉGVETÉS ÖNKÉNT VÁLLALT FELADATAINAK ÖSSZEVONT MÉRLEGE&amp;R&amp;"Times New Roman CE,Félkövér dőlt" 1.3. melléklet </oddHeader>
  </headerFooter>
  <rowBreaks count="1" manualBreakCount="1">
    <brk id="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44"/>
  <sheetViews>
    <sheetView topLeftCell="C85" zoomScale="120" zoomScaleNormal="120" zoomScaleSheetLayoutView="130" workbookViewId="0">
      <selection activeCell="E96" sqref="E96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2.44140625" style="74" customWidth="1"/>
    <col min="5" max="5" width="10.44140625" style="74" hidden="1" customWidth="1"/>
    <col min="6" max="6" width="11.88671875" style="74" hidden="1" customWidth="1"/>
    <col min="7" max="7" width="11.33203125" style="74" customWidth="1"/>
    <col min="8" max="9" width="12.33203125" style="74" customWidth="1"/>
    <col min="10" max="16384" width="9.33203125" style="19"/>
  </cols>
  <sheetData>
    <row r="1" spans="1:9" ht="16.2" customHeight="1" x14ac:dyDescent="0.3">
      <c r="A1" s="807" t="s">
        <v>1</v>
      </c>
      <c r="B1" s="807"/>
      <c r="C1" s="807"/>
      <c r="D1" s="807"/>
      <c r="E1" s="189"/>
      <c r="F1" s="189"/>
      <c r="G1" s="19"/>
      <c r="H1" s="19"/>
      <c r="I1" s="19"/>
    </row>
    <row r="2" spans="1:9" ht="16.2" customHeight="1" thickBot="1" x14ac:dyDescent="0.35">
      <c r="A2" s="808" t="s">
        <v>2</v>
      </c>
      <c r="B2" s="808"/>
      <c r="C2" s="808"/>
      <c r="D2" s="20"/>
      <c r="E2" s="20"/>
      <c r="F2" s="20"/>
      <c r="G2" s="20"/>
      <c r="H2" s="20"/>
      <c r="I2" s="20"/>
    </row>
    <row r="3" spans="1:9" ht="46.2" thickBot="1" x14ac:dyDescent="0.35">
      <c r="A3" s="21" t="s">
        <v>3</v>
      </c>
      <c r="B3" s="132" t="s">
        <v>251</v>
      </c>
      <c r="C3" s="22" t="s">
        <v>4</v>
      </c>
      <c r="D3" s="23" t="s">
        <v>1332</v>
      </c>
      <c r="E3" s="188" t="s">
        <v>1604</v>
      </c>
      <c r="F3" s="23" t="s">
        <v>471</v>
      </c>
      <c r="G3" s="23" t="s">
        <v>472</v>
      </c>
      <c r="H3" s="23" t="s">
        <v>1306</v>
      </c>
      <c r="I3" s="23" t="s">
        <v>1317</v>
      </c>
    </row>
    <row r="4" spans="1:9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</row>
    <row r="5" spans="1:9" s="30" customFormat="1" ht="12" customHeight="1" thickBot="1" x14ac:dyDescent="0.3">
      <c r="A5" s="28" t="s">
        <v>5</v>
      </c>
      <c r="B5" s="139" t="s">
        <v>278</v>
      </c>
      <c r="C5" s="29" t="s">
        <v>6</v>
      </c>
      <c r="D5" s="15">
        <f>+D6+D7+D8+D9+D10+D11</f>
        <v>0</v>
      </c>
      <c r="E5" s="15">
        <f t="shared" ref="E5:H5" si="0">+E6+E7+E8+E9+E10+E11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639"/>
    </row>
    <row r="6" spans="1:9" s="30" customFormat="1" ht="12" customHeight="1" x14ac:dyDescent="0.25">
      <c r="A6" s="31" t="s">
        <v>7</v>
      </c>
      <c r="B6" s="140" t="s">
        <v>279</v>
      </c>
      <c r="C6" s="32" t="s">
        <v>8</v>
      </c>
      <c r="D6" s="33"/>
      <c r="E6" s="33">
        <v>0</v>
      </c>
      <c r="F6" s="33">
        <f>G6-E6</f>
        <v>0</v>
      </c>
      <c r="G6" s="33">
        <v>0</v>
      </c>
      <c r="H6" s="33"/>
      <c r="I6" s="640"/>
    </row>
    <row r="7" spans="1:9" s="30" customFormat="1" ht="12" customHeight="1" x14ac:dyDescent="0.25">
      <c r="A7" s="34" t="s">
        <v>9</v>
      </c>
      <c r="B7" s="141" t="s">
        <v>280</v>
      </c>
      <c r="C7" s="35" t="s">
        <v>10</v>
      </c>
      <c r="D7" s="36"/>
      <c r="E7" s="36">
        <v>0</v>
      </c>
      <c r="F7" s="36">
        <f t="shared" ref="F7:F70" si="1">G7-E7</f>
        <v>0</v>
      </c>
      <c r="G7" s="36">
        <v>0</v>
      </c>
      <c r="H7" s="36"/>
      <c r="I7" s="641"/>
    </row>
    <row r="8" spans="1:9" s="30" customFormat="1" ht="12" customHeight="1" x14ac:dyDescent="0.25">
      <c r="A8" s="34" t="s">
        <v>11</v>
      </c>
      <c r="B8" s="141" t="s">
        <v>281</v>
      </c>
      <c r="C8" s="35" t="s">
        <v>375</v>
      </c>
      <c r="D8" s="36"/>
      <c r="E8" s="36">
        <v>0</v>
      </c>
      <c r="F8" s="36">
        <f t="shared" si="1"/>
        <v>0</v>
      </c>
      <c r="G8" s="36">
        <v>0</v>
      </c>
      <c r="H8" s="36"/>
      <c r="I8" s="641"/>
    </row>
    <row r="9" spans="1:9" s="30" customFormat="1" ht="12" customHeight="1" x14ac:dyDescent="0.25">
      <c r="A9" s="34" t="s">
        <v>12</v>
      </c>
      <c r="B9" s="141" t="s">
        <v>282</v>
      </c>
      <c r="C9" s="35" t="s">
        <v>13</v>
      </c>
      <c r="D9" s="36"/>
      <c r="E9" s="36">
        <v>0</v>
      </c>
      <c r="F9" s="36">
        <f t="shared" si="1"/>
        <v>0</v>
      </c>
      <c r="G9" s="36">
        <v>0</v>
      </c>
      <c r="H9" s="36"/>
      <c r="I9" s="641"/>
    </row>
    <row r="10" spans="1:9" s="30" customFormat="1" ht="12" customHeight="1" x14ac:dyDescent="0.25">
      <c r="A10" s="34" t="s">
        <v>14</v>
      </c>
      <c r="B10" s="141" t="s">
        <v>283</v>
      </c>
      <c r="C10" s="35" t="s">
        <v>376</v>
      </c>
      <c r="D10" s="36"/>
      <c r="E10" s="36"/>
      <c r="F10" s="36">
        <f t="shared" si="1"/>
        <v>0</v>
      </c>
      <c r="G10" s="36"/>
      <c r="H10" s="36"/>
      <c r="I10" s="641"/>
    </row>
    <row r="11" spans="1:9" s="30" customFormat="1" ht="12" customHeight="1" thickBot="1" x14ac:dyDescent="0.3">
      <c r="A11" s="37" t="s">
        <v>15</v>
      </c>
      <c r="B11" s="142" t="s">
        <v>284</v>
      </c>
      <c r="C11" s="38" t="s">
        <v>377</v>
      </c>
      <c r="D11" s="36"/>
      <c r="E11" s="36">
        <v>0</v>
      </c>
      <c r="F11" s="36">
        <f t="shared" si="1"/>
        <v>0</v>
      </c>
      <c r="G11" s="36">
        <v>0</v>
      </c>
      <c r="H11" s="36"/>
      <c r="I11" s="641"/>
    </row>
    <row r="12" spans="1:9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0</v>
      </c>
      <c r="E12" s="15">
        <f t="shared" ref="E12:H12" si="2">+E13+E14+E15+E16+E17</f>
        <v>0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639"/>
    </row>
    <row r="13" spans="1:9" s="30" customFormat="1" ht="12" customHeight="1" x14ac:dyDescent="0.25">
      <c r="A13" s="31" t="s">
        <v>18</v>
      </c>
      <c r="B13" s="140" t="s">
        <v>285</v>
      </c>
      <c r="C13" s="32" t="s">
        <v>19</v>
      </c>
      <c r="D13" s="33"/>
      <c r="E13" s="33">
        <v>0</v>
      </c>
      <c r="F13" s="33">
        <f t="shared" si="1"/>
        <v>0</v>
      </c>
      <c r="G13" s="33">
        <v>0</v>
      </c>
      <c r="H13" s="33"/>
      <c r="I13" s="640"/>
    </row>
    <row r="14" spans="1:9" s="30" customFormat="1" ht="12" customHeight="1" x14ac:dyDescent="0.25">
      <c r="A14" s="34" t="s">
        <v>20</v>
      </c>
      <c r="B14" s="141" t="s">
        <v>286</v>
      </c>
      <c r="C14" s="35" t="s">
        <v>21</v>
      </c>
      <c r="D14" s="36"/>
      <c r="E14" s="36">
        <v>0</v>
      </c>
      <c r="F14" s="36">
        <f t="shared" si="1"/>
        <v>0</v>
      </c>
      <c r="G14" s="36">
        <v>0</v>
      </c>
      <c r="H14" s="36"/>
      <c r="I14" s="641"/>
    </row>
    <row r="15" spans="1:9" s="30" customFormat="1" ht="12" customHeight="1" x14ac:dyDescent="0.25">
      <c r="A15" s="34" t="s">
        <v>22</v>
      </c>
      <c r="B15" s="141" t="s">
        <v>287</v>
      </c>
      <c r="C15" s="35" t="s">
        <v>23</v>
      </c>
      <c r="D15" s="36"/>
      <c r="E15" s="36">
        <v>0</v>
      </c>
      <c r="F15" s="36">
        <f t="shared" si="1"/>
        <v>0</v>
      </c>
      <c r="G15" s="36">
        <v>0</v>
      </c>
      <c r="H15" s="36"/>
      <c r="I15" s="641"/>
    </row>
    <row r="16" spans="1:9" s="30" customFormat="1" ht="12" customHeight="1" x14ac:dyDescent="0.25">
      <c r="A16" s="34" t="s">
        <v>24</v>
      </c>
      <c r="B16" s="141" t="s">
        <v>288</v>
      </c>
      <c r="C16" s="35" t="s">
        <v>25</v>
      </c>
      <c r="D16" s="36"/>
      <c r="E16" s="36">
        <v>0</v>
      </c>
      <c r="F16" s="36">
        <f t="shared" si="1"/>
        <v>0</v>
      </c>
      <c r="G16" s="36">
        <v>0</v>
      </c>
      <c r="H16" s="36"/>
      <c r="I16" s="641"/>
    </row>
    <row r="17" spans="1:9" s="30" customFormat="1" ht="12" customHeight="1" thickBot="1" x14ac:dyDescent="0.3">
      <c r="A17" s="34" t="s">
        <v>26</v>
      </c>
      <c r="B17" s="141" t="s">
        <v>289</v>
      </c>
      <c r="C17" s="35" t="s">
        <v>27</v>
      </c>
      <c r="D17" s="36"/>
      <c r="E17" s="36"/>
      <c r="F17" s="36">
        <f t="shared" si="1"/>
        <v>0</v>
      </c>
      <c r="G17" s="36"/>
      <c r="H17" s="36"/>
      <c r="I17" s="641"/>
    </row>
    <row r="18" spans="1:9" s="30" customFormat="1" ht="12" customHeight="1" thickBot="1" x14ac:dyDescent="0.3">
      <c r="A18" s="28" t="s">
        <v>28</v>
      </c>
      <c r="B18" s="139" t="s">
        <v>290</v>
      </c>
      <c r="C18" s="29" t="s">
        <v>29</v>
      </c>
      <c r="D18" s="15">
        <f>+D19+D20+D21+D22+D23</f>
        <v>0</v>
      </c>
      <c r="E18" s="15">
        <v>0</v>
      </c>
      <c r="F18" s="15">
        <f t="shared" si="1"/>
        <v>0</v>
      </c>
      <c r="G18" s="15">
        <v>0</v>
      </c>
      <c r="H18" s="15">
        <f t="shared" ref="H18" si="3">+H19+H20+H21+H22+H23</f>
        <v>0</v>
      </c>
      <c r="I18" s="639"/>
    </row>
    <row r="19" spans="1:9" s="30" customFormat="1" ht="12" customHeight="1" x14ac:dyDescent="0.25">
      <c r="A19" s="31" t="s">
        <v>30</v>
      </c>
      <c r="B19" s="140" t="s">
        <v>291</v>
      </c>
      <c r="C19" s="32" t="s">
        <v>31</v>
      </c>
      <c r="D19" s="33"/>
      <c r="E19" s="33">
        <v>0</v>
      </c>
      <c r="F19" s="33">
        <f t="shared" si="1"/>
        <v>0</v>
      </c>
      <c r="G19" s="33">
        <v>0</v>
      </c>
      <c r="H19" s="33"/>
      <c r="I19" s="640"/>
    </row>
    <row r="20" spans="1:9" s="30" customFormat="1" ht="12" customHeight="1" x14ac:dyDescent="0.25">
      <c r="A20" s="34" t="s">
        <v>32</v>
      </c>
      <c r="B20" s="141" t="s">
        <v>292</v>
      </c>
      <c r="C20" s="35" t="s">
        <v>33</v>
      </c>
      <c r="D20" s="36"/>
      <c r="E20" s="36">
        <v>0</v>
      </c>
      <c r="F20" s="36">
        <f t="shared" si="1"/>
        <v>0</v>
      </c>
      <c r="G20" s="36">
        <v>0</v>
      </c>
      <c r="H20" s="36"/>
      <c r="I20" s="641"/>
    </row>
    <row r="21" spans="1:9" s="30" customFormat="1" ht="12" customHeight="1" x14ac:dyDescent="0.25">
      <c r="A21" s="34" t="s">
        <v>34</v>
      </c>
      <c r="B21" s="141" t="s">
        <v>293</v>
      </c>
      <c r="C21" s="35" t="s">
        <v>35</v>
      </c>
      <c r="D21" s="36"/>
      <c r="E21" s="36">
        <v>0</v>
      </c>
      <c r="F21" s="36">
        <f t="shared" si="1"/>
        <v>0</v>
      </c>
      <c r="G21" s="36">
        <v>0</v>
      </c>
      <c r="H21" s="36"/>
      <c r="I21" s="641"/>
    </row>
    <row r="22" spans="1:9" s="30" customFormat="1" ht="12" customHeight="1" x14ac:dyDescent="0.25">
      <c r="A22" s="34" t="s">
        <v>36</v>
      </c>
      <c r="B22" s="141" t="s">
        <v>294</v>
      </c>
      <c r="C22" s="35" t="s">
        <v>37</v>
      </c>
      <c r="D22" s="36"/>
      <c r="E22" s="36">
        <v>0</v>
      </c>
      <c r="F22" s="36">
        <f t="shared" si="1"/>
        <v>0</v>
      </c>
      <c r="G22" s="36">
        <v>0</v>
      </c>
      <c r="H22" s="36"/>
      <c r="I22" s="641"/>
    </row>
    <row r="23" spans="1:9" s="30" customFormat="1" ht="12" customHeight="1" thickBot="1" x14ac:dyDescent="0.3">
      <c r="A23" s="34" t="s">
        <v>38</v>
      </c>
      <c r="B23" s="141" t="s">
        <v>295</v>
      </c>
      <c r="C23" s="35" t="s">
        <v>39</v>
      </c>
      <c r="D23" s="36"/>
      <c r="E23" s="36">
        <v>0</v>
      </c>
      <c r="F23" s="36">
        <f t="shared" si="1"/>
        <v>0</v>
      </c>
      <c r="G23" s="36">
        <v>0</v>
      </c>
      <c r="H23" s="36"/>
      <c r="I23" s="641"/>
    </row>
    <row r="24" spans="1:9" s="30" customFormat="1" ht="12" customHeight="1" thickBot="1" x14ac:dyDescent="0.3">
      <c r="A24" s="28" t="s">
        <v>40</v>
      </c>
      <c r="B24" s="139" t="s">
        <v>296</v>
      </c>
      <c r="C24" s="29" t="s">
        <v>41</v>
      </c>
      <c r="D24" s="18">
        <f>SUM(D25:D31)</f>
        <v>0</v>
      </c>
      <c r="E24" s="18">
        <f t="shared" ref="E24:H24" si="4">SUM(E25:E31)</f>
        <v>0</v>
      </c>
      <c r="F24" s="18">
        <f t="shared" si="4"/>
        <v>0</v>
      </c>
      <c r="G24" s="18">
        <f t="shared" si="4"/>
        <v>0</v>
      </c>
      <c r="H24" s="18">
        <f t="shared" si="4"/>
        <v>0</v>
      </c>
      <c r="I24" s="642"/>
    </row>
    <row r="25" spans="1:9" s="30" customFormat="1" ht="12" customHeight="1" x14ac:dyDescent="0.25">
      <c r="A25" s="31" t="s">
        <v>350</v>
      </c>
      <c r="B25" s="140" t="s">
        <v>297</v>
      </c>
      <c r="C25" s="32" t="s">
        <v>381</v>
      </c>
      <c r="D25" s="41"/>
      <c r="E25" s="41">
        <v>0</v>
      </c>
      <c r="F25" s="41">
        <f t="shared" si="1"/>
        <v>0</v>
      </c>
      <c r="G25" s="41">
        <v>0</v>
      </c>
      <c r="H25" s="41"/>
      <c r="I25" s="643"/>
    </row>
    <row r="26" spans="1:9" s="30" customFormat="1" ht="12" customHeight="1" x14ac:dyDescent="0.25">
      <c r="A26" s="31" t="s">
        <v>351</v>
      </c>
      <c r="B26" s="140" t="s">
        <v>422</v>
      </c>
      <c r="C26" s="32" t="s">
        <v>421</v>
      </c>
      <c r="D26" s="41"/>
      <c r="E26" s="41">
        <v>0</v>
      </c>
      <c r="F26" s="41">
        <f t="shared" si="1"/>
        <v>0</v>
      </c>
      <c r="G26" s="41">
        <v>0</v>
      </c>
      <c r="H26" s="41"/>
      <c r="I26" s="643"/>
    </row>
    <row r="27" spans="1:9" s="30" customFormat="1" ht="12" customHeight="1" x14ac:dyDescent="0.25">
      <c r="A27" s="31" t="s">
        <v>352</v>
      </c>
      <c r="B27" s="141" t="s">
        <v>378</v>
      </c>
      <c r="C27" s="35" t="s">
        <v>382</v>
      </c>
      <c r="D27" s="41"/>
      <c r="E27" s="41"/>
      <c r="F27" s="41">
        <f t="shared" si="1"/>
        <v>0</v>
      </c>
      <c r="G27" s="41"/>
      <c r="H27" s="41"/>
      <c r="I27" s="643"/>
    </row>
    <row r="28" spans="1:9" s="30" customFormat="1" ht="12" customHeight="1" x14ac:dyDescent="0.25">
      <c r="A28" s="31" t="s">
        <v>353</v>
      </c>
      <c r="B28" s="141" t="s">
        <v>379</v>
      </c>
      <c r="C28" s="35" t="s">
        <v>383</v>
      </c>
      <c r="D28" s="36"/>
      <c r="E28" s="36">
        <v>0</v>
      </c>
      <c r="F28" s="36">
        <f t="shared" si="1"/>
        <v>0</v>
      </c>
      <c r="G28" s="36">
        <v>0</v>
      </c>
      <c r="H28" s="36"/>
      <c r="I28" s="641"/>
    </row>
    <row r="29" spans="1:9" s="30" customFormat="1" ht="12" customHeight="1" x14ac:dyDescent="0.25">
      <c r="A29" s="31" t="s">
        <v>354</v>
      </c>
      <c r="B29" s="141" t="s">
        <v>298</v>
      </c>
      <c r="C29" s="35" t="s">
        <v>384</v>
      </c>
      <c r="D29" s="36"/>
      <c r="E29" s="36">
        <v>0</v>
      </c>
      <c r="F29" s="36">
        <f t="shared" si="1"/>
        <v>0</v>
      </c>
      <c r="G29" s="36">
        <v>0</v>
      </c>
      <c r="H29" s="36"/>
      <c r="I29" s="641"/>
    </row>
    <row r="30" spans="1:9" s="30" customFormat="1" ht="12" customHeight="1" x14ac:dyDescent="0.25">
      <c r="A30" s="31" t="s">
        <v>355</v>
      </c>
      <c r="B30" s="142" t="s">
        <v>299</v>
      </c>
      <c r="C30" s="38" t="s">
        <v>385</v>
      </c>
      <c r="D30" s="36"/>
      <c r="E30" s="36">
        <v>0</v>
      </c>
      <c r="F30" s="36">
        <f t="shared" si="1"/>
        <v>0</v>
      </c>
      <c r="G30" s="36">
        <v>0</v>
      </c>
      <c r="H30" s="36"/>
      <c r="I30" s="641"/>
    </row>
    <row r="31" spans="1:9" s="30" customFormat="1" ht="12" customHeight="1" thickBot="1" x14ac:dyDescent="0.3">
      <c r="A31" s="31" t="s">
        <v>423</v>
      </c>
      <c r="B31" s="142" t="s">
        <v>300</v>
      </c>
      <c r="C31" s="38" t="s">
        <v>380</v>
      </c>
      <c r="D31" s="40"/>
      <c r="E31" s="40">
        <v>0</v>
      </c>
      <c r="F31" s="40">
        <f t="shared" si="1"/>
        <v>0</v>
      </c>
      <c r="G31" s="40">
        <v>0</v>
      </c>
      <c r="H31" s="40"/>
      <c r="I31" s="644"/>
    </row>
    <row r="32" spans="1:9" s="30" customFormat="1" ht="12" customHeight="1" thickBot="1" x14ac:dyDescent="0.3">
      <c r="A32" s="28" t="s">
        <v>42</v>
      </c>
      <c r="B32" s="139" t="s">
        <v>301</v>
      </c>
      <c r="C32" s="29" t="s">
        <v>43</v>
      </c>
      <c r="D32" s="15">
        <f>SUM(D33:D42)</f>
        <v>0</v>
      </c>
      <c r="E32" s="15">
        <f t="shared" ref="E32:H32" si="5">SUM(E33:E42)</f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639"/>
    </row>
    <row r="33" spans="1:9" s="30" customFormat="1" ht="12" customHeight="1" x14ac:dyDescent="0.25">
      <c r="A33" s="31" t="s">
        <v>44</v>
      </c>
      <c r="B33" s="140" t="s">
        <v>302</v>
      </c>
      <c r="C33" s="32" t="s">
        <v>45</v>
      </c>
      <c r="D33" s="33"/>
      <c r="E33" s="33">
        <v>0</v>
      </c>
      <c r="F33" s="33">
        <f t="shared" si="1"/>
        <v>0</v>
      </c>
      <c r="G33" s="33">
        <v>0</v>
      </c>
      <c r="H33" s="33">
        <v>0</v>
      </c>
      <c r="I33" s="640"/>
    </row>
    <row r="34" spans="1:9" s="30" customFormat="1" ht="12" customHeight="1" x14ac:dyDescent="0.25">
      <c r="A34" s="34" t="s">
        <v>46</v>
      </c>
      <c r="B34" s="141" t="s">
        <v>303</v>
      </c>
      <c r="C34" s="35" t="s">
        <v>47</v>
      </c>
      <c r="D34" s="36"/>
      <c r="E34" s="36"/>
      <c r="F34" s="36">
        <f t="shared" si="1"/>
        <v>0</v>
      </c>
      <c r="G34" s="36"/>
      <c r="H34" s="36"/>
      <c r="I34" s="641"/>
    </row>
    <row r="35" spans="1:9" s="30" customFormat="1" ht="12" customHeight="1" x14ac:dyDescent="0.25">
      <c r="A35" s="34" t="s">
        <v>48</v>
      </c>
      <c r="B35" s="141" t="s">
        <v>304</v>
      </c>
      <c r="C35" s="35" t="s">
        <v>49</v>
      </c>
      <c r="D35" s="36"/>
      <c r="E35" s="36">
        <v>0</v>
      </c>
      <c r="F35" s="36">
        <f t="shared" si="1"/>
        <v>0</v>
      </c>
      <c r="G35" s="36">
        <v>0</v>
      </c>
      <c r="H35" s="36">
        <v>0</v>
      </c>
      <c r="I35" s="641"/>
    </row>
    <row r="36" spans="1:9" s="30" customFormat="1" ht="12" customHeight="1" x14ac:dyDescent="0.25">
      <c r="A36" s="34" t="s">
        <v>50</v>
      </c>
      <c r="B36" s="141" t="s">
        <v>305</v>
      </c>
      <c r="C36" s="35" t="s">
        <v>51</v>
      </c>
      <c r="D36" s="36"/>
      <c r="E36" s="36">
        <v>0</v>
      </c>
      <c r="F36" s="36">
        <f t="shared" si="1"/>
        <v>0</v>
      </c>
      <c r="G36" s="36">
        <v>0</v>
      </c>
      <c r="H36" s="36">
        <v>0</v>
      </c>
      <c r="I36" s="641"/>
    </row>
    <row r="37" spans="1:9" s="30" customFormat="1" ht="12" customHeight="1" x14ac:dyDescent="0.25">
      <c r="A37" s="34" t="s">
        <v>52</v>
      </c>
      <c r="B37" s="141" t="s">
        <v>306</v>
      </c>
      <c r="C37" s="35" t="s">
        <v>53</v>
      </c>
      <c r="D37" s="36"/>
      <c r="E37" s="36">
        <v>0</v>
      </c>
      <c r="F37" s="36">
        <f t="shared" si="1"/>
        <v>0</v>
      </c>
      <c r="G37" s="36">
        <v>0</v>
      </c>
      <c r="H37" s="36">
        <v>0</v>
      </c>
      <c r="I37" s="641"/>
    </row>
    <row r="38" spans="1:9" s="30" customFormat="1" ht="12" customHeight="1" x14ac:dyDescent="0.25">
      <c r="A38" s="34" t="s">
        <v>54</v>
      </c>
      <c r="B38" s="141" t="s">
        <v>307</v>
      </c>
      <c r="C38" s="35" t="s">
        <v>55</v>
      </c>
      <c r="D38" s="36"/>
      <c r="E38" s="36"/>
      <c r="F38" s="36">
        <f t="shared" si="1"/>
        <v>0</v>
      </c>
      <c r="G38" s="36"/>
      <c r="H38" s="36"/>
      <c r="I38" s="641"/>
    </row>
    <row r="39" spans="1:9" s="30" customFormat="1" ht="12" customHeight="1" x14ac:dyDescent="0.25">
      <c r="A39" s="34" t="s">
        <v>56</v>
      </c>
      <c r="B39" s="141" t="s">
        <v>308</v>
      </c>
      <c r="C39" s="35" t="s">
        <v>57</v>
      </c>
      <c r="D39" s="36"/>
      <c r="E39" s="36">
        <v>0</v>
      </c>
      <c r="F39" s="36">
        <f t="shared" si="1"/>
        <v>0</v>
      </c>
      <c r="G39" s="36">
        <v>0</v>
      </c>
      <c r="H39" s="36"/>
      <c r="I39" s="641"/>
    </row>
    <row r="40" spans="1:9" s="30" customFormat="1" ht="12" customHeight="1" x14ac:dyDescent="0.25">
      <c r="A40" s="34" t="s">
        <v>58</v>
      </c>
      <c r="B40" s="141" t="s">
        <v>309</v>
      </c>
      <c r="C40" s="35" t="s">
        <v>59</v>
      </c>
      <c r="D40" s="36"/>
      <c r="E40" s="36">
        <v>0</v>
      </c>
      <c r="F40" s="36">
        <f t="shared" si="1"/>
        <v>0</v>
      </c>
      <c r="G40" s="36">
        <v>0</v>
      </c>
      <c r="H40" s="36"/>
      <c r="I40" s="641"/>
    </row>
    <row r="41" spans="1:9" s="30" customFormat="1" ht="12" customHeight="1" x14ac:dyDescent="0.25">
      <c r="A41" s="34" t="s">
        <v>60</v>
      </c>
      <c r="B41" s="141" t="s">
        <v>310</v>
      </c>
      <c r="C41" s="35" t="s">
        <v>61</v>
      </c>
      <c r="D41" s="42"/>
      <c r="E41" s="42">
        <v>0</v>
      </c>
      <c r="F41" s="42">
        <f t="shared" si="1"/>
        <v>0</v>
      </c>
      <c r="G41" s="42">
        <v>0</v>
      </c>
      <c r="H41" s="42"/>
      <c r="I41" s="646"/>
    </row>
    <row r="42" spans="1:9" s="30" customFormat="1" ht="12" customHeight="1" thickBot="1" x14ac:dyDescent="0.3">
      <c r="A42" s="37" t="s">
        <v>62</v>
      </c>
      <c r="B42" s="141" t="s">
        <v>311</v>
      </c>
      <c r="C42" s="38" t="s">
        <v>63</v>
      </c>
      <c r="D42" s="43"/>
      <c r="E42" s="43">
        <v>0</v>
      </c>
      <c r="F42" s="43">
        <f t="shared" si="1"/>
        <v>0</v>
      </c>
      <c r="G42" s="43">
        <v>0</v>
      </c>
      <c r="H42" s="43"/>
      <c r="I42" s="647"/>
    </row>
    <row r="43" spans="1:9" s="30" customFormat="1" ht="12" customHeight="1" thickBot="1" x14ac:dyDescent="0.3">
      <c r="A43" s="28" t="s">
        <v>64</v>
      </c>
      <c r="B43" s="139" t="s">
        <v>312</v>
      </c>
      <c r="C43" s="29" t="s">
        <v>65</v>
      </c>
      <c r="D43" s="15">
        <f>SUM(D44:D48)</f>
        <v>0</v>
      </c>
      <c r="E43" s="15">
        <v>0</v>
      </c>
      <c r="F43" s="15">
        <f t="shared" si="1"/>
        <v>0</v>
      </c>
      <c r="G43" s="15">
        <v>0</v>
      </c>
      <c r="H43" s="15"/>
      <c r="I43" s="639"/>
    </row>
    <row r="44" spans="1:9" s="30" customFormat="1" ht="12" customHeight="1" x14ac:dyDescent="0.25">
      <c r="A44" s="31" t="s">
        <v>66</v>
      </c>
      <c r="B44" s="140" t="s">
        <v>313</v>
      </c>
      <c r="C44" s="32" t="s">
        <v>67</v>
      </c>
      <c r="D44" s="44"/>
      <c r="E44" s="44">
        <v>0</v>
      </c>
      <c r="F44" s="44">
        <f t="shared" si="1"/>
        <v>0</v>
      </c>
      <c r="G44" s="44">
        <v>0</v>
      </c>
      <c r="H44" s="44"/>
      <c r="I44" s="645"/>
    </row>
    <row r="45" spans="1:9" s="30" customFormat="1" ht="12" customHeight="1" x14ac:dyDescent="0.25">
      <c r="A45" s="34" t="s">
        <v>68</v>
      </c>
      <c r="B45" s="141" t="s">
        <v>314</v>
      </c>
      <c r="C45" s="35" t="s">
        <v>69</v>
      </c>
      <c r="D45" s="42"/>
      <c r="E45" s="42">
        <v>0</v>
      </c>
      <c r="F45" s="42">
        <f t="shared" si="1"/>
        <v>0</v>
      </c>
      <c r="G45" s="42">
        <v>0</v>
      </c>
      <c r="H45" s="42"/>
      <c r="I45" s="646"/>
    </row>
    <row r="46" spans="1:9" s="30" customFormat="1" ht="12" customHeight="1" x14ac:dyDescent="0.25">
      <c r="A46" s="34" t="s">
        <v>70</v>
      </c>
      <c r="B46" s="141" t="s">
        <v>315</v>
      </c>
      <c r="C46" s="35" t="s">
        <v>71</v>
      </c>
      <c r="D46" s="42"/>
      <c r="E46" s="42">
        <v>0</v>
      </c>
      <c r="F46" s="42">
        <f t="shared" si="1"/>
        <v>0</v>
      </c>
      <c r="G46" s="42">
        <v>0</v>
      </c>
      <c r="H46" s="42"/>
      <c r="I46" s="646"/>
    </row>
    <row r="47" spans="1:9" s="30" customFormat="1" ht="12" customHeight="1" x14ac:dyDescent="0.25">
      <c r="A47" s="34" t="s">
        <v>72</v>
      </c>
      <c r="B47" s="141" t="s">
        <v>316</v>
      </c>
      <c r="C47" s="35" t="s">
        <v>73</v>
      </c>
      <c r="D47" s="42"/>
      <c r="E47" s="42">
        <v>0</v>
      </c>
      <c r="F47" s="42">
        <f t="shared" si="1"/>
        <v>0</v>
      </c>
      <c r="G47" s="42">
        <v>0</v>
      </c>
      <c r="H47" s="42"/>
      <c r="I47" s="646"/>
    </row>
    <row r="48" spans="1:9" s="30" customFormat="1" ht="12" customHeight="1" thickBot="1" x14ac:dyDescent="0.3">
      <c r="A48" s="37" t="s">
        <v>74</v>
      </c>
      <c r="B48" s="141" t="s">
        <v>317</v>
      </c>
      <c r="C48" s="38" t="s">
        <v>75</v>
      </c>
      <c r="D48" s="43"/>
      <c r="E48" s="43">
        <v>0</v>
      </c>
      <c r="F48" s="43">
        <f t="shared" si="1"/>
        <v>0</v>
      </c>
      <c r="G48" s="43">
        <v>0</v>
      </c>
      <c r="H48" s="43"/>
      <c r="I48" s="647"/>
    </row>
    <row r="49" spans="1:9" s="30" customFormat="1" ht="12" customHeight="1" thickBot="1" x14ac:dyDescent="0.3">
      <c r="A49" s="28" t="s">
        <v>76</v>
      </c>
      <c r="B49" s="139" t="s">
        <v>318</v>
      </c>
      <c r="C49" s="29" t="s">
        <v>77</v>
      </c>
      <c r="D49" s="15">
        <f>SUM(D50:D50)</f>
        <v>0</v>
      </c>
      <c r="E49" s="15">
        <v>0</v>
      </c>
      <c r="F49" s="15">
        <f t="shared" si="1"/>
        <v>0</v>
      </c>
      <c r="G49" s="15">
        <v>0</v>
      </c>
      <c r="H49" s="15"/>
      <c r="I49" s="639"/>
    </row>
    <row r="50" spans="1:9" s="30" customFormat="1" ht="12" customHeight="1" x14ac:dyDescent="0.25">
      <c r="A50" s="31" t="s">
        <v>390</v>
      </c>
      <c r="B50" s="140" t="s">
        <v>319</v>
      </c>
      <c r="C50" s="32" t="s">
        <v>387</v>
      </c>
      <c r="D50" s="33"/>
      <c r="E50" s="33">
        <v>0</v>
      </c>
      <c r="F50" s="33">
        <f t="shared" si="1"/>
        <v>0</v>
      </c>
      <c r="G50" s="33">
        <v>0</v>
      </c>
      <c r="H50" s="33"/>
      <c r="I50" s="640"/>
    </row>
    <row r="51" spans="1:9" s="30" customFormat="1" ht="12" customHeight="1" x14ac:dyDescent="0.25">
      <c r="A51" s="31" t="s">
        <v>391</v>
      </c>
      <c r="B51" s="141" t="s">
        <v>320</v>
      </c>
      <c r="C51" s="35" t="s">
        <v>388</v>
      </c>
      <c r="D51" s="33"/>
      <c r="E51" s="33">
        <v>0</v>
      </c>
      <c r="F51" s="33">
        <f t="shared" si="1"/>
        <v>0</v>
      </c>
      <c r="G51" s="33">
        <v>0</v>
      </c>
      <c r="H51" s="33"/>
      <c r="I51" s="640"/>
    </row>
    <row r="52" spans="1:9" s="30" customFormat="1" ht="13.5" customHeight="1" x14ac:dyDescent="0.25">
      <c r="A52" s="31" t="s">
        <v>392</v>
      </c>
      <c r="B52" s="141" t="s">
        <v>321</v>
      </c>
      <c r="C52" s="35" t="s">
        <v>416</v>
      </c>
      <c r="D52" s="33"/>
      <c r="E52" s="33">
        <v>0</v>
      </c>
      <c r="F52" s="33">
        <f t="shared" si="1"/>
        <v>0</v>
      </c>
      <c r="G52" s="33">
        <v>0</v>
      </c>
      <c r="H52" s="33"/>
      <c r="I52" s="640"/>
    </row>
    <row r="53" spans="1:9" s="30" customFormat="1" ht="12" customHeight="1" x14ac:dyDescent="0.25">
      <c r="A53" s="37" t="s">
        <v>393</v>
      </c>
      <c r="B53" s="142" t="s">
        <v>389</v>
      </c>
      <c r="C53" s="38" t="s">
        <v>395</v>
      </c>
      <c r="D53" s="40"/>
      <c r="E53" s="40">
        <v>0</v>
      </c>
      <c r="F53" s="40">
        <f t="shared" si="1"/>
        <v>0</v>
      </c>
      <c r="G53" s="40">
        <v>0</v>
      </c>
      <c r="H53" s="40"/>
      <c r="I53" s="644"/>
    </row>
    <row r="54" spans="1:9" s="30" customFormat="1" ht="12" customHeight="1" thickBot="1" x14ac:dyDescent="0.3">
      <c r="A54" s="37" t="s">
        <v>394</v>
      </c>
      <c r="B54" s="142" t="s">
        <v>386</v>
      </c>
      <c r="C54" s="38" t="s">
        <v>396</v>
      </c>
      <c r="D54" s="40"/>
      <c r="E54" s="40">
        <v>0</v>
      </c>
      <c r="F54" s="40">
        <f t="shared" si="1"/>
        <v>0</v>
      </c>
      <c r="G54" s="40">
        <v>0</v>
      </c>
      <c r="H54" s="40"/>
      <c r="I54" s="644"/>
    </row>
    <row r="55" spans="1:9" s="30" customFormat="1" ht="12" customHeight="1" thickBot="1" x14ac:dyDescent="0.3">
      <c r="A55" s="28" t="s">
        <v>82</v>
      </c>
      <c r="B55" s="139" t="s">
        <v>322</v>
      </c>
      <c r="C55" s="39" t="s">
        <v>83</v>
      </c>
      <c r="D55" s="15">
        <f>SUM(D56:D56)</f>
        <v>0</v>
      </c>
      <c r="E55" s="15">
        <v>0</v>
      </c>
      <c r="F55" s="15">
        <f t="shared" si="1"/>
        <v>0</v>
      </c>
      <c r="G55" s="15">
        <v>0</v>
      </c>
      <c r="H55" s="15"/>
      <c r="I55" s="639"/>
    </row>
    <row r="56" spans="1:9" s="30" customFormat="1" ht="12" customHeight="1" x14ac:dyDescent="0.25">
      <c r="A56" s="31" t="s">
        <v>402</v>
      </c>
      <c r="B56" s="140" t="s">
        <v>323</v>
      </c>
      <c r="C56" s="32" t="s">
        <v>397</v>
      </c>
      <c r="D56" s="42"/>
      <c r="E56" s="42">
        <v>0</v>
      </c>
      <c r="F56" s="42">
        <f t="shared" si="1"/>
        <v>0</v>
      </c>
      <c r="G56" s="42">
        <v>0</v>
      </c>
      <c r="H56" s="42"/>
      <c r="I56" s="646"/>
    </row>
    <row r="57" spans="1:9" s="30" customFormat="1" ht="12" customHeight="1" x14ac:dyDescent="0.25">
      <c r="A57" s="31" t="s">
        <v>403</v>
      </c>
      <c r="B57" s="140" t="s">
        <v>324</v>
      </c>
      <c r="C57" s="35" t="s">
        <v>398</v>
      </c>
      <c r="D57" s="42"/>
      <c r="E57" s="42">
        <v>0</v>
      </c>
      <c r="F57" s="42">
        <f t="shared" si="1"/>
        <v>0</v>
      </c>
      <c r="G57" s="42">
        <v>0</v>
      </c>
      <c r="H57" s="42"/>
      <c r="I57" s="646"/>
    </row>
    <row r="58" spans="1:9" s="30" customFormat="1" ht="11.25" customHeight="1" x14ac:dyDescent="0.25">
      <c r="A58" s="31" t="s">
        <v>404</v>
      </c>
      <c r="B58" s="140" t="s">
        <v>325</v>
      </c>
      <c r="C58" s="35" t="s">
        <v>417</v>
      </c>
      <c r="D58" s="42"/>
      <c r="E58" s="42">
        <v>0</v>
      </c>
      <c r="F58" s="42">
        <f t="shared" si="1"/>
        <v>0</v>
      </c>
      <c r="G58" s="42">
        <v>0</v>
      </c>
      <c r="H58" s="42"/>
      <c r="I58" s="646"/>
    </row>
    <row r="59" spans="1:9" s="30" customFormat="1" ht="12" customHeight="1" x14ac:dyDescent="0.25">
      <c r="A59" s="31" t="s">
        <v>403</v>
      </c>
      <c r="B59" s="146" t="s">
        <v>400</v>
      </c>
      <c r="C59" s="38" t="s">
        <v>399</v>
      </c>
      <c r="D59" s="42"/>
      <c r="E59" s="42">
        <v>0</v>
      </c>
      <c r="F59" s="42">
        <f t="shared" si="1"/>
        <v>0</v>
      </c>
      <c r="G59" s="42">
        <v>0</v>
      </c>
      <c r="H59" s="42"/>
      <c r="I59" s="646"/>
    </row>
    <row r="60" spans="1:9" s="30" customFormat="1" ht="12" customHeight="1" thickBot="1" x14ac:dyDescent="0.3">
      <c r="A60" s="31" t="s">
        <v>404</v>
      </c>
      <c r="B60" s="142" t="s">
        <v>407</v>
      </c>
      <c r="C60" s="38" t="s">
        <v>401</v>
      </c>
      <c r="D60" s="42"/>
      <c r="E60" s="42">
        <v>0</v>
      </c>
      <c r="F60" s="42">
        <f t="shared" si="1"/>
        <v>0</v>
      </c>
      <c r="G60" s="42">
        <v>0</v>
      </c>
      <c r="H60" s="42"/>
      <c r="I60" s="646"/>
    </row>
    <row r="61" spans="1:9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0</v>
      </c>
      <c r="E61" s="18">
        <f t="shared" ref="E61:H61" si="6">+E5+E12+E18+E24+E32+E43+E49+E55</f>
        <v>0</v>
      </c>
      <c r="F61" s="18">
        <f t="shared" si="6"/>
        <v>0</v>
      </c>
      <c r="G61" s="18">
        <f t="shared" si="6"/>
        <v>0</v>
      </c>
      <c r="H61" s="18">
        <f t="shared" si="6"/>
        <v>0</v>
      </c>
      <c r="I61" s="642"/>
    </row>
    <row r="62" spans="1:9" s="30" customFormat="1" ht="12" customHeight="1" thickBot="1" x14ac:dyDescent="0.3">
      <c r="A62" s="45" t="s">
        <v>86</v>
      </c>
      <c r="B62" s="139" t="s">
        <v>327</v>
      </c>
      <c r="C62" s="39" t="s">
        <v>87</v>
      </c>
      <c r="D62" s="15">
        <f>SUM(D63:D65)</f>
        <v>0</v>
      </c>
      <c r="E62" s="15">
        <v>0</v>
      </c>
      <c r="F62" s="15">
        <f t="shared" ref="F62:H62" si="7">SUM(F63:F65)</f>
        <v>0</v>
      </c>
      <c r="G62" s="15">
        <v>0</v>
      </c>
      <c r="H62" s="15">
        <f t="shared" si="7"/>
        <v>0</v>
      </c>
      <c r="I62" s="639"/>
    </row>
    <row r="63" spans="1:9" s="30" customFormat="1" ht="12" customHeight="1" x14ac:dyDescent="0.25">
      <c r="A63" s="31" t="s">
        <v>88</v>
      </c>
      <c r="B63" s="140" t="s">
        <v>328</v>
      </c>
      <c r="C63" s="32" t="s">
        <v>89</v>
      </c>
      <c r="D63" s="42"/>
      <c r="E63" s="42">
        <v>0</v>
      </c>
      <c r="F63" s="42">
        <f t="shared" si="1"/>
        <v>0</v>
      </c>
      <c r="G63" s="42">
        <v>0</v>
      </c>
      <c r="H63" s="42"/>
      <c r="I63" s="646"/>
    </row>
    <row r="64" spans="1:9" s="30" customFormat="1" ht="12" customHeight="1" x14ac:dyDescent="0.25">
      <c r="A64" s="34" t="s">
        <v>90</v>
      </c>
      <c r="B64" s="140" t="s">
        <v>329</v>
      </c>
      <c r="C64" s="35" t="s">
        <v>91</v>
      </c>
      <c r="D64" s="42"/>
      <c r="E64" s="42">
        <v>0</v>
      </c>
      <c r="F64" s="42">
        <f t="shared" si="1"/>
        <v>0</v>
      </c>
      <c r="G64" s="42">
        <v>0</v>
      </c>
      <c r="H64" s="42"/>
      <c r="I64" s="646"/>
    </row>
    <row r="65" spans="1:9" s="30" customFormat="1" ht="12" customHeight="1" thickBot="1" x14ac:dyDescent="0.3">
      <c r="A65" s="37" t="s">
        <v>92</v>
      </c>
      <c r="B65" s="140" t="s">
        <v>330</v>
      </c>
      <c r="C65" s="46" t="s">
        <v>93</v>
      </c>
      <c r="D65" s="42"/>
      <c r="E65" s="42">
        <v>0</v>
      </c>
      <c r="F65" s="42">
        <f t="shared" si="1"/>
        <v>0</v>
      </c>
      <c r="G65" s="42">
        <v>0</v>
      </c>
      <c r="H65" s="42"/>
      <c r="I65" s="646"/>
    </row>
    <row r="66" spans="1:9" s="30" customFormat="1" ht="12" customHeight="1" thickBot="1" x14ac:dyDescent="0.3">
      <c r="A66" s="45" t="s">
        <v>94</v>
      </c>
      <c r="B66" s="139" t="s">
        <v>331</v>
      </c>
      <c r="C66" s="39" t="s">
        <v>95</v>
      </c>
      <c r="D66" s="15">
        <f>SUM(D67:D70)</f>
        <v>0</v>
      </c>
      <c r="E66" s="15">
        <v>0</v>
      </c>
      <c r="F66" s="15">
        <f t="shared" si="1"/>
        <v>0</v>
      </c>
      <c r="G66" s="15">
        <v>0</v>
      </c>
      <c r="H66" s="15"/>
      <c r="I66" s="639"/>
    </row>
    <row r="67" spans="1:9" s="30" customFormat="1" ht="12" customHeight="1" x14ac:dyDescent="0.25">
      <c r="A67" s="31" t="s">
        <v>96</v>
      </c>
      <c r="B67" s="140" t="s">
        <v>332</v>
      </c>
      <c r="C67" s="32" t="s">
        <v>97</v>
      </c>
      <c r="D67" s="42"/>
      <c r="E67" s="42">
        <v>0</v>
      </c>
      <c r="F67" s="42">
        <f t="shared" si="1"/>
        <v>0</v>
      </c>
      <c r="G67" s="42">
        <v>0</v>
      </c>
      <c r="H67" s="42"/>
      <c r="I67" s="646"/>
    </row>
    <row r="68" spans="1:9" s="30" customFormat="1" ht="12" customHeight="1" x14ac:dyDescent="0.25">
      <c r="A68" s="34" t="s">
        <v>98</v>
      </c>
      <c r="B68" s="140" t="s">
        <v>333</v>
      </c>
      <c r="C68" s="35" t="s">
        <v>99</v>
      </c>
      <c r="D68" s="42"/>
      <c r="E68" s="42">
        <v>0</v>
      </c>
      <c r="F68" s="42">
        <f t="shared" si="1"/>
        <v>0</v>
      </c>
      <c r="G68" s="42">
        <v>0</v>
      </c>
      <c r="H68" s="42"/>
      <c r="I68" s="646"/>
    </row>
    <row r="69" spans="1:9" s="30" customFormat="1" ht="12" customHeight="1" x14ac:dyDescent="0.25">
      <c r="A69" s="34" t="s">
        <v>100</v>
      </c>
      <c r="B69" s="140" t="s">
        <v>334</v>
      </c>
      <c r="C69" s="35" t="s">
        <v>101</v>
      </c>
      <c r="D69" s="42"/>
      <c r="E69" s="42">
        <v>0</v>
      </c>
      <c r="F69" s="42">
        <f t="shared" si="1"/>
        <v>0</v>
      </c>
      <c r="G69" s="42">
        <v>0</v>
      </c>
      <c r="H69" s="42"/>
      <c r="I69" s="646"/>
    </row>
    <row r="70" spans="1:9" s="30" customFormat="1" ht="12" customHeight="1" thickBot="1" x14ac:dyDescent="0.3">
      <c r="A70" s="37" t="s">
        <v>102</v>
      </c>
      <c r="B70" s="140" t="s">
        <v>335</v>
      </c>
      <c r="C70" s="38" t="s">
        <v>103</v>
      </c>
      <c r="D70" s="42"/>
      <c r="E70" s="42">
        <v>0</v>
      </c>
      <c r="F70" s="42">
        <f t="shared" si="1"/>
        <v>0</v>
      </c>
      <c r="G70" s="42">
        <v>0</v>
      </c>
      <c r="H70" s="42"/>
      <c r="I70" s="646"/>
    </row>
    <row r="71" spans="1:9" s="30" customFormat="1" ht="12" customHeight="1" thickBot="1" x14ac:dyDescent="0.3">
      <c r="A71" s="45" t="s">
        <v>104</v>
      </c>
      <c r="B71" s="139" t="s">
        <v>336</v>
      </c>
      <c r="C71" s="39" t="s">
        <v>105</v>
      </c>
      <c r="D71" s="15">
        <f>SUM(D72:D73)</f>
        <v>0</v>
      </c>
      <c r="E71" s="15">
        <v>0</v>
      </c>
      <c r="F71" s="15">
        <f t="shared" ref="F71:F84" si="8">G71-E71</f>
        <v>0</v>
      </c>
      <c r="G71" s="15">
        <v>0</v>
      </c>
      <c r="H71" s="15">
        <f t="shared" ref="H71" si="9">SUM(H72:H73)</f>
        <v>0</v>
      </c>
      <c r="I71" s="639"/>
    </row>
    <row r="72" spans="1:9" s="30" customFormat="1" ht="12" customHeight="1" x14ac:dyDescent="0.25">
      <c r="A72" s="31" t="s">
        <v>106</v>
      </c>
      <c r="B72" s="140" t="s">
        <v>337</v>
      </c>
      <c r="C72" s="32" t="s">
        <v>107</v>
      </c>
      <c r="D72" s="42"/>
      <c r="E72" s="42">
        <v>0</v>
      </c>
      <c r="F72" s="42">
        <f t="shared" si="8"/>
        <v>0</v>
      </c>
      <c r="G72" s="42">
        <v>0</v>
      </c>
      <c r="H72" s="42"/>
      <c r="I72" s="646"/>
    </row>
    <row r="73" spans="1:9" s="30" customFormat="1" ht="12" customHeight="1" thickBot="1" x14ac:dyDescent="0.3">
      <c r="A73" s="37" t="s">
        <v>108</v>
      </c>
      <c r="B73" s="140" t="s">
        <v>338</v>
      </c>
      <c r="C73" s="38" t="s">
        <v>109</v>
      </c>
      <c r="D73" s="42"/>
      <c r="E73" s="42">
        <v>0</v>
      </c>
      <c r="F73" s="42">
        <f t="shared" si="8"/>
        <v>0</v>
      </c>
      <c r="G73" s="42">
        <v>0</v>
      </c>
      <c r="H73" s="42"/>
      <c r="I73" s="646"/>
    </row>
    <row r="74" spans="1:9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v>0</v>
      </c>
      <c r="F74" s="15">
        <f t="shared" si="8"/>
        <v>0</v>
      </c>
      <c r="G74" s="15">
        <v>0</v>
      </c>
      <c r="H74" s="15"/>
      <c r="I74" s="639"/>
    </row>
    <row r="75" spans="1:9" s="30" customFormat="1" ht="12" customHeight="1" x14ac:dyDescent="0.25">
      <c r="A75" s="31" t="s">
        <v>409</v>
      </c>
      <c r="B75" s="140" t="s">
        <v>339</v>
      </c>
      <c r="C75" s="32" t="s">
        <v>112</v>
      </c>
      <c r="D75" s="42"/>
      <c r="E75" s="42">
        <v>0</v>
      </c>
      <c r="F75" s="42">
        <f t="shared" si="8"/>
        <v>0</v>
      </c>
      <c r="G75" s="42">
        <v>0</v>
      </c>
      <c r="H75" s="42"/>
      <c r="I75" s="646"/>
    </row>
    <row r="76" spans="1:9" s="30" customFormat="1" ht="12" customHeight="1" x14ac:dyDescent="0.25">
      <c r="A76" s="34" t="s">
        <v>410</v>
      </c>
      <c r="B76" s="141" t="s">
        <v>340</v>
      </c>
      <c r="C76" s="35" t="s">
        <v>113</v>
      </c>
      <c r="D76" s="42"/>
      <c r="E76" s="42">
        <v>0</v>
      </c>
      <c r="F76" s="42">
        <f t="shared" si="8"/>
        <v>0</v>
      </c>
      <c r="G76" s="42">
        <v>0</v>
      </c>
      <c r="H76" s="42"/>
      <c r="I76" s="646"/>
    </row>
    <row r="77" spans="1:9" s="30" customFormat="1" ht="12" customHeight="1" thickBot="1" x14ac:dyDescent="0.3">
      <c r="A77" s="37" t="s">
        <v>411</v>
      </c>
      <c r="B77" s="142" t="s">
        <v>408</v>
      </c>
      <c r="C77" s="38" t="s">
        <v>430</v>
      </c>
      <c r="D77" s="42"/>
      <c r="E77" s="42">
        <v>0</v>
      </c>
      <c r="F77" s="42">
        <f t="shared" si="8"/>
        <v>0</v>
      </c>
      <c r="G77" s="42">
        <v>0</v>
      </c>
      <c r="H77" s="42"/>
      <c r="I77" s="646"/>
    </row>
    <row r="78" spans="1:9" s="30" customFormat="1" ht="12" customHeight="1" thickBot="1" x14ac:dyDescent="0.3">
      <c r="A78" s="45" t="s">
        <v>114</v>
      </c>
      <c r="B78" s="139" t="s">
        <v>341</v>
      </c>
      <c r="C78" s="39" t="s">
        <v>115</v>
      </c>
      <c r="D78" s="15">
        <f>SUM(D79:D82)</f>
        <v>0</v>
      </c>
      <c r="E78" s="15">
        <v>0</v>
      </c>
      <c r="F78" s="15">
        <f t="shared" si="8"/>
        <v>0</v>
      </c>
      <c r="G78" s="15">
        <v>0</v>
      </c>
      <c r="H78" s="15"/>
      <c r="I78" s="639"/>
    </row>
    <row r="79" spans="1:9" s="30" customFormat="1" ht="12" customHeight="1" x14ac:dyDescent="0.25">
      <c r="A79" s="47" t="s">
        <v>412</v>
      </c>
      <c r="B79" s="140" t="s">
        <v>342</v>
      </c>
      <c r="C79" s="32" t="s">
        <v>431</v>
      </c>
      <c r="D79" s="42"/>
      <c r="E79" s="42">
        <v>0</v>
      </c>
      <c r="F79" s="42">
        <f t="shared" si="8"/>
        <v>0</v>
      </c>
      <c r="G79" s="42">
        <v>0</v>
      </c>
      <c r="H79" s="42"/>
      <c r="I79" s="646"/>
    </row>
    <row r="80" spans="1:9" s="30" customFormat="1" ht="12" customHeight="1" x14ac:dyDescent="0.25">
      <c r="A80" s="48" t="s">
        <v>413</v>
      </c>
      <c r="B80" s="140" t="s">
        <v>343</v>
      </c>
      <c r="C80" s="35" t="s">
        <v>432</v>
      </c>
      <c r="D80" s="42"/>
      <c r="E80" s="42">
        <v>0</v>
      </c>
      <c r="F80" s="42">
        <f t="shared" si="8"/>
        <v>0</v>
      </c>
      <c r="G80" s="42">
        <v>0</v>
      </c>
      <c r="H80" s="42"/>
      <c r="I80" s="646"/>
    </row>
    <row r="81" spans="1:9" s="30" customFormat="1" ht="12" customHeight="1" x14ac:dyDescent="0.25">
      <c r="A81" s="48" t="s">
        <v>414</v>
      </c>
      <c r="B81" s="140" t="s">
        <v>344</v>
      </c>
      <c r="C81" s="35" t="s">
        <v>433</v>
      </c>
      <c r="D81" s="42"/>
      <c r="E81" s="42">
        <v>0</v>
      </c>
      <c r="F81" s="42">
        <f t="shared" si="8"/>
        <v>0</v>
      </c>
      <c r="G81" s="42">
        <v>0</v>
      </c>
      <c r="H81" s="42"/>
      <c r="I81" s="646"/>
    </row>
    <row r="82" spans="1:9" s="30" customFormat="1" ht="12" customHeight="1" thickBot="1" x14ac:dyDescent="0.3">
      <c r="A82" s="49" t="s">
        <v>415</v>
      </c>
      <c r="B82" s="140" t="s">
        <v>345</v>
      </c>
      <c r="C82" s="38" t="s">
        <v>434</v>
      </c>
      <c r="D82" s="42"/>
      <c r="E82" s="42">
        <v>0</v>
      </c>
      <c r="F82" s="42">
        <f t="shared" si="8"/>
        <v>0</v>
      </c>
      <c r="G82" s="42">
        <v>0</v>
      </c>
      <c r="H82" s="42"/>
      <c r="I82" s="646"/>
    </row>
    <row r="83" spans="1:9" s="30" customFormat="1" ht="13.5" customHeight="1" thickBot="1" x14ac:dyDescent="0.3">
      <c r="A83" s="45" t="s">
        <v>116</v>
      </c>
      <c r="B83" s="139" t="s">
        <v>346</v>
      </c>
      <c r="C83" s="39" t="s">
        <v>117</v>
      </c>
      <c r="D83" s="50"/>
      <c r="E83" s="50">
        <v>0</v>
      </c>
      <c r="F83" s="50">
        <f t="shared" si="8"/>
        <v>0</v>
      </c>
      <c r="G83" s="50">
        <v>0</v>
      </c>
      <c r="H83" s="50"/>
      <c r="I83" s="648"/>
    </row>
    <row r="84" spans="1:9" s="30" customFormat="1" ht="13.5" customHeight="1" thickBot="1" x14ac:dyDescent="0.3">
      <c r="A84" s="171" t="s">
        <v>179</v>
      </c>
      <c r="B84" s="139"/>
      <c r="C84" s="39" t="s">
        <v>456</v>
      </c>
      <c r="D84" s="50"/>
      <c r="E84" s="50">
        <v>0</v>
      </c>
      <c r="F84" s="50">
        <f t="shared" si="8"/>
        <v>0</v>
      </c>
      <c r="G84" s="50">
        <v>0</v>
      </c>
      <c r="H84" s="50"/>
      <c r="I84" s="648"/>
    </row>
    <row r="85" spans="1:9" s="30" customFormat="1" ht="15.75" customHeight="1" thickBot="1" x14ac:dyDescent="0.3">
      <c r="A85" s="171" t="s">
        <v>182</v>
      </c>
      <c r="B85" s="139" t="s">
        <v>326</v>
      </c>
      <c r="C85" s="51" t="s">
        <v>119</v>
      </c>
      <c r="D85" s="18">
        <f>+D62+D66+D71+D74+D78+D83</f>
        <v>0</v>
      </c>
      <c r="E85" s="18">
        <f t="shared" ref="E85:H85" si="10">+E62+E66+E71+E74+E78+E83</f>
        <v>0</v>
      </c>
      <c r="F85" s="18">
        <f t="shared" si="10"/>
        <v>0</v>
      </c>
      <c r="G85" s="18">
        <f t="shared" si="10"/>
        <v>0</v>
      </c>
      <c r="H85" s="18">
        <f t="shared" si="10"/>
        <v>0</v>
      </c>
      <c r="I85" s="642"/>
    </row>
    <row r="86" spans="1:9" s="30" customFormat="1" ht="16.5" customHeight="1" thickBot="1" x14ac:dyDescent="0.3">
      <c r="A86" s="171" t="s">
        <v>185</v>
      </c>
      <c r="B86" s="143"/>
      <c r="C86" s="52" t="s">
        <v>121</v>
      </c>
      <c r="D86" s="18">
        <f>+D61+D85</f>
        <v>0</v>
      </c>
      <c r="E86" s="18">
        <f t="shared" ref="E86:H86" si="11">+E61+E85</f>
        <v>0</v>
      </c>
      <c r="F86" s="18">
        <f t="shared" si="11"/>
        <v>0</v>
      </c>
      <c r="G86" s="18">
        <f t="shared" si="11"/>
        <v>0</v>
      </c>
      <c r="H86" s="18">
        <f t="shared" si="11"/>
        <v>0</v>
      </c>
      <c r="I86" s="642"/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807" t="s">
        <v>122</v>
      </c>
      <c r="B88" s="807"/>
      <c r="C88" s="807"/>
      <c r="D88" s="807"/>
      <c r="E88" s="189"/>
      <c r="F88" s="189"/>
      <c r="G88" s="19"/>
      <c r="H88" s="19"/>
      <c r="I88" s="19"/>
    </row>
    <row r="89" spans="1:9" ht="16.5" customHeight="1" thickBot="1" x14ac:dyDescent="0.35">
      <c r="A89" s="809" t="s">
        <v>123</v>
      </c>
      <c r="B89" s="809"/>
      <c r="C89" s="809"/>
      <c r="D89" s="20"/>
      <c r="E89" s="20"/>
      <c r="F89" s="20"/>
      <c r="G89" s="20"/>
      <c r="H89" s="20"/>
      <c r="I89" s="20"/>
    </row>
    <row r="90" spans="1:9" ht="46.2" thickBot="1" x14ac:dyDescent="0.35">
      <c r="A90" s="21" t="s">
        <v>3</v>
      </c>
      <c r="B90" s="132" t="s">
        <v>251</v>
      </c>
      <c r="C90" s="22" t="s">
        <v>124</v>
      </c>
      <c r="D90" s="23" t="s">
        <v>1332</v>
      </c>
      <c r="E90" s="23" t="s">
        <v>1604</v>
      </c>
      <c r="F90" s="23" t="s">
        <v>471</v>
      </c>
      <c r="G90" s="23" t="s">
        <v>472</v>
      </c>
      <c r="H90" s="23" t="s">
        <v>1012</v>
      </c>
      <c r="I90" s="23" t="s">
        <v>1317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ht="12" customHeight="1" thickBot="1" x14ac:dyDescent="0.35">
      <c r="A92" s="56" t="s">
        <v>5</v>
      </c>
      <c r="B92" s="144"/>
      <c r="C92" s="57" t="s">
        <v>125</v>
      </c>
      <c r="D92" s="58">
        <f>SUM(D93:D97)</f>
        <v>0</v>
      </c>
      <c r="E92" s="58">
        <f t="shared" ref="E92:H92" si="12">SUM(E93:E97)</f>
        <v>0</v>
      </c>
      <c r="F92" s="58">
        <f t="shared" si="12"/>
        <v>0</v>
      </c>
      <c r="G92" s="58">
        <f t="shared" si="12"/>
        <v>0</v>
      </c>
      <c r="H92" s="58">
        <f t="shared" si="12"/>
        <v>0</v>
      </c>
      <c r="I92" s="649"/>
    </row>
    <row r="93" spans="1:9" ht="12" customHeight="1" x14ac:dyDescent="0.3">
      <c r="A93" s="59" t="s">
        <v>7</v>
      </c>
      <c r="B93" s="145" t="s">
        <v>252</v>
      </c>
      <c r="C93" s="60" t="s">
        <v>126</v>
      </c>
      <c r="D93" s="61"/>
      <c r="E93" s="61"/>
      <c r="F93" s="61">
        <f t="shared" ref="F93:F133" si="13">G93-E93</f>
        <v>0</v>
      </c>
      <c r="G93" s="61"/>
      <c r="H93" s="61"/>
      <c r="I93" s="650"/>
    </row>
    <row r="94" spans="1:9" ht="12" customHeight="1" x14ac:dyDescent="0.3">
      <c r="A94" s="34" t="s">
        <v>9</v>
      </c>
      <c r="B94" s="141" t="s">
        <v>253</v>
      </c>
      <c r="C94" s="4" t="s">
        <v>127</v>
      </c>
      <c r="D94" s="36"/>
      <c r="E94" s="36"/>
      <c r="F94" s="36">
        <f t="shared" si="13"/>
        <v>0</v>
      </c>
      <c r="G94" s="36"/>
      <c r="H94" s="36"/>
      <c r="I94" s="641"/>
    </row>
    <row r="95" spans="1:9" ht="12" customHeight="1" x14ac:dyDescent="0.3">
      <c r="A95" s="34" t="s">
        <v>11</v>
      </c>
      <c r="B95" s="141" t="s">
        <v>254</v>
      </c>
      <c r="C95" s="4" t="s">
        <v>128</v>
      </c>
      <c r="D95" s="40"/>
      <c r="E95" s="40"/>
      <c r="F95" s="40">
        <f t="shared" si="13"/>
        <v>0</v>
      </c>
      <c r="G95" s="40"/>
      <c r="H95" s="40"/>
      <c r="I95" s="644"/>
    </row>
    <row r="96" spans="1:9" ht="12" customHeight="1" x14ac:dyDescent="0.3">
      <c r="A96" s="34" t="s">
        <v>12</v>
      </c>
      <c r="B96" s="141" t="s">
        <v>255</v>
      </c>
      <c r="C96" s="62" t="s">
        <v>129</v>
      </c>
      <c r="D96" s="40"/>
      <c r="E96" s="40">
        <v>0</v>
      </c>
      <c r="F96" s="40">
        <f t="shared" si="13"/>
        <v>0</v>
      </c>
      <c r="G96" s="40">
        <v>0</v>
      </c>
      <c r="H96" s="40"/>
      <c r="I96" s="644"/>
    </row>
    <row r="97" spans="1:9" ht="12" customHeight="1" thickBot="1" x14ac:dyDescent="0.35">
      <c r="A97" s="34" t="s">
        <v>130</v>
      </c>
      <c r="B97" s="148" t="s">
        <v>256</v>
      </c>
      <c r="C97" s="63" t="s">
        <v>131</v>
      </c>
      <c r="D97" s="40"/>
      <c r="E97" s="40">
        <v>0</v>
      </c>
      <c r="F97" s="40">
        <f t="shared" si="13"/>
        <v>0</v>
      </c>
      <c r="G97" s="40">
        <v>0</v>
      </c>
      <c r="H97" s="40"/>
      <c r="I97" s="644"/>
    </row>
    <row r="98" spans="1:9" ht="12" customHeight="1" thickBot="1" x14ac:dyDescent="0.35">
      <c r="A98" s="28" t="s">
        <v>16</v>
      </c>
      <c r="B98" s="139" t="s">
        <v>260</v>
      </c>
      <c r="C98" s="8" t="s">
        <v>435</v>
      </c>
      <c r="D98" s="15">
        <f>+D99+D101+D100</f>
        <v>0</v>
      </c>
      <c r="E98" s="15">
        <v>0</v>
      </c>
      <c r="F98" s="15">
        <f t="shared" si="13"/>
        <v>0</v>
      </c>
      <c r="G98" s="15">
        <v>0</v>
      </c>
      <c r="H98" s="15">
        <f t="shared" ref="H98" si="14">+H99+H101+H100</f>
        <v>0</v>
      </c>
      <c r="I98" s="639"/>
    </row>
    <row r="99" spans="1:9" ht="12" customHeight="1" x14ac:dyDescent="0.3">
      <c r="A99" s="31" t="s">
        <v>347</v>
      </c>
      <c r="B99" s="140" t="s">
        <v>260</v>
      </c>
      <c r="C99" s="6" t="s">
        <v>137</v>
      </c>
      <c r="D99" s="33"/>
      <c r="E99" s="33">
        <v>0</v>
      </c>
      <c r="F99" s="33">
        <f t="shared" si="13"/>
        <v>0</v>
      </c>
      <c r="G99" s="33">
        <v>0</v>
      </c>
      <c r="H99" s="33"/>
      <c r="I99" s="640"/>
    </row>
    <row r="100" spans="1:9" ht="12" customHeight="1" x14ac:dyDescent="0.3">
      <c r="A100" s="31" t="s">
        <v>348</v>
      </c>
      <c r="B100" s="146" t="s">
        <v>260</v>
      </c>
      <c r="C100" s="151" t="s">
        <v>419</v>
      </c>
      <c r="D100" s="137"/>
      <c r="E100" s="137">
        <v>0</v>
      </c>
      <c r="F100" s="137">
        <f t="shared" si="13"/>
        <v>0</v>
      </c>
      <c r="G100" s="137">
        <v>0</v>
      </c>
      <c r="H100" s="137"/>
      <c r="I100" s="651"/>
    </row>
    <row r="101" spans="1:9" ht="12" customHeight="1" thickBot="1" x14ac:dyDescent="0.35">
      <c r="A101" s="31" t="s">
        <v>349</v>
      </c>
      <c r="B101" s="142" t="s">
        <v>260</v>
      </c>
      <c r="C101" s="66" t="s">
        <v>418</v>
      </c>
      <c r="D101" s="40"/>
      <c r="E101" s="40">
        <v>0</v>
      </c>
      <c r="F101" s="40">
        <f t="shared" si="13"/>
        <v>0</v>
      </c>
      <c r="G101" s="40">
        <v>0</v>
      </c>
      <c r="H101" s="40"/>
      <c r="I101" s="644"/>
    </row>
    <row r="102" spans="1:9" ht="12" customHeight="1" thickBot="1" x14ac:dyDescent="0.35">
      <c r="A102" s="28" t="s">
        <v>28</v>
      </c>
      <c r="B102" s="139"/>
      <c r="C102" s="65" t="s">
        <v>438</v>
      </c>
      <c r="D102" s="15">
        <f>+D103+D105+D107</f>
        <v>0</v>
      </c>
      <c r="E102" s="15">
        <v>0</v>
      </c>
      <c r="F102" s="15">
        <f t="shared" si="13"/>
        <v>0</v>
      </c>
      <c r="G102" s="15">
        <v>0</v>
      </c>
      <c r="H102" s="15">
        <f t="shared" ref="H102" si="15">+H103+H105+H107</f>
        <v>0</v>
      </c>
      <c r="I102" s="639"/>
    </row>
    <row r="103" spans="1:9" ht="12" customHeight="1" x14ac:dyDescent="0.3">
      <c r="A103" s="31" t="s">
        <v>426</v>
      </c>
      <c r="B103" s="140" t="s">
        <v>257</v>
      </c>
      <c r="C103" s="4" t="s">
        <v>132</v>
      </c>
      <c r="D103" s="33"/>
      <c r="E103" s="33">
        <v>0</v>
      </c>
      <c r="F103" s="33">
        <f t="shared" si="13"/>
        <v>0</v>
      </c>
      <c r="G103" s="33">
        <v>0</v>
      </c>
      <c r="H103" s="33"/>
      <c r="I103" s="640"/>
    </row>
    <row r="104" spans="1:9" ht="12" customHeight="1" x14ac:dyDescent="0.3">
      <c r="A104" s="31" t="s">
        <v>427</v>
      </c>
      <c r="B104" s="149" t="s">
        <v>257</v>
      </c>
      <c r="C104" s="66" t="s">
        <v>133</v>
      </c>
      <c r="D104" s="33"/>
      <c r="E104" s="33">
        <v>0</v>
      </c>
      <c r="F104" s="33">
        <f t="shared" si="13"/>
        <v>0</v>
      </c>
      <c r="G104" s="33">
        <v>0</v>
      </c>
      <c r="H104" s="33"/>
      <c r="I104" s="640"/>
    </row>
    <row r="105" spans="1:9" ht="12" customHeight="1" x14ac:dyDescent="0.3">
      <c r="A105" s="31" t="s">
        <v>428</v>
      </c>
      <c r="B105" s="149" t="s">
        <v>258</v>
      </c>
      <c r="C105" s="66" t="s">
        <v>134</v>
      </c>
      <c r="D105" s="36"/>
      <c r="E105" s="36">
        <v>0</v>
      </c>
      <c r="F105" s="36">
        <f t="shared" si="13"/>
        <v>0</v>
      </c>
      <c r="G105" s="36">
        <v>0</v>
      </c>
      <c r="H105" s="36"/>
      <c r="I105" s="641"/>
    </row>
    <row r="106" spans="1:9" ht="12" customHeight="1" x14ac:dyDescent="0.3">
      <c r="A106" s="31" t="s">
        <v>436</v>
      </c>
      <c r="B106" s="149" t="s">
        <v>258</v>
      </c>
      <c r="C106" s="66" t="s">
        <v>135</v>
      </c>
      <c r="D106" s="16"/>
      <c r="E106" s="16">
        <v>0</v>
      </c>
      <c r="F106" s="16">
        <f t="shared" si="13"/>
        <v>0</v>
      </c>
      <c r="G106" s="16">
        <v>0</v>
      </c>
      <c r="H106" s="16"/>
      <c r="I106" s="652"/>
    </row>
    <row r="107" spans="1:9" ht="12" customHeight="1" thickBot="1" x14ac:dyDescent="0.35">
      <c r="A107" s="31" t="s">
        <v>437</v>
      </c>
      <c r="B107" s="146" t="s">
        <v>259</v>
      </c>
      <c r="C107" s="67" t="s">
        <v>136</v>
      </c>
      <c r="D107" s="16"/>
      <c r="E107" s="16">
        <v>0</v>
      </c>
      <c r="F107" s="16">
        <f t="shared" si="13"/>
        <v>0</v>
      </c>
      <c r="G107" s="16">
        <v>0</v>
      </c>
      <c r="H107" s="16"/>
      <c r="I107" s="652"/>
    </row>
    <row r="108" spans="1:9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0</v>
      </c>
      <c r="E108" s="15">
        <f t="shared" ref="E108:H108" si="16">+E92+E102+E98</f>
        <v>0</v>
      </c>
      <c r="F108" s="15">
        <f t="shared" si="16"/>
        <v>0</v>
      </c>
      <c r="G108" s="15">
        <f t="shared" si="16"/>
        <v>0</v>
      </c>
      <c r="H108" s="15">
        <f t="shared" si="16"/>
        <v>0</v>
      </c>
      <c r="I108" s="639"/>
    </row>
    <row r="109" spans="1:9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H109" si="17">+E110+E111+E112</f>
        <v>0</v>
      </c>
      <c r="F109" s="15">
        <f t="shared" si="17"/>
        <v>0</v>
      </c>
      <c r="G109" s="15">
        <f t="shared" si="17"/>
        <v>0</v>
      </c>
      <c r="H109" s="15">
        <f t="shared" si="17"/>
        <v>0</v>
      </c>
      <c r="I109" s="639"/>
    </row>
    <row r="110" spans="1:9" ht="12" customHeight="1" x14ac:dyDescent="0.3">
      <c r="A110" s="31" t="s">
        <v>44</v>
      </c>
      <c r="B110" s="140" t="s">
        <v>261</v>
      </c>
      <c r="C110" s="6" t="s">
        <v>141</v>
      </c>
      <c r="D110" s="16"/>
      <c r="E110" s="16">
        <v>0</v>
      </c>
      <c r="F110" s="16">
        <f t="shared" si="13"/>
        <v>0</v>
      </c>
      <c r="G110" s="16">
        <v>0</v>
      </c>
      <c r="H110" s="16"/>
      <c r="I110" s="652"/>
    </row>
    <row r="111" spans="1:9" ht="12" customHeight="1" x14ac:dyDescent="0.3">
      <c r="A111" s="31" t="s">
        <v>46</v>
      </c>
      <c r="B111" s="140" t="s">
        <v>262</v>
      </c>
      <c r="C111" s="6" t="s">
        <v>142</v>
      </c>
      <c r="D111" s="16"/>
      <c r="E111" s="16">
        <v>0</v>
      </c>
      <c r="F111" s="16">
        <f t="shared" si="13"/>
        <v>0</v>
      </c>
      <c r="G111" s="16">
        <v>0</v>
      </c>
      <c r="H111" s="16"/>
      <c r="I111" s="652"/>
    </row>
    <row r="112" spans="1:9" ht="12" customHeight="1" thickBot="1" x14ac:dyDescent="0.35">
      <c r="A112" s="64" t="s">
        <v>48</v>
      </c>
      <c r="B112" s="146" t="s">
        <v>263</v>
      </c>
      <c r="C112" s="17" t="s">
        <v>143</v>
      </c>
      <c r="D112" s="16"/>
      <c r="E112" s="16">
        <v>0</v>
      </c>
      <c r="F112" s="16">
        <f t="shared" si="13"/>
        <v>0</v>
      </c>
      <c r="G112" s="16">
        <v>0</v>
      </c>
      <c r="H112" s="16"/>
      <c r="I112" s="652"/>
    </row>
    <row r="113" spans="1:9" ht="12" customHeight="1" thickBot="1" x14ac:dyDescent="0.35">
      <c r="A113" s="28" t="s">
        <v>64</v>
      </c>
      <c r="B113" s="139" t="s">
        <v>264</v>
      </c>
      <c r="C113" s="8" t="s">
        <v>144</v>
      </c>
      <c r="D113" s="15">
        <f>+D114+D117+D118+D119</f>
        <v>0</v>
      </c>
      <c r="E113" s="15">
        <v>0</v>
      </c>
      <c r="F113" s="15">
        <f t="shared" si="13"/>
        <v>0</v>
      </c>
      <c r="G113" s="15">
        <v>0</v>
      </c>
      <c r="H113" s="15"/>
      <c r="I113" s="639"/>
    </row>
    <row r="114" spans="1:9" ht="12" customHeight="1" x14ac:dyDescent="0.3">
      <c r="A114" s="31" t="s">
        <v>356</v>
      </c>
      <c r="B114" s="140" t="s">
        <v>265</v>
      </c>
      <c r="C114" s="6" t="s">
        <v>439</v>
      </c>
      <c r="D114" s="16"/>
      <c r="E114" s="16">
        <v>0</v>
      </c>
      <c r="F114" s="16">
        <f t="shared" si="13"/>
        <v>0</v>
      </c>
      <c r="G114" s="16">
        <v>0</v>
      </c>
      <c r="H114" s="16"/>
      <c r="I114" s="652"/>
    </row>
    <row r="115" spans="1:9" ht="12" customHeight="1" x14ac:dyDescent="0.3">
      <c r="A115" s="31" t="s">
        <v>357</v>
      </c>
      <c r="B115" s="140"/>
      <c r="C115" s="6" t="s">
        <v>440</v>
      </c>
      <c r="D115" s="16"/>
      <c r="E115" s="16">
        <v>0</v>
      </c>
      <c r="F115" s="16">
        <f t="shared" si="13"/>
        <v>0</v>
      </c>
      <c r="G115" s="16">
        <v>0</v>
      </c>
      <c r="H115" s="16"/>
      <c r="I115" s="652"/>
    </row>
    <row r="116" spans="1:9" ht="12" customHeight="1" x14ac:dyDescent="0.3">
      <c r="A116" s="31" t="s">
        <v>358</v>
      </c>
      <c r="B116" s="140"/>
      <c r="C116" s="6" t="s">
        <v>441</v>
      </c>
      <c r="D116" s="16"/>
      <c r="E116" s="16">
        <v>0</v>
      </c>
      <c r="F116" s="16">
        <f t="shared" si="13"/>
        <v>0</v>
      </c>
      <c r="G116" s="16">
        <v>0</v>
      </c>
      <c r="H116" s="16"/>
      <c r="I116" s="652"/>
    </row>
    <row r="117" spans="1:9" ht="12" customHeight="1" x14ac:dyDescent="0.3">
      <c r="A117" s="31" t="s">
        <v>359</v>
      </c>
      <c r="B117" s="140" t="s">
        <v>266</v>
      </c>
      <c r="C117" s="6" t="s">
        <v>442</v>
      </c>
      <c r="D117" s="16"/>
      <c r="E117" s="16">
        <v>0</v>
      </c>
      <c r="F117" s="16">
        <f t="shared" si="13"/>
        <v>0</v>
      </c>
      <c r="G117" s="16">
        <v>0</v>
      </c>
      <c r="H117" s="16"/>
      <c r="I117" s="652"/>
    </row>
    <row r="118" spans="1:9" ht="12" customHeight="1" x14ac:dyDescent="0.3">
      <c r="A118" s="31" t="s">
        <v>420</v>
      </c>
      <c r="B118" s="140" t="s">
        <v>267</v>
      </c>
      <c r="C118" s="6" t="s">
        <v>443</v>
      </c>
      <c r="D118" s="16"/>
      <c r="E118" s="16">
        <v>0</v>
      </c>
      <c r="F118" s="16">
        <f t="shared" si="13"/>
        <v>0</v>
      </c>
      <c r="G118" s="16">
        <v>0</v>
      </c>
      <c r="H118" s="16"/>
      <c r="I118" s="652"/>
    </row>
    <row r="119" spans="1:9" ht="12" customHeight="1" thickBot="1" x14ac:dyDescent="0.35">
      <c r="A119" s="31" t="s">
        <v>445</v>
      </c>
      <c r="B119" s="146" t="s">
        <v>268</v>
      </c>
      <c r="C119" s="17" t="s">
        <v>444</v>
      </c>
      <c r="D119" s="16"/>
      <c r="E119" s="16">
        <v>0</v>
      </c>
      <c r="F119" s="16">
        <f t="shared" si="13"/>
        <v>0</v>
      </c>
      <c r="G119" s="16">
        <v>0</v>
      </c>
      <c r="H119" s="16"/>
      <c r="I119" s="652"/>
    </row>
    <row r="120" spans="1:9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0</v>
      </c>
      <c r="E120" s="18">
        <v>0</v>
      </c>
      <c r="F120" s="18">
        <f t="shared" si="13"/>
        <v>0</v>
      </c>
      <c r="G120" s="18">
        <v>0</v>
      </c>
      <c r="H120" s="18">
        <f t="shared" ref="H120" si="18">SUM(H121:H125)</f>
        <v>0</v>
      </c>
      <c r="I120" s="642"/>
    </row>
    <row r="121" spans="1:9" ht="12" customHeight="1" x14ac:dyDescent="0.3">
      <c r="A121" s="31" t="s">
        <v>78</v>
      </c>
      <c r="B121" s="140" t="s">
        <v>269</v>
      </c>
      <c r="C121" s="6" t="s">
        <v>147</v>
      </c>
      <c r="D121" s="16"/>
      <c r="E121" s="16">
        <v>0</v>
      </c>
      <c r="F121" s="16">
        <f t="shared" si="13"/>
        <v>0</v>
      </c>
      <c r="G121" s="16">
        <v>0</v>
      </c>
      <c r="H121" s="16"/>
      <c r="I121" s="652"/>
    </row>
    <row r="122" spans="1:9" ht="12" customHeight="1" x14ac:dyDescent="0.3">
      <c r="A122" s="31" t="s">
        <v>79</v>
      </c>
      <c r="B122" s="140" t="s">
        <v>270</v>
      </c>
      <c r="C122" s="6" t="s">
        <v>148</v>
      </c>
      <c r="D122" s="16"/>
      <c r="E122" s="16">
        <v>0</v>
      </c>
      <c r="F122" s="16">
        <f t="shared" si="13"/>
        <v>0</v>
      </c>
      <c r="G122" s="16">
        <v>0</v>
      </c>
      <c r="H122" s="16"/>
      <c r="I122" s="652"/>
    </row>
    <row r="123" spans="1:9" ht="12" customHeight="1" x14ac:dyDescent="0.3">
      <c r="A123" s="31" t="s">
        <v>80</v>
      </c>
      <c r="B123" s="140" t="s">
        <v>271</v>
      </c>
      <c r="C123" s="6" t="s">
        <v>446</v>
      </c>
      <c r="D123" s="16"/>
      <c r="E123" s="16">
        <v>0</v>
      </c>
      <c r="F123" s="16">
        <f t="shared" si="13"/>
        <v>0</v>
      </c>
      <c r="G123" s="16">
        <v>0</v>
      </c>
      <c r="H123" s="16"/>
      <c r="I123" s="652"/>
    </row>
    <row r="124" spans="1:9" ht="12" customHeight="1" x14ac:dyDescent="0.3">
      <c r="A124" s="31" t="s">
        <v>81</v>
      </c>
      <c r="B124" s="140" t="s">
        <v>272</v>
      </c>
      <c r="C124" s="6" t="s">
        <v>226</v>
      </c>
      <c r="D124" s="16"/>
      <c r="E124" s="16">
        <v>0</v>
      </c>
      <c r="F124" s="16">
        <f t="shared" si="13"/>
        <v>0</v>
      </c>
      <c r="G124" s="16">
        <v>0</v>
      </c>
      <c r="H124" s="16"/>
      <c r="I124" s="652"/>
    </row>
    <row r="125" spans="1:9" ht="12" customHeight="1" thickBot="1" x14ac:dyDescent="0.35">
      <c r="A125" s="64"/>
      <c r="B125" s="146" t="s">
        <v>462</v>
      </c>
      <c r="C125" s="17" t="s">
        <v>461</v>
      </c>
      <c r="D125" s="150"/>
      <c r="E125" s="150">
        <v>0</v>
      </c>
      <c r="F125" s="150">
        <f t="shared" si="13"/>
        <v>0</v>
      </c>
      <c r="G125" s="150">
        <v>0</v>
      </c>
      <c r="H125" s="150"/>
      <c r="I125" s="653"/>
    </row>
    <row r="126" spans="1:9" ht="12" customHeight="1" thickBot="1" x14ac:dyDescent="0.35">
      <c r="A126" s="28" t="s">
        <v>82</v>
      </c>
      <c r="B126" s="139" t="s">
        <v>273</v>
      </c>
      <c r="C126" s="8" t="s">
        <v>149</v>
      </c>
      <c r="D126" s="69">
        <f>+D127+D128+D130+D131</f>
        <v>0</v>
      </c>
      <c r="E126" s="69">
        <v>0</v>
      </c>
      <c r="F126" s="69">
        <f t="shared" si="13"/>
        <v>0</v>
      </c>
      <c r="G126" s="69">
        <v>0</v>
      </c>
      <c r="H126" s="69"/>
      <c r="I126" s="654"/>
    </row>
    <row r="127" spans="1:9" ht="12" customHeight="1" x14ac:dyDescent="0.3">
      <c r="A127" s="31" t="s">
        <v>402</v>
      </c>
      <c r="B127" s="140" t="s">
        <v>274</v>
      </c>
      <c r="C127" s="6" t="s">
        <v>447</v>
      </c>
      <c r="D127" s="16"/>
      <c r="E127" s="16">
        <v>0</v>
      </c>
      <c r="F127" s="16">
        <f t="shared" si="13"/>
        <v>0</v>
      </c>
      <c r="G127" s="16">
        <v>0</v>
      </c>
      <c r="H127" s="16"/>
      <c r="I127" s="652"/>
    </row>
    <row r="128" spans="1:9" ht="12" customHeight="1" x14ac:dyDescent="0.3">
      <c r="A128" s="31" t="s">
        <v>403</v>
      </c>
      <c r="B128" s="140" t="s">
        <v>275</v>
      </c>
      <c r="C128" s="6" t="s">
        <v>448</v>
      </c>
      <c r="D128" s="16"/>
      <c r="E128" s="16">
        <v>0</v>
      </c>
      <c r="F128" s="16">
        <f t="shared" si="13"/>
        <v>0</v>
      </c>
      <c r="G128" s="16">
        <v>0</v>
      </c>
      <c r="H128" s="16"/>
      <c r="I128" s="652"/>
    </row>
    <row r="129" spans="1:11" ht="12" customHeight="1" x14ac:dyDescent="0.3">
      <c r="A129" s="31" t="s">
        <v>404</v>
      </c>
      <c r="B129" s="140" t="s">
        <v>276</v>
      </c>
      <c r="C129" s="6" t="s">
        <v>449</v>
      </c>
      <c r="D129" s="16"/>
      <c r="E129" s="16">
        <v>0</v>
      </c>
      <c r="F129" s="16">
        <f t="shared" si="13"/>
        <v>0</v>
      </c>
      <c r="G129" s="16">
        <v>0</v>
      </c>
      <c r="H129" s="16"/>
      <c r="I129" s="652"/>
    </row>
    <row r="130" spans="1:11" ht="12" customHeight="1" x14ac:dyDescent="0.3">
      <c r="A130" s="31" t="s">
        <v>405</v>
      </c>
      <c r="B130" s="140" t="s">
        <v>277</v>
      </c>
      <c r="C130" s="6" t="s">
        <v>450</v>
      </c>
      <c r="D130" s="16"/>
      <c r="E130" s="16">
        <v>0</v>
      </c>
      <c r="F130" s="16">
        <f t="shared" si="13"/>
        <v>0</v>
      </c>
      <c r="G130" s="16">
        <v>0</v>
      </c>
      <c r="H130" s="16"/>
      <c r="I130" s="652"/>
    </row>
    <row r="131" spans="1:11" ht="12" customHeight="1" thickBot="1" x14ac:dyDescent="0.35">
      <c r="A131" s="64" t="s">
        <v>406</v>
      </c>
      <c r="B131" s="140" t="s">
        <v>463</v>
      </c>
      <c r="C131" s="17" t="s">
        <v>451</v>
      </c>
      <c r="D131" s="68"/>
      <c r="E131" s="68">
        <v>0</v>
      </c>
      <c r="F131" s="68">
        <f t="shared" si="13"/>
        <v>0</v>
      </c>
      <c r="G131" s="68">
        <v>0</v>
      </c>
      <c r="H131" s="68"/>
      <c r="I131" s="655"/>
    </row>
    <row r="132" spans="1:11" ht="12" customHeight="1" thickBot="1" x14ac:dyDescent="0.35">
      <c r="A132" s="169" t="s">
        <v>424</v>
      </c>
      <c r="B132" s="170" t="s">
        <v>457</v>
      </c>
      <c r="C132" s="8" t="s">
        <v>452</v>
      </c>
      <c r="D132" s="165"/>
      <c r="E132" s="165">
        <v>0</v>
      </c>
      <c r="F132" s="165">
        <f t="shared" si="13"/>
        <v>0</v>
      </c>
      <c r="G132" s="165">
        <v>0</v>
      </c>
      <c r="H132" s="165"/>
      <c r="I132" s="656"/>
    </row>
    <row r="133" spans="1:11" ht="12" customHeight="1" thickBot="1" x14ac:dyDescent="0.35">
      <c r="A133" s="169" t="s">
        <v>425</v>
      </c>
      <c r="B133" s="170" t="s">
        <v>458</v>
      </c>
      <c r="C133" s="8" t="s">
        <v>453</v>
      </c>
      <c r="D133" s="165"/>
      <c r="E133" s="165">
        <v>0</v>
      </c>
      <c r="F133" s="165">
        <f t="shared" si="13"/>
        <v>0</v>
      </c>
      <c r="G133" s="165">
        <v>0</v>
      </c>
      <c r="H133" s="165"/>
      <c r="I133" s="656"/>
    </row>
    <row r="134" spans="1:11" ht="15" customHeight="1" thickBot="1" x14ac:dyDescent="0.35">
      <c r="A134" s="28" t="s">
        <v>168</v>
      </c>
      <c r="B134" s="139" t="s">
        <v>459</v>
      </c>
      <c r="C134" s="8" t="s">
        <v>455</v>
      </c>
      <c r="D134" s="70">
        <f>+D109+D113+D120+D126</f>
        <v>0</v>
      </c>
      <c r="E134" s="70">
        <f t="shared" ref="E134:H134" si="19">+E109+E113+E120+E126</f>
        <v>0</v>
      </c>
      <c r="F134" s="70">
        <f t="shared" si="19"/>
        <v>0</v>
      </c>
      <c r="G134" s="70">
        <f t="shared" si="19"/>
        <v>0</v>
      </c>
      <c r="H134" s="70">
        <f t="shared" si="19"/>
        <v>0</v>
      </c>
      <c r="I134" s="657"/>
      <c r="J134" s="71"/>
      <c r="K134" s="71"/>
    </row>
    <row r="135" spans="1:11" s="30" customFormat="1" ht="13.2" customHeight="1" thickBot="1" x14ac:dyDescent="0.3">
      <c r="A135" s="72" t="s">
        <v>169</v>
      </c>
      <c r="B135" s="147"/>
      <c r="C135" s="73" t="s">
        <v>454</v>
      </c>
      <c r="D135" s="70">
        <f>+D108+D134</f>
        <v>0</v>
      </c>
      <c r="E135" s="70">
        <f t="shared" ref="E135:H135" si="20">+E108+E134</f>
        <v>0</v>
      </c>
      <c r="F135" s="70">
        <f t="shared" si="20"/>
        <v>0</v>
      </c>
      <c r="G135" s="70">
        <f t="shared" si="20"/>
        <v>0</v>
      </c>
      <c r="H135" s="70">
        <f t="shared" si="20"/>
        <v>0</v>
      </c>
      <c r="I135" s="657"/>
    </row>
    <row r="136" spans="1:11" ht="7.5" customHeight="1" x14ac:dyDescent="0.3"/>
    <row r="137" spans="1:11" x14ac:dyDescent="0.3">
      <c r="A137" s="810" t="s">
        <v>152</v>
      </c>
      <c r="B137" s="810"/>
      <c r="C137" s="810"/>
      <c r="D137" s="810"/>
      <c r="E137" s="190"/>
      <c r="F137" s="190"/>
      <c r="G137" s="19"/>
      <c r="H137" s="19"/>
      <c r="I137" s="19"/>
    </row>
    <row r="138" spans="1:11" ht="15" customHeight="1" thickBot="1" x14ac:dyDescent="0.35">
      <c r="A138" s="808" t="s">
        <v>153</v>
      </c>
      <c r="B138" s="808"/>
      <c r="C138" s="808"/>
      <c r="D138" s="20"/>
      <c r="E138" s="20" t="s">
        <v>460</v>
      </c>
      <c r="F138" s="20"/>
      <c r="G138" s="20"/>
      <c r="H138" s="20"/>
      <c r="I138" s="20"/>
    </row>
    <row r="139" spans="1:11" ht="13.5" customHeight="1" thickBot="1" x14ac:dyDescent="0.35">
      <c r="A139" s="28">
        <v>1</v>
      </c>
      <c r="B139" s="139"/>
      <c r="C139" s="65" t="s">
        <v>154</v>
      </c>
      <c r="D139" s="15">
        <f>+D61-D108</f>
        <v>0</v>
      </c>
      <c r="E139" s="15">
        <v>0</v>
      </c>
      <c r="F139" s="15">
        <f t="shared" ref="F139" si="21">+F61-F108</f>
        <v>0</v>
      </c>
      <c r="G139" s="15">
        <f>+G61-G108</f>
        <v>0</v>
      </c>
      <c r="H139" s="15">
        <f t="shared" ref="H139:I139" si="22">+H61-H108</f>
        <v>0</v>
      </c>
      <c r="I139" s="15">
        <f t="shared" si="22"/>
        <v>0</v>
      </c>
    </row>
    <row r="140" spans="1:11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0</v>
      </c>
      <c r="E140" s="15">
        <v>0</v>
      </c>
      <c r="F140" s="15">
        <f t="shared" ref="F140" si="23">+F85-F134</f>
        <v>0</v>
      </c>
      <c r="G140" s="15">
        <f>+G85-G134</f>
        <v>0</v>
      </c>
      <c r="H140" s="15">
        <f t="shared" ref="H140:I140" si="24">+H85-H134</f>
        <v>0</v>
      </c>
      <c r="I140" s="15">
        <f t="shared" si="24"/>
        <v>0</v>
      </c>
    </row>
    <row r="142" spans="1:11" x14ac:dyDescent="0.3">
      <c r="D142" s="138">
        <f>D135-D86</f>
        <v>0</v>
      </c>
      <c r="E142" s="138">
        <v>0</v>
      </c>
      <c r="F142" s="138">
        <f t="shared" ref="F142" si="25">F135-F86</f>
        <v>0</v>
      </c>
      <c r="G142" s="138"/>
      <c r="H142" s="138"/>
      <c r="I142" s="138"/>
    </row>
    <row r="143" spans="1:11" x14ac:dyDescent="0.3">
      <c r="F143" s="74">
        <f t="shared" ref="F143" si="26">F135-F86</f>
        <v>0</v>
      </c>
      <c r="H143" s="138"/>
      <c r="I143" s="138"/>
    </row>
    <row r="144" spans="1:11" x14ac:dyDescent="0.3">
      <c r="G144" s="138">
        <f>G135-G86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5" right="0.25" top="0.75" bottom="0.75" header="0.3" footer="0.3"/>
  <pageSetup paperSize="9" scale="75" fitToHeight="0" orientation="portrait" r:id="rId1"/>
  <headerFooter alignWithMargins="0">
    <oddHeader xml:space="preserve">&amp;C&amp;"Times New Roman CE,Félkövér"&amp;12SZAKADÁT KÖZSÉG ÖNKORMÁNYZATA
 2019. ÉVI KÖLTSÉGVETÉSÁLLAMI (ÁLLAMIGAZGATÁSI) FELADATOK MÉRLEGE&amp;R&amp;"Times New Roman CE,Félkövér dőlt" 1.4. melléklet </oddHeader>
  </headerFooter>
  <rowBreaks count="2" manualBreakCount="2">
    <brk id="66" max="8" man="1"/>
    <brk id="8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67"/>
  <sheetViews>
    <sheetView view="pageBreakPreview" topLeftCell="C43" zoomScale="115" zoomScaleNormal="115" zoomScaleSheetLayoutView="115" workbookViewId="0">
      <selection activeCell="F1" sqref="F1"/>
    </sheetView>
  </sheetViews>
  <sheetFormatPr defaultColWidth="9.33203125" defaultRowHeight="13.2" x14ac:dyDescent="0.3"/>
  <cols>
    <col min="1" max="1" width="5.6640625" style="13" customWidth="1"/>
    <col min="2" max="2" width="47.33203125" style="80" customWidth="1"/>
    <col min="3" max="3" width="13.5546875" style="13" customWidth="1"/>
    <col min="4" max="4" width="12.5546875" style="13" hidden="1" customWidth="1"/>
    <col min="5" max="5" width="16.109375" style="13" hidden="1" customWidth="1"/>
    <col min="6" max="7" width="14" style="13" customWidth="1"/>
    <col min="8" max="8" width="47.33203125" style="13" customWidth="1"/>
    <col min="9" max="9" width="20.88671875" style="13" customWidth="1"/>
    <col min="10" max="10" width="18.44140625" style="13" hidden="1" customWidth="1"/>
    <col min="11" max="11" width="10.88671875" style="13" hidden="1" customWidth="1"/>
    <col min="12" max="13" width="14" style="13" customWidth="1"/>
    <col min="14" max="16384" width="9.33203125" style="13"/>
  </cols>
  <sheetData>
    <row r="1" spans="1:13" ht="39.75" customHeight="1" x14ac:dyDescent="0.3">
      <c r="B1" s="78" t="s">
        <v>156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3.8" thickBot="1" x14ac:dyDescent="0.35">
      <c r="I2" s="816" t="s">
        <v>1589</v>
      </c>
      <c r="J2" s="816"/>
      <c r="K2" s="816"/>
      <c r="L2" s="816"/>
      <c r="M2" s="816"/>
    </row>
    <row r="3" spans="1:13" ht="18" customHeight="1" thickBot="1" x14ac:dyDescent="0.35">
      <c r="A3" s="811" t="s">
        <v>3</v>
      </c>
      <c r="B3" s="82" t="s">
        <v>157</v>
      </c>
      <c r="C3" s="83"/>
      <c r="D3" s="83"/>
      <c r="E3" s="83"/>
      <c r="F3" s="83"/>
      <c r="G3" s="334"/>
      <c r="H3" s="82" t="s">
        <v>158</v>
      </c>
      <c r="I3" s="84"/>
      <c r="J3" s="84"/>
      <c r="K3" s="84"/>
      <c r="L3" s="84"/>
      <c r="M3" s="334"/>
    </row>
    <row r="4" spans="1:13" s="86" customFormat="1" ht="34.799999999999997" thickBot="1" x14ac:dyDescent="0.35">
      <c r="A4" s="812"/>
      <c r="B4" s="85" t="s">
        <v>159</v>
      </c>
      <c r="C4" s="188" t="s">
        <v>1332</v>
      </c>
      <c r="D4" s="23" t="s">
        <v>1604</v>
      </c>
      <c r="E4" s="188" t="s">
        <v>471</v>
      </c>
      <c r="F4" s="188" t="s">
        <v>472</v>
      </c>
      <c r="G4" s="335" t="s">
        <v>1306</v>
      </c>
      <c r="H4" s="85" t="s">
        <v>159</v>
      </c>
      <c r="I4" s="188" t="s">
        <v>1332</v>
      </c>
      <c r="J4" s="188" t="s">
        <v>1604</v>
      </c>
      <c r="K4" s="188" t="s">
        <v>471</v>
      </c>
      <c r="L4" s="188" t="s">
        <v>472</v>
      </c>
      <c r="M4" s="335" t="s">
        <v>1306</v>
      </c>
    </row>
    <row r="5" spans="1:13" s="91" customFormat="1" ht="12" customHeight="1" thickBot="1" x14ac:dyDescent="0.35">
      <c r="A5" s="87">
        <v>1</v>
      </c>
      <c r="B5" s="88">
        <v>2</v>
      </c>
      <c r="C5" s="89" t="s">
        <v>28</v>
      </c>
      <c r="D5" s="89"/>
      <c r="E5" s="89" t="s">
        <v>28</v>
      </c>
      <c r="F5" s="89" t="s">
        <v>28</v>
      </c>
      <c r="G5" s="336"/>
      <c r="H5" s="88" t="s">
        <v>138</v>
      </c>
      <c r="I5" s="90" t="s">
        <v>42</v>
      </c>
      <c r="J5" s="90"/>
      <c r="K5" s="90" t="s">
        <v>42</v>
      </c>
      <c r="L5" s="90" t="s">
        <v>42</v>
      </c>
      <c r="M5" s="336"/>
    </row>
    <row r="6" spans="1:13" ht="13.2" customHeight="1" x14ac:dyDescent="0.3">
      <c r="A6" s="92" t="s">
        <v>5</v>
      </c>
      <c r="B6" s="93" t="s">
        <v>160</v>
      </c>
      <c r="C6" s="94">
        <f>'1.1.sz.mell.'!D5</f>
        <v>20715671</v>
      </c>
      <c r="D6" s="94">
        <f>'1.1.sz.mell.'!E5</f>
        <v>0</v>
      </c>
      <c r="E6" s="94">
        <f>'1.1.sz.mell.'!F5</f>
        <v>23287762</v>
      </c>
      <c r="F6" s="94">
        <f>'1.1.sz.mell.'!G5</f>
        <v>23287762</v>
      </c>
      <c r="G6" s="94">
        <f>'1.1.sz.mell.'!H5</f>
        <v>23287762</v>
      </c>
      <c r="H6" s="93" t="s">
        <v>161</v>
      </c>
      <c r="I6" s="95">
        <f>'1.1.sz.mell.'!D93</f>
        <v>18923000</v>
      </c>
      <c r="J6" s="95"/>
      <c r="K6" s="95">
        <f>'1.1.sz.mell.'!F93</f>
        <v>19324000</v>
      </c>
      <c r="L6" s="95">
        <f>'1.1.sz.mell.'!G93</f>
        <v>19324000</v>
      </c>
      <c r="M6" s="95">
        <f>'1.1.sz.mell.'!H93</f>
        <v>17540227</v>
      </c>
    </row>
    <row r="7" spans="1:13" ht="13.2" customHeight="1" x14ac:dyDescent="0.3">
      <c r="A7" s="96" t="s">
        <v>16</v>
      </c>
      <c r="B7" s="97" t="s">
        <v>162</v>
      </c>
      <c r="C7" s="98">
        <f>'1.1.sz.mell.'!D12</f>
        <v>8322000</v>
      </c>
      <c r="D7" s="98">
        <f>'1.1.sz.mell.'!E12</f>
        <v>0</v>
      </c>
      <c r="E7" s="98">
        <f>'1.1.sz.mell.'!F12</f>
        <v>8360414</v>
      </c>
      <c r="F7" s="98">
        <f>'1.1.sz.mell.'!G12</f>
        <v>8360414</v>
      </c>
      <c r="G7" s="98">
        <f>'1.1.sz.mell.'!H12</f>
        <v>8360414</v>
      </c>
      <c r="H7" s="97" t="s">
        <v>127</v>
      </c>
      <c r="I7" s="95">
        <f>'1.1.sz.mell.'!D94</f>
        <v>3257000</v>
      </c>
      <c r="J7" s="95"/>
      <c r="K7" s="95">
        <f>'1.1.sz.mell.'!F94</f>
        <v>3257000</v>
      </c>
      <c r="L7" s="95">
        <f>'1.1.sz.mell.'!G94</f>
        <v>3257000</v>
      </c>
      <c r="M7" s="95">
        <f>'1.1.sz.mell.'!H94</f>
        <v>2566338</v>
      </c>
    </row>
    <row r="8" spans="1:13" ht="13.2" customHeight="1" x14ac:dyDescent="0.3">
      <c r="A8" s="96" t="s">
        <v>28</v>
      </c>
      <c r="B8" s="97" t="s">
        <v>164</v>
      </c>
      <c r="C8" s="98">
        <f>'1.1.sz.mell.'!D24</f>
        <v>3082527</v>
      </c>
      <c r="D8" s="98">
        <f>'1.1.sz.mell.'!E24</f>
        <v>0</v>
      </c>
      <c r="E8" s="98">
        <f>'1.1.sz.mell.'!F24</f>
        <v>3082527</v>
      </c>
      <c r="F8" s="98">
        <f>'1.1.sz.mell.'!G24</f>
        <v>3082527</v>
      </c>
      <c r="G8" s="98">
        <f>'1.1.sz.mell.'!H24</f>
        <v>3786221</v>
      </c>
      <c r="H8" s="97" t="s">
        <v>163</v>
      </c>
      <c r="I8" s="95">
        <f>'1.1.sz.mell.'!D95</f>
        <v>19864000</v>
      </c>
      <c r="J8" s="95"/>
      <c r="K8" s="95">
        <f>'1.1.sz.mell.'!F95</f>
        <v>29028000</v>
      </c>
      <c r="L8" s="95">
        <f>'1.1.sz.mell.'!G95</f>
        <v>29028000</v>
      </c>
      <c r="M8" s="95">
        <f>'1.1.sz.mell.'!H95</f>
        <v>24960377</v>
      </c>
    </row>
    <row r="9" spans="1:13" ht="13.2" customHeight="1" x14ac:dyDescent="0.3">
      <c r="A9" s="96" t="s">
        <v>138</v>
      </c>
      <c r="B9" s="97" t="s">
        <v>250</v>
      </c>
      <c r="C9" s="98">
        <f>'1.1.sz.mell.'!D32</f>
        <v>9829000</v>
      </c>
      <c r="D9" s="98">
        <f>'1.1.sz.mell.'!E32</f>
        <v>0</v>
      </c>
      <c r="E9" s="98">
        <f>'1.1.sz.mell.'!F32</f>
        <v>9829000</v>
      </c>
      <c r="F9" s="98">
        <f>'1.1.sz.mell.'!G32</f>
        <v>9829000</v>
      </c>
      <c r="G9" s="98">
        <f>'1.1.sz.mell.'!H32</f>
        <v>12610740</v>
      </c>
      <c r="H9" s="97" t="s">
        <v>129</v>
      </c>
      <c r="I9" s="95">
        <f>'1.1.sz.mell.'!D96</f>
        <v>2858000</v>
      </c>
      <c r="J9" s="95"/>
      <c r="K9" s="95">
        <f>'1.1.sz.mell.'!F96</f>
        <v>2878000</v>
      </c>
      <c r="L9" s="95">
        <f>'1.1.sz.mell.'!G96</f>
        <v>2878000</v>
      </c>
      <c r="M9" s="95">
        <f>'1.1.sz.mell.'!H96</f>
        <v>2591896</v>
      </c>
    </row>
    <row r="10" spans="1:13" ht="13.2" customHeight="1" x14ac:dyDescent="0.3">
      <c r="A10" s="96" t="s">
        <v>42</v>
      </c>
      <c r="B10" s="99" t="s">
        <v>165</v>
      </c>
      <c r="C10" s="98">
        <f>'1.1.sz.mell.'!D49</f>
        <v>0</v>
      </c>
      <c r="D10" s="98">
        <f>'1.1.sz.mell.'!E49</f>
        <v>0</v>
      </c>
      <c r="E10" s="98">
        <f>'1.1.sz.mell.'!F49</f>
        <v>0</v>
      </c>
      <c r="F10" s="98">
        <f>'1.1.sz.mell.'!G49</f>
        <v>0</v>
      </c>
      <c r="G10" s="98">
        <f>'1.1.sz.mell.'!H49</f>
        <v>0</v>
      </c>
      <c r="H10" s="97" t="s">
        <v>131</v>
      </c>
      <c r="I10" s="95">
        <f>'1.1.sz.mell.'!D97</f>
        <v>11057000</v>
      </c>
      <c r="J10" s="95"/>
      <c r="K10" s="95">
        <f>'1.1.sz.mell.'!F97</f>
        <v>10921000</v>
      </c>
      <c r="L10" s="95">
        <f>'1.1.sz.mell.'!G97</f>
        <v>10921000</v>
      </c>
      <c r="M10" s="95">
        <f>'1.1.sz.mell.'!H97</f>
        <v>106793</v>
      </c>
    </row>
    <row r="11" spans="1:13" ht="13.2" customHeight="1" x14ac:dyDescent="0.3">
      <c r="A11" s="96" t="s">
        <v>64</v>
      </c>
      <c r="B11" s="97" t="s">
        <v>166</v>
      </c>
      <c r="C11" s="100"/>
      <c r="D11" s="100"/>
      <c r="E11" s="100"/>
      <c r="F11" s="100"/>
      <c r="G11" s="100"/>
      <c r="H11" s="97" t="s">
        <v>167</v>
      </c>
      <c r="I11" s="5"/>
      <c r="J11" s="5"/>
      <c r="K11" s="5">
        <f>L11-J11</f>
        <v>19454940</v>
      </c>
      <c r="L11" s="5">
        <v>19454940</v>
      </c>
      <c r="M11" s="5"/>
    </row>
    <row r="12" spans="1:13" ht="13.2" customHeight="1" x14ac:dyDescent="0.3">
      <c r="A12" s="96" t="s">
        <v>145</v>
      </c>
      <c r="B12" s="97"/>
      <c r="C12" s="100"/>
      <c r="D12" s="100"/>
      <c r="E12" s="100"/>
      <c r="F12" s="100"/>
      <c r="G12" s="100"/>
      <c r="H12" s="101"/>
      <c r="I12" s="5"/>
      <c r="J12" s="5"/>
      <c r="K12" s="5"/>
      <c r="L12" s="5"/>
      <c r="M12" s="5"/>
    </row>
    <row r="13" spans="1:13" ht="13.2" customHeight="1" x14ac:dyDescent="0.3">
      <c r="A13" s="96" t="s">
        <v>82</v>
      </c>
      <c r="B13" s="101"/>
      <c r="C13" s="98"/>
      <c r="D13" s="98"/>
      <c r="E13" s="98"/>
      <c r="F13" s="98"/>
      <c r="G13" s="98"/>
      <c r="H13" s="101"/>
      <c r="I13" s="5"/>
      <c r="J13" s="5"/>
      <c r="K13" s="5"/>
      <c r="L13" s="5"/>
      <c r="M13" s="5"/>
    </row>
    <row r="14" spans="1:13" ht="13.2" customHeight="1" x14ac:dyDescent="0.3">
      <c r="A14" s="96" t="s">
        <v>84</v>
      </c>
      <c r="B14" s="102"/>
      <c r="C14" s="100"/>
      <c r="D14" s="100"/>
      <c r="E14" s="100"/>
      <c r="F14" s="100"/>
      <c r="G14" s="100"/>
      <c r="H14" s="101"/>
      <c r="I14" s="5"/>
      <c r="J14" s="5"/>
      <c r="K14" s="5"/>
      <c r="L14" s="5"/>
      <c r="M14" s="5"/>
    </row>
    <row r="15" spans="1:13" ht="13.2" customHeight="1" x14ac:dyDescent="0.3">
      <c r="A15" s="96" t="s">
        <v>151</v>
      </c>
      <c r="B15" s="101"/>
      <c r="C15" s="98"/>
      <c r="D15" s="98"/>
      <c r="E15" s="98"/>
      <c r="F15" s="98"/>
      <c r="G15" s="98"/>
      <c r="H15" s="101"/>
      <c r="I15" s="5"/>
      <c r="J15" s="5"/>
      <c r="K15" s="5"/>
      <c r="L15" s="5"/>
      <c r="M15" s="5"/>
    </row>
    <row r="16" spans="1:13" ht="13.2" customHeight="1" x14ac:dyDescent="0.3">
      <c r="A16" s="96" t="s">
        <v>168</v>
      </c>
      <c r="B16" s="101"/>
      <c r="C16" s="98"/>
      <c r="D16" s="98"/>
      <c r="E16" s="98"/>
      <c r="F16" s="98"/>
      <c r="G16" s="98"/>
      <c r="H16" s="101"/>
      <c r="I16" s="5"/>
      <c r="J16" s="5"/>
      <c r="K16" s="5"/>
      <c r="L16" s="5"/>
      <c r="M16" s="5"/>
    </row>
    <row r="17" spans="1:13" ht="13.2" customHeight="1" thickBot="1" x14ac:dyDescent="0.35">
      <c r="A17" s="96" t="s">
        <v>169</v>
      </c>
      <c r="B17" s="103"/>
      <c r="C17" s="104"/>
      <c r="D17" s="104"/>
      <c r="E17" s="104"/>
      <c r="F17" s="104"/>
      <c r="G17" s="104"/>
      <c r="H17" s="101"/>
      <c r="I17" s="105"/>
      <c r="J17" s="105"/>
      <c r="K17" s="105"/>
      <c r="L17" s="105"/>
      <c r="M17" s="105"/>
    </row>
    <row r="18" spans="1:13" ht="16.2" customHeight="1" thickBot="1" x14ac:dyDescent="0.35">
      <c r="A18" s="106" t="s">
        <v>170</v>
      </c>
      <c r="B18" s="107" t="s">
        <v>171</v>
      </c>
      <c r="C18" s="108">
        <f>SUM(C6:C7,C8:C10,C13:C17)</f>
        <v>41949198</v>
      </c>
      <c r="D18" s="108">
        <f t="shared" ref="D18:E18" si="0">SUM(D6:D7,D8:D10,D13:D17)</f>
        <v>0</v>
      </c>
      <c r="E18" s="108">
        <f t="shared" si="0"/>
        <v>44559703</v>
      </c>
      <c r="F18" s="108">
        <f t="shared" ref="F18:G18" si="1">SUM(F6:F7,F8:F10,F13:F17)</f>
        <v>44559703</v>
      </c>
      <c r="G18" s="108">
        <f t="shared" si="1"/>
        <v>48045137</v>
      </c>
      <c r="H18" s="107" t="s">
        <v>172</v>
      </c>
      <c r="I18" s="3">
        <f>SUM(I6:I17)</f>
        <v>55959000</v>
      </c>
      <c r="J18" s="3">
        <f t="shared" ref="J18:K18" si="2">SUM(J6:J17)</f>
        <v>0</v>
      </c>
      <c r="K18" s="3">
        <f t="shared" si="2"/>
        <v>84862940</v>
      </c>
      <c r="L18" s="3">
        <f t="shared" ref="L18:M18" si="3">SUM(L6:L17)</f>
        <v>84862940</v>
      </c>
      <c r="M18" s="3">
        <f t="shared" si="3"/>
        <v>47765631</v>
      </c>
    </row>
    <row r="19" spans="1:13" ht="13.2" customHeight="1" x14ac:dyDescent="0.3">
      <c r="A19" s="109" t="s">
        <v>173</v>
      </c>
      <c r="B19" s="110" t="s">
        <v>174</v>
      </c>
      <c r="C19" s="111">
        <f>+C20+C21+C22+C23</f>
        <v>19600802</v>
      </c>
      <c r="D19" s="111">
        <f t="shared" ref="D19" si="4">+D20+D21+D22+D23</f>
        <v>0</v>
      </c>
      <c r="E19" s="111">
        <f>+E20+E21+E22+E23</f>
        <v>19561709</v>
      </c>
      <c r="F19" s="111">
        <f t="shared" ref="F19:G19" si="5">+F20+F21+F22+F23</f>
        <v>19561709</v>
      </c>
      <c r="G19" s="111">
        <f t="shared" si="5"/>
        <v>19561709</v>
      </c>
      <c r="H19" s="112" t="s">
        <v>175</v>
      </c>
      <c r="I19" s="10"/>
      <c r="J19" s="10"/>
      <c r="K19" s="10"/>
      <c r="L19" s="10"/>
      <c r="M19" s="10"/>
    </row>
    <row r="20" spans="1:13" ht="13.2" customHeight="1" x14ac:dyDescent="0.3">
      <c r="A20" s="96" t="s">
        <v>176</v>
      </c>
      <c r="B20" s="112" t="s">
        <v>177</v>
      </c>
      <c r="C20" s="113">
        <v>19600802</v>
      </c>
      <c r="D20" s="113"/>
      <c r="E20" s="113">
        <f>F20-D20</f>
        <v>19561709</v>
      </c>
      <c r="F20" s="113">
        <v>19561709</v>
      </c>
      <c r="G20" s="113">
        <v>19561709</v>
      </c>
      <c r="H20" s="112" t="s">
        <v>178</v>
      </c>
      <c r="I20" s="12"/>
      <c r="J20" s="12"/>
      <c r="K20" s="12"/>
      <c r="L20" s="12"/>
      <c r="M20" s="12"/>
    </row>
    <row r="21" spans="1:13" ht="13.2" customHeight="1" x14ac:dyDescent="0.3">
      <c r="A21" s="96" t="s">
        <v>179</v>
      </c>
      <c r="B21" s="112" t="s">
        <v>180</v>
      </c>
      <c r="C21" s="113"/>
      <c r="D21" s="113"/>
      <c r="E21" s="113"/>
      <c r="F21" s="113"/>
      <c r="G21" s="297"/>
      <c r="H21" s="112" t="s">
        <v>181</v>
      </c>
      <c r="I21" s="12"/>
      <c r="J21" s="12"/>
      <c r="K21" s="12"/>
      <c r="L21" s="12"/>
      <c r="M21" s="12"/>
    </row>
    <row r="22" spans="1:13" ht="13.2" customHeight="1" x14ac:dyDescent="0.3">
      <c r="A22" s="96" t="s">
        <v>182</v>
      </c>
      <c r="B22" s="112" t="s">
        <v>183</v>
      </c>
      <c r="C22" s="113"/>
      <c r="D22" s="113"/>
      <c r="E22" s="113"/>
      <c r="F22" s="113"/>
      <c r="G22" s="297"/>
      <c r="H22" s="112" t="s">
        <v>184</v>
      </c>
      <c r="I22" s="12"/>
      <c r="J22" s="12"/>
      <c r="K22" s="12"/>
      <c r="L22" s="12"/>
      <c r="M22" s="12"/>
    </row>
    <row r="23" spans="1:13" ht="13.2" customHeight="1" x14ac:dyDescent="0.3">
      <c r="A23" s="96" t="s">
        <v>185</v>
      </c>
      <c r="B23" s="112" t="s">
        <v>186</v>
      </c>
      <c r="C23" s="113">
        <f>'1.1.sz.mell.'!D75</f>
        <v>0</v>
      </c>
      <c r="D23" s="113">
        <f>'1.1.sz.mell.'!E75</f>
        <v>0</v>
      </c>
      <c r="E23" s="113">
        <f>'1.1.sz.mell.'!F75</f>
        <v>0</v>
      </c>
      <c r="F23" s="113">
        <f>'1.1.sz.mell.'!G75</f>
        <v>0</v>
      </c>
      <c r="G23" s="113"/>
      <c r="H23" s="110" t="s">
        <v>187</v>
      </c>
      <c r="I23" s="12"/>
      <c r="J23" s="12"/>
      <c r="K23" s="12"/>
      <c r="L23" s="12"/>
      <c r="M23" s="12"/>
    </row>
    <row r="24" spans="1:13" ht="13.2" customHeight="1" x14ac:dyDescent="0.3">
      <c r="A24" s="96" t="s">
        <v>188</v>
      </c>
      <c r="B24" s="112" t="s">
        <v>189</v>
      </c>
      <c r="C24" s="114">
        <f>+C25+C26</f>
        <v>0</v>
      </c>
      <c r="D24" s="114">
        <f t="shared" ref="D24:E24" si="6">+D25+D26</f>
        <v>0</v>
      </c>
      <c r="E24" s="114">
        <f t="shared" si="6"/>
        <v>0</v>
      </c>
      <c r="F24" s="114">
        <f t="shared" ref="F24" si="7">+F25+F26</f>
        <v>0</v>
      </c>
      <c r="G24" s="339">
        <f>G25+G26</f>
        <v>1259140</v>
      </c>
      <c r="H24" s="112" t="s">
        <v>190</v>
      </c>
      <c r="I24" s="12"/>
      <c r="J24" s="12"/>
      <c r="K24" s="12"/>
      <c r="L24" s="12"/>
      <c r="M24" s="12"/>
    </row>
    <row r="25" spans="1:13" ht="13.2" customHeight="1" x14ac:dyDescent="0.3">
      <c r="A25" s="109" t="s">
        <v>191</v>
      </c>
      <c r="B25" s="110" t="s">
        <v>192</v>
      </c>
      <c r="C25" s="115"/>
      <c r="D25" s="115"/>
      <c r="E25" s="115"/>
      <c r="F25" s="115"/>
      <c r="G25" s="115"/>
      <c r="H25" s="93" t="s">
        <v>193</v>
      </c>
      <c r="I25" s="10"/>
      <c r="J25" s="10"/>
      <c r="K25" s="10"/>
      <c r="L25" s="10"/>
      <c r="M25" s="10"/>
    </row>
    <row r="26" spans="1:13" ht="13.2" customHeight="1" thickBot="1" x14ac:dyDescent="0.35">
      <c r="A26" s="96" t="s">
        <v>194</v>
      </c>
      <c r="B26" s="112" t="s">
        <v>1334</v>
      </c>
      <c r="C26" s="113"/>
      <c r="D26" s="113"/>
      <c r="E26" s="113"/>
      <c r="F26" s="113"/>
      <c r="G26" s="113">
        <v>1259140</v>
      </c>
      <c r="H26" s="6" t="s">
        <v>148</v>
      </c>
      <c r="I26" s="12">
        <f>'1.1.sz.mell.'!D122</f>
        <v>829000</v>
      </c>
      <c r="J26" s="12">
        <f>'1.1.sz.mell.'!E122</f>
        <v>0</v>
      </c>
      <c r="K26" s="12">
        <f>'1.1.sz.mell.'!F122</f>
        <v>1229000</v>
      </c>
      <c r="L26" s="12">
        <f>'1.1.sz.mell.'!G122</f>
        <v>1229000</v>
      </c>
      <c r="M26" s="12">
        <f>'1.1.sz.mell.'!H122</f>
        <v>1186007</v>
      </c>
    </row>
    <row r="27" spans="1:13" ht="16.2" customHeight="1" thickBot="1" x14ac:dyDescent="0.35">
      <c r="A27" s="106" t="s">
        <v>195</v>
      </c>
      <c r="B27" s="107" t="s">
        <v>196</v>
      </c>
      <c r="C27" s="108">
        <f>+C19+C24</f>
        <v>19600802</v>
      </c>
      <c r="D27" s="108">
        <f t="shared" ref="D27:E27" si="8">+D19+D24</f>
        <v>0</v>
      </c>
      <c r="E27" s="108">
        <f t="shared" si="8"/>
        <v>19561709</v>
      </c>
      <c r="F27" s="108">
        <f t="shared" ref="F27:G27" si="9">+F19+F24</f>
        <v>19561709</v>
      </c>
      <c r="G27" s="108">
        <f t="shared" si="9"/>
        <v>20820849</v>
      </c>
      <c r="H27" s="107" t="s">
        <v>197</v>
      </c>
      <c r="I27" s="3">
        <f>SUM(I19:I26)</f>
        <v>829000</v>
      </c>
      <c r="J27" s="3">
        <f t="shared" ref="J27:K27" si="10">SUM(J19:J26)</f>
        <v>0</v>
      </c>
      <c r="K27" s="3">
        <f t="shared" si="10"/>
        <v>1229000</v>
      </c>
      <c r="L27" s="3">
        <f t="shared" ref="L27:M27" si="11">SUM(L19:L26)</f>
        <v>1229000</v>
      </c>
      <c r="M27" s="3">
        <f t="shared" si="11"/>
        <v>1186007</v>
      </c>
    </row>
    <row r="28" spans="1:13" ht="13.8" thickBot="1" x14ac:dyDescent="0.35">
      <c r="A28" s="106" t="s">
        <v>198</v>
      </c>
      <c r="B28" s="116" t="s">
        <v>199</v>
      </c>
      <c r="C28" s="117">
        <f>+C18+C27</f>
        <v>61550000</v>
      </c>
      <c r="D28" s="117">
        <f t="shared" ref="D28:E28" si="12">+D18+D27</f>
        <v>0</v>
      </c>
      <c r="E28" s="117">
        <f t="shared" si="12"/>
        <v>64121412</v>
      </c>
      <c r="F28" s="117">
        <f t="shared" ref="F28:G28" si="13">+F18+F27</f>
        <v>64121412</v>
      </c>
      <c r="G28" s="117">
        <f t="shared" si="13"/>
        <v>68865986</v>
      </c>
      <c r="H28" s="116" t="s">
        <v>200</v>
      </c>
      <c r="I28" s="117">
        <f>+I18+I27</f>
        <v>56788000</v>
      </c>
      <c r="J28" s="117">
        <f t="shared" ref="J28:K28" si="14">+J18+J27</f>
        <v>0</v>
      </c>
      <c r="K28" s="117">
        <f t="shared" si="14"/>
        <v>86091940</v>
      </c>
      <c r="L28" s="117">
        <f t="shared" ref="L28:M28" si="15">+L18+L27</f>
        <v>86091940</v>
      </c>
      <c r="M28" s="117">
        <f t="shared" si="15"/>
        <v>48951638</v>
      </c>
    </row>
    <row r="29" spans="1:13" ht="13.8" thickBot="1" x14ac:dyDescent="0.35">
      <c r="A29" s="106" t="s">
        <v>201</v>
      </c>
      <c r="B29" s="116" t="s">
        <v>202</v>
      </c>
      <c r="C29" s="117">
        <f>IF(C18-I18&lt;0,I18-C18,"-")</f>
        <v>14009802</v>
      </c>
      <c r="D29" s="117" t="str">
        <f>IF(D18-J18&lt;0,J18-D18,"-")</f>
        <v>-</v>
      </c>
      <c r="E29" s="117">
        <f>IF(E18-K18&lt;0,K18-E18,"-")</f>
        <v>40303237</v>
      </c>
      <c r="F29" s="117">
        <f>IF(F18-L18&lt;0,L18-F18,"-")</f>
        <v>40303237</v>
      </c>
      <c r="G29" s="117" t="str">
        <f>IF(G18-M18&lt;0,M18-G18,"-")</f>
        <v>-</v>
      </c>
      <c r="H29" s="116" t="s">
        <v>203</v>
      </c>
      <c r="I29" s="117" t="str">
        <f>IF(C18-I18&gt;0,C18-I18,"-")</f>
        <v>-</v>
      </c>
      <c r="J29" s="117" t="str">
        <f>IF(D18-J18&gt;0,D18-J18,"-")</f>
        <v>-</v>
      </c>
      <c r="K29" s="117" t="str">
        <f>IF(E18-K18&gt;0,E18-K18,"-")</f>
        <v>-</v>
      </c>
      <c r="L29" s="117" t="str">
        <f>IF(F18-L18&gt;0,F18-L18,"-")</f>
        <v>-</v>
      </c>
      <c r="M29" s="117">
        <f>IF(G18-M18&gt;0,G18-M18,"-")</f>
        <v>279506</v>
      </c>
    </row>
    <row r="30" spans="1:13" ht="13.8" thickBot="1" x14ac:dyDescent="0.35">
      <c r="A30" s="106" t="s">
        <v>204</v>
      </c>
      <c r="B30" s="116" t="s">
        <v>205</v>
      </c>
      <c r="C30" s="117" t="str">
        <f>IF(C18+C19-I28&lt;0,I28-(C18+C19),"-")</f>
        <v>-</v>
      </c>
      <c r="D30" s="117" t="str">
        <f>IF(D18+D19-J28&lt;0,J28-(D18+D19),"-")</f>
        <v>-</v>
      </c>
      <c r="E30" s="117">
        <f>IF(E18+E19-K28&lt;0,K28-(E18+E19),"-")</f>
        <v>21970528</v>
      </c>
      <c r="F30" s="117">
        <f>IF(F18+F19-L28&lt;0,L28-(F18+F19),"-")</f>
        <v>21970528</v>
      </c>
      <c r="G30" s="117" t="str">
        <f>IF(G18+G19-M28&lt;0,M28-(G18+G19),"-")</f>
        <v>-</v>
      </c>
      <c r="H30" s="116" t="s">
        <v>206</v>
      </c>
      <c r="I30" s="117">
        <f>IF(C18+C19-I28&gt;0,C18+C19-I28,"-")</f>
        <v>4762000</v>
      </c>
      <c r="J30" s="117" t="str">
        <f>IF(D18+D19-J28&gt;0,D18+D19-J28,"-")</f>
        <v>-</v>
      </c>
      <c r="K30" s="117" t="str">
        <f>IF(E18+E19-K28&gt;0,E18+E19-K28,"-")</f>
        <v>-</v>
      </c>
      <c r="L30" s="117" t="str">
        <f>IF(F18+F19-L28&gt;0,F18+F19-L28,"-")</f>
        <v>-</v>
      </c>
      <c r="M30" s="117">
        <f>IF(G18+G19-M28&gt;0,G18+G19-M28,"-")</f>
        <v>18655208</v>
      </c>
    </row>
    <row r="31" spans="1:13" ht="17.399999999999999" x14ac:dyDescent="0.3">
      <c r="B31" s="166"/>
      <c r="C31" s="166"/>
      <c r="D31" s="166"/>
      <c r="E31" s="166"/>
      <c r="F31" s="166"/>
      <c r="G31" s="166"/>
      <c r="H31" s="166"/>
      <c r="M31" s="166"/>
    </row>
    <row r="32" spans="1:13" ht="31.5" customHeight="1" x14ac:dyDescent="0.3">
      <c r="B32" s="815" t="s">
        <v>207</v>
      </c>
      <c r="C32" s="815"/>
      <c r="D32" s="815"/>
      <c r="E32" s="815"/>
      <c r="F32" s="815"/>
      <c r="G32" s="815"/>
      <c r="H32" s="815"/>
      <c r="I32" s="815"/>
      <c r="J32" s="191"/>
      <c r="K32" s="191"/>
      <c r="L32" s="191"/>
    </row>
    <row r="33" spans="1:13" ht="14.4" thickBot="1" x14ac:dyDescent="0.35">
      <c r="I33" s="81"/>
      <c r="J33" s="81"/>
      <c r="K33" s="81"/>
      <c r="L33" s="81"/>
    </row>
    <row r="34" spans="1:13" ht="13.8" thickBot="1" x14ac:dyDescent="0.35">
      <c r="A34" s="813" t="s">
        <v>3</v>
      </c>
      <c r="B34" s="82" t="s">
        <v>157</v>
      </c>
      <c r="C34" s="83"/>
      <c r="D34" s="83"/>
      <c r="E34" s="83"/>
      <c r="F34" s="83"/>
      <c r="G34" s="334"/>
      <c r="H34" s="82" t="s">
        <v>158</v>
      </c>
      <c r="I34" s="84"/>
      <c r="J34" s="84"/>
      <c r="K34" s="84"/>
      <c r="L34" s="84"/>
      <c r="M34" s="334"/>
    </row>
    <row r="35" spans="1:13" s="86" customFormat="1" ht="34.799999999999997" thickBot="1" x14ac:dyDescent="0.35">
      <c r="A35" s="814"/>
      <c r="B35" s="85" t="s">
        <v>159</v>
      </c>
      <c r="C35" s="188" t="s">
        <v>1332</v>
      </c>
      <c r="D35" s="23" t="s">
        <v>1605</v>
      </c>
      <c r="E35" s="188" t="s">
        <v>471</v>
      </c>
      <c r="F35" s="188" t="s">
        <v>472</v>
      </c>
      <c r="G35" s="335" t="s">
        <v>1306</v>
      </c>
      <c r="H35" s="85" t="s">
        <v>159</v>
      </c>
      <c r="I35" s="188" t="s">
        <v>1332</v>
      </c>
      <c r="J35" s="23" t="s">
        <v>1604</v>
      </c>
      <c r="K35" s="188" t="s">
        <v>471</v>
      </c>
      <c r="L35" s="188" t="s">
        <v>472</v>
      </c>
      <c r="M35" s="335" t="s">
        <v>1306</v>
      </c>
    </row>
    <row r="36" spans="1:13" s="86" customFormat="1" ht="13.8" thickBot="1" x14ac:dyDescent="0.35">
      <c r="A36" s="87">
        <v>1</v>
      </c>
      <c r="B36" s="88">
        <v>2</v>
      </c>
      <c r="C36" s="89">
        <v>3</v>
      </c>
      <c r="D36" s="89"/>
      <c r="E36" s="89">
        <v>3</v>
      </c>
      <c r="F36" s="89">
        <v>3</v>
      </c>
      <c r="G36" s="336"/>
      <c r="H36" s="88">
        <v>4</v>
      </c>
      <c r="I36" s="90">
        <v>5</v>
      </c>
      <c r="J36" s="90"/>
      <c r="K36" s="90">
        <v>5</v>
      </c>
      <c r="L36" s="90">
        <v>5</v>
      </c>
      <c r="M36" s="336"/>
    </row>
    <row r="37" spans="1:13" ht="13.2" customHeight="1" x14ac:dyDescent="0.3">
      <c r="A37" s="92" t="s">
        <v>5</v>
      </c>
      <c r="B37" s="93" t="s">
        <v>208</v>
      </c>
      <c r="C37" s="94">
        <f>'1.1.sz.mell.'!D18</f>
        <v>21455000</v>
      </c>
      <c r="D37" s="94">
        <f>'1.1.sz.mell.'!E18</f>
        <v>0</v>
      </c>
      <c r="E37" s="94">
        <f>'1.1.sz.mell.'!F18</f>
        <v>49887528</v>
      </c>
      <c r="F37" s="94">
        <f>'1.1.sz.mell.'!G18</f>
        <v>49887528</v>
      </c>
      <c r="G37" s="94">
        <f>'1.1.sz.mell.'!H18</f>
        <v>84140571</v>
      </c>
      <c r="H37" s="93" t="s">
        <v>132</v>
      </c>
      <c r="I37" s="95">
        <f>'1.1.sz.mell.'!D103</f>
        <v>2000000</v>
      </c>
      <c r="J37" s="95">
        <f>'1.1.sz.mell.'!E103</f>
        <v>0</v>
      </c>
      <c r="K37" s="95">
        <f>'1.1.sz.mell.'!F103</f>
        <v>2100000</v>
      </c>
      <c r="L37" s="95">
        <f>'1.1.sz.mell.'!G103</f>
        <v>2100000</v>
      </c>
      <c r="M37" s="95">
        <f>'1.1.sz.mell.'!H103</f>
        <v>1090600</v>
      </c>
    </row>
    <row r="38" spans="1:13" x14ac:dyDescent="0.3">
      <c r="A38" s="96" t="s">
        <v>16</v>
      </c>
      <c r="B38" s="97" t="s">
        <v>209</v>
      </c>
      <c r="C38" s="98"/>
      <c r="D38" s="98"/>
      <c r="E38" s="98"/>
      <c r="F38" s="98"/>
      <c r="G38" s="98"/>
      <c r="H38" s="97" t="s">
        <v>210</v>
      </c>
      <c r="I38" s="95">
        <f>'1.1.sz.mell.'!D104</f>
        <v>0</v>
      </c>
      <c r="J38" s="95">
        <f>'1.1.sz.mell.'!E104</f>
        <v>0</v>
      </c>
      <c r="K38" s="95">
        <f>'1.1.sz.mell.'!F104</f>
        <v>0</v>
      </c>
      <c r="L38" s="95">
        <f>'1.1.sz.mell.'!G104</f>
        <v>0</v>
      </c>
      <c r="M38" s="95">
        <f>'1.1.sz.mell.'!H104</f>
        <v>0</v>
      </c>
    </row>
    <row r="39" spans="1:13" ht="13.2" customHeight="1" x14ac:dyDescent="0.3">
      <c r="A39" s="96" t="s">
        <v>28</v>
      </c>
      <c r="B39" s="97" t="s">
        <v>211</v>
      </c>
      <c r="C39" s="98">
        <f>'1.1.sz.mell.'!D43</f>
        <v>0</v>
      </c>
      <c r="D39" s="98">
        <f>'1.1.sz.mell.'!E43</f>
        <v>0</v>
      </c>
      <c r="E39" s="98">
        <f>'1.1.sz.mell.'!F43</f>
        <v>0</v>
      </c>
      <c r="F39" s="98">
        <f>'1.1.sz.mell.'!G43</f>
        <v>0</v>
      </c>
      <c r="G39" s="98">
        <f>'1.1.sz.mell.'!H43</f>
        <v>0</v>
      </c>
      <c r="H39" s="97" t="s">
        <v>134</v>
      </c>
      <c r="I39" s="95">
        <f>'1.1.sz.mell.'!D105</f>
        <v>24217000</v>
      </c>
      <c r="J39" s="95">
        <f>'1.1.sz.mell.'!E105</f>
        <v>0</v>
      </c>
      <c r="K39" s="95">
        <f>'1.1.sz.mell.'!F105</f>
        <v>25817000</v>
      </c>
      <c r="L39" s="95">
        <f>'1.1.sz.mell.'!G105</f>
        <v>25817000</v>
      </c>
      <c r="M39" s="95">
        <f>'1.1.sz.mell.'!H105</f>
        <v>21321364</v>
      </c>
    </row>
    <row r="40" spans="1:13" ht="13.2" customHeight="1" x14ac:dyDescent="0.3">
      <c r="A40" s="96" t="s">
        <v>138</v>
      </c>
      <c r="B40" s="97" t="s">
        <v>212</v>
      </c>
      <c r="C40" s="98">
        <f>'1.1.sz.mell.'!D55</f>
        <v>0</v>
      </c>
      <c r="D40" s="98">
        <f>'1.1.sz.mell.'!E55</f>
        <v>0</v>
      </c>
      <c r="E40" s="98">
        <f>'1.1.sz.mell.'!F55</f>
        <v>0</v>
      </c>
      <c r="F40" s="98">
        <f>'1.1.sz.mell.'!G55</f>
        <v>0</v>
      </c>
      <c r="G40" s="98">
        <f>'1.1.sz.mell.'!H55</f>
        <v>13000</v>
      </c>
      <c r="H40" s="97" t="s">
        <v>213</v>
      </c>
      <c r="I40" s="95">
        <f>'1.1.sz.mell.'!D106</f>
        <v>0</v>
      </c>
      <c r="J40" s="95">
        <f>'1.1.sz.mell.'!E106</f>
        <v>0</v>
      </c>
      <c r="K40" s="95">
        <f>'1.1.sz.mell.'!F106</f>
        <v>0</v>
      </c>
      <c r="L40" s="95">
        <f>'1.1.sz.mell.'!G106</f>
        <v>0</v>
      </c>
      <c r="M40" s="95">
        <f>'1.1.sz.mell.'!H106</f>
        <v>0</v>
      </c>
    </row>
    <row r="41" spans="1:13" ht="12.75" customHeight="1" x14ac:dyDescent="0.3">
      <c r="A41" s="96" t="s">
        <v>42</v>
      </c>
      <c r="B41" s="97"/>
      <c r="C41" s="98"/>
      <c r="D41" s="98"/>
      <c r="E41" s="98"/>
      <c r="F41" s="98"/>
      <c r="G41" s="337"/>
      <c r="H41" s="97" t="s">
        <v>136</v>
      </c>
      <c r="I41" s="95">
        <f>'1.1.sz.mell.'!D107</f>
        <v>0</v>
      </c>
      <c r="J41" s="95">
        <f>'1.1.sz.mell.'!E107</f>
        <v>0</v>
      </c>
      <c r="K41" s="95">
        <f>'1.1.sz.mell.'!F107</f>
        <v>0</v>
      </c>
      <c r="L41" s="95">
        <f>'1.1.sz.mell.'!G107</f>
        <v>0</v>
      </c>
      <c r="M41" s="95">
        <f>'1.1.sz.mell.'!H107</f>
        <v>0</v>
      </c>
    </row>
    <row r="42" spans="1:13" ht="13.2" customHeight="1" x14ac:dyDescent="0.3">
      <c r="A42" s="96" t="s">
        <v>64</v>
      </c>
      <c r="B42" s="97"/>
      <c r="C42" s="100"/>
      <c r="D42" s="100"/>
      <c r="E42" s="100"/>
      <c r="F42" s="100"/>
      <c r="G42" s="100"/>
      <c r="H42" s="101" t="s">
        <v>167</v>
      </c>
      <c r="I42" s="5"/>
      <c r="J42" s="5"/>
      <c r="K42" s="5">
        <f>L42-J42</f>
        <v>0</v>
      </c>
      <c r="L42" s="5"/>
      <c r="M42" s="5"/>
    </row>
    <row r="43" spans="1:13" ht="13.2" customHeight="1" x14ac:dyDescent="0.3">
      <c r="A43" s="96" t="s">
        <v>145</v>
      </c>
      <c r="B43" s="101"/>
      <c r="C43" s="98"/>
      <c r="D43" s="98"/>
      <c r="E43" s="98"/>
      <c r="F43" s="98"/>
      <c r="G43" s="337"/>
      <c r="H43" s="101"/>
      <c r="I43" s="5"/>
      <c r="J43" s="5"/>
      <c r="K43" s="5"/>
      <c r="L43" s="5"/>
      <c r="M43" s="5"/>
    </row>
    <row r="44" spans="1:13" ht="13.2" customHeight="1" x14ac:dyDescent="0.3">
      <c r="A44" s="96" t="s">
        <v>82</v>
      </c>
      <c r="B44" s="101"/>
      <c r="C44" s="98"/>
      <c r="D44" s="98"/>
      <c r="E44" s="98"/>
      <c r="F44" s="98"/>
      <c r="G44" s="98"/>
      <c r="H44" s="101"/>
      <c r="I44" s="5"/>
      <c r="J44" s="5"/>
      <c r="K44" s="5"/>
      <c r="L44" s="5"/>
      <c r="M44" s="5"/>
    </row>
    <row r="45" spans="1:13" ht="13.2" customHeight="1" x14ac:dyDescent="0.3">
      <c r="A45" s="96" t="s">
        <v>84</v>
      </c>
      <c r="B45" s="101"/>
      <c r="C45" s="100"/>
      <c r="D45" s="100"/>
      <c r="E45" s="100"/>
      <c r="F45" s="100"/>
      <c r="G45" s="100"/>
      <c r="H45" s="101"/>
      <c r="I45" s="5"/>
      <c r="J45" s="5"/>
      <c r="K45" s="5"/>
      <c r="L45" s="5"/>
      <c r="M45" s="5"/>
    </row>
    <row r="46" spans="1:13" x14ac:dyDescent="0.3">
      <c r="A46" s="96" t="s">
        <v>151</v>
      </c>
      <c r="B46" s="101"/>
      <c r="C46" s="100"/>
      <c r="D46" s="100"/>
      <c r="E46" s="100"/>
      <c r="F46" s="100"/>
      <c r="G46" s="100"/>
      <c r="H46" s="101"/>
      <c r="I46" s="5"/>
      <c r="J46" s="5"/>
      <c r="K46" s="5"/>
      <c r="L46" s="5"/>
      <c r="M46" s="5"/>
    </row>
    <row r="47" spans="1:13" ht="13.2" customHeight="1" thickBot="1" x14ac:dyDescent="0.35">
      <c r="A47" s="109" t="s">
        <v>168</v>
      </c>
      <c r="B47" s="118"/>
      <c r="C47" s="119"/>
      <c r="D47" s="119"/>
      <c r="E47" s="119"/>
      <c r="F47" s="119"/>
      <c r="G47" s="119"/>
      <c r="H47" s="120" t="s">
        <v>167</v>
      </c>
      <c r="I47" s="121"/>
      <c r="J47" s="121"/>
      <c r="K47" s="121"/>
      <c r="L47" s="121"/>
      <c r="M47" s="121"/>
    </row>
    <row r="48" spans="1:13" ht="16.2" customHeight="1" thickBot="1" x14ac:dyDescent="0.35">
      <c r="A48" s="106" t="s">
        <v>169</v>
      </c>
      <c r="B48" s="107" t="s">
        <v>214</v>
      </c>
      <c r="C48" s="108">
        <f>+C37+C39+C40+C42+C43+C44+C45+C46+C47</f>
        <v>21455000</v>
      </c>
      <c r="D48" s="108">
        <f t="shared" ref="D48:E48" si="16">+D37+D39+D40+D42+D43+D44+D45+D46+D47</f>
        <v>0</v>
      </c>
      <c r="E48" s="108">
        <f t="shared" si="16"/>
        <v>49887528</v>
      </c>
      <c r="F48" s="108">
        <f t="shared" ref="F48:G48" si="17">+F37+F39+F40+F42+F43+F44+F45+F46+F47</f>
        <v>49887528</v>
      </c>
      <c r="G48" s="108">
        <f t="shared" si="17"/>
        <v>84153571</v>
      </c>
      <c r="H48" s="107" t="s">
        <v>215</v>
      </c>
      <c r="I48" s="3">
        <f>+I37+I39+I41+I42+I43+I44+I45+I46+I47</f>
        <v>26217000</v>
      </c>
      <c r="J48" s="3">
        <f t="shared" ref="J48:L48" si="18">+J37+J39+J41+J42+J43+J44+J45+J46+J47</f>
        <v>0</v>
      </c>
      <c r="K48" s="3">
        <f t="shared" si="18"/>
        <v>27917000</v>
      </c>
      <c r="L48" s="3">
        <f t="shared" si="18"/>
        <v>27917000</v>
      </c>
      <c r="M48" s="3">
        <f t="shared" ref="M48" si="19">+M37+M39+M41+M42+M43+M44+M45+M46+M47</f>
        <v>22411964</v>
      </c>
    </row>
    <row r="49" spans="1:13" ht="13.2" customHeight="1" x14ac:dyDescent="0.3">
      <c r="A49" s="92" t="s">
        <v>170</v>
      </c>
      <c r="B49" s="122" t="s">
        <v>216</v>
      </c>
      <c r="C49" s="123">
        <f>+C50+C51+C52+C53+C54</f>
        <v>0</v>
      </c>
      <c r="D49" s="123">
        <f t="shared" ref="D49:E49" si="20">+D50+D51+D52+D53+D54</f>
        <v>0</v>
      </c>
      <c r="E49" s="123">
        <f t="shared" si="20"/>
        <v>0</v>
      </c>
      <c r="F49" s="123">
        <f t="shared" ref="F49:G49" si="21">+F50+F51+F52+F53+F54</f>
        <v>0</v>
      </c>
      <c r="G49" s="123">
        <f t="shared" si="21"/>
        <v>0</v>
      </c>
      <c r="H49" s="112" t="s">
        <v>175</v>
      </c>
      <c r="I49" s="9"/>
      <c r="J49" s="9"/>
      <c r="K49" s="9"/>
      <c r="L49" s="9"/>
      <c r="M49" s="9"/>
    </row>
    <row r="50" spans="1:13" ht="13.2" customHeight="1" x14ac:dyDescent="0.3">
      <c r="A50" s="96" t="s">
        <v>173</v>
      </c>
      <c r="B50" s="124" t="s">
        <v>217</v>
      </c>
      <c r="C50" s="113"/>
      <c r="D50" s="113"/>
      <c r="E50" s="113"/>
      <c r="F50" s="113"/>
      <c r="G50" s="113"/>
      <c r="H50" s="112" t="s">
        <v>218</v>
      </c>
      <c r="I50" s="12"/>
      <c r="J50" s="12"/>
      <c r="K50" s="12"/>
      <c r="L50" s="12"/>
      <c r="M50" s="12"/>
    </row>
    <row r="51" spans="1:13" ht="13.2" customHeight="1" x14ac:dyDescent="0.3">
      <c r="A51" s="92" t="s">
        <v>176</v>
      </c>
      <c r="B51" s="124" t="s">
        <v>219</v>
      </c>
      <c r="C51" s="113"/>
      <c r="D51" s="113"/>
      <c r="E51" s="113"/>
      <c r="F51" s="113"/>
      <c r="G51" s="297"/>
      <c r="H51" s="112" t="s">
        <v>181</v>
      </c>
      <c r="I51" s="12"/>
      <c r="J51" s="12"/>
      <c r="K51" s="12"/>
      <c r="L51" s="12"/>
      <c r="M51" s="12"/>
    </row>
    <row r="52" spans="1:13" ht="13.2" customHeight="1" x14ac:dyDescent="0.3">
      <c r="A52" s="96" t="s">
        <v>179</v>
      </c>
      <c r="B52" s="124" t="s">
        <v>220</v>
      </c>
      <c r="C52" s="113"/>
      <c r="D52" s="113"/>
      <c r="E52" s="113"/>
      <c r="F52" s="113"/>
      <c r="G52" s="297"/>
      <c r="H52" s="112" t="s">
        <v>184</v>
      </c>
      <c r="I52" s="12">
        <f>'1.1.sz.mell.'!D110</f>
        <v>0</v>
      </c>
      <c r="J52" s="12">
        <f>'1.1.sz.mell.'!E110</f>
        <v>0</v>
      </c>
      <c r="K52" s="12">
        <f>'1.1.sz.mell.'!F110</f>
        <v>0</v>
      </c>
      <c r="L52" s="12">
        <f>'1.1.sz.mell.'!G110</f>
        <v>0</v>
      </c>
      <c r="M52" s="12">
        <f>'1.1.sz.mell.'!H110</f>
        <v>0</v>
      </c>
    </row>
    <row r="53" spans="1:13" ht="13.2" customHeight="1" x14ac:dyDescent="0.3">
      <c r="A53" s="92" t="s">
        <v>182</v>
      </c>
      <c r="B53" s="124" t="s">
        <v>221</v>
      </c>
      <c r="C53" s="113"/>
      <c r="D53" s="113"/>
      <c r="E53" s="113"/>
      <c r="F53" s="113"/>
      <c r="G53" s="338"/>
      <c r="H53" s="110" t="s">
        <v>187</v>
      </c>
      <c r="I53" s="12"/>
      <c r="J53" s="12"/>
      <c r="K53" s="12"/>
      <c r="L53" s="12"/>
      <c r="M53" s="12"/>
    </row>
    <row r="54" spans="1:13" ht="13.2" customHeight="1" x14ac:dyDescent="0.3">
      <c r="A54" s="96" t="s">
        <v>185</v>
      </c>
      <c r="B54" s="125" t="s">
        <v>222</v>
      </c>
      <c r="C54" s="113"/>
      <c r="D54" s="113"/>
      <c r="E54" s="113"/>
      <c r="F54" s="113"/>
      <c r="G54" s="297"/>
      <c r="H54" s="112" t="s">
        <v>223</v>
      </c>
      <c r="I54" s="12"/>
      <c r="J54" s="12"/>
      <c r="K54" s="12"/>
      <c r="L54" s="12"/>
      <c r="M54" s="12"/>
    </row>
    <row r="55" spans="1:13" ht="13.2" customHeight="1" x14ac:dyDescent="0.3">
      <c r="A55" s="92" t="s">
        <v>188</v>
      </c>
      <c r="B55" s="126" t="s">
        <v>224</v>
      </c>
      <c r="C55" s="114">
        <f>+C56+C57+C58+C59+C60</f>
        <v>0</v>
      </c>
      <c r="D55" s="114">
        <f t="shared" ref="D55:E55" si="22">+D56+D57+D58+D59+D60</f>
        <v>0</v>
      </c>
      <c r="E55" s="114">
        <f t="shared" si="22"/>
        <v>0</v>
      </c>
      <c r="F55" s="114">
        <f t="shared" ref="F55:G55" si="23">+F56+F57+F58+F59+F60</f>
        <v>0</v>
      </c>
      <c r="G55" s="114">
        <f t="shared" si="23"/>
        <v>0</v>
      </c>
      <c r="H55" s="127" t="s">
        <v>193</v>
      </c>
      <c r="I55" s="12"/>
      <c r="J55" s="12"/>
      <c r="K55" s="12"/>
      <c r="L55" s="12"/>
      <c r="M55" s="12"/>
    </row>
    <row r="56" spans="1:13" ht="13.2" customHeight="1" x14ac:dyDescent="0.3">
      <c r="A56" s="96" t="s">
        <v>191</v>
      </c>
      <c r="B56" s="125" t="s">
        <v>225</v>
      </c>
      <c r="C56" s="113">
        <f>'1.1.sz.mell.'!D63</f>
        <v>0</v>
      </c>
      <c r="D56" s="113">
        <f>'1.1.sz.mell.'!E63</f>
        <v>0</v>
      </c>
      <c r="E56" s="113">
        <f>'1.1.sz.mell.'!F63</f>
        <v>0</v>
      </c>
      <c r="F56" s="113">
        <f>'1.1.sz.mell.'!G63</f>
        <v>0</v>
      </c>
      <c r="G56" s="113">
        <f>'1.1.sz.mell.'!H63</f>
        <v>0</v>
      </c>
      <c r="H56" s="127" t="s">
        <v>226</v>
      </c>
      <c r="I56" s="12"/>
      <c r="J56" s="12"/>
      <c r="K56" s="12"/>
      <c r="L56" s="12"/>
      <c r="M56" s="12"/>
    </row>
    <row r="57" spans="1:13" ht="13.2" customHeight="1" x14ac:dyDescent="0.3">
      <c r="A57" s="92" t="s">
        <v>194</v>
      </c>
      <c r="B57" s="125" t="s">
        <v>227</v>
      </c>
      <c r="C57" s="113"/>
      <c r="D57" s="113"/>
      <c r="E57" s="113"/>
      <c r="F57" s="113"/>
      <c r="G57" s="113"/>
      <c r="H57" s="128"/>
      <c r="I57" s="12"/>
      <c r="J57" s="12"/>
      <c r="K57" s="12"/>
      <c r="L57" s="12"/>
      <c r="M57" s="12"/>
    </row>
    <row r="58" spans="1:13" ht="13.2" customHeight="1" x14ac:dyDescent="0.3">
      <c r="A58" s="96" t="s">
        <v>195</v>
      </c>
      <c r="B58" s="124" t="s">
        <v>228</v>
      </c>
      <c r="C58" s="113"/>
      <c r="D58" s="113"/>
      <c r="E58" s="113"/>
      <c r="F58" s="113"/>
      <c r="G58" s="113"/>
      <c r="H58" s="129"/>
      <c r="I58" s="12"/>
      <c r="J58" s="12"/>
      <c r="K58" s="12"/>
      <c r="L58" s="12"/>
      <c r="M58" s="12"/>
    </row>
    <row r="59" spans="1:13" ht="13.2" customHeight="1" x14ac:dyDescent="0.3">
      <c r="A59" s="92" t="s">
        <v>198</v>
      </c>
      <c r="B59" s="130" t="s">
        <v>229</v>
      </c>
      <c r="C59" s="113"/>
      <c r="D59" s="113"/>
      <c r="E59" s="113"/>
      <c r="F59" s="113"/>
      <c r="G59" s="113"/>
      <c r="H59" s="101"/>
      <c r="I59" s="12"/>
      <c r="J59" s="12"/>
      <c r="K59" s="12"/>
      <c r="L59" s="12"/>
      <c r="M59" s="12"/>
    </row>
    <row r="60" spans="1:13" ht="13.2" customHeight="1" thickBot="1" x14ac:dyDescent="0.35">
      <c r="A60" s="96" t="s">
        <v>201</v>
      </c>
      <c r="B60" s="131" t="s">
        <v>230</v>
      </c>
      <c r="C60" s="113"/>
      <c r="D60" s="113"/>
      <c r="E60" s="113"/>
      <c r="F60" s="113"/>
      <c r="G60" s="113"/>
      <c r="H60" s="129"/>
      <c r="I60" s="12"/>
      <c r="J60" s="12"/>
      <c r="K60" s="12"/>
      <c r="L60" s="12"/>
      <c r="M60" s="12"/>
    </row>
    <row r="61" spans="1:13" ht="21.75" customHeight="1" thickBot="1" x14ac:dyDescent="0.35">
      <c r="A61" s="106" t="s">
        <v>204</v>
      </c>
      <c r="B61" s="107" t="s">
        <v>231</v>
      </c>
      <c r="C61" s="108">
        <f>+C49+C55</f>
        <v>0</v>
      </c>
      <c r="D61" s="108">
        <f t="shared" ref="D61:E61" si="24">+D49+D55</f>
        <v>0</v>
      </c>
      <c r="E61" s="108">
        <f t="shared" si="24"/>
        <v>0</v>
      </c>
      <c r="F61" s="108">
        <f t="shared" ref="F61:G61" si="25">+F49+F55</f>
        <v>0</v>
      </c>
      <c r="G61" s="108">
        <f t="shared" si="25"/>
        <v>0</v>
      </c>
      <c r="H61" s="107" t="s">
        <v>232</v>
      </c>
      <c r="I61" s="3">
        <f>SUM(I49:I60)</f>
        <v>0</v>
      </c>
      <c r="J61" s="3">
        <f t="shared" ref="J61:L61" si="26">SUM(J49:J60)</f>
        <v>0</v>
      </c>
      <c r="K61" s="3">
        <f t="shared" si="26"/>
        <v>0</v>
      </c>
      <c r="L61" s="3">
        <f t="shared" si="26"/>
        <v>0</v>
      </c>
      <c r="M61" s="3">
        <f t="shared" ref="M61" si="27">SUM(M49:M60)</f>
        <v>0</v>
      </c>
    </row>
    <row r="62" spans="1:13" ht="13.8" thickBot="1" x14ac:dyDescent="0.35">
      <c r="A62" s="106" t="s">
        <v>233</v>
      </c>
      <c r="B62" s="116" t="s">
        <v>234</v>
      </c>
      <c r="C62" s="117">
        <f>+C48+C61</f>
        <v>21455000</v>
      </c>
      <c r="D62" s="117">
        <f t="shared" ref="D62:E62" si="28">+D48+D61</f>
        <v>0</v>
      </c>
      <c r="E62" s="117">
        <f t="shared" si="28"/>
        <v>49887528</v>
      </c>
      <c r="F62" s="117">
        <f t="shared" ref="F62:G62" si="29">+F48+F61</f>
        <v>49887528</v>
      </c>
      <c r="G62" s="117">
        <f t="shared" si="29"/>
        <v>84153571</v>
      </c>
      <c r="H62" s="116" t="s">
        <v>235</v>
      </c>
      <c r="I62" s="117">
        <f>+I48+I61</f>
        <v>26217000</v>
      </c>
      <c r="J62" s="117">
        <f t="shared" ref="J62:L62" si="30">+J48+J61</f>
        <v>0</v>
      </c>
      <c r="K62" s="117">
        <f t="shared" si="30"/>
        <v>27917000</v>
      </c>
      <c r="L62" s="117">
        <f t="shared" si="30"/>
        <v>27917000</v>
      </c>
      <c r="M62" s="117">
        <f t="shared" ref="M62" si="31">+M48+M61</f>
        <v>22411964</v>
      </c>
    </row>
    <row r="63" spans="1:13" ht="13.8" thickBot="1" x14ac:dyDescent="0.35">
      <c r="A63" s="106" t="s">
        <v>236</v>
      </c>
      <c r="B63" s="116" t="s">
        <v>202</v>
      </c>
      <c r="C63" s="117">
        <f>IF(C48-I48&lt;0,I48-C48,"-")</f>
        <v>4762000</v>
      </c>
      <c r="D63" s="117" t="str">
        <f>IF(D48-J48&lt;0,J48-D48,"-")</f>
        <v>-</v>
      </c>
      <c r="E63" s="117" t="str">
        <f>IF(E48-K48&lt;0,K48-E48,"-")</f>
        <v>-</v>
      </c>
      <c r="F63" s="117" t="str">
        <f>IF(F48-L48&lt;0,L48-F48,"-")</f>
        <v>-</v>
      </c>
      <c r="G63" s="117" t="str">
        <f>IF(G48-M48&lt;0,M48-G48,"-")</f>
        <v>-</v>
      </c>
      <c r="H63" s="116" t="s">
        <v>203</v>
      </c>
      <c r="I63" s="117" t="str">
        <f>IF(C48-I48&gt;0,C48-I48,"-")</f>
        <v>-</v>
      </c>
      <c r="J63" s="117" t="str">
        <f>IF(D48-J48&gt;0,D48-J48,"-")</f>
        <v>-</v>
      </c>
      <c r="K63" s="117">
        <f>IF(E48-K48&gt;0,E48-K48,"-")</f>
        <v>21970528</v>
      </c>
      <c r="L63" s="117">
        <f>IF(F48-L48&gt;0,F48-L48,"-")</f>
        <v>21970528</v>
      </c>
      <c r="M63" s="117">
        <f>IF(G48-M48&gt;0,G48-M48,"-")</f>
        <v>61741607</v>
      </c>
    </row>
    <row r="64" spans="1:13" ht="13.8" thickBot="1" x14ac:dyDescent="0.35">
      <c r="A64" s="106" t="s">
        <v>237</v>
      </c>
      <c r="B64" s="116" t="s">
        <v>205</v>
      </c>
      <c r="C64" s="117">
        <f>IF(C48+C49-I62&lt;0,I62-(C48+C49+C56),"-")</f>
        <v>4762000</v>
      </c>
      <c r="D64" s="117" t="str">
        <f>IF(D48+D49-J62&lt;0,J62-(D48+D49+D56),"-")</f>
        <v>-</v>
      </c>
      <c r="E64" s="117" t="str">
        <f>IF(E48+E49-K62&lt;0,K62-(E48+E49+E56),"-")</f>
        <v>-</v>
      </c>
      <c r="F64" s="117" t="str">
        <f>IF(F48+F49-L62&lt;0,L62-(F48+F49+F56),"-")</f>
        <v>-</v>
      </c>
      <c r="G64" s="117" t="str">
        <f>IF(G48+G49-M62&lt;0,M62-(G48+G49+G56),"-")</f>
        <v>-</v>
      </c>
      <c r="H64" s="116" t="s">
        <v>206</v>
      </c>
      <c r="I64" s="117" t="str">
        <f>IF(C48+C49-I62&gt;0,C48+C49-I62,"-")</f>
        <v>-</v>
      </c>
      <c r="J64" s="117" t="str">
        <f>IF(D48+D49-J62&gt;0,D48+D49-J62,"-")</f>
        <v>-</v>
      </c>
      <c r="K64" s="117">
        <f>IF(E48+E49-K62&gt;0,E48+E49-K62,"-")</f>
        <v>21970528</v>
      </c>
      <c r="L64" s="117">
        <f>IF(F48+F49-L62&gt;0,F48+F49-L62,"-")</f>
        <v>21970528</v>
      </c>
      <c r="M64" s="117">
        <f>IF(G48+G49-M62&gt;0,G48+G49-M62,"-")</f>
        <v>61741607</v>
      </c>
    </row>
    <row r="65" spans="1:13" ht="13.8" thickBot="1" x14ac:dyDescent="0.35">
      <c r="A65" s="106" t="s">
        <v>238</v>
      </c>
      <c r="B65" s="116" t="s">
        <v>239</v>
      </c>
      <c r="C65" s="117">
        <f>SUM(C62,C28)</f>
        <v>83005000</v>
      </c>
      <c r="D65" s="117">
        <f t="shared" ref="D65:E65" si="32">SUM(D62,D28)</f>
        <v>0</v>
      </c>
      <c r="E65" s="117">
        <f t="shared" si="32"/>
        <v>114008940</v>
      </c>
      <c r="F65" s="117">
        <f t="shared" ref="F65:G65" si="33">SUM(F62,F28)</f>
        <v>114008940</v>
      </c>
      <c r="G65" s="117">
        <f t="shared" si="33"/>
        <v>153019557</v>
      </c>
      <c r="H65" s="116" t="s">
        <v>240</v>
      </c>
      <c r="I65" s="117">
        <f>SUM(I62,I28)</f>
        <v>83005000</v>
      </c>
      <c r="J65" s="117">
        <f t="shared" ref="J65:L65" si="34">SUM(J62,J28)</f>
        <v>0</v>
      </c>
      <c r="K65" s="117">
        <f t="shared" si="34"/>
        <v>114008940</v>
      </c>
      <c r="L65" s="117">
        <f t="shared" si="34"/>
        <v>114008940</v>
      </c>
      <c r="M65" s="117">
        <f t="shared" ref="M65" si="35">SUM(M62,M28)</f>
        <v>71363602</v>
      </c>
    </row>
    <row r="67" spans="1:13" x14ac:dyDescent="0.3">
      <c r="H67" s="13">
        <f>I65-C65</f>
        <v>0</v>
      </c>
    </row>
  </sheetData>
  <mergeCells count="4">
    <mergeCell ref="A3:A4"/>
    <mergeCell ref="A34:A35"/>
    <mergeCell ref="B32:I32"/>
    <mergeCell ref="I2:M2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verticalDpi="300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view="pageBreakPreview" zoomScale="130" zoomScaleNormal="120" zoomScaleSheetLayoutView="130" workbookViewId="0">
      <selection activeCell="D25" sqref="D25:F25"/>
    </sheetView>
  </sheetViews>
  <sheetFormatPr defaultColWidth="9.33203125" defaultRowHeight="15.6" x14ac:dyDescent="0.3"/>
  <cols>
    <col min="1" max="1" width="7.6640625" style="19" customWidth="1"/>
    <col min="2" max="2" width="65" style="19" customWidth="1"/>
    <col min="3" max="5" width="12.33203125" style="19" customWidth="1"/>
    <col min="6" max="6" width="9.33203125" style="19"/>
    <col min="7" max="7" width="10.6640625" style="19" bestFit="1" customWidth="1"/>
    <col min="8" max="16384" width="9.33203125" style="19"/>
  </cols>
  <sheetData>
    <row r="1" spans="1:5" ht="16.2" customHeight="1" x14ac:dyDescent="0.3">
      <c r="A1" s="807" t="s">
        <v>1</v>
      </c>
      <c r="B1" s="807"/>
      <c r="C1" s="807"/>
      <c r="D1" s="807"/>
      <c r="E1" s="807"/>
    </row>
    <row r="2" spans="1:5" ht="16.2" customHeight="1" thickBot="1" x14ac:dyDescent="0.35">
      <c r="A2" s="808"/>
      <c r="B2" s="808"/>
      <c r="C2" s="192"/>
      <c r="E2" s="20" t="s">
        <v>460</v>
      </c>
    </row>
    <row r="3" spans="1:5" ht="38.1" customHeight="1" thickBot="1" x14ac:dyDescent="0.35">
      <c r="A3" s="21" t="s">
        <v>3</v>
      </c>
      <c r="B3" s="22" t="s">
        <v>4</v>
      </c>
      <c r="C3" s="132" t="s">
        <v>476</v>
      </c>
      <c r="D3" s="195" t="s">
        <v>477</v>
      </c>
      <c r="E3" s="195" t="s">
        <v>469</v>
      </c>
    </row>
    <row r="4" spans="1:5" s="27" customFormat="1" ht="12" customHeight="1" thickBot="1" x14ac:dyDescent="0.25">
      <c r="A4" s="14">
        <v>1</v>
      </c>
      <c r="B4" s="54">
        <v>2</v>
      </c>
      <c r="C4" s="54">
        <v>4</v>
      </c>
      <c r="D4" s="196">
        <v>5</v>
      </c>
      <c r="E4" s="196">
        <v>5</v>
      </c>
    </row>
    <row r="5" spans="1:5" s="30" customFormat="1" ht="12" customHeight="1" thickBot="1" x14ac:dyDescent="0.3">
      <c r="A5" s="28" t="s">
        <v>5</v>
      </c>
      <c r="B5" s="29" t="s">
        <v>6</v>
      </c>
      <c r="C5" s="197">
        <f>+C6+C7+C8+C9+C10+C11</f>
        <v>869342968</v>
      </c>
      <c r="D5" s="133">
        <f>+D6+D7+D8+D9+D10+D11</f>
        <v>900536367</v>
      </c>
      <c r="E5" s="133">
        <f>+E6+E7+E8+E9+E10+E11</f>
        <v>852230622</v>
      </c>
    </row>
    <row r="6" spans="1:5" s="30" customFormat="1" ht="12" customHeight="1" x14ac:dyDescent="0.25">
      <c r="A6" s="31" t="s">
        <v>7</v>
      </c>
      <c r="B6" s="32" t="s">
        <v>8</v>
      </c>
      <c r="C6" s="198">
        <v>254727629</v>
      </c>
      <c r="D6" s="134">
        <v>249198808</v>
      </c>
      <c r="E6" s="134">
        <f>'[1]1.1.sz.mell.'!D6</f>
        <v>254912723</v>
      </c>
    </row>
    <row r="7" spans="1:5" s="30" customFormat="1" ht="12" customHeight="1" x14ac:dyDescent="0.25">
      <c r="A7" s="34" t="s">
        <v>9</v>
      </c>
      <c r="B7" s="35" t="s">
        <v>10</v>
      </c>
      <c r="C7" s="199">
        <v>286549800</v>
      </c>
      <c r="D7" s="16">
        <v>297355328</v>
      </c>
      <c r="E7" s="16">
        <f>'[1]1.1.sz.mell.'!D7</f>
        <v>292911351</v>
      </c>
    </row>
    <row r="8" spans="1:5" s="30" customFormat="1" ht="12" customHeight="1" x14ac:dyDescent="0.25">
      <c r="A8" s="34" t="s">
        <v>11</v>
      </c>
      <c r="B8" s="35" t="s">
        <v>478</v>
      </c>
      <c r="C8" s="199">
        <v>264966667</v>
      </c>
      <c r="D8" s="16">
        <v>282580084</v>
      </c>
      <c r="E8" s="16">
        <f>'[1]1.1.sz.mell.'!D8</f>
        <v>285158668</v>
      </c>
    </row>
    <row r="9" spans="1:5" s="30" customFormat="1" ht="12" customHeight="1" x14ac:dyDescent="0.25">
      <c r="A9" s="34" t="s">
        <v>12</v>
      </c>
      <c r="B9" s="35" t="s">
        <v>13</v>
      </c>
      <c r="C9" s="199">
        <v>17284775</v>
      </c>
      <c r="D9" s="16">
        <v>22014026</v>
      </c>
      <c r="E9" s="16">
        <f>'[1]1.1.sz.mell.'!D9</f>
        <v>19247880</v>
      </c>
    </row>
    <row r="10" spans="1:5" s="30" customFormat="1" ht="12" customHeight="1" x14ac:dyDescent="0.25">
      <c r="A10" s="34" t="s">
        <v>14</v>
      </c>
      <c r="B10" s="35" t="s">
        <v>479</v>
      </c>
      <c r="C10" s="200">
        <v>45637100</v>
      </c>
      <c r="D10" s="16">
        <v>49194319</v>
      </c>
      <c r="E10" s="16">
        <f>'[1]1.1.sz.mell.'!D10</f>
        <v>0</v>
      </c>
    </row>
    <row r="11" spans="1:5" s="30" customFormat="1" ht="12" customHeight="1" thickBot="1" x14ac:dyDescent="0.3">
      <c r="A11" s="37" t="s">
        <v>15</v>
      </c>
      <c r="B11" s="67" t="s">
        <v>377</v>
      </c>
      <c r="C11" s="201">
        <v>176997</v>
      </c>
      <c r="D11" s="16">
        <v>193802</v>
      </c>
      <c r="E11" s="16">
        <f>'[1]1.1.sz.mell.'!D11</f>
        <v>0</v>
      </c>
    </row>
    <row r="12" spans="1:5" s="30" customFormat="1" ht="12" customHeight="1" thickBot="1" x14ac:dyDescent="0.3">
      <c r="A12" s="28" t="s">
        <v>16</v>
      </c>
      <c r="B12" s="39" t="s">
        <v>17</v>
      </c>
      <c r="C12" s="197">
        <f>+C13+C14+C15+C16+C17</f>
        <v>104354647</v>
      </c>
      <c r="D12" s="133">
        <f>+D13+D14+D15+D16+D17</f>
        <v>152349778</v>
      </c>
      <c r="E12" s="133">
        <f>+E13+E14+E15+E16+E17</f>
        <v>44387000</v>
      </c>
    </row>
    <row r="13" spans="1:5" s="30" customFormat="1" ht="12" customHeight="1" x14ac:dyDescent="0.25">
      <c r="A13" s="31" t="s">
        <v>18</v>
      </c>
      <c r="B13" s="32" t="s">
        <v>19</v>
      </c>
      <c r="C13" s="198">
        <v>0</v>
      </c>
      <c r="D13" s="134"/>
      <c r="E13" s="134">
        <f>'[1]1.1.sz.mell.'!D13</f>
        <v>0</v>
      </c>
    </row>
    <row r="14" spans="1:5" s="30" customFormat="1" ht="12" customHeight="1" x14ac:dyDescent="0.25">
      <c r="A14" s="34" t="s">
        <v>20</v>
      </c>
      <c r="B14" s="35" t="s">
        <v>21</v>
      </c>
      <c r="C14" s="199">
        <v>0</v>
      </c>
      <c r="D14" s="16"/>
      <c r="E14" s="16">
        <f>'[1]1.1.sz.mell.'!D14</f>
        <v>0</v>
      </c>
    </row>
    <row r="15" spans="1:5" s="30" customFormat="1" ht="12" customHeight="1" x14ac:dyDescent="0.25">
      <c r="A15" s="34" t="s">
        <v>22</v>
      </c>
      <c r="B15" s="35" t="s">
        <v>23</v>
      </c>
      <c r="C15" s="199">
        <v>0</v>
      </c>
      <c r="D15" s="16"/>
      <c r="E15" s="16">
        <f>'[1]1.1.sz.mell.'!D15</f>
        <v>0</v>
      </c>
    </row>
    <row r="16" spans="1:5" s="30" customFormat="1" ht="12" customHeight="1" x14ac:dyDescent="0.25">
      <c r="A16" s="34" t="s">
        <v>24</v>
      </c>
      <c r="B16" s="35" t="s">
        <v>25</v>
      </c>
      <c r="C16" s="199">
        <v>0</v>
      </c>
      <c r="D16" s="16"/>
      <c r="E16" s="16">
        <f>'[1]1.1.sz.mell.'!D16</f>
        <v>0</v>
      </c>
    </row>
    <row r="17" spans="1:5" s="30" customFormat="1" ht="12" customHeight="1" thickBot="1" x14ac:dyDescent="0.3">
      <c r="A17" s="34" t="s">
        <v>26</v>
      </c>
      <c r="B17" s="35" t="s">
        <v>27</v>
      </c>
      <c r="C17" s="199">
        <v>104354647</v>
      </c>
      <c r="D17" s="16">
        <v>152349778</v>
      </c>
      <c r="E17" s="16">
        <f>'[1]1.1.sz.mell.'!D17</f>
        <v>44387000</v>
      </c>
    </row>
    <row r="18" spans="1:5" s="30" customFormat="1" ht="12" customHeight="1" thickBot="1" x14ac:dyDescent="0.3">
      <c r="A18" s="28" t="s">
        <v>28</v>
      </c>
      <c r="B18" s="29" t="s">
        <v>29</v>
      </c>
      <c r="C18" s="197">
        <f>+C19+C20+C21+C22+C23</f>
        <v>70132000</v>
      </c>
      <c r="D18" s="133">
        <f>+D19+D20+D21+D22+D23</f>
        <v>2524031418</v>
      </c>
      <c r="E18" s="133">
        <f>+E19+E20+E21+E22+E23</f>
        <v>1963877999</v>
      </c>
    </row>
    <row r="19" spans="1:5" s="30" customFormat="1" ht="12" customHeight="1" x14ac:dyDescent="0.25">
      <c r="A19" s="31" t="s">
        <v>30</v>
      </c>
      <c r="B19" s="32" t="s">
        <v>31</v>
      </c>
      <c r="C19" s="198">
        <v>14382000</v>
      </c>
      <c r="D19" s="134">
        <v>676608000</v>
      </c>
      <c r="E19" s="134">
        <f>'[1]1.1.sz.mell.'!D19</f>
        <v>29999999</v>
      </c>
    </row>
    <row r="20" spans="1:5" s="30" customFormat="1" ht="12" customHeight="1" x14ac:dyDescent="0.25">
      <c r="A20" s="34" t="s">
        <v>32</v>
      </c>
      <c r="B20" s="35" t="s">
        <v>33</v>
      </c>
      <c r="C20" s="199">
        <v>0</v>
      </c>
      <c r="D20" s="16"/>
      <c r="E20" s="16">
        <f>'[1]1.1.sz.mell.'!D20</f>
        <v>0</v>
      </c>
    </row>
    <row r="21" spans="1:5" s="30" customFormat="1" ht="12" customHeight="1" x14ac:dyDescent="0.25">
      <c r="A21" s="34" t="s">
        <v>34</v>
      </c>
      <c r="B21" s="35" t="s">
        <v>35</v>
      </c>
      <c r="C21" s="199">
        <v>0</v>
      </c>
      <c r="D21" s="16"/>
      <c r="E21" s="16">
        <f>'[1]1.1.sz.mell.'!D21</f>
        <v>0</v>
      </c>
    </row>
    <row r="22" spans="1:5" s="30" customFormat="1" ht="12" customHeight="1" x14ac:dyDescent="0.25">
      <c r="A22" s="34" t="s">
        <v>36</v>
      </c>
      <c r="B22" s="35" t="s">
        <v>37</v>
      </c>
      <c r="C22" s="199">
        <v>0</v>
      </c>
      <c r="D22" s="16"/>
      <c r="E22" s="16">
        <f>'[1]1.1.sz.mell.'!D22</f>
        <v>0</v>
      </c>
    </row>
    <row r="23" spans="1:5" s="30" customFormat="1" ht="12" customHeight="1" thickBot="1" x14ac:dyDescent="0.3">
      <c r="A23" s="34" t="s">
        <v>38</v>
      </c>
      <c r="B23" s="35" t="s">
        <v>39</v>
      </c>
      <c r="C23" s="199">
        <v>55750000</v>
      </c>
      <c r="D23" s="16">
        <v>1847423418</v>
      </c>
      <c r="E23" s="16">
        <f>'[1]1.1.sz.mell.'!D23</f>
        <v>1933878000</v>
      </c>
    </row>
    <row r="24" spans="1:5" s="30" customFormat="1" ht="12" customHeight="1" thickBot="1" x14ac:dyDescent="0.3">
      <c r="A24" s="28" t="s">
        <v>40</v>
      </c>
      <c r="B24" s="29" t="s">
        <v>41</v>
      </c>
      <c r="C24" s="202">
        <f t="shared" ref="C24:D24" si="0">SUM(C25:C31)</f>
        <v>551087202</v>
      </c>
      <c r="D24" s="202">
        <f t="shared" si="0"/>
        <v>558710728</v>
      </c>
      <c r="E24" s="202">
        <f>SUM(E25:E31)</f>
        <v>586800000</v>
      </c>
    </row>
    <row r="25" spans="1:5" s="30" customFormat="1" ht="12" customHeight="1" x14ac:dyDescent="0.25">
      <c r="A25" s="31" t="s">
        <v>350</v>
      </c>
      <c r="B25" s="32" t="s">
        <v>381</v>
      </c>
      <c r="C25" s="203">
        <v>55648420</v>
      </c>
      <c r="D25" s="135">
        <v>56058043</v>
      </c>
      <c r="E25" s="135">
        <f>'[1]1.1.sz.mell.'!D25</f>
        <v>56000000</v>
      </c>
    </row>
    <row r="26" spans="1:5" s="30" customFormat="1" ht="12" customHeight="1" x14ac:dyDescent="0.25">
      <c r="A26" s="31" t="s">
        <v>351</v>
      </c>
      <c r="B26" s="32" t="s">
        <v>421</v>
      </c>
      <c r="C26" s="203">
        <v>125013</v>
      </c>
      <c r="D26" s="135">
        <v>109021</v>
      </c>
      <c r="E26" s="135">
        <f>'[1]1.1.sz.mell.'!D26</f>
        <v>0</v>
      </c>
    </row>
    <row r="27" spans="1:5" s="30" customFormat="1" ht="12" customHeight="1" x14ac:dyDescent="0.25">
      <c r="A27" s="31" t="s">
        <v>352</v>
      </c>
      <c r="B27" s="35" t="s">
        <v>382</v>
      </c>
      <c r="C27" s="199">
        <v>446438065</v>
      </c>
      <c r="D27" s="16">
        <v>450977908</v>
      </c>
      <c r="E27" s="135">
        <f>'[1]1.1.sz.mell.'!D27</f>
        <v>480500000</v>
      </c>
    </row>
    <row r="28" spans="1:5" s="30" customFormat="1" ht="12" customHeight="1" x14ac:dyDescent="0.25">
      <c r="A28" s="31" t="s">
        <v>353</v>
      </c>
      <c r="B28" s="35" t="s">
        <v>383</v>
      </c>
      <c r="C28" s="199"/>
      <c r="D28" s="16"/>
      <c r="E28" s="135">
        <f>'[1]1.1.sz.mell.'!D28</f>
        <v>0</v>
      </c>
    </row>
    <row r="29" spans="1:5" s="30" customFormat="1" ht="12" customHeight="1" x14ac:dyDescent="0.25">
      <c r="A29" s="31" t="s">
        <v>354</v>
      </c>
      <c r="B29" s="35" t="s">
        <v>384</v>
      </c>
      <c r="C29" s="199">
        <v>46614276</v>
      </c>
      <c r="D29" s="16">
        <v>48716978</v>
      </c>
      <c r="E29" s="135">
        <f>'[1]1.1.sz.mell.'!D29</f>
        <v>48500000</v>
      </c>
    </row>
    <row r="30" spans="1:5" s="30" customFormat="1" ht="12" customHeight="1" x14ac:dyDescent="0.25">
      <c r="A30" s="31" t="s">
        <v>355</v>
      </c>
      <c r="B30" s="35" t="s">
        <v>385</v>
      </c>
      <c r="C30" s="199">
        <v>1027382</v>
      </c>
      <c r="D30" s="16">
        <v>546950</v>
      </c>
      <c r="E30" s="135">
        <f>'[1]1.1.sz.mell.'!D30</f>
        <v>500000</v>
      </c>
    </row>
    <row r="31" spans="1:5" s="30" customFormat="1" ht="12" customHeight="1" thickBot="1" x14ac:dyDescent="0.3">
      <c r="A31" s="31" t="s">
        <v>423</v>
      </c>
      <c r="B31" s="67" t="s">
        <v>380</v>
      </c>
      <c r="C31" s="204">
        <v>1234046</v>
      </c>
      <c r="D31" s="68">
        <v>2301828</v>
      </c>
      <c r="E31" s="135">
        <f>'[1]1.1.sz.mell.'!D31</f>
        <v>1300000</v>
      </c>
    </row>
    <row r="32" spans="1:5" s="30" customFormat="1" ht="12" customHeight="1" thickBot="1" x14ac:dyDescent="0.3">
      <c r="A32" s="28" t="s">
        <v>42</v>
      </c>
      <c r="B32" s="29" t="s">
        <v>43</v>
      </c>
      <c r="C32" s="197">
        <f>SUM(C33:C42)</f>
        <v>235591831</v>
      </c>
      <c r="D32" s="133">
        <f>SUM(D33:D42)</f>
        <v>231866712</v>
      </c>
      <c r="E32" s="133">
        <f>SUM(E33:E42)</f>
        <v>216015000</v>
      </c>
    </row>
    <row r="33" spans="1:5" s="30" customFormat="1" ht="12" customHeight="1" x14ac:dyDescent="0.25">
      <c r="A33" s="31" t="s">
        <v>44</v>
      </c>
      <c r="B33" s="32" t="s">
        <v>45</v>
      </c>
      <c r="C33" s="198">
        <v>2410551</v>
      </c>
      <c r="D33" s="134">
        <v>1542697</v>
      </c>
      <c r="E33" s="134">
        <f>'[1]1.1.sz.mell.'!D33</f>
        <v>0</v>
      </c>
    </row>
    <row r="34" spans="1:5" s="30" customFormat="1" ht="12" customHeight="1" x14ac:dyDescent="0.25">
      <c r="A34" s="34" t="s">
        <v>46</v>
      </c>
      <c r="B34" s="35" t="s">
        <v>47</v>
      </c>
      <c r="C34" s="199">
        <v>91624943</v>
      </c>
      <c r="D34" s="16">
        <v>89161205</v>
      </c>
      <c r="E34" s="16">
        <f>'[1]1.1.sz.mell.'!D34</f>
        <v>84000</v>
      </c>
    </row>
    <row r="35" spans="1:5" s="30" customFormat="1" ht="12" customHeight="1" x14ac:dyDescent="0.25">
      <c r="A35" s="34" t="s">
        <v>48</v>
      </c>
      <c r="B35" s="35" t="s">
        <v>49</v>
      </c>
      <c r="C35" s="199">
        <v>17359242</v>
      </c>
      <c r="D35" s="16">
        <v>11170900</v>
      </c>
      <c r="E35" s="16">
        <f>'[1]1.1.sz.mell.'!D35</f>
        <v>0</v>
      </c>
    </row>
    <row r="36" spans="1:5" s="30" customFormat="1" ht="12" customHeight="1" x14ac:dyDescent="0.25">
      <c r="A36" s="34" t="s">
        <v>50</v>
      </c>
      <c r="B36" s="35" t="s">
        <v>51</v>
      </c>
      <c r="C36" s="199">
        <v>55019461</v>
      </c>
      <c r="D36" s="16">
        <v>59020388</v>
      </c>
      <c r="E36" s="16">
        <f>'[1]1.1.sz.mell.'!D36</f>
        <v>58500000</v>
      </c>
    </row>
    <row r="37" spans="1:5" s="30" customFormat="1" ht="12" customHeight="1" x14ac:dyDescent="0.25">
      <c r="A37" s="34" t="s">
        <v>52</v>
      </c>
      <c r="B37" s="35" t="s">
        <v>53</v>
      </c>
      <c r="C37" s="199">
        <v>35400660</v>
      </c>
      <c r="D37" s="16">
        <v>35249853</v>
      </c>
      <c r="E37" s="16">
        <f>'[1]1.1.sz.mell.'!D37</f>
        <v>0</v>
      </c>
    </row>
    <row r="38" spans="1:5" s="30" customFormat="1" ht="12" customHeight="1" x14ac:dyDescent="0.25">
      <c r="A38" s="34" t="s">
        <v>54</v>
      </c>
      <c r="B38" s="35" t="s">
        <v>55</v>
      </c>
      <c r="C38" s="199">
        <v>26135695</v>
      </c>
      <c r="D38" s="16">
        <v>28717049</v>
      </c>
      <c r="E38" s="16">
        <f>'[1]1.1.sz.mell.'!D38</f>
        <v>23000</v>
      </c>
    </row>
    <row r="39" spans="1:5" s="30" customFormat="1" ht="12" customHeight="1" x14ac:dyDescent="0.25">
      <c r="A39" s="34" t="s">
        <v>56</v>
      </c>
      <c r="B39" s="35" t="s">
        <v>57</v>
      </c>
      <c r="C39" s="199">
        <v>5230000</v>
      </c>
      <c r="D39" s="16">
        <v>3892946</v>
      </c>
      <c r="E39" s="16">
        <f>'[1]1.1.sz.mell.'!D39</f>
        <v>0</v>
      </c>
    </row>
    <row r="40" spans="1:5" s="30" customFormat="1" ht="12" customHeight="1" x14ac:dyDescent="0.25">
      <c r="A40" s="34" t="s">
        <v>58</v>
      </c>
      <c r="B40" s="35" t="s">
        <v>59</v>
      </c>
      <c r="C40" s="199">
        <v>1579458</v>
      </c>
      <c r="D40" s="16">
        <v>593400</v>
      </c>
      <c r="E40" s="16">
        <f>'[1]1.1.sz.mell.'!D40</f>
        <v>0</v>
      </c>
    </row>
    <row r="41" spans="1:5" s="30" customFormat="1" ht="12" customHeight="1" x14ac:dyDescent="0.25">
      <c r="A41" s="34" t="s">
        <v>60</v>
      </c>
      <c r="B41" s="35" t="s">
        <v>61</v>
      </c>
      <c r="C41" s="205">
        <v>10769</v>
      </c>
      <c r="D41" s="206">
        <v>967830</v>
      </c>
      <c r="E41" s="206">
        <f>'[1]1.1.sz.mell.'!D41</f>
        <v>0</v>
      </c>
    </row>
    <row r="42" spans="1:5" s="30" customFormat="1" ht="12" customHeight="1" thickBot="1" x14ac:dyDescent="0.3">
      <c r="A42" s="37" t="s">
        <v>62</v>
      </c>
      <c r="B42" s="67" t="s">
        <v>63</v>
      </c>
      <c r="C42" s="207">
        <v>821052</v>
      </c>
      <c r="D42" s="208">
        <v>1550444</v>
      </c>
      <c r="E42" s="208">
        <f>'[1]1.1.sz.mell.'!D42</f>
        <v>157408000</v>
      </c>
    </row>
    <row r="43" spans="1:5" s="30" customFormat="1" ht="12" customHeight="1" thickBot="1" x14ac:dyDescent="0.3">
      <c r="A43" s="28" t="s">
        <v>64</v>
      </c>
      <c r="B43" s="29" t="s">
        <v>65</v>
      </c>
      <c r="C43" s="197">
        <f>SUM(C44:C48)</f>
        <v>12637931</v>
      </c>
      <c r="D43" s="133">
        <f>SUM(D44:D48)</f>
        <v>33582588</v>
      </c>
      <c r="E43" s="133">
        <f>SUM(E44:E48)</f>
        <v>22000000</v>
      </c>
    </row>
    <row r="44" spans="1:5" s="30" customFormat="1" ht="12" customHeight="1" x14ac:dyDescent="0.25">
      <c r="A44" s="31" t="s">
        <v>66</v>
      </c>
      <c r="B44" s="32" t="s">
        <v>67</v>
      </c>
      <c r="C44" s="209">
        <v>0</v>
      </c>
      <c r="D44" s="210"/>
      <c r="E44" s="210">
        <f>'[1]1.1.sz.mell.'!D44</f>
        <v>0</v>
      </c>
    </row>
    <row r="45" spans="1:5" s="30" customFormat="1" ht="12" customHeight="1" x14ac:dyDescent="0.25">
      <c r="A45" s="34" t="s">
        <v>68</v>
      </c>
      <c r="B45" s="35" t="s">
        <v>69</v>
      </c>
      <c r="C45" s="205">
        <v>12247931</v>
      </c>
      <c r="D45" s="206">
        <v>27328231</v>
      </c>
      <c r="E45" s="206">
        <f>'[1]1.1.sz.mell.'!D45</f>
        <v>22000000</v>
      </c>
    </row>
    <row r="46" spans="1:5" s="30" customFormat="1" ht="12" customHeight="1" x14ac:dyDescent="0.25">
      <c r="A46" s="34" t="s">
        <v>70</v>
      </c>
      <c r="B46" s="35" t="s">
        <v>71</v>
      </c>
      <c r="C46" s="205">
        <v>0</v>
      </c>
      <c r="D46" s="206">
        <v>6254357</v>
      </c>
      <c r="E46" s="206">
        <f>'[1]1.1.sz.mell.'!D46</f>
        <v>0</v>
      </c>
    </row>
    <row r="47" spans="1:5" s="30" customFormat="1" ht="12" customHeight="1" x14ac:dyDescent="0.25">
      <c r="A47" s="34" t="s">
        <v>72</v>
      </c>
      <c r="B47" s="35" t="s">
        <v>73</v>
      </c>
      <c r="C47" s="205">
        <v>390000</v>
      </c>
      <c r="D47" s="206"/>
      <c r="E47" s="206">
        <f>'[1]1.1.sz.mell.'!D47</f>
        <v>0</v>
      </c>
    </row>
    <row r="48" spans="1:5" s="30" customFormat="1" ht="12" customHeight="1" thickBot="1" x14ac:dyDescent="0.3">
      <c r="A48" s="37" t="s">
        <v>74</v>
      </c>
      <c r="B48" s="67" t="s">
        <v>75</v>
      </c>
      <c r="C48" s="207">
        <v>0</v>
      </c>
      <c r="D48" s="208"/>
      <c r="E48" s="208">
        <f>'[1]1.1.sz.mell.'!D48</f>
        <v>0</v>
      </c>
    </row>
    <row r="49" spans="1:5" s="30" customFormat="1" ht="12" customHeight="1" thickBot="1" x14ac:dyDescent="0.3">
      <c r="A49" s="28" t="s">
        <v>76</v>
      </c>
      <c r="B49" s="29" t="s">
        <v>77</v>
      </c>
      <c r="C49" s="133">
        <f t="shared" ref="C49:D49" si="1">SUM(C50:C54)</f>
        <v>12084219</v>
      </c>
      <c r="D49" s="133">
        <f t="shared" si="1"/>
        <v>12068478</v>
      </c>
      <c r="E49" s="133">
        <f>SUM(E50:E54)</f>
        <v>0</v>
      </c>
    </row>
    <row r="50" spans="1:5" s="30" customFormat="1" ht="12" customHeight="1" x14ac:dyDescent="0.25">
      <c r="A50" s="31" t="s">
        <v>390</v>
      </c>
      <c r="B50" s="32" t="s">
        <v>387</v>
      </c>
      <c r="C50" s="198">
        <v>0</v>
      </c>
      <c r="D50" s="134"/>
      <c r="E50" s="134">
        <f>'[1]1.1.sz.mell.'!D50</f>
        <v>0</v>
      </c>
    </row>
    <row r="51" spans="1:5" s="30" customFormat="1" ht="12" customHeight="1" x14ac:dyDescent="0.25">
      <c r="A51" s="31" t="s">
        <v>391</v>
      </c>
      <c r="B51" s="35" t="s">
        <v>388</v>
      </c>
      <c r="C51" s="199">
        <v>0</v>
      </c>
      <c r="D51" s="16"/>
      <c r="E51" s="134">
        <f>'[1]1.1.sz.mell.'!D53</f>
        <v>0</v>
      </c>
    </row>
    <row r="52" spans="1:5" s="30" customFormat="1" ht="12" customHeight="1" x14ac:dyDescent="0.25">
      <c r="A52" s="31" t="s">
        <v>392</v>
      </c>
      <c r="B52" s="35" t="s">
        <v>416</v>
      </c>
      <c r="C52" s="199">
        <v>0</v>
      </c>
      <c r="D52" s="16"/>
      <c r="E52" s="134">
        <f>'[1]1.1.sz.mell.'!D54</f>
        <v>0</v>
      </c>
    </row>
    <row r="53" spans="1:5" s="30" customFormat="1" ht="12" customHeight="1" x14ac:dyDescent="0.25">
      <c r="A53" s="31" t="s">
        <v>393</v>
      </c>
      <c r="B53" s="38" t="s">
        <v>395</v>
      </c>
      <c r="C53" s="204">
        <v>1528000</v>
      </c>
      <c r="D53" s="68">
        <v>45000</v>
      </c>
      <c r="E53" s="134">
        <f>'[1]1.1.sz.mell.'!D55</f>
        <v>0</v>
      </c>
    </row>
    <row r="54" spans="1:5" s="30" customFormat="1" ht="12" customHeight="1" thickBot="1" x14ac:dyDescent="0.3">
      <c r="A54" s="31" t="s">
        <v>394</v>
      </c>
      <c r="B54" s="38" t="s">
        <v>396</v>
      </c>
      <c r="C54" s="204">
        <v>10556219</v>
      </c>
      <c r="D54" s="68">
        <v>12023478</v>
      </c>
      <c r="E54" s="134">
        <f>'[1]1.1.sz.mell.'!D56</f>
        <v>0</v>
      </c>
    </row>
    <row r="55" spans="1:5" s="30" customFormat="1" ht="12" customHeight="1" thickBot="1" x14ac:dyDescent="0.3">
      <c r="A55" s="28" t="s">
        <v>82</v>
      </c>
      <c r="B55" s="39" t="s">
        <v>83</v>
      </c>
      <c r="C55" s="133">
        <f t="shared" ref="C55:D55" si="2">SUM(C56:C60)</f>
        <v>0</v>
      </c>
      <c r="D55" s="133">
        <f t="shared" si="2"/>
        <v>1259818</v>
      </c>
      <c r="E55" s="133">
        <f>SUM(E56:E60)</f>
        <v>0</v>
      </c>
    </row>
    <row r="56" spans="1:5" s="30" customFormat="1" ht="12" customHeight="1" x14ac:dyDescent="0.25">
      <c r="A56" s="34" t="s">
        <v>402</v>
      </c>
      <c r="B56" s="32" t="s">
        <v>397</v>
      </c>
      <c r="C56" s="205">
        <v>0</v>
      </c>
      <c r="D56" s="206"/>
      <c r="E56" s="206"/>
    </row>
    <row r="57" spans="1:5" s="30" customFormat="1" ht="12" customHeight="1" x14ac:dyDescent="0.25">
      <c r="A57" s="34" t="s">
        <v>403</v>
      </c>
      <c r="B57" s="35" t="s">
        <v>398</v>
      </c>
      <c r="C57" s="205">
        <v>0</v>
      </c>
      <c r="D57" s="206"/>
      <c r="E57" s="206"/>
    </row>
    <row r="58" spans="1:5" s="30" customFormat="1" ht="12" customHeight="1" x14ac:dyDescent="0.25">
      <c r="A58" s="34" t="s">
        <v>404</v>
      </c>
      <c r="B58" s="35" t="s">
        <v>417</v>
      </c>
      <c r="C58" s="205">
        <v>0</v>
      </c>
      <c r="D58" s="206"/>
      <c r="E58" s="206"/>
    </row>
    <row r="59" spans="1:5" s="30" customFormat="1" ht="12" customHeight="1" x14ac:dyDescent="0.25">
      <c r="A59" s="34" t="s">
        <v>405</v>
      </c>
      <c r="B59" s="38" t="s">
        <v>399</v>
      </c>
      <c r="C59" s="205"/>
      <c r="D59" s="206">
        <v>24593</v>
      </c>
      <c r="E59" s="206"/>
    </row>
    <row r="60" spans="1:5" s="30" customFormat="1" ht="12" customHeight="1" thickBot="1" x14ac:dyDescent="0.3">
      <c r="A60" s="34" t="s">
        <v>406</v>
      </c>
      <c r="B60" s="38" t="s">
        <v>401</v>
      </c>
      <c r="C60" s="205">
        <v>0</v>
      </c>
      <c r="D60" s="206">
        <v>1235225</v>
      </c>
      <c r="E60" s="206"/>
    </row>
    <row r="61" spans="1:5" s="30" customFormat="1" ht="12" customHeight="1" thickBot="1" x14ac:dyDescent="0.3">
      <c r="A61" s="28" t="s">
        <v>84</v>
      </c>
      <c r="B61" s="29" t="s">
        <v>85</v>
      </c>
      <c r="C61" s="211">
        <f>+C5+C12+C18+C24+C32+C43+C49+C55</f>
        <v>1855230798</v>
      </c>
      <c r="D61" s="202">
        <f>+D5+D12+D18+D24+D32+D43+D49+D55</f>
        <v>4414405887</v>
      </c>
      <c r="E61" s="202">
        <f>+E5+E12+E18+E24+E32+E43+E49+E55</f>
        <v>3685310621</v>
      </c>
    </row>
    <row r="62" spans="1:5" s="30" customFormat="1" ht="12" customHeight="1" thickBot="1" x14ac:dyDescent="0.3">
      <c r="A62" s="212" t="s">
        <v>86</v>
      </c>
      <c r="B62" s="39" t="s">
        <v>87</v>
      </c>
      <c r="C62" s="197">
        <f>SUM(C63:C65)</f>
        <v>0</v>
      </c>
      <c r="D62" s="133">
        <f>SUM(D63:D65)</f>
        <v>0</v>
      </c>
      <c r="E62" s="133">
        <f>SUM(E63:E65)</f>
        <v>0</v>
      </c>
    </row>
    <row r="63" spans="1:5" s="30" customFormat="1" ht="12" customHeight="1" x14ac:dyDescent="0.25">
      <c r="A63" s="34" t="s">
        <v>88</v>
      </c>
      <c r="B63" s="32" t="s">
        <v>89</v>
      </c>
      <c r="C63" s="205"/>
      <c r="D63" s="206"/>
      <c r="E63" s="206"/>
    </row>
    <row r="64" spans="1:5" s="30" customFormat="1" ht="12" customHeight="1" x14ac:dyDescent="0.25">
      <c r="A64" s="34" t="s">
        <v>90</v>
      </c>
      <c r="B64" s="35" t="s">
        <v>91</v>
      </c>
      <c r="C64" s="205">
        <v>0</v>
      </c>
      <c r="D64" s="206"/>
      <c r="E64" s="206"/>
    </row>
    <row r="65" spans="1:6" s="30" customFormat="1" ht="12" customHeight="1" thickBot="1" x14ac:dyDescent="0.3">
      <c r="A65" s="34" t="s">
        <v>92</v>
      </c>
      <c r="B65" s="213" t="s">
        <v>480</v>
      </c>
      <c r="C65" s="205">
        <v>0</v>
      </c>
      <c r="D65" s="206"/>
      <c r="E65" s="206"/>
    </row>
    <row r="66" spans="1:6" s="30" customFormat="1" ht="12" customHeight="1" thickBot="1" x14ac:dyDescent="0.3">
      <c r="A66" s="212" t="s">
        <v>94</v>
      </c>
      <c r="B66" s="39" t="s">
        <v>95</v>
      </c>
      <c r="C66" s="197">
        <f>SUM(C67:C70)</f>
        <v>150000000</v>
      </c>
      <c r="D66" s="133">
        <f>SUM(D67:D70)</f>
        <v>0</v>
      </c>
      <c r="E66" s="133">
        <f>SUM(E67:E70)</f>
        <v>0</v>
      </c>
    </row>
    <row r="67" spans="1:6" s="30" customFormat="1" ht="12" customHeight="1" x14ac:dyDescent="0.25">
      <c r="A67" s="34" t="s">
        <v>96</v>
      </c>
      <c r="B67" s="32" t="s">
        <v>97</v>
      </c>
      <c r="C67" s="205">
        <v>150000000</v>
      </c>
      <c r="D67" s="206"/>
      <c r="E67" s="206"/>
    </row>
    <row r="68" spans="1:6" s="30" customFormat="1" ht="12" customHeight="1" x14ac:dyDescent="0.25">
      <c r="A68" s="34" t="s">
        <v>98</v>
      </c>
      <c r="B68" s="35" t="s">
        <v>99</v>
      </c>
      <c r="C68" s="205"/>
      <c r="D68" s="206"/>
      <c r="E68" s="206"/>
    </row>
    <row r="69" spans="1:6" s="30" customFormat="1" ht="12" customHeight="1" x14ac:dyDescent="0.25">
      <c r="A69" s="34" t="s">
        <v>100</v>
      </c>
      <c r="B69" s="35" t="s">
        <v>101</v>
      </c>
      <c r="C69" s="205"/>
      <c r="D69" s="206"/>
      <c r="E69" s="206"/>
    </row>
    <row r="70" spans="1:6" s="30" customFormat="1" ht="17.25" customHeight="1" thickBot="1" x14ac:dyDescent="0.35">
      <c r="A70" s="34" t="s">
        <v>102</v>
      </c>
      <c r="B70" s="67" t="s">
        <v>103</v>
      </c>
      <c r="C70" s="205"/>
      <c r="D70" s="206"/>
      <c r="E70" s="206"/>
      <c r="F70" s="214"/>
    </row>
    <row r="71" spans="1:6" s="30" customFormat="1" ht="12" customHeight="1" thickBot="1" x14ac:dyDescent="0.3">
      <c r="A71" s="212" t="s">
        <v>104</v>
      </c>
      <c r="B71" s="39" t="s">
        <v>105</v>
      </c>
      <c r="C71" s="197">
        <f>SUM(C72:C73)</f>
        <v>254611420</v>
      </c>
      <c r="D71" s="133">
        <f>SUM(D72:D73)</f>
        <v>212027868</v>
      </c>
      <c r="E71" s="133">
        <f>SUM(E72:E73)</f>
        <v>1702614858.3999999</v>
      </c>
    </row>
    <row r="72" spans="1:6" s="30" customFormat="1" ht="12" customHeight="1" x14ac:dyDescent="0.25">
      <c r="A72" s="34" t="s">
        <v>106</v>
      </c>
      <c r="B72" s="32" t="s">
        <v>107</v>
      </c>
      <c r="C72" s="205">
        <v>254611420</v>
      </c>
      <c r="D72" s="206">
        <v>212027868</v>
      </c>
      <c r="E72" s="206">
        <f>'[1]1.1.sz.mell.'!D72</f>
        <v>1702614858.3999999</v>
      </c>
    </row>
    <row r="73" spans="1:6" s="30" customFormat="1" ht="12" customHeight="1" thickBot="1" x14ac:dyDescent="0.3">
      <c r="A73" s="34" t="s">
        <v>108</v>
      </c>
      <c r="B73" s="67" t="s">
        <v>109</v>
      </c>
      <c r="C73" s="205"/>
      <c r="D73" s="206"/>
      <c r="E73" s="206">
        <f>'[1]1.1.sz.mell.'!D77</f>
        <v>0</v>
      </c>
    </row>
    <row r="74" spans="1:6" s="30" customFormat="1" ht="12" customHeight="1" thickBot="1" x14ac:dyDescent="0.3">
      <c r="A74" s="212" t="s">
        <v>110</v>
      </c>
      <c r="B74" s="39" t="s">
        <v>111</v>
      </c>
      <c r="C74" s="197">
        <f>SUM(C75:C77)</f>
        <v>27765680</v>
      </c>
      <c r="D74" s="133">
        <f>SUM(D75:D77)</f>
        <v>30030251</v>
      </c>
      <c r="E74" s="133">
        <f>SUM(E75:E77)</f>
        <v>0</v>
      </c>
    </row>
    <row r="75" spans="1:6" s="30" customFormat="1" ht="12" customHeight="1" x14ac:dyDescent="0.25">
      <c r="A75" s="34" t="s">
        <v>409</v>
      </c>
      <c r="B75" s="32" t="s">
        <v>112</v>
      </c>
      <c r="C75" s="205">
        <v>27765680</v>
      </c>
      <c r="D75" s="206">
        <v>30030251</v>
      </c>
      <c r="E75" s="206">
        <f>'[1]1.1.sz.mell.'!D79</f>
        <v>0</v>
      </c>
    </row>
    <row r="76" spans="1:6" s="30" customFormat="1" ht="12" customHeight="1" x14ac:dyDescent="0.25">
      <c r="A76" s="34" t="s">
        <v>410</v>
      </c>
      <c r="B76" s="35" t="s">
        <v>113</v>
      </c>
      <c r="C76" s="205">
        <v>0</v>
      </c>
      <c r="D76" s="206"/>
      <c r="E76" s="206">
        <f>'[1]1.1.sz.mell.'!D80</f>
        <v>0</v>
      </c>
    </row>
    <row r="77" spans="1:6" s="30" customFormat="1" ht="12" customHeight="1" thickBot="1" x14ac:dyDescent="0.3">
      <c r="A77" s="34" t="s">
        <v>411</v>
      </c>
      <c r="B77" s="38" t="s">
        <v>481</v>
      </c>
      <c r="C77" s="205"/>
      <c r="D77" s="206"/>
      <c r="E77" s="206"/>
    </row>
    <row r="78" spans="1:6" s="30" customFormat="1" ht="12" customHeight="1" thickBot="1" x14ac:dyDescent="0.3">
      <c r="A78" s="212" t="s">
        <v>114</v>
      </c>
      <c r="B78" s="39" t="s">
        <v>115</v>
      </c>
      <c r="C78" s="197">
        <f>SUM(C79:C83)</f>
        <v>0</v>
      </c>
      <c r="D78" s="133">
        <f>SUM(D79:D83)</f>
        <v>0</v>
      </c>
      <c r="E78" s="133">
        <f>SUM(E79:E83)</f>
        <v>0</v>
      </c>
    </row>
    <row r="79" spans="1:6" s="30" customFormat="1" ht="12" customHeight="1" x14ac:dyDescent="0.25">
      <c r="A79" s="215" t="s">
        <v>412</v>
      </c>
      <c r="B79" s="32" t="s">
        <v>482</v>
      </c>
      <c r="C79" s="205"/>
      <c r="D79" s="206"/>
      <c r="E79" s="206"/>
    </row>
    <row r="80" spans="1:6" s="30" customFormat="1" ht="12" customHeight="1" x14ac:dyDescent="0.25">
      <c r="A80" s="215" t="s">
        <v>413</v>
      </c>
      <c r="B80" s="35" t="s">
        <v>483</v>
      </c>
      <c r="C80" s="205"/>
      <c r="D80" s="206"/>
      <c r="E80" s="206"/>
    </row>
    <row r="81" spans="1:7" s="30" customFormat="1" ht="12" customHeight="1" x14ac:dyDescent="0.25">
      <c r="A81" s="215" t="s">
        <v>414</v>
      </c>
      <c r="B81" s="35" t="s">
        <v>484</v>
      </c>
      <c r="C81" s="205"/>
      <c r="D81" s="206"/>
      <c r="E81" s="206"/>
    </row>
    <row r="82" spans="1:7" s="30" customFormat="1" ht="12" customHeight="1" x14ac:dyDescent="0.25">
      <c r="A82" s="215" t="s">
        <v>415</v>
      </c>
      <c r="B82" s="38" t="s">
        <v>485</v>
      </c>
      <c r="C82" s="205"/>
      <c r="D82" s="206"/>
      <c r="E82" s="206"/>
    </row>
    <row r="83" spans="1:7" s="30" customFormat="1" ht="12" customHeight="1" thickBot="1" x14ac:dyDescent="0.3">
      <c r="A83" s="215" t="s">
        <v>486</v>
      </c>
      <c r="B83" s="38" t="s">
        <v>487</v>
      </c>
      <c r="C83" s="205"/>
      <c r="D83" s="206"/>
      <c r="E83" s="206"/>
    </row>
    <row r="84" spans="1:7" s="30" customFormat="1" ht="12" customHeight="1" thickBot="1" x14ac:dyDescent="0.3">
      <c r="A84" s="212" t="s">
        <v>116</v>
      </c>
      <c r="B84" s="39" t="s">
        <v>117</v>
      </c>
      <c r="C84" s="216"/>
      <c r="D84" s="217"/>
      <c r="E84" s="217"/>
    </row>
    <row r="85" spans="1:7" s="30" customFormat="1" ht="12" customHeight="1" thickBot="1" x14ac:dyDescent="0.3">
      <c r="A85" s="212" t="s">
        <v>118</v>
      </c>
      <c r="B85" s="218" t="s">
        <v>119</v>
      </c>
      <c r="C85" s="211">
        <f>+C62+C66+C71+C74+C78+C84</f>
        <v>432377100</v>
      </c>
      <c r="D85" s="202">
        <f>+D62+D66+D71+D74+D78+D84</f>
        <v>242058119</v>
      </c>
      <c r="E85" s="202">
        <f>+E62+E66+E71+E74+E78+E84</f>
        <v>1702614858.3999999</v>
      </c>
    </row>
    <row r="86" spans="1:7" s="30" customFormat="1" ht="12" customHeight="1" thickBot="1" x14ac:dyDescent="0.3">
      <c r="A86" s="219" t="s">
        <v>120</v>
      </c>
      <c r="B86" s="220" t="s">
        <v>121</v>
      </c>
      <c r="C86" s="211">
        <f>+C61+C85</f>
        <v>2287607898</v>
      </c>
      <c r="D86" s="202">
        <f>+D61+D85</f>
        <v>4656464006</v>
      </c>
      <c r="E86" s="202">
        <f>+E61+E85</f>
        <v>5387925479.3999996</v>
      </c>
    </row>
    <row r="87" spans="1:7" s="30" customFormat="1" ht="12" customHeight="1" x14ac:dyDescent="0.25">
      <c r="A87" s="221"/>
      <c r="B87" s="222"/>
      <c r="C87" s="223"/>
      <c r="D87" s="224"/>
      <c r="E87" s="225"/>
    </row>
    <row r="88" spans="1:7" s="30" customFormat="1" ht="12" customHeight="1" x14ac:dyDescent="0.25">
      <c r="A88" s="807" t="s">
        <v>122</v>
      </c>
      <c r="B88" s="807"/>
      <c r="C88" s="807"/>
      <c r="D88" s="807"/>
      <c r="E88" s="807"/>
    </row>
    <row r="89" spans="1:7" s="30" customFormat="1" ht="12" customHeight="1" thickBot="1" x14ac:dyDescent="0.3">
      <c r="A89" s="809" t="s">
        <v>123</v>
      </c>
      <c r="B89" s="809"/>
      <c r="C89" s="192"/>
    </row>
    <row r="90" spans="1:7" s="30" customFormat="1" ht="24" customHeight="1" thickBot="1" x14ac:dyDescent="0.3">
      <c r="A90" s="21" t="s">
        <v>249</v>
      </c>
      <c r="B90" s="22" t="s">
        <v>124</v>
      </c>
      <c r="C90" s="132" t="s">
        <v>476</v>
      </c>
      <c r="D90" s="195" t="s">
        <v>477</v>
      </c>
      <c r="E90" s="195" t="s">
        <v>469</v>
      </c>
    </row>
    <row r="91" spans="1:7" s="30" customFormat="1" ht="12" customHeight="1" thickBot="1" x14ac:dyDescent="0.3">
      <c r="A91" s="14">
        <v>1</v>
      </c>
      <c r="B91" s="54">
        <v>2</v>
      </c>
      <c r="C91" s="54">
        <v>4</v>
      </c>
      <c r="D91" s="55">
        <v>5</v>
      </c>
      <c r="E91" s="55">
        <v>5</v>
      </c>
    </row>
    <row r="92" spans="1:7" s="30" customFormat="1" ht="15" customHeight="1" thickBot="1" x14ac:dyDescent="0.3">
      <c r="A92" s="56" t="s">
        <v>5</v>
      </c>
      <c r="B92" s="57" t="s">
        <v>125</v>
      </c>
      <c r="C92" s="226">
        <f>+C93+C94+C95+C96+C97</f>
        <v>1709343601</v>
      </c>
      <c r="D92" s="227">
        <f>+D93+D94+D95+D96+D97</f>
        <v>1910766521</v>
      </c>
      <c r="E92" s="227">
        <f>+E93+E94+E95+E96+E97</f>
        <v>1925288056</v>
      </c>
    </row>
    <row r="93" spans="1:7" s="30" customFormat="1" ht="13.2" customHeight="1" x14ac:dyDescent="0.25">
      <c r="A93" s="59" t="s">
        <v>7</v>
      </c>
      <c r="B93" s="60" t="s">
        <v>126</v>
      </c>
      <c r="C93" s="228">
        <v>628733881</v>
      </c>
      <c r="D93" s="229">
        <v>627391796</v>
      </c>
      <c r="E93" s="229">
        <f>'[1]1.1.sz.mell.'!D93</f>
        <v>656962000</v>
      </c>
    </row>
    <row r="94" spans="1:7" ht="16.5" customHeight="1" x14ac:dyDescent="0.3">
      <c r="A94" s="34" t="s">
        <v>9</v>
      </c>
      <c r="B94" s="4" t="s">
        <v>127</v>
      </c>
      <c r="C94" s="199">
        <v>171257799</v>
      </c>
      <c r="D94" s="16">
        <v>148290927</v>
      </c>
      <c r="E94" s="16">
        <f>'[1]1.1.sz.mell.'!D94</f>
        <v>139798000</v>
      </c>
      <c r="G94" s="30"/>
    </row>
    <row r="95" spans="1:7" x14ac:dyDescent="0.3">
      <c r="A95" s="34" t="s">
        <v>11</v>
      </c>
      <c r="B95" s="4" t="s">
        <v>128</v>
      </c>
      <c r="C95" s="204">
        <v>626280285</v>
      </c>
      <c r="D95" s="68">
        <v>826339677</v>
      </c>
      <c r="E95" s="68">
        <f>'[1]1.1.sz.mell.'!D95</f>
        <v>853500000</v>
      </c>
      <c r="G95" s="30"/>
    </row>
    <row r="96" spans="1:7" s="27" customFormat="1" ht="12" customHeight="1" x14ac:dyDescent="0.25">
      <c r="A96" s="34" t="s">
        <v>12</v>
      </c>
      <c r="B96" s="62" t="s">
        <v>129</v>
      </c>
      <c r="C96" s="204">
        <v>19351713</v>
      </c>
      <c r="D96" s="68">
        <v>19027630</v>
      </c>
      <c r="E96" s="68">
        <f>'[1]1.1.sz.mell.'!D96</f>
        <v>15219000</v>
      </c>
      <c r="G96" s="30"/>
    </row>
    <row r="97" spans="1:7" ht="12" customHeight="1" thickBot="1" x14ac:dyDescent="0.35">
      <c r="A97" s="34" t="s">
        <v>130</v>
      </c>
      <c r="B97" s="63" t="s">
        <v>131</v>
      </c>
      <c r="C97" s="204">
        <v>263719923</v>
      </c>
      <c r="D97" s="68">
        <v>289716491</v>
      </c>
      <c r="E97" s="68">
        <f>'[1]1.1.sz.mell.'!D97</f>
        <v>259809056</v>
      </c>
      <c r="G97" s="30"/>
    </row>
    <row r="98" spans="1:7" ht="12" customHeight="1" thickBot="1" x14ac:dyDescent="0.35">
      <c r="A98" s="28" t="s">
        <v>16</v>
      </c>
      <c r="B98" s="8" t="s">
        <v>435</v>
      </c>
      <c r="C98" s="133">
        <f>SUM(C99:C101)</f>
        <v>0</v>
      </c>
      <c r="D98" s="133">
        <f>SUM(D99:D101)</f>
        <v>0</v>
      </c>
      <c r="E98" s="133">
        <f>SUM(E99:E101)</f>
        <v>316393172</v>
      </c>
      <c r="G98" s="30"/>
    </row>
    <row r="99" spans="1:7" ht="12" customHeight="1" x14ac:dyDescent="0.3">
      <c r="A99" s="31" t="s">
        <v>347</v>
      </c>
      <c r="B99" s="6" t="s">
        <v>137</v>
      </c>
      <c r="C99" s="198"/>
      <c r="D99" s="134"/>
      <c r="E99" s="134">
        <f>'[1]1.1.sz.mell.'!D99</f>
        <v>15077457</v>
      </c>
      <c r="G99" s="30"/>
    </row>
    <row r="100" spans="1:7" ht="12" customHeight="1" x14ac:dyDescent="0.3">
      <c r="A100" s="31" t="s">
        <v>348</v>
      </c>
      <c r="B100" s="151" t="s">
        <v>419</v>
      </c>
      <c r="C100" s="230"/>
      <c r="D100" s="150"/>
      <c r="E100" s="134">
        <f>'[1]1.1.sz.mell.'!D100</f>
        <v>293315715</v>
      </c>
      <c r="G100" s="30"/>
    </row>
    <row r="101" spans="1:7" ht="12" customHeight="1" thickBot="1" x14ac:dyDescent="0.35">
      <c r="A101" s="31" t="s">
        <v>349</v>
      </c>
      <c r="B101" s="66" t="s">
        <v>418</v>
      </c>
      <c r="C101" s="204"/>
      <c r="D101" s="68"/>
      <c r="E101" s="134">
        <f>'[1]1.1.sz.mell.'!D101</f>
        <v>8000000</v>
      </c>
      <c r="G101" s="30"/>
    </row>
    <row r="102" spans="1:7" ht="12" customHeight="1" thickBot="1" x14ac:dyDescent="0.35">
      <c r="A102" s="28" t="s">
        <v>28</v>
      </c>
      <c r="B102" s="65" t="s">
        <v>438</v>
      </c>
      <c r="C102" s="197">
        <f>+C103+C105+C107</f>
        <v>177002524</v>
      </c>
      <c r="D102" s="133">
        <f>+D103+D105+D107</f>
        <v>1004672147</v>
      </c>
      <c r="E102" s="133">
        <f>+E103+E105+E107</f>
        <v>3105569000</v>
      </c>
      <c r="G102" s="30"/>
    </row>
    <row r="103" spans="1:7" ht="12" customHeight="1" x14ac:dyDescent="0.3">
      <c r="A103" s="31" t="s">
        <v>426</v>
      </c>
      <c r="B103" s="4" t="s">
        <v>132</v>
      </c>
      <c r="C103" s="198">
        <v>88361475</v>
      </c>
      <c r="D103" s="134">
        <v>180931760</v>
      </c>
      <c r="E103" s="134">
        <f>'[1]1.1.sz.mell.'!D103</f>
        <v>2053810000</v>
      </c>
      <c r="G103" s="30"/>
    </row>
    <row r="104" spans="1:7" ht="12" customHeight="1" x14ac:dyDescent="0.3">
      <c r="A104" s="31" t="s">
        <v>427</v>
      </c>
      <c r="B104" s="66" t="s">
        <v>133</v>
      </c>
      <c r="C104" s="198"/>
      <c r="D104" s="134"/>
      <c r="E104" s="134">
        <f>'[1]1.1.sz.mell.'!D104</f>
        <v>1993262000</v>
      </c>
      <c r="G104" s="30"/>
    </row>
    <row r="105" spans="1:7" ht="12" customHeight="1" x14ac:dyDescent="0.3">
      <c r="A105" s="31" t="s">
        <v>428</v>
      </c>
      <c r="B105" s="66" t="s">
        <v>134</v>
      </c>
      <c r="C105" s="199">
        <v>85491049</v>
      </c>
      <c r="D105" s="16">
        <v>823740387</v>
      </c>
      <c r="E105" s="134">
        <f>'[1]1.1.sz.mell.'!D105</f>
        <v>1047759000</v>
      </c>
      <c r="G105" s="30"/>
    </row>
    <row r="106" spans="1:7" ht="12" customHeight="1" x14ac:dyDescent="0.3">
      <c r="A106" s="31" t="s">
        <v>436</v>
      </c>
      <c r="B106" s="66" t="s">
        <v>135</v>
      </c>
      <c r="C106" s="199"/>
      <c r="D106" s="16"/>
      <c r="E106" s="134">
        <f>'[1]1.1.sz.mell.'!D106</f>
        <v>719852000</v>
      </c>
      <c r="G106" s="30"/>
    </row>
    <row r="107" spans="1:7" ht="12" customHeight="1" thickBot="1" x14ac:dyDescent="0.35">
      <c r="A107" s="31" t="s">
        <v>437</v>
      </c>
      <c r="B107" s="67" t="s">
        <v>136</v>
      </c>
      <c r="C107" s="199">
        <v>3150000</v>
      </c>
      <c r="D107" s="16"/>
      <c r="E107" s="134">
        <f>'[1]1.1.sz.mell.'!D107</f>
        <v>4000000</v>
      </c>
      <c r="G107" s="30"/>
    </row>
    <row r="108" spans="1:7" ht="12" customHeight="1" thickBot="1" x14ac:dyDescent="0.35">
      <c r="A108" s="28" t="s">
        <v>138</v>
      </c>
      <c r="B108" s="8" t="s">
        <v>139</v>
      </c>
      <c r="C108" s="197">
        <f>+C92+C102+C98</f>
        <v>1886346125</v>
      </c>
      <c r="D108" s="133">
        <f>+D92+D102+D98</f>
        <v>2915438668</v>
      </c>
      <c r="E108" s="133">
        <f>+E92+E102+E98</f>
        <v>5347250228</v>
      </c>
      <c r="G108" s="30"/>
    </row>
    <row r="109" spans="1:7" ht="12" customHeight="1" thickBot="1" x14ac:dyDescent="0.35">
      <c r="A109" s="28" t="s">
        <v>42</v>
      </c>
      <c r="B109" s="8" t="s">
        <v>140</v>
      </c>
      <c r="C109" s="197">
        <f>+C110+C111+C112</f>
        <v>10644800</v>
      </c>
      <c r="D109" s="133">
        <f>+D110+D111+D112</f>
        <v>10644800</v>
      </c>
      <c r="E109" s="133">
        <f>+E110+E111+E112</f>
        <v>10645000</v>
      </c>
      <c r="G109" s="30"/>
    </row>
    <row r="110" spans="1:7" ht="12" customHeight="1" x14ac:dyDescent="0.3">
      <c r="A110" s="31" t="s">
        <v>44</v>
      </c>
      <c r="B110" s="6" t="s">
        <v>141</v>
      </c>
      <c r="C110" s="199">
        <v>10644800</v>
      </c>
      <c r="D110" s="16">
        <v>10644800</v>
      </c>
      <c r="E110" s="16">
        <f>'[1]1.1.sz.mell.'!D110</f>
        <v>10645000</v>
      </c>
      <c r="G110" s="30"/>
    </row>
    <row r="111" spans="1:7" ht="12" customHeight="1" x14ac:dyDescent="0.3">
      <c r="A111" s="31" t="s">
        <v>46</v>
      </c>
      <c r="B111" s="6" t="s">
        <v>142</v>
      </c>
      <c r="C111" s="199">
        <v>0</v>
      </c>
      <c r="D111" s="16"/>
      <c r="E111" s="16"/>
      <c r="G111" s="30"/>
    </row>
    <row r="112" spans="1:7" ht="12" customHeight="1" thickBot="1" x14ac:dyDescent="0.35">
      <c r="A112" s="64" t="s">
        <v>48</v>
      </c>
      <c r="B112" s="17" t="s">
        <v>143</v>
      </c>
      <c r="C112" s="199">
        <v>0</v>
      </c>
      <c r="D112" s="16"/>
      <c r="E112" s="16"/>
      <c r="G112" s="30"/>
    </row>
    <row r="113" spans="1:7" ht="12" customHeight="1" thickBot="1" x14ac:dyDescent="0.35">
      <c r="A113" s="28" t="s">
        <v>64</v>
      </c>
      <c r="B113" s="8" t="s">
        <v>465</v>
      </c>
      <c r="C113" s="197">
        <f>SUM(C114:C119)</f>
        <v>150000000</v>
      </c>
      <c r="D113" s="197">
        <f t="shared" ref="D113:E113" si="3">SUM(D114:D119)</f>
        <v>0</v>
      </c>
      <c r="E113" s="197">
        <f t="shared" si="3"/>
        <v>0</v>
      </c>
      <c r="G113" s="30"/>
    </row>
    <row r="114" spans="1:7" ht="12" customHeight="1" x14ac:dyDescent="0.3">
      <c r="A114" s="31" t="s">
        <v>356</v>
      </c>
      <c r="B114" s="6" t="s">
        <v>439</v>
      </c>
      <c r="C114" s="199"/>
      <c r="D114" s="16"/>
      <c r="E114" s="16"/>
      <c r="G114" s="30"/>
    </row>
    <row r="115" spans="1:7" ht="12" customHeight="1" x14ac:dyDescent="0.3">
      <c r="A115" s="31" t="s">
        <v>357</v>
      </c>
      <c r="B115" s="6" t="s">
        <v>440</v>
      </c>
      <c r="C115" s="199"/>
      <c r="D115" s="16"/>
      <c r="E115" s="16"/>
      <c r="G115" s="30"/>
    </row>
    <row r="116" spans="1:7" ht="12" customHeight="1" x14ac:dyDescent="0.3">
      <c r="A116" s="31" t="s">
        <v>358</v>
      </c>
      <c r="B116" s="6" t="s">
        <v>441</v>
      </c>
      <c r="C116" s="199">
        <v>150000000</v>
      </c>
      <c r="D116" s="16"/>
      <c r="E116" s="16"/>
      <c r="G116" s="30"/>
    </row>
    <row r="117" spans="1:7" ht="12" customHeight="1" x14ac:dyDescent="0.3">
      <c r="A117" s="31" t="s">
        <v>359</v>
      </c>
      <c r="B117" s="6" t="s">
        <v>442</v>
      </c>
      <c r="C117" s="199"/>
      <c r="D117" s="16"/>
      <c r="E117" s="16"/>
      <c r="G117" s="30"/>
    </row>
    <row r="118" spans="1:7" ht="12" customHeight="1" x14ac:dyDescent="0.3">
      <c r="A118" s="31" t="s">
        <v>420</v>
      </c>
      <c r="B118" s="6" t="s">
        <v>443</v>
      </c>
      <c r="C118" s="199"/>
      <c r="D118" s="16"/>
      <c r="E118" s="16"/>
      <c r="G118" s="30"/>
    </row>
    <row r="119" spans="1:7" ht="12" customHeight="1" thickBot="1" x14ac:dyDescent="0.35">
      <c r="A119" s="31" t="s">
        <v>445</v>
      </c>
      <c r="B119" s="17" t="s">
        <v>444</v>
      </c>
      <c r="C119" s="199"/>
      <c r="D119" s="16"/>
      <c r="E119" s="16"/>
      <c r="G119" s="30"/>
    </row>
    <row r="120" spans="1:7" ht="12" customHeight="1" thickBot="1" x14ac:dyDescent="0.35">
      <c r="A120" s="28" t="s">
        <v>145</v>
      </c>
      <c r="B120" s="8" t="s">
        <v>247</v>
      </c>
      <c r="C120" s="211">
        <f>+C121+C122+C124+C125</f>
        <v>28589105</v>
      </c>
      <c r="D120" s="202">
        <f>+D121+D122+D124+D125</f>
        <v>27765680</v>
      </c>
      <c r="E120" s="202">
        <f>+E121+E122+E124+E125</f>
        <v>30030251</v>
      </c>
      <c r="G120" s="30"/>
    </row>
    <row r="121" spans="1:7" ht="12" customHeight="1" x14ac:dyDescent="0.3">
      <c r="A121" s="31" t="s">
        <v>390</v>
      </c>
      <c r="B121" s="6" t="s">
        <v>147</v>
      </c>
      <c r="C121" s="199"/>
      <c r="D121" s="16"/>
      <c r="E121" s="16"/>
      <c r="G121" s="30"/>
    </row>
    <row r="122" spans="1:7" ht="12" customHeight="1" x14ac:dyDescent="0.3">
      <c r="A122" s="31" t="s">
        <v>391</v>
      </c>
      <c r="B122" s="6" t="s">
        <v>148</v>
      </c>
      <c r="C122" s="199">
        <v>28589105</v>
      </c>
      <c r="D122" s="16">
        <v>27765680</v>
      </c>
      <c r="E122" s="16">
        <f>'[1]1.1.sz.mell.'!D122</f>
        <v>30030251</v>
      </c>
      <c r="G122" s="30"/>
    </row>
    <row r="123" spans="1:7" ht="12" customHeight="1" x14ac:dyDescent="0.3">
      <c r="A123" s="31" t="s">
        <v>392</v>
      </c>
      <c r="B123" s="6" t="s">
        <v>446</v>
      </c>
      <c r="C123" s="199"/>
      <c r="D123" s="16"/>
      <c r="E123" s="16"/>
      <c r="G123" s="30"/>
    </row>
    <row r="124" spans="1:7" ht="12" customHeight="1" x14ac:dyDescent="0.3">
      <c r="A124" s="31" t="s">
        <v>393</v>
      </c>
      <c r="B124" s="6" t="s">
        <v>226</v>
      </c>
      <c r="C124" s="199"/>
      <c r="D124" s="16"/>
      <c r="E124" s="16"/>
      <c r="G124" s="30"/>
    </row>
    <row r="125" spans="1:7" ht="12" customHeight="1" thickBot="1" x14ac:dyDescent="0.35">
      <c r="A125" s="31" t="s">
        <v>394</v>
      </c>
      <c r="B125" s="17" t="s">
        <v>461</v>
      </c>
      <c r="C125" s="199"/>
      <c r="D125" s="16"/>
      <c r="E125" s="16"/>
      <c r="G125" s="30"/>
    </row>
    <row r="126" spans="1:7" ht="12" customHeight="1" thickBot="1" x14ac:dyDescent="0.35">
      <c r="A126" s="28" t="s">
        <v>82</v>
      </c>
      <c r="B126" s="8" t="s">
        <v>466</v>
      </c>
      <c r="C126" s="231">
        <f>+C127+C128+C130+C131</f>
        <v>0</v>
      </c>
      <c r="D126" s="232">
        <f>+D127+D128+D130+D131</f>
        <v>0</v>
      </c>
      <c r="E126" s="232">
        <f>+E127+E128+E130+E131</f>
        <v>0</v>
      </c>
      <c r="G126" s="30"/>
    </row>
    <row r="127" spans="1:7" ht="12" customHeight="1" x14ac:dyDescent="0.3">
      <c r="A127" s="31" t="s">
        <v>402</v>
      </c>
      <c r="B127" s="6" t="s">
        <v>447</v>
      </c>
      <c r="C127" s="199"/>
      <c r="D127" s="16"/>
      <c r="E127" s="16">
        <f>'[1]1.1.sz.mell.'!D130</f>
        <v>0</v>
      </c>
      <c r="G127" s="30"/>
    </row>
    <row r="128" spans="1:7" ht="12" customHeight="1" x14ac:dyDescent="0.3">
      <c r="A128" s="31" t="s">
        <v>403</v>
      </c>
      <c r="B128" s="6" t="s">
        <v>448</v>
      </c>
      <c r="C128" s="199"/>
      <c r="D128" s="16"/>
      <c r="E128" s="16">
        <f>'[1]1.1.sz.mell.'!D131</f>
        <v>0</v>
      </c>
      <c r="G128" s="30"/>
    </row>
    <row r="129" spans="1:7" ht="12" customHeight="1" x14ac:dyDescent="0.3">
      <c r="A129" s="31" t="s">
        <v>404</v>
      </c>
      <c r="B129" s="6" t="s">
        <v>449</v>
      </c>
      <c r="C129" s="199"/>
      <c r="D129" s="16"/>
      <c r="E129" s="16"/>
      <c r="G129" s="30"/>
    </row>
    <row r="130" spans="1:7" ht="12" customHeight="1" x14ac:dyDescent="0.3">
      <c r="A130" s="31" t="s">
        <v>405</v>
      </c>
      <c r="B130" s="6" t="s">
        <v>450</v>
      </c>
      <c r="C130" s="199"/>
      <c r="D130" s="16"/>
      <c r="E130" s="16">
        <f>'[1]1.1.sz.mell.'!D132</f>
        <v>0</v>
      </c>
      <c r="G130" s="30"/>
    </row>
    <row r="131" spans="1:7" ht="12" customHeight="1" thickBot="1" x14ac:dyDescent="0.35">
      <c r="A131" s="31" t="s">
        <v>406</v>
      </c>
      <c r="B131" s="17" t="s">
        <v>451</v>
      </c>
      <c r="C131" s="199"/>
      <c r="D131" s="16"/>
      <c r="E131" s="16">
        <f>'[1]1.1.sz.mell.'!D133</f>
        <v>0</v>
      </c>
      <c r="G131" s="30"/>
    </row>
    <row r="132" spans="1:7" ht="12" customHeight="1" thickBot="1" x14ac:dyDescent="0.35">
      <c r="A132" s="28" t="s">
        <v>84</v>
      </c>
      <c r="B132" s="8" t="s">
        <v>150</v>
      </c>
      <c r="C132" s="233">
        <f>+C109+C113+C120+C126</f>
        <v>189233905</v>
      </c>
      <c r="D132" s="234">
        <f>+D109+D113+D120+D126</f>
        <v>38410480</v>
      </c>
      <c r="E132" s="234">
        <f>+E109+E113+E120+E126</f>
        <v>40675251</v>
      </c>
      <c r="G132" s="30"/>
    </row>
    <row r="133" spans="1:7" ht="12" customHeight="1" thickBot="1" x14ac:dyDescent="0.35">
      <c r="A133" s="72" t="s">
        <v>151</v>
      </c>
      <c r="B133" s="73" t="s">
        <v>488</v>
      </c>
      <c r="C133" s="233">
        <f>+C108+C132</f>
        <v>2075580030</v>
      </c>
      <c r="D133" s="234">
        <f>+D108+D132</f>
        <v>2953849148</v>
      </c>
      <c r="E133" s="234">
        <f>+E108+E132</f>
        <v>5387925479</v>
      </c>
      <c r="G133" s="30"/>
    </row>
    <row r="134" spans="1:7" ht="12" customHeight="1" x14ac:dyDescent="0.3"/>
    <row r="135" spans="1:7" ht="12" customHeight="1" x14ac:dyDescent="0.3"/>
    <row r="136" spans="1:7" ht="12" customHeight="1" x14ac:dyDescent="0.3"/>
    <row r="137" spans="1:7" ht="12" customHeight="1" x14ac:dyDescent="0.3"/>
    <row r="138" spans="1:7" ht="12" customHeight="1" x14ac:dyDescent="0.3"/>
    <row r="139" spans="1:7" ht="15" customHeight="1" x14ac:dyDescent="0.3">
      <c r="C139" s="71"/>
      <c r="D139" s="71"/>
      <c r="E139" s="71"/>
    </row>
    <row r="140" spans="1:7" s="30" customFormat="1" ht="13.2" customHeight="1" x14ac:dyDescent="0.25"/>
    <row r="144" spans="1:7" ht="16.5" customHeight="1" x14ac:dyDescent="0.3"/>
  </sheetData>
  <mergeCells count="4">
    <mergeCell ref="A1:E1"/>
    <mergeCell ref="A2:B2"/>
    <mergeCell ref="A88:E88"/>
    <mergeCell ref="A89:B89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75" fitToWidth="3" fitToHeight="2" orientation="portrait" r:id="rId1"/>
  <headerFooter alignWithMargins="0">
    <oddHeader>&amp;C&amp;"Times New Roman CE,Félkövér"&amp;12BONYHÁD VÁROS ÖNKORMÁNYZATA 2018. ÉVI KÖLTSÉGVETÉSÉNEK MÉRLEGE&amp;R&amp;"Times New Roman CE,Félkövér dőlt"8. melléklet</oddHeader>
  </headerFooter>
  <rowBreaks count="1" manualBreakCount="1">
    <brk id="8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zoomScaleNormal="100" workbookViewId="0">
      <selection activeCell="D25" sqref="D25:F25"/>
    </sheetView>
  </sheetViews>
  <sheetFormatPr defaultColWidth="9.33203125" defaultRowHeight="13.2" x14ac:dyDescent="0.3"/>
  <cols>
    <col min="1" max="1" width="5.6640625" style="80" customWidth="1"/>
    <col min="2" max="2" width="42.5546875" style="13" customWidth="1"/>
    <col min="3" max="8" width="11" style="13" customWidth="1"/>
    <col min="9" max="9" width="11.6640625" style="13" customWidth="1"/>
    <col min="10" max="10" width="9.33203125" style="13"/>
    <col min="11" max="11" width="0" style="13" hidden="1" customWidth="1"/>
    <col min="12" max="16384" width="9.33203125" style="13"/>
  </cols>
  <sheetData>
    <row r="1" spans="1:11" ht="27.75" customHeight="1" x14ac:dyDescent="0.3">
      <c r="A1" s="819" t="s">
        <v>491</v>
      </c>
      <c r="B1" s="819"/>
      <c r="C1" s="819"/>
      <c r="D1" s="819"/>
      <c r="E1" s="819"/>
      <c r="F1" s="819"/>
      <c r="G1" s="819"/>
      <c r="H1" s="819"/>
      <c r="I1" s="819"/>
    </row>
    <row r="2" spans="1:11" ht="20.25" customHeight="1" thickBot="1" x14ac:dyDescent="0.35">
      <c r="I2" s="235" t="s">
        <v>464</v>
      </c>
    </row>
    <row r="3" spans="1:11" s="236" customFormat="1" ht="26.25" customHeight="1" x14ac:dyDescent="0.3">
      <c r="A3" s="820" t="s">
        <v>3</v>
      </c>
      <c r="B3" s="822" t="s">
        <v>492</v>
      </c>
      <c r="C3" s="820" t="s">
        <v>493</v>
      </c>
      <c r="D3" s="820" t="s">
        <v>494</v>
      </c>
      <c r="E3" s="824" t="s">
        <v>495</v>
      </c>
      <c r="F3" s="825"/>
      <c r="G3" s="825"/>
      <c r="H3" s="826"/>
      <c r="I3" s="822" t="s">
        <v>245</v>
      </c>
    </row>
    <row r="4" spans="1:11" s="239" customFormat="1" ht="32.25" customHeight="1" thickBot="1" x14ac:dyDescent="0.35">
      <c r="A4" s="821"/>
      <c r="B4" s="823"/>
      <c r="C4" s="823"/>
      <c r="D4" s="821"/>
      <c r="E4" s="237" t="s">
        <v>489</v>
      </c>
      <c r="F4" s="237" t="s">
        <v>490</v>
      </c>
      <c r="G4" s="237" t="s">
        <v>496</v>
      </c>
      <c r="H4" s="238" t="s">
        <v>497</v>
      </c>
      <c r="I4" s="823"/>
    </row>
    <row r="5" spans="1:11" s="245" customFormat="1" ht="14.4" thickBot="1" x14ac:dyDescent="0.35">
      <c r="A5" s="240">
        <v>1</v>
      </c>
      <c r="B5" s="241">
        <v>2</v>
      </c>
      <c r="C5" s="242">
        <v>3</v>
      </c>
      <c r="D5" s="241">
        <v>4</v>
      </c>
      <c r="E5" s="240">
        <v>5</v>
      </c>
      <c r="F5" s="242">
        <v>6</v>
      </c>
      <c r="G5" s="242">
        <v>7</v>
      </c>
      <c r="H5" s="243">
        <v>8</v>
      </c>
      <c r="I5" s="244" t="s">
        <v>498</v>
      </c>
    </row>
    <row r="6" spans="1:11" ht="21" thickBot="1" x14ac:dyDescent="0.35">
      <c r="A6" s="246" t="s">
        <v>5</v>
      </c>
      <c r="B6" s="247" t="s">
        <v>499</v>
      </c>
      <c r="C6" s="248"/>
      <c r="D6" s="249">
        <f>+D7+D8</f>
        <v>0</v>
      </c>
      <c r="E6" s="250">
        <f>+E7+E8</f>
        <v>0</v>
      </c>
      <c r="F6" s="251">
        <f>+F7+F8</f>
        <v>0</v>
      </c>
      <c r="G6" s="251">
        <f>+G7+G8</f>
        <v>0</v>
      </c>
      <c r="H6" s="252">
        <f>+H7+H8</f>
        <v>0</v>
      </c>
      <c r="I6" s="249">
        <f t="shared" ref="I6:I27" si="0">SUM(D6:H6)</f>
        <v>0</v>
      </c>
    </row>
    <row r="7" spans="1:11" x14ac:dyDescent="0.3">
      <c r="A7" s="253" t="s">
        <v>16</v>
      </c>
      <c r="B7" s="254"/>
      <c r="C7" s="255"/>
      <c r="D7" s="256"/>
      <c r="E7" s="257"/>
      <c r="F7" s="258"/>
      <c r="G7" s="258"/>
      <c r="H7" s="259"/>
      <c r="I7" s="260">
        <f t="shared" si="0"/>
        <v>0</v>
      </c>
    </row>
    <row r="8" spans="1:11" ht="13.8" thickBot="1" x14ac:dyDescent="0.35">
      <c r="A8" s="253" t="s">
        <v>28</v>
      </c>
      <c r="B8" s="254" t="s">
        <v>500</v>
      </c>
      <c r="C8" s="255"/>
      <c r="D8" s="256"/>
      <c r="E8" s="257"/>
      <c r="F8" s="258"/>
      <c r="G8" s="258"/>
      <c r="H8" s="259"/>
      <c r="I8" s="260">
        <f t="shared" si="0"/>
        <v>0</v>
      </c>
    </row>
    <row r="9" spans="1:11" ht="21" thickBot="1" x14ac:dyDescent="0.35">
      <c r="A9" s="246" t="s">
        <v>138</v>
      </c>
      <c r="B9" s="247" t="s">
        <v>501</v>
      </c>
      <c r="C9" s="261"/>
      <c r="D9" s="249">
        <f>SUM(D10:D21)</f>
        <v>25107544</v>
      </c>
      <c r="E9" s="249">
        <f t="shared" ref="E9:H9" si="1">SUM(E10:E21)</f>
        <v>13894800</v>
      </c>
      <c r="F9" s="249">
        <f t="shared" si="1"/>
        <v>13544800</v>
      </c>
      <c r="G9" s="249">
        <f t="shared" si="1"/>
        <v>13294800</v>
      </c>
      <c r="H9" s="249">
        <f t="shared" si="1"/>
        <v>58804603</v>
      </c>
      <c r="I9" s="249">
        <f t="shared" si="0"/>
        <v>124646547</v>
      </c>
    </row>
    <row r="10" spans="1:11" ht="17.25" customHeight="1" x14ac:dyDescent="0.3">
      <c r="A10" s="262" t="s">
        <v>502</v>
      </c>
      <c r="B10" s="254" t="s">
        <v>503</v>
      </c>
      <c r="C10" s="255" t="s">
        <v>504</v>
      </c>
      <c r="D10" s="256">
        <v>4176000</v>
      </c>
      <c r="E10" s="263">
        <v>1392000</v>
      </c>
      <c r="F10" s="263">
        <v>1392000</v>
      </c>
      <c r="G10" s="263">
        <v>1392000</v>
      </c>
      <c r="H10" s="259">
        <v>5898000</v>
      </c>
      <c r="I10" s="260">
        <f t="shared" si="0"/>
        <v>14250000</v>
      </c>
      <c r="K10" s="13">
        <v>14250</v>
      </c>
    </row>
    <row r="11" spans="1:11" ht="17.25" customHeight="1" x14ac:dyDescent="0.3">
      <c r="A11" s="262"/>
      <c r="B11" s="254" t="s">
        <v>505</v>
      </c>
      <c r="C11" s="255"/>
      <c r="D11" s="256">
        <v>1075732</v>
      </c>
      <c r="E11" s="264">
        <v>430000</v>
      </c>
      <c r="F11" s="263">
        <v>400000</v>
      </c>
      <c r="G11" s="263">
        <v>370000</v>
      </c>
      <c r="H11" s="259">
        <v>1500000</v>
      </c>
      <c r="I11" s="260">
        <f t="shared" si="0"/>
        <v>3775732</v>
      </c>
    </row>
    <row r="12" spans="1:11" ht="17.25" customHeight="1" x14ac:dyDescent="0.3">
      <c r="A12" s="262" t="s">
        <v>506</v>
      </c>
      <c r="B12" s="254" t="s">
        <v>507</v>
      </c>
      <c r="C12" s="255" t="s">
        <v>508</v>
      </c>
      <c r="D12" s="256"/>
      <c r="E12" s="264">
        <v>4169800</v>
      </c>
      <c r="F12" s="264">
        <v>4169800</v>
      </c>
      <c r="G12" s="264">
        <v>4169800</v>
      </c>
      <c r="H12" s="259">
        <v>20018853</v>
      </c>
      <c r="I12" s="260">
        <f t="shared" si="0"/>
        <v>32528253</v>
      </c>
      <c r="K12" s="13">
        <v>41698</v>
      </c>
    </row>
    <row r="13" spans="1:11" ht="17.25" customHeight="1" x14ac:dyDescent="0.3">
      <c r="A13" s="262"/>
      <c r="B13" s="254" t="s">
        <v>505</v>
      </c>
      <c r="C13" s="255"/>
      <c r="D13" s="256"/>
      <c r="E13" s="264">
        <v>1300000</v>
      </c>
      <c r="F13" s="263">
        <v>1100000</v>
      </c>
      <c r="G13" s="263">
        <v>1000000</v>
      </c>
      <c r="H13" s="259">
        <v>4500000</v>
      </c>
      <c r="I13" s="260">
        <f t="shared" si="0"/>
        <v>7900000</v>
      </c>
    </row>
    <row r="14" spans="1:11" ht="17.25" customHeight="1" x14ac:dyDescent="0.3">
      <c r="A14" s="262" t="s">
        <v>509</v>
      </c>
      <c r="B14" s="254" t="s">
        <v>510</v>
      </c>
      <c r="C14" s="255" t="s">
        <v>504</v>
      </c>
      <c r="D14" s="256">
        <v>2784000</v>
      </c>
      <c r="E14" s="264">
        <v>928000</v>
      </c>
      <c r="F14" s="264">
        <v>928000</v>
      </c>
      <c r="G14" s="264">
        <v>928000</v>
      </c>
      <c r="H14" s="259">
        <v>3932000</v>
      </c>
      <c r="I14" s="260">
        <f t="shared" si="0"/>
        <v>9500000</v>
      </c>
      <c r="K14" s="13">
        <v>9500</v>
      </c>
    </row>
    <row r="15" spans="1:11" ht="17.25" customHeight="1" x14ac:dyDescent="0.3">
      <c r="A15" s="262"/>
      <c r="B15" s="254" t="s">
        <v>505</v>
      </c>
      <c r="C15" s="255"/>
      <c r="D15" s="256">
        <v>766699</v>
      </c>
      <c r="E15" s="264">
        <v>250000</v>
      </c>
      <c r="F15" s="263">
        <v>210000</v>
      </c>
      <c r="G15" s="263">
        <v>170000</v>
      </c>
      <c r="H15" s="259">
        <v>550000</v>
      </c>
      <c r="I15" s="260">
        <f t="shared" si="0"/>
        <v>1946699</v>
      </c>
    </row>
    <row r="16" spans="1:11" ht="17.25" customHeight="1" x14ac:dyDescent="0.3">
      <c r="A16" s="262" t="s">
        <v>511</v>
      </c>
      <c r="B16" s="254" t="s">
        <v>512</v>
      </c>
      <c r="C16" s="255" t="s">
        <v>504</v>
      </c>
      <c r="D16" s="256">
        <v>4441250</v>
      </c>
      <c r="E16" s="264">
        <v>1615000</v>
      </c>
      <c r="F16" s="264">
        <v>1615000</v>
      </c>
      <c r="G16" s="264">
        <v>1615000</v>
      </c>
      <c r="H16" s="259">
        <v>6863750</v>
      </c>
      <c r="I16" s="260">
        <f t="shared" si="0"/>
        <v>16150000</v>
      </c>
      <c r="K16" s="13">
        <v>16150</v>
      </c>
    </row>
    <row r="17" spans="1:11" ht="17.25" customHeight="1" x14ac:dyDescent="0.3">
      <c r="A17" s="262"/>
      <c r="B17" s="254" t="s">
        <v>505</v>
      </c>
      <c r="C17" s="255"/>
      <c r="D17" s="256">
        <v>1469280</v>
      </c>
      <c r="E17" s="264">
        <v>500000</v>
      </c>
      <c r="F17" s="263">
        <v>460000</v>
      </c>
      <c r="G17" s="263">
        <v>420000</v>
      </c>
      <c r="H17" s="259">
        <v>1600000</v>
      </c>
      <c r="I17" s="260">
        <f t="shared" si="0"/>
        <v>4449280</v>
      </c>
    </row>
    <row r="18" spans="1:11" ht="17.25" customHeight="1" x14ac:dyDescent="0.3">
      <c r="A18" s="262" t="s">
        <v>513</v>
      </c>
      <c r="B18" s="254" t="s">
        <v>514</v>
      </c>
      <c r="C18" s="255" t="s">
        <v>504</v>
      </c>
      <c r="D18" s="256">
        <v>1344000</v>
      </c>
      <c r="E18" s="264">
        <v>448000</v>
      </c>
      <c r="F18" s="264">
        <v>448000</v>
      </c>
      <c r="G18" s="264">
        <v>448000</v>
      </c>
      <c r="H18" s="259">
        <v>1872000</v>
      </c>
      <c r="I18" s="260">
        <f t="shared" si="0"/>
        <v>4560000</v>
      </c>
      <c r="K18" s="13">
        <v>4560</v>
      </c>
    </row>
    <row r="19" spans="1:11" ht="17.25" customHeight="1" x14ac:dyDescent="0.3">
      <c r="A19" s="262"/>
      <c r="B19" s="254" t="s">
        <v>505</v>
      </c>
      <c r="C19" s="255"/>
      <c r="D19" s="256">
        <v>486919</v>
      </c>
      <c r="E19" s="264">
        <v>120000</v>
      </c>
      <c r="F19" s="263">
        <v>100000</v>
      </c>
      <c r="G19" s="263">
        <v>80000</v>
      </c>
      <c r="H19" s="259">
        <v>250000</v>
      </c>
      <c r="I19" s="260">
        <f t="shared" si="0"/>
        <v>1036919</v>
      </c>
    </row>
    <row r="20" spans="1:11" ht="17.25" customHeight="1" x14ac:dyDescent="0.3">
      <c r="A20" s="262" t="s">
        <v>515</v>
      </c>
      <c r="B20" s="254" t="s">
        <v>516</v>
      </c>
      <c r="C20" s="255" t="s">
        <v>504</v>
      </c>
      <c r="D20" s="256">
        <v>6276000</v>
      </c>
      <c r="E20" s="264">
        <v>2092000</v>
      </c>
      <c r="F20" s="264">
        <v>2092000</v>
      </c>
      <c r="G20" s="264">
        <v>2092000</v>
      </c>
      <c r="H20" s="259">
        <v>8870000</v>
      </c>
      <c r="I20" s="260">
        <f t="shared" si="0"/>
        <v>21422000</v>
      </c>
      <c r="K20" s="13">
        <v>21422</v>
      </c>
    </row>
    <row r="21" spans="1:11" ht="17.25" customHeight="1" thickBot="1" x14ac:dyDescent="0.35">
      <c r="A21" s="262" t="s">
        <v>64</v>
      </c>
      <c r="B21" s="254" t="s">
        <v>505</v>
      </c>
      <c r="C21" s="255"/>
      <c r="D21" s="256">
        <v>2287664</v>
      </c>
      <c r="E21" s="257">
        <v>650000</v>
      </c>
      <c r="F21" s="258">
        <v>630000</v>
      </c>
      <c r="G21" s="258">
        <v>610000</v>
      </c>
      <c r="H21" s="259">
        <v>2950000</v>
      </c>
      <c r="I21" s="260">
        <f t="shared" si="0"/>
        <v>7127664</v>
      </c>
    </row>
    <row r="22" spans="1:11" ht="17.25" customHeight="1" thickBot="1" x14ac:dyDescent="0.35">
      <c r="A22" s="246" t="s">
        <v>145</v>
      </c>
      <c r="B22" s="247" t="s">
        <v>517</v>
      </c>
      <c r="C22" s="261"/>
      <c r="D22" s="249">
        <f>+D23</f>
        <v>0</v>
      </c>
      <c r="E22" s="250">
        <f>+E23</f>
        <v>0</v>
      </c>
      <c r="F22" s="251">
        <f>+F23</f>
        <v>0</v>
      </c>
      <c r="G22" s="251">
        <f>+G23</f>
        <v>0</v>
      </c>
      <c r="H22" s="252">
        <f>+H23</f>
        <v>0</v>
      </c>
      <c r="I22" s="249">
        <f t="shared" si="0"/>
        <v>0</v>
      </c>
    </row>
    <row r="23" spans="1:11" ht="17.25" customHeight="1" thickBot="1" x14ac:dyDescent="0.35">
      <c r="A23" s="253" t="s">
        <v>82</v>
      </c>
      <c r="B23" s="254" t="s">
        <v>500</v>
      </c>
      <c r="C23" s="255"/>
      <c r="D23" s="256"/>
      <c r="E23" s="257"/>
      <c r="F23" s="258"/>
      <c r="G23" s="258"/>
      <c r="H23" s="259"/>
      <c r="I23" s="260">
        <f t="shared" si="0"/>
        <v>0</v>
      </c>
    </row>
    <row r="24" spans="1:11" ht="17.25" customHeight="1" thickBot="1" x14ac:dyDescent="0.35">
      <c r="A24" s="246" t="s">
        <v>84</v>
      </c>
      <c r="B24" s="247" t="s">
        <v>518</v>
      </c>
      <c r="C24" s="261"/>
      <c r="D24" s="249">
        <f>+D25</f>
        <v>0</v>
      </c>
      <c r="E24" s="250">
        <f>+E25</f>
        <v>0</v>
      </c>
      <c r="F24" s="251">
        <f>+F25</f>
        <v>0</v>
      </c>
      <c r="G24" s="251">
        <f>+G25</f>
        <v>0</v>
      </c>
      <c r="H24" s="252">
        <f>+H25</f>
        <v>0</v>
      </c>
      <c r="I24" s="249">
        <f t="shared" si="0"/>
        <v>0</v>
      </c>
    </row>
    <row r="25" spans="1:11" ht="17.25" customHeight="1" thickBot="1" x14ac:dyDescent="0.35">
      <c r="A25" s="265" t="s">
        <v>151</v>
      </c>
      <c r="B25" s="266" t="s">
        <v>500</v>
      </c>
      <c r="C25" s="267"/>
      <c r="D25" s="268"/>
      <c r="E25" s="269"/>
      <c r="F25" s="270"/>
      <c r="G25" s="270"/>
      <c r="H25" s="271"/>
      <c r="I25" s="272">
        <f t="shared" si="0"/>
        <v>0</v>
      </c>
    </row>
    <row r="26" spans="1:11" ht="17.25" customHeight="1" thickBot="1" x14ac:dyDescent="0.35">
      <c r="A26" s="246" t="s">
        <v>168</v>
      </c>
      <c r="B26" s="273" t="s">
        <v>519</v>
      </c>
      <c r="C26" s="261"/>
      <c r="D26" s="249">
        <f>+D27</f>
        <v>0</v>
      </c>
      <c r="E26" s="250">
        <f>+E27</f>
        <v>0</v>
      </c>
      <c r="F26" s="251">
        <f>+F27</f>
        <v>0</v>
      </c>
      <c r="G26" s="251">
        <f>+G27</f>
        <v>0</v>
      </c>
      <c r="H26" s="252">
        <f>+H27</f>
        <v>0</v>
      </c>
      <c r="I26" s="249">
        <f t="shared" si="0"/>
        <v>0</v>
      </c>
    </row>
    <row r="27" spans="1:11" ht="17.25" customHeight="1" thickBot="1" x14ac:dyDescent="0.35">
      <c r="A27" s="274" t="s">
        <v>169</v>
      </c>
      <c r="B27" s="275" t="s">
        <v>500</v>
      </c>
      <c r="C27" s="276"/>
      <c r="D27" s="277"/>
      <c r="E27" s="278"/>
      <c r="F27" s="279"/>
      <c r="G27" s="279"/>
      <c r="H27" s="280"/>
      <c r="I27" s="281">
        <f t="shared" si="0"/>
        <v>0</v>
      </c>
    </row>
    <row r="28" spans="1:11" ht="17.25" customHeight="1" thickBot="1" x14ac:dyDescent="0.35">
      <c r="A28" s="817" t="s">
        <v>520</v>
      </c>
      <c r="B28" s="818"/>
      <c r="C28" s="282"/>
      <c r="D28" s="249">
        <f t="shared" ref="D28:I28" si="2">+D6+D9+D22+D24+D26</f>
        <v>25107544</v>
      </c>
      <c r="E28" s="250">
        <f t="shared" si="2"/>
        <v>13894800</v>
      </c>
      <c r="F28" s="251">
        <f t="shared" si="2"/>
        <v>13544800</v>
      </c>
      <c r="G28" s="251">
        <f t="shared" si="2"/>
        <v>13294800</v>
      </c>
      <c r="H28" s="252">
        <f t="shared" si="2"/>
        <v>58804603</v>
      </c>
      <c r="I28" s="249">
        <f t="shared" si="2"/>
        <v>124646547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D25" sqref="D25:F25"/>
    </sheetView>
  </sheetViews>
  <sheetFormatPr defaultColWidth="9.33203125" defaultRowHeight="13.2" x14ac:dyDescent="0.3"/>
  <cols>
    <col min="1" max="1" width="5" style="283" customWidth="1"/>
    <col min="2" max="2" width="47" style="1" customWidth="1"/>
    <col min="3" max="4" width="15.33203125" style="1" customWidth="1"/>
    <col min="5" max="16384" width="9.33203125" style="1"/>
  </cols>
  <sheetData>
    <row r="1" spans="1:4" ht="31.5" customHeight="1" x14ac:dyDescent="0.3">
      <c r="B1" s="827" t="s">
        <v>521</v>
      </c>
      <c r="C1" s="827"/>
      <c r="D1" s="827"/>
    </row>
    <row r="2" spans="1:4" s="286" customFormat="1" ht="16.2" thickBot="1" x14ac:dyDescent="0.35">
      <c r="A2" s="284"/>
      <c r="B2" s="285"/>
      <c r="D2" s="81" t="s">
        <v>464</v>
      </c>
    </row>
    <row r="3" spans="1:4" s="290" customFormat="1" ht="48" customHeight="1" thickBot="1" x14ac:dyDescent="0.35">
      <c r="A3" s="287" t="s">
        <v>249</v>
      </c>
      <c r="B3" s="288" t="s">
        <v>4</v>
      </c>
      <c r="C3" s="288" t="s">
        <v>522</v>
      </c>
      <c r="D3" s="289" t="s">
        <v>523</v>
      </c>
    </row>
    <row r="4" spans="1:4" s="290" customFormat="1" ht="14.1" customHeight="1" thickBot="1" x14ac:dyDescent="0.35">
      <c r="A4" s="2">
        <v>1</v>
      </c>
      <c r="B4" s="291">
        <v>2</v>
      </c>
      <c r="C4" s="291">
        <v>3</v>
      </c>
      <c r="D4" s="136">
        <v>4</v>
      </c>
    </row>
    <row r="5" spans="1:4" ht="18" customHeight="1" x14ac:dyDescent="0.3">
      <c r="A5" s="292" t="s">
        <v>5</v>
      </c>
      <c r="B5" s="293" t="s">
        <v>524</v>
      </c>
      <c r="C5" s="294"/>
      <c r="D5" s="9"/>
    </row>
    <row r="6" spans="1:4" ht="18" customHeight="1" x14ac:dyDescent="0.3">
      <c r="A6" s="295" t="s">
        <v>16</v>
      </c>
      <c r="B6" s="296" t="s">
        <v>525</v>
      </c>
      <c r="C6" s="297"/>
      <c r="D6" s="12"/>
    </row>
    <row r="7" spans="1:4" ht="18" customHeight="1" x14ac:dyDescent="0.3">
      <c r="A7" s="295" t="s">
        <v>28</v>
      </c>
      <c r="B7" s="296" t="s">
        <v>526</v>
      </c>
      <c r="C7" s="297"/>
      <c r="D7" s="12"/>
    </row>
    <row r="8" spans="1:4" ht="18" customHeight="1" x14ac:dyDescent="0.3">
      <c r="A8" s="295" t="s">
        <v>138</v>
      </c>
      <c r="B8" s="296" t="s">
        <v>527</v>
      </c>
      <c r="C8" s="297"/>
      <c r="D8" s="12"/>
    </row>
    <row r="9" spans="1:4" ht="18" customHeight="1" x14ac:dyDescent="0.3">
      <c r="A9" s="295" t="s">
        <v>42</v>
      </c>
      <c r="B9" s="296" t="s">
        <v>528</v>
      </c>
      <c r="C9" s="297">
        <f>SUM(C10:C15)</f>
        <v>57358043</v>
      </c>
      <c r="D9" s="297">
        <f>SUM(D10:D15)</f>
        <v>1380000</v>
      </c>
    </row>
    <row r="10" spans="1:4" ht="18" customHeight="1" x14ac:dyDescent="0.3">
      <c r="A10" s="295" t="s">
        <v>64</v>
      </c>
      <c r="B10" s="296" t="s">
        <v>529</v>
      </c>
      <c r="C10" s="297"/>
      <c r="D10" s="12"/>
    </row>
    <row r="11" spans="1:4" ht="18" customHeight="1" x14ac:dyDescent="0.3">
      <c r="A11" s="295" t="s">
        <v>145</v>
      </c>
      <c r="B11" s="298" t="s">
        <v>530</v>
      </c>
      <c r="C11" s="297"/>
      <c r="D11" s="12"/>
    </row>
    <row r="12" spans="1:4" ht="18" customHeight="1" x14ac:dyDescent="0.3">
      <c r="A12" s="295" t="s">
        <v>84</v>
      </c>
      <c r="B12" s="298" t="s">
        <v>531</v>
      </c>
      <c r="C12" s="297">
        <v>57358043</v>
      </c>
      <c r="D12" s="12">
        <v>1380000</v>
      </c>
    </row>
    <row r="13" spans="1:4" ht="18" customHeight="1" x14ac:dyDescent="0.3">
      <c r="A13" s="295" t="s">
        <v>151</v>
      </c>
      <c r="B13" s="298" t="s">
        <v>532</v>
      </c>
      <c r="C13" s="297"/>
      <c r="D13" s="12"/>
    </row>
    <row r="14" spans="1:4" ht="18" customHeight="1" x14ac:dyDescent="0.3">
      <c r="A14" s="295" t="s">
        <v>168</v>
      </c>
      <c r="B14" s="298" t="s">
        <v>533</v>
      </c>
      <c r="C14" s="297"/>
      <c r="D14" s="12"/>
    </row>
    <row r="15" spans="1:4" ht="22.5" customHeight="1" x14ac:dyDescent="0.3">
      <c r="A15" s="295" t="s">
        <v>169</v>
      </c>
      <c r="B15" s="298" t="s">
        <v>534</v>
      </c>
      <c r="C15" s="297"/>
      <c r="D15" s="12"/>
    </row>
    <row r="16" spans="1:4" ht="18" customHeight="1" x14ac:dyDescent="0.3">
      <c r="A16" s="295" t="s">
        <v>170</v>
      </c>
      <c r="B16" s="296" t="s">
        <v>535</v>
      </c>
      <c r="C16" s="297"/>
      <c r="D16" s="12"/>
    </row>
    <row r="17" spans="1:4" ht="18" customHeight="1" x14ac:dyDescent="0.3">
      <c r="A17" s="295" t="s">
        <v>173</v>
      </c>
      <c r="B17" s="296" t="s">
        <v>536</v>
      </c>
      <c r="C17" s="297"/>
      <c r="D17" s="12"/>
    </row>
    <row r="18" spans="1:4" ht="18" customHeight="1" x14ac:dyDescent="0.3">
      <c r="A18" s="295" t="s">
        <v>176</v>
      </c>
      <c r="B18" s="296" t="s">
        <v>537</v>
      </c>
      <c r="C18" s="297"/>
      <c r="D18" s="12"/>
    </row>
    <row r="19" spans="1:4" ht="18" customHeight="1" x14ac:dyDescent="0.3">
      <c r="A19" s="295" t="s">
        <v>179</v>
      </c>
      <c r="B19" s="296" t="s">
        <v>538</v>
      </c>
      <c r="C19" s="297"/>
      <c r="D19" s="12"/>
    </row>
    <row r="20" spans="1:4" ht="18" customHeight="1" x14ac:dyDescent="0.3">
      <c r="A20" s="295" t="s">
        <v>182</v>
      </c>
      <c r="B20" s="296" t="s">
        <v>539</v>
      </c>
      <c r="C20" s="297"/>
      <c r="D20" s="12"/>
    </row>
    <row r="21" spans="1:4" ht="18" customHeight="1" x14ac:dyDescent="0.3">
      <c r="A21" s="295" t="s">
        <v>185</v>
      </c>
      <c r="B21" s="296" t="s">
        <v>540</v>
      </c>
      <c r="C21" s="113">
        <v>848260</v>
      </c>
      <c r="D21" s="12">
        <v>588200</v>
      </c>
    </row>
    <row r="22" spans="1:4" ht="18" customHeight="1" x14ac:dyDescent="0.3">
      <c r="A22" s="295" t="s">
        <v>188</v>
      </c>
      <c r="B22" s="296" t="s">
        <v>541</v>
      </c>
      <c r="C22" s="113"/>
      <c r="D22" s="12"/>
    </row>
    <row r="23" spans="1:4" ht="18" customHeight="1" x14ac:dyDescent="0.3">
      <c r="A23" s="295" t="s">
        <v>191</v>
      </c>
      <c r="B23" s="299"/>
      <c r="C23" s="113"/>
      <c r="D23" s="12"/>
    </row>
    <row r="24" spans="1:4" ht="18" customHeight="1" x14ac:dyDescent="0.3">
      <c r="A24" s="295" t="s">
        <v>194</v>
      </c>
      <c r="B24" s="299"/>
      <c r="C24" s="113"/>
      <c r="D24" s="12"/>
    </row>
    <row r="25" spans="1:4" ht="18" customHeight="1" x14ac:dyDescent="0.3">
      <c r="A25" s="295" t="s">
        <v>195</v>
      </c>
      <c r="B25" s="299"/>
      <c r="C25" s="113"/>
      <c r="D25" s="12"/>
    </row>
    <row r="26" spans="1:4" ht="18" customHeight="1" x14ac:dyDescent="0.3">
      <c r="A26" s="295" t="s">
        <v>198</v>
      </c>
      <c r="B26" s="299"/>
      <c r="C26" s="113"/>
      <c r="D26" s="12"/>
    </row>
    <row r="27" spans="1:4" ht="18" customHeight="1" x14ac:dyDescent="0.3">
      <c r="A27" s="295" t="s">
        <v>201</v>
      </c>
      <c r="B27" s="299"/>
      <c r="C27" s="113"/>
      <c r="D27" s="12"/>
    </row>
    <row r="28" spans="1:4" ht="18" customHeight="1" x14ac:dyDescent="0.3">
      <c r="A28" s="295" t="s">
        <v>204</v>
      </c>
      <c r="B28" s="299"/>
      <c r="C28" s="113"/>
      <c r="D28" s="12"/>
    </row>
    <row r="29" spans="1:4" ht="18" customHeight="1" thickBot="1" x14ac:dyDescent="0.35">
      <c r="A29" s="300" t="s">
        <v>233</v>
      </c>
      <c r="B29" s="301"/>
      <c r="C29" s="302"/>
      <c r="D29" s="11"/>
    </row>
    <row r="30" spans="1:4" ht="18" customHeight="1" thickBot="1" x14ac:dyDescent="0.35">
      <c r="A30" s="7" t="s">
        <v>236</v>
      </c>
      <c r="B30" s="303" t="s">
        <v>248</v>
      </c>
      <c r="C30" s="304">
        <f>+C5+C6+C7+C8+C9+C16+C17+C18+C19+C20+C21+C22+C23+C24+C25+C26+C27+C28+C29</f>
        <v>58206303</v>
      </c>
      <c r="D30" s="305">
        <f>+D5+D6+D7+D8+D9+D16+D17+D18+D19+D20+D21+D22+D23+D24+D25+D26+D27+D28+D29</f>
        <v>1968200</v>
      </c>
    </row>
    <row r="31" spans="1:4" ht="8.25" customHeight="1" x14ac:dyDescent="0.3">
      <c r="A31" s="306"/>
      <c r="B31" s="828"/>
      <c r="C31" s="828"/>
      <c r="D31" s="828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CE,Dőlt" 11&amp;"Times New Roman CE,Félkövér dőlt".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view="pageBreakPreview" zoomScale="75" zoomScaleNormal="100" zoomScaleSheetLayoutView="75" workbookViewId="0">
      <selection activeCell="F59" sqref="F59"/>
    </sheetView>
  </sheetViews>
  <sheetFormatPr defaultRowHeight="14.4" x14ac:dyDescent="0.3"/>
  <cols>
    <col min="1" max="1" width="15.33203125" customWidth="1"/>
    <col min="4" max="4" width="8.5546875" bestFit="1" customWidth="1"/>
    <col min="5" max="5" width="10.44140625" customWidth="1"/>
    <col min="9" max="9" width="11" customWidth="1"/>
    <col min="13" max="13" width="10.44140625" bestFit="1" customWidth="1"/>
    <col min="17" max="17" width="10.44140625" bestFit="1" customWidth="1"/>
    <col min="18" max="21" width="10.44140625" customWidth="1"/>
    <col min="25" max="25" width="10.44140625" bestFit="1" customWidth="1"/>
  </cols>
  <sheetData>
    <row r="1" spans="1:33" x14ac:dyDescent="0.3">
      <c r="A1" s="836" t="s">
        <v>360</v>
      </c>
      <c r="B1" s="839" t="s">
        <v>361</v>
      </c>
      <c r="C1" s="839"/>
      <c r="D1" s="839"/>
      <c r="E1" s="842"/>
      <c r="F1" s="841" t="s">
        <v>362</v>
      </c>
      <c r="G1" s="839"/>
      <c r="H1" s="839"/>
      <c r="I1" s="842"/>
      <c r="J1" s="841" t="s">
        <v>363</v>
      </c>
      <c r="K1" s="839"/>
      <c r="L1" s="839"/>
      <c r="M1" s="842"/>
      <c r="N1" s="841" t="s">
        <v>364</v>
      </c>
      <c r="O1" s="846"/>
      <c r="P1" s="846"/>
      <c r="Q1" s="847"/>
      <c r="R1" s="841" t="s">
        <v>364</v>
      </c>
      <c r="S1" s="839"/>
      <c r="T1" s="839"/>
      <c r="U1" s="842"/>
      <c r="V1" s="839" t="s">
        <v>361</v>
      </c>
      <c r="W1" s="839"/>
      <c r="X1" s="839"/>
      <c r="Y1" s="840"/>
      <c r="Z1" s="841" t="s">
        <v>364</v>
      </c>
      <c r="AA1" s="839"/>
      <c r="AB1" s="839"/>
      <c r="AC1" s="842"/>
      <c r="AD1" s="839" t="s">
        <v>361</v>
      </c>
      <c r="AE1" s="839"/>
      <c r="AF1" s="839"/>
      <c r="AG1" s="840"/>
    </row>
    <row r="2" spans="1:33" x14ac:dyDescent="0.3">
      <c r="A2" s="837"/>
      <c r="B2" s="830">
        <v>43101</v>
      </c>
      <c r="C2" s="831"/>
      <c r="D2" s="831"/>
      <c r="E2" s="843"/>
      <c r="F2" s="844">
        <v>43101</v>
      </c>
      <c r="G2" s="830"/>
      <c r="H2" s="830"/>
      <c r="I2" s="845"/>
      <c r="J2" s="844">
        <v>43101</v>
      </c>
      <c r="K2" s="830"/>
      <c r="L2" s="830"/>
      <c r="M2" s="845"/>
      <c r="N2" s="830">
        <v>43191</v>
      </c>
      <c r="O2" s="831"/>
      <c r="P2" s="831"/>
      <c r="Q2" s="843"/>
      <c r="R2" s="844">
        <v>43191</v>
      </c>
      <c r="S2" s="831"/>
      <c r="T2" s="831"/>
      <c r="U2" s="831"/>
      <c r="V2" s="830">
        <v>43191</v>
      </c>
      <c r="W2" s="831"/>
      <c r="X2" s="831"/>
      <c r="Y2" s="832"/>
      <c r="Z2" s="844">
        <v>43221</v>
      </c>
      <c r="AA2" s="831"/>
      <c r="AB2" s="831"/>
      <c r="AC2" s="831"/>
      <c r="AD2" s="830">
        <v>43221</v>
      </c>
      <c r="AE2" s="831"/>
      <c r="AF2" s="831"/>
      <c r="AG2" s="832"/>
    </row>
    <row r="3" spans="1:33" ht="26.4" x14ac:dyDescent="0.3">
      <c r="A3" s="838"/>
      <c r="B3" s="152" t="s">
        <v>244</v>
      </c>
      <c r="C3" s="153" t="s">
        <v>365</v>
      </c>
      <c r="D3" s="154" t="s">
        <v>467</v>
      </c>
      <c r="E3" s="154" t="s">
        <v>245</v>
      </c>
      <c r="F3" s="152" t="s">
        <v>244</v>
      </c>
      <c r="G3" s="152" t="s">
        <v>366</v>
      </c>
      <c r="H3" s="152" t="s">
        <v>367</v>
      </c>
      <c r="I3" s="152" t="s">
        <v>245</v>
      </c>
      <c r="J3" s="152" t="s">
        <v>244</v>
      </c>
      <c r="K3" s="154" t="s">
        <v>366</v>
      </c>
      <c r="L3" s="152" t="s">
        <v>367</v>
      </c>
      <c r="M3" s="152" t="s">
        <v>245</v>
      </c>
      <c r="N3" s="152" t="s">
        <v>244</v>
      </c>
      <c r="O3" s="153" t="s">
        <v>365</v>
      </c>
      <c r="P3" s="154" t="s">
        <v>473</v>
      </c>
      <c r="Q3" s="154" t="s">
        <v>245</v>
      </c>
      <c r="R3" s="152" t="s">
        <v>244</v>
      </c>
      <c r="S3" s="152" t="s">
        <v>365</v>
      </c>
      <c r="T3" s="152" t="s">
        <v>474</v>
      </c>
      <c r="U3" s="152" t="s">
        <v>245</v>
      </c>
      <c r="V3" s="152" t="s">
        <v>244</v>
      </c>
      <c r="W3" s="153" t="s">
        <v>365</v>
      </c>
      <c r="X3" s="154" t="s">
        <v>467</v>
      </c>
      <c r="Y3" s="184" t="s">
        <v>245</v>
      </c>
      <c r="Z3" s="152" t="s">
        <v>244</v>
      </c>
      <c r="AA3" s="152" t="s">
        <v>365</v>
      </c>
      <c r="AB3" s="152" t="s">
        <v>474</v>
      </c>
      <c r="AC3" s="152" t="s">
        <v>245</v>
      </c>
      <c r="AD3" s="152" t="s">
        <v>244</v>
      </c>
      <c r="AE3" s="153" t="s">
        <v>365</v>
      </c>
      <c r="AF3" s="154" t="s">
        <v>467</v>
      </c>
      <c r="AG3" s="184" t="s">
        <v>245</v>
      </c>
    </row>
    <row r="4" spans="1:33" x14ac:dyDescent="0.3">
      <c r="A4" s="155"/>
      <c r="B4" s="156"/>
      <c r="C4" s="156"/>
      <c r="D4" s="156"/>
      <c r="E4" s="162"/>
      <c r="F4" s="156"/>
      <c r="G4" s="156"/>
      <c r="H4" s="156"/>
      <c r="I4" s="156"/>
      <c r="J4" s="156"/>
      <c r="K4" s="157"/>
      <c r="L4" s="156"/>
      <c r="M4" s="162"/>
      <c r="N4" s="156"/>
      <c r="O4" s="156"/>
      <c r="P4" s="162"/>
      <c r="Q4" s="156"/>
      <c r="R4" s="156"/>
      <c r="S4" s="156"/>
      <c r="T4" s="156"/>
      <c r="U4" s="156"/>
      <c r="V4" s="156"/>
      <c r="W4" s="156"/>
      <c r="X4" s="162"/>
      <c r="Y4" s="185"/>
      <c r="Z4" s="156"/>
      <c r="AA4" s="156"/>
      <c r="AB4" s="156"/>
      <c r="AC4" s="156"/>
      <c r="AD4" s="156"/>
      <c r="AE4" s="156"/>
      <c r="AF4" s="162"/>
      <c r="AG4" s="185"/>
    </row>
    <row r="5" spans="1:33" ht="27" x14ac:dyDescent="0.3">
      <c r="A5" s="168" t="s">
        <v>368</v>
      </c>
      <c r="B5" s="158">
        <v>8.75</v>
      </c>
      <c r="C5" s="158"/>
      <c r="D5" s="158"/>
      <c r="E5" s="159">
        <f>B5+C5+D5</f>
        <v>8.75</v>
      </c>
      <c r="F5" s="158"/>
      <c r="G5" s="158"/>
      <c r="H5" s="158"/>
      <c r="I5" s="158"/>
      <c r="J5" s="158">
        <f>B5+F5</f>
        <v>8.75</v>
      </c>
      <c r="K5" s="158">
        <f>C5+G5</f>
        <v>0</v>
      </c>
      <c r="L5" s="158"/>
      <c r="M5" s="159">
        <f>J5+K5+L5</f>
        <v>8.75</v>
      </c>
      <c r="N5" s="158"/>
      <c r="O5" s="158"/>
      <c r="P5" s="159"/>
      <c r="Q5" s="158"/>
      <c r="R5" s="158"/>
      <c r="S5" s="158"/>
      <c r="T5" s="158"/>
      <c r="U5" s="158"/>
      <c r="V5" s="158">
        <f>J5+N5</f>
        <v>8.75</v>
      </c>
      <c r="W5" s="158">
        <f>K5+O5</f>
        <v>0</v>
      </c>
      <c r="X5" s="159">
        <f>L5+P5</f>
        <v>0</v>
      </c>
      <c r="Y5" s="186">
        <f>V5+W5+X5</f>
        <v>8.75</v>
      </c>
      <c r="Z5" s="158"/>
      <c r="AA5" s="158"/>
      <c r="AB5" s="158"/>
      <c r="AC5" s="158"/>
      <c r="AD5" s="158">
        <f>R5+V5</f>
        <v>8.75</v>
      </c>
      <c r="AE5" s="158">
        <f>S5+W5</f>
        <v>0</v>
      </c>
      <c r="AF5" s="159">
        <f>T5+X5</f>
        <v>0</v>
      </c>
      <c r="AG5" s="186">
        <f>AD5+AE5+AF5</f>
        <v>8.75</v>
      </c>
    </row>
    <row r="6" spans="1:33" x14ac:dyDescent="0.3">
      <c r="A6" s="160"/>
      <c r="B6" s="157"/>
      <c r="C6" s="157"/>
      <c r="D6" s="157"/>
      <c r="E6" s="159"/>
      <c r="F6" s="157"/>
      <c r="G6" s="157"/>
      <c r="H6" s="157"/>
      <c r="I6" s="158"/>
      <c r="J6" s="158"/>
      <c r="K6" s="158"/>
      <c r="L6" s="158"/>
      <c r="M6" s="159"/>
      <c r="N6" s="157"/>
      <c r="O6" s="157"/>
      <c r="P6" s="162"/>
      <c r="Q6" s="158"/>
      <c r="R6" s="158"/>
      <c r="S6" s="158"/>
      <c r="T6" s="158"/>
      <c r="U6" s="158"/>
      <c r="V6" s="158">
        <f t="shared" ref="V6:X27" si="0">J6+N6</f>
        <v>0</v>
      </c>
      <c r="W6" s="158">
        <f t="shared" si="0"/>
        <v>0</v>
      </c>
      <c r="X6" s="159">
        <f t="shared" si="0"/>
        <v>0</v>
      </c>
      <c r="Y6" s="186">
        <f t="shared" ref="Y6:Y27" si="1">V6+W6+X6</f>
        <v>0</v>
      </c>
      <c r="Z6" s="158"/>
      <c r="AA6" s="158"/>
      <c r="AB6" s="158"/>
      <c r="AC6" s="158"/>
      <c r="AD6" s="158">
        <f t="shared" ref="AD6:AF13" si="2">R6+V6</f>
        <v>0</v>
      </c>
      <c r="AE6" s="158">
        <f t="shared" si="2"/>
        <v>0</v>
      </c>
      <c r="AF6" s="159">
        <f t="shared" si="2"/>
        <v>0</v>
      </c>
      <c r="AG6" s="186">
        <f t="shared" ref="AG6:AG13" si="3">AD6+AE6+AF6</f>
        <v>0</v>
      </c>
    </row>
    <row r="7" spans="1:33" ht="27" x14ac:dyDescent="0.3">
      <c r="A7" s="167" t="s">
        <v>241</v>
      </c>
      <c r="B7" s="158">
        <v>82.5</v>
      </c>
      <c r="C7" s="158"/>
      <c r="D7" s="158"/>
      <c r="E7" s="159">
        <f>B7+C7+D7</f>
        <v>82.5</v>
      </c>
      <c r="F7" s="158"/>
      <c r="G7" s="158"/>
      <c r="H7" s="158"/>
      <c r="I7" s="158"/>
      <c r="J7" s="158">
        <f>B7+F7</f>
        <v>82.5</v>
      </c>
      <c r="K7" s="158"/>
      <c r="L7" s="158"/>
      <c r="M7" s="159">
        <f>J7+K7+L7</f>
        <v>82.5</v>
      </c>
      <c r="N7" s="158"/>
      <c r="O7" s="158"/>
      <c r="P7" s="159"/>
      <c r="Q7" s="158"/>
      <c r="R7" s="158"/>
      <c r="S7" s="158"/>
      <c r="T7" s="158"/>
      <c r="U7" s="158"/>
      <c r="V7" s="158">
        <f t="shared" si="0"/>
        <v>82.5</v>
      </c>
      <c r="W7" s="158">
        <f t="shared" si="0"/>
        <v>0</v>
      </c>
      <c r="X7" s="159">
        <f t="shared" si="0"/>
        <v>0</v>
      </c>
      <c r="Y7" s="186">
        <f t="shared" si="1"/>
        <v>82.5</v>
      </c>
      <c r="Z7" s="158">
        <v>2.5</v>
      </c>
      <c r="AA7" s="158"/>
      <c r="AB7" s="158"/>
      <c r="AC7" s="158"/>
      <c r="AD7" s="158">
        <f>V7+Z7</f>
        <v>85</v>
      </c>
      <c r="AE7" s="158">
        <f t="shared" si="2"/>
        <v>0</v>
      </c>
      <c r="AF7" s="159">
        <f t="shared" si="2"/>
        <v>0</v>
      </c>
      <c r="AG7" s="186">
        <f t="shared" si="3"/>
        <v>85</v>
      </c>
    </row>
    <row r="8" spans="1:33" x14ac:dyDescent="0.3">
      <c r="A8" s="160"/>
      <c r="B8" s="157"/>
      <c r="C8" s="157"/>
      <c r="D8" s="157"/>
      <c r="E8" s="159"/>
      <c r="F8" s="157"/>
      <c r="G8" s="157"/>
      <c r="H8" s="157"/>
      <c r="I8" s="172"/>
      <c r="J8" s="158"/>
      <c r="K8" s="158"/>
      <c r="L8" s="158"/>
      <c r="M8" s="159"/>
      <c r="N8" s="157"/>
      <c r="O8" s="157"/>
      <c r="P8" s="162"/>
      <c r="Q8" s="158"/>
      <c r="R8" s="158"/>
      <c r="S8" s="158"/>
      <c r="T8" s="158"/>
      <c r="U8" s="158"/>
      <c r="V8" s="158">
        <f t="shared" si="0"/>
        <v>0</v>
      </c>
      <c r="W8" s="158">
        <f t="shared" si="0"/>
        <v>0</v>
      </c>
      <c r="X8" s="159">
        <f t="shared" si="0"/>
        <v>0</v>
      </c>
      <c r="Y8" s="186">
        <f t="shared" si="1"/>
        <v>0</v>
      </c>
      <c r="Z8" s="158"/>
      <c r="AA8" s="158"/>
      <c r="AB8" s="158"/>
      <c r="AC8" s="158"/>
      <c r="AD8" s="158">
        <f t="shared" si="2"/>
        <v>0</v>
      </c>
      <c r="AE8" s="158">
        <f t="shared" si="2"/>
        <v>0</v>
      </c>
      <c r="AF8" s="159">
        <f t="shared" si="2"/>
        <v>0</v>
      </c>
      <c r="AG8" s="186">
        <f t="shared" si="3"/>
        <v>0</v>
      </c>
    </row>
    <row r="9" spans="1:33" ht="27" x14ac:dyDescent="0.3">
      <c r="A9" s="167" t="s">
        <v>369</v>
      </c>
      <c r="B9" s="158">
        <v>14</v>
      </c>
      <c r="C9" s="158"/>
      <c r="D9" s="158"/>
      <c r="E9" s="159">
        <f>B9+C9+D9</f>
        <v>14</v>
      </c>
      <c r="F9" s="158"/>
      <c r="G9" s="158"/>
      <c r="H9" s="158"/>
      <c r="I9" s="172"/>
      <c r="J9" s="158">
        <f>B9+F9</f>
        <v>14</v>
      </c>
      <c r="K9" s="158"/>
      <c r="L9" s="158"/>
      <c r="M9" s="159">
        <f>J9+K9+L9</f>
        <v>14</v>
      </c>
      <c r="N9" s="158"/>
      <c r="O9" s="158"/>
      <c r="P9" s="159"/>
      <c r="Q9" s="158"/>
      <c r="R9" s="158"/>
      <c r="S9" s="158"/>
      <c r="T9" s="158"/>
      <c r="U9" s="158"/>
      <c r="V9" s="158">
        <f t="shared" si="0"/>
        <v>14</v>
      </c>
      <c r="W9" s="158">
        <f t="shared" si="0"/>
        <v>0</v>
      </c>
      <c r="X9" s="159">
        <f t="shared" si="0"/>
        <v>0</v>
      </c>
      <c r="Y9" s="186">
        <f t="shared" si="1"/>
        <v>14</v>
      </c>
      <c r="Z9" s="158"/>
      <c r="AA9" s="158"/>
      <c r="AB9" s="158"/>
      <c r="AC9" s="158"/>
      <c r="AD9" s="158">
        <f t="shared" si="2"/>
        <v>14</v>
      </c>
      <c r="AE9" s="158">
        <f t="shared" si="2"/>
        <v>0</v>
      </c>
      <c r="AF9" s="159">
        <f t="shared" si="2"/>
        <v>0</v>
      </c>
      <c r="AG9" s="186">
        <f t="shared" si="3"/>
        <v>14</v>
      </c>
    </row>
    <row r="10" spans="1:33" x14ac:dyDescent="0.3">
      <c r="A10" s="160"/>
      <c r="B10" s="157"/>
      <c r="C10" s="157"/>
      <c r="D10" s="157"/>
      <c r="E10" s="159"/>
      <c r="F10" s="157"/>
      <c r="G10" s="157"/>
      <c r="H10" s="157"/>
      <c r="I10" s="172"/>
      <c r="J10" s="158"/>
      <c r="K10" s="158"/>
      <c r="L10" s="158"/>
      <c r="M10" s="159"/>
      <c r="N10" s="157"/>
      <c r="O10" s="157"/>
      <c r="P10" s="162"/>
      <c r="Q10" s="158"/>
      <c r="R10" s="158"/>
      <c r="S10" s="158"/>
      <c r="T10" s="158"/>
      <c r="U10" s="158"/>
      <c r="V10" s="158">
        <f t="shared" si="0"/>
        <v>0</v>
      </c>
      <c r="W10" s="158">
        <f t="shared" si="0"/>
        <v>0</v>
      </c>
      <c r="X10" s="159">
        <f t="shared" si="0"/>
        <v>0</v>
      </c>
      <c r="Y10" s="186">
        <f t="shared" si="1"/>
        <v>0</v>
      </c>
      <c r="Z10" s="158"/>
      <c r="AA10" s="158"/>
      <c r="AB10" s="158"/>
      <c r="AC10" s="158"/>
      <c r="AD10" s="158">
        <f t="shared" si="2"/>
        <v>0</v>
      </c>
      <c r="AE10" s="158">
        <f t="shared" si="2"/>
        <v>0</v>
      </c>
      <c r="AF10" s="159">
        <f t="shared" si="2"/>
        <v>0</v>
      </c>
      <c r="AG10" s="186">
        <f t="shared" si="3"/>
        <v>0</v>
      </c>
    </row>
    <row r="11" spans="1:33" ht="27" x14ac:dyDescent="0.3">
      <c r="A11" s="167" t="s">
        <v>242</v>
      </c>
      <c r="B11" s="158">
        <v>6</v>
      </c>
      <c r="C11" s="158"/>
      <c r="D11" s="158"/>
      <c r="E11" s="159">
        <f>B11+C11+D11</f>
        <v>6</v>
      </c>
      <c r="F11" s="158"/>
      <c r="G11" s="158"/>
      <c r="H11" s="158"/>
      <c r="I11" s="172"/>
      <c r="J11" s="158">
        <f>B11+F11</f>
        <v>6</v>
      </c>
      <c r="K11" s="158">
        <f>C11+G11</f>
        <v>0</v>
      </c>
      <c r="L11" s="158"/>
      <c r="M11" s="159">
        <f>J11+K11+L11</f>
        <v>6</v>
      </c>
      <c r="N11" s="158"/>
      <c r="O11" s="158"/>
      <c r="P11" s="159"/>
      <c r="Q11" s="158"/>
      <c r="R11" s="158"/>
      <c r="S11" s="158"/>
      <c r="T11" s="158"/>
      <c r="U11" s="158"/>
      <c r="V11" s="158">
        <f t="shared" si="0"/>
        <v>6</v>
      </c>
      <c r="W11" s="158">
        <f t="shared" si="0"/>
        <v>0</v>
      </c>
      <c r="X11" s="159">
        <f t="shared" si="0"/>
        <v>0</v>
      </c>
      <c r="Y11" s="186">
        <f t="shared" si="1"/>
        <v>6</v>
      </c>
      <c r="Z11" s="158"/>
      <c r="AA11" s="158"/>
      <c r="AB11" s="158"/>
      <c r="AC11" s="158"/>
      <c r="AD11" s="158">
        <f t="shared" si="2"/>
        <v>6</v>
      </c>
      <c r="AE11" s="158">
        <f t="shared" si="2"/>
        <v>0</v>
      </c>
      <c r="AF11" s="159">
        <f t="shared" si="2"/>
        <v>0</v>
      </c>
      <c r="AG11" s="186">
        <f t="shared" si="3"/>
        <v>6</v>
      </c>
    </row>
    <row r="12" spans="1:33" x14ac:dyDescent="0.3">
      <c r="A12" s="160"/>
      <c r="B12" s="157"/>
      <c r="C12" s="157"/>
      <c r="D12" s="157"/>
      <c r="E12" s="159"/>
      <c r="F12" s="157"/>
      <c r="G12" s="157"/>
      <c r="H12" s="157"/>
      <c r="I12" s="172"/>
      <c r="J12" s="158"/>
      <c r="K12" s="158"/>
      <c r="L12" s="158"/>
      <c r="M12" s="159"/>
      <c r="N12" s="157"/>
      <c r="O12" s="157"/>
      <c r="P12" s="162"/>
      <c r="Q12" s="158"/>
      <c r="R12" s="158"/>
      <c r="S12" s="158"/>
      <c r="T12" s="158"/>
      <c r="U12" s="158"/>
      <c r="V12" s="158">
        <f t="shared" si="0"/>
        <v>0</v>
      </c>
      <c r="W12" s="158">
        <f t="shared" si="0"/>
        <v>0</v>
      </c>
      <c r="X12" s="159">
        <f t="shared" si="0"/>
        <v>0</v>
      </c>
      <c r="Y12" s="186">
        <f t="shared" si="1"/>
        <v>0</v>
      </c>
      <c r="Z12" s="158"/>
      <c r="AA12" s="158"/>
      <c r="AB12" s="158"/>
      <c r="AC12" s="158"/>
      <c r="AD12" s="158">
        <f t="shared" si="2"/>
        <v>0</v>
      </c>
      <c r="AE12" s="158">
        <f t="shared" si="2"/>
        <v>0</v>
      </c>
      <c r="AF12" s="159">
        <f t="shared" si="2"/>
        <v>0</v>
      </c>
      <c r="AG12" s="186">
        <f t="shared" si="3"/>
        <v>0</v>
      </c>
    </row>
    <row r="13" spans="1:33" ht="27" x14ac:dyDescent="0.3">
      <c r="A13" s="167" t="s">
        <v>243</v>
      </c>
      <c r="B13" s="158"/>
      <c r="C13" s="158">
        <v>2.75</v>
      </c>
      <c r="D13" s="158"/>
      <c r="E13" s="159">
        <f>B13+C13+D13</f>
        <v>2.75</v>
      </c>
      <c r="F13" s="158"/>
      <c r="G13" s="158"/>
      <c r="H13" s="158"/>
      <c r="I13" s="172"/>
      <c r="J13" s="158"/>
      <c r="K13" s="158">
        <f>C13+G13</f>
        <v>2.75</v>
      </c>
      <c r="L13" s="158"/>
      <c r="M13" s="159">
        <f>J13+K13+L13</f>
        <v>2.75</v>
      </c>
      <c r="N13" s="158"/>
      <c r="O13" s="158"/>
      <c r="P13" s="159"/>
      <c r="Q13" s="158"/>
      <c r="R13" s="158"/>
      <c r="S13" s="158"/>
      <c r="T13" s="158"/>
      <c r="U13" s="158"/>
      <c r="V13" s="158">
        <f t="shared" si="0"/>
        <v>0</v>
      </c>
      <c r="W13" s="158">
        <f t="shared" si="0"/>
        <v>2.75</v>
      </c>
      <c r="X13" s="159">
        <f t="shared" si="0"/>
        <v>0</v>
      </c>
      <c r="Y13" s="186">
        <f t="shared" si="1"/>
        <v>2.75</v>
      </c>
      <c r="Z13" s="158"/>
      <c r="AA13" s="158"/>
      <c r="AB13" s="158"/>
      <c r="AC13" s="158"/>
      <c r="AD13" s="158">
        <f t="shared" si="2"/>
        <v>0</v>
      </c>
      <c r="AE13" s="158">
        <f t="shared" si="2"/>
        <v>2.75</v>
      </c>
      <c r="AF13" s="159">
        <f t="shared" si="2"/>
        <v>0</v>
      </c>
      <c r="AG13" s="186">
        <f t="shared" si="3"/>
        <v>2.75</v>
      </c>
    </row>
    <row r="14" spans="1:33" x14ac:dyDescent="0.3">
      <c r="A14" s="160"/>
      <c r="B14" s="157"/>
      <c r="C14" s="157"/>
      <c r="D14" s="157"/>
      <c r="E14" s="159"/>
      <c r="F14" s="157"/>
      <c r="G14" s="157"/>
      <c r="H14" s="157"/>
      <c r="I14" s="172"/>
      <c r="J14" s="158"/>
      <c r="K14" s="158"/>
      <c r="L14" s="158"/>
      <c r="M14" s="159"/>
      <c r="N14" s="157"/>
      <c r="O14" s="157"/>
      <c r="P14" s="162"/>
      <c r="Q14" s="158"/>
      <c r="R14" s="158"/>
      <c r="S14" s="158"/>
      <c r="T14" s="158"/>
      <c r="U14" s="158"/>
      <c r="V14" s="158"/>
      <c r="W14" s="158"/>
      <c r="X14" s="159"/>
      <c r="Y14" s="186"/>
      <c r="Z14" s="158"/>
      <c r="AA14" s="158"/>
      <c r="AB14" s="158"/>
      <c r="AC14" s="158"/>
      <c r="AD14" s="158"/>
      <c r="AE14" s="158"/>
      <c r="AF14" s="159"/>
      <c r="AG14" s="186"/>
    </row>
    <row r="15" spans="1:33" ht="27" x14ac:dyDescent="0.3">
      <c r="A15" s="167" t="s">
        <v>475</v>
      </c>
      <c r="B15" s="158"/>
      <c r="C15" s="158"/>
      <c r="D15" s="158"/>
      <c r="E15" s="159"/>
      <c r="F15" s="158"/>
      <c r="G15" s="158"/>
      <c r="H15" s="158"/>
      <c r="I15" s="172"/>
      <c r="J15" s="158"/>
      <c r="K15" s="158"/>
      <c r="L15" s="158"/>
      <c r="M15" s="159"/>
      <c r="N15" s="158"/>
      <c r="O15" s="158"/>
      <c r="P15" s="159"/>
      <c r="Q15" s="158"/>
      <c r="R15" s="158">
        <v>8.6</v>
      </c>
      <c r="S15" s="158">
        <v>1.4</v>
      </c>
      <c r="T15" s="158"/>
      <c r="U15" s="158">
        <f t="shared" ref="U15" si="4">R15+S15+T15</f>
        <v>10</v>
      </c>
      <c r="V15" s="158">
        <f>J15+N15+R15</f>
        <v>8.6</v>
      </c>
      <c r="W15" s="158">
        <f>K15+O15+S15</f>
        <v>1.4</v>
      </c>
      <c r="X15" s="159">
        <f>L15+P15+T15</f>
        <v>0</v>
      </c>
      <c r="Y15" s="186">
        <f t="shared" si="1"/>
        <v>10</v>
      </c>
      <c r="Z15" s="158"/>
      <c r="AA15" s="158"/>
      <c r="AB15" s="158"/>
      <c r="AC15" s="158">
        <f t="shared" ref="AC15" si="5">Z15+AA15+AB15</f>
        <v>0</v>
      </c>
      <c r="AD15" s="158">
        <f>V15+Z15</f>
        <v>8.6</v>
      </c>
      <c r="AE15" s="158">
        <f>W15+AA15</f>
        <v>1.4</v>
      </c>
      <c r="AF15" s="159">
        <f>T15+X15+AB15</f>
        <v>0</v>
      </c>
      <c r="AG15" s="186">
        <f t="shared" ref="AG15" si="6">AD15+AE15+AF15</f>
        <v>10</v>
      </c>
    </row>
    <row r="16" spans="1:33" x14ac:dyDescent="0.3">
      <c r="A16" s="160"/>
      <c r="B16" s="157"/>
      <c r="C16" s="157"/>
      <c r="D16" s="157"/>
      <c r="E16" s="159"/>
      <c r="F16" s="157"/>
      <c r="G16" s="157"/>
      <c r="H16" s="157"/>
      <c r="I16" s="172"/>
      <c r="J16" s="158"/>
      <c r="K16" s="158"/>
      <c r="L16" s="158"/>
      <c r="M16" s="159"/>
      <c r="N16" s="157"/>
      <c r="O16" s="157"/>
      <c r="P16" s="162"/>
      <c r="Q16" s="158"/>
      <c r="R16" s="158"/>
      <c r="S16" s="158"/>
      <c r="T16" s="158"/>
      <c r="U16" s="158"/>
      <c r="V16" s="158"/>
      <c r="W16" s="158"/>
      <c r="X16" s="159"/>
      <c r="Y16" s="186"/>
      <c r="Z16" s="158"/>
      <c r="AA16" s="158"/>
      <c r="AB16" s="158"/>
      <c r="AC16" s="158"/>
      <c r="AD16" s="158"/>
      <c r="AE16" s="158"/>
      <c r="AF16" s="159"/>
      <c r="AG16" s="186"/>
    </row>
    <row r="17" spans="1:33" x14ac:dyDescent="0.3">
      <c r="A17" s="160"/>
      <c r="B17" s="158"/>
      <c r="C17" s="158"/>
      <c r="D17" s="158"/>
      <c r="E17" s="159"/>
      <c r="F17" s="158"/>
      <c r="G17" s="158"/>
      <c r="H17" s="158"/>
      <c r="I17" s="172"/>
      <c r="J17" s="158"/>
      <c r="K17" s="158"/>
      <c r="L17" s="158"/>
      <c r="M17" s="159"/>
      <c r="N17" s="158"/>
      <c r="O17" s="158"/>
      <c r="P17" s="159"/>
      <c r="Q17" s="158"/>
      <c r="R17" s="158"/>
      <c r="S17" s="158"/>
      <c r="T17" s="158"/>
      <c r="U17" s="158"/>
      <c r="V17" s="158"/>
      <c r="W17" s="158"/>
      <c r="X17" s="159"/>
      <c r="Y17" s="186"/>
      <c r="Z17" s="158"/>
      <c r="AA17" s="158"/>
      <c r="AB17" s="158"/>
      <c r="AC17" s="158"/>
      <c r="AD17" s="158"/>
      <c r="AE17" s="158"/>
      <c r="AF17" s="159"/>
      <c r="AG17" s="186"/>
    </row>
    <row r="18" spans="1:33" x14ac:dyDescent="0.3">
      <c r="A18" s="160"/>
      <c r="B18" s="157"/>
      <c r="C18" s="157"/>
      <c r="D18" s="157"/>
      <c r="E18" s="159"/>
      <c r="F18" s="157"/>
      <c r="G18" s="157"/>
      <c r="H18" s="157"/>
      <c r="I18" s="172"/>
      <c r="J18" s="158"/>
      <c r="K18" s="158"/>
      <c r="L18" s="158"/>
      <c r="M18" s="159"/>
      <c r="N18" s="157"/>
      <c r="O18" s="157"/>
      <c r="P18" s="162"/>
      <c r="Q18" s="158"/>
      <c r="R18" s="158"/>
      <c r="S18" s="158"/>
      <c r="T18" s="158"/>
      <c r="U18" s="158"/>
      <c r="V18" s="158"/>
      <c r="W18" s="158"/>
      <c r="X18" s="159"/>
      <c r="Y18" s="186"/>
      <c r="Z18" s="158"/>
      <c r="AA18" s="158"/>
      <c r="AB18" s="158"/>
      <c r="AC18" s="158"/>
      <c r="AD18" s="158"/>
      <c r="AE18" s="158"/>
      <c r="AF18" s="159"/>
      <c r="AG18" s="186"/>
    </row>
    <row r="19" spans="1:33" ht="39.6" x14ac:dyDescent="0.3">
      <c r="A19" s="161" t="s">
        <v>370</v>
      </c>
      <c r="B19" s="158">
        <v>34</v>
      </c>
      <c r="C19" s="158">
        <v>2</v>
      </c>
      <c r="D19" s="158">
        <v>20</v>
      </c>
      <c r="E19" s="159">
        <f t="shared" ref="E19:E27" si="7">B19+C19+D19</f>
        <v>56</v>
      </c>
      <c r="F19" s="158"/>
      <c r="G19" s="158"/>
      <c r="H19" s="158"/>
      <c r="I19" s="172">
        <f t="shared" ref="I19:I25" si="8">F19+G19+H19</f>
        <v>0</v>
      </c>
      <c r="J19" s="158">
        <f>B19+F19</f>
        <v>34</v>
      </c>
      <c r="K19" s="158">
        <f>C19+G19</f>
        <v>2</v>
      </c>
      <c r="L19" s="158">
        <f>D19+H19</f>
        <v>20</v>
      </c>
      <c r="M19" s="158">
        <f t="shared" ref="M19:M27" si="9">J19+K19+L19</f>
        <v>56</v>
      </c>
      <c r="N19" s="158"/>
      <c r="O19" s="158"/>
      <c r="P19" s="158"/>
      <c r="Q19" s="158"/>
      <c r="R19" s="158"/>
      <c r="S19" s="158"/>
      <c r="T19" s="158"/>
      <c r="U19" s="158"/>
      <c r="V19" s="158">
        <f t="shared" ref="V19:X20" si="10">J19+N19</f>
        <v>34</v>
      </c>
      <c r="W19" s="158">
        <f t="shared" si="10"/>
        <v>2</v>
      </c>
      <c r="X19" s="158">
        <f t="shared" si="10"/>
        <v>20</v>
      </c>
      <c r="Y19" s="186">
        <f t="shared" ref="Y19:Y20" si="11">V19+W19+X19</f>
        <v>56</v>
      </c>
      <c r="Z19" s="158"/>
      <c r="AA19" s="158"/>
      <c r="AB19" s="158"/>
      <c r="AC19" s="158"/>
      <c r="AD19" s="158">
        <f t="shared" ref="AD19:AF20" si="12">R19+V19</f>
        <v>34</v>
      </c>
      <c r="AE19" s="158">
        <f t="shared" si="12"/>
        <v>2</v>
      </c>
      <c r="AF19" s="158">
        <f t="shared" si="12"/>
        <v>20</v>
      </c>
      <c r="AG19" s="186">
        <f t="shared" ref="AG19:AG27" si="13">AD19+AE19+AF19</f>
        <v>56</v>
      </c>
    </row>
    <row r="20" spans="1:33" x14ac:dyDescent="0.3">
      <c r="A20" s="161" t="s">
        <v>470</v>
      </c>
      <c r="B20" s="157">
        <v>1</v>
      </c>
      <c r="C20" s="157"/>
      <c r="D20" s="157"/>
      <c r="E20" s="159">
        <f t="shared" si="7"/>
        <v>1</v>
      </c>
      <c r="F20" s="157">
        <v>1</v>
      </c>
      <c r="G20" s="157"/>
      <c r="H20" s="157"/>
      <c r="I20" s="158">
        <f t="shared" si="8"/>
        <v>1</v>
      </c>
      <c r="J20" s="158">
        <f>B20+F20</f>
        <v>2</v>
      </c>
      <c r="K20" s="158"/>
      <c r="L20" s="158"/>
      <c r="M20" s="159">
        <f t="shared" si="9"/>
        <v>2</v>
      </c>
      <c r="N20" s="159"/>
      <c r="O20" s="159"/>
      <c r="P20" s="159"/>
      <c r="Q20" s="159"/>
      <c r="R20" s="159"/>
      <c r="S20" s="159"/>
      <c r="T20" s="159"/>
      <c r="U20" s="158"/>
      <c r="V20" s="158">
        <f t="shared" si="10"/>
        <v>2</v>
      </c>
      <c r="W20" s="158">
        <f t="shared" si="10"/>
        <v>0</v>
      </c>
      <c r="X20" s="158">
        <f t="shared" si="10"/>
        <v>0</v>
      </c>
      <c r="Y20" s="186">
        <f t="shared" si="11"/>
        <v>2</v>
      </c>
      <c r="Z20" s="159"/>
      <c r="AA20" s="159"/>
      <c r="AB20" s="159"/>
      <c r="AC20" s="158"/>
      <c r="AD20" s="158">
        <f t="shared" si="12"/>
        <v>2</v>
      </c>
      <c r="AE20" s="158">
        <f t="shared" si="12"/>
        <v>0</v>
      </c>
      <c r="AF20" s="158">
        <f t="shared" si="12"/>
        <v>0</v>
      </c>
      <c r="AG20" s="186">
        <f t="shared" si="13"/>
        <v>2</v>
      </c>
    </row>
    <row r="21" spans="1:33" x14ac:dyDescent="0.3">
      <c r="A21" s="160" t="s">
        <v>371</v>
      </c>
      <c r="B21" s="158">
        <f>B22+B23+B24+B25+B26</f>
        <v>12.98</v>
      </c>
      <c r="C21" s="158">
        <f t="shared" ref="C21:X21" si="14">C22+C23+C24+C25+C26</f>
        <v>1.27</v>
      </c>
      <c r="D21" s="158">
        <f t="shared" si="14"/>
        <v>0</v>
      </c>
      <c r="E21" s="158">
        <f t="shared" si="14"/>
        <v>14.25</v>
      </c>
      <c r="F21" s="158">
        <v>-1</v>
      </c>
      <c r="G21" s="158"/>
      <c r="H21" s="158">
        <f t="shared" si="14"/>
        <v>0</v>
      </c>
      <c r="I21" s="158">
        <f t="shared" si="14"/>
        <v>-1</v>
      </c>
      <c r="J21" s="158">
        <f t="shared" si="14"/>
        <v>11.98</v>
      </c>
      <c r="K21" s="158">
        <f t="shared" si="14"/>
        <v>1.27</v>
      </c>
      <c r="L21" s="158">
        <f t="shared" si="14"/>
        <v>0</v>
      </c>
      <c r="M21" s="158">
        <f t="shared" si="14"/>
        <v>13.25</v>
      </c>
      <c r="N21" s="158">
        <f t="shared" si="14"/>
        <v>2.5</v>
      </c>
      <c r="O21" s="158">
        <f t="shared" si="14"/>
        <v>0</v>
      </c>
      <c r="P21" s="158">
        <f t="shared" si="14"/>
        <v>0</v>
      </c>
      <c r="Q21" s="158">
        <f t="shared" si="14"/>
        <v>2.5</v>
      </c>
      <c r="R21" s="158">
        <f t="shared" si="14"/>
        <v>-8.73</v>
      </c>
      <c r="S21" s="158">
        <f t="shared" si="14"/>
        <v>-1.27</v>
      </c>
      <c r="T21" s="158">
        <f t="shared" si="14"/>
        <v>0</v>
      </c>
      <c r="U21" s="158">
        <f>R21+S21+T21</f>
        <v>-10</v>
      </c>
      <c r="V21" s="158">
        <f t="shared" si="14"/>
        <v>5.75</v>
      </c>
      <c r="W21" s="158">
        <f>K21+O21+S21</f>
        <v>0</v>
      </c>
      <c r="X21" s="158">
        <f t="shared" si="14"/>
        <v>0</v>
      </c>
      <c r="Y21" s="186">
        <f t="shared" si="1"/>
        <v>5.75</v>
      </c>
      <c r="Z21" s="158"/>
      <c r="AA21" s="158"/>
      <c r="AB21" s="158">
        <f t="shared" ref="AB21" si="15">AB22+AB23+AB24+AB25+AB26</f>
        <v>0</v>
      </c>
      <c r="AC21" s="158">
        <f>Z21+AA21+AB21</f>
        <v>0</v>
      </c>
      <c r="AD21" s="158">
        <f>AD22+AD23+AD24+AD25+AD26</f>
        <v>5.75</v>
      </c>
      <c r="AE21" s="158">
        <f>W21+AA21</f>
        <v>0</v>
      </c>
      <c r="AF21" s="158">
        <f t="shared" ref="AF21" si="16">AF22+AF23+AF24+AF25+AF26</f>
        <v>0</v>
      </c>
      <c r="AG21" s="186">
        <f t="shared" si="13"/>
        <v>5.75</v>
      </c>
    </row>
    <row r="22" spans="1:33" ht="27" x14ac:dyDescent="0.3">
      <c r="A22" s="167" t="s">
        <v>429</v>
      </c>
      <c r="B22" s="158">
        <v>1</v>
      </c>
      <c r="C22" s="158"/>
      <c r="D22" s="158"/>
      <c r="E22" s="159">
        <v>1</v>
      </c>
      <c r="F22" s="158"/>
      <c r="G22" s="158"/>
      <c r="H22" s="158"/>
      <c r="I22" s="158">
        <f t="shared" si="8"/>
        <v>0</v>
      </c>
      <c r="J22" s="158">
        <f t="shared" ref="J22:K27" si="17">B22+F22</f>
        <v>1</v>
      </c>
      <c r="K22" s="158">
        <f t="shared" si="17"/>
        <v>0</v>
      </c>
      <c r="L22" s="158"/>
      <c r="M22" s="159">
        <f t="shared" si="9"/>
        <v>1</v>
      </c>
      <c r="N22" s="158"/>
      <c r="O22" s="158"/>
      <c r="P22" s="159"/>
      <c r="Q22" s="158"/>
      <c r="R22" s="158"/>
      <c r="S22" s="158"/>
      <c r="T22" s="158"/>
      <c r="U22" s="158"/>
      <c r="V22" s="158">
        <f t="shared" si="0"/>
        <v>1</v>
      </c>
      <c r="W22" s="158">
        <f t="shared" si="0"/>
        <v>0</v>
      </c>
      <c r="X22" s="159">
        <f t="shared" si="0"/>
        <v>0</v>
      </c>
      <c r="Y22" s="186">
        <f t="shared" si="1"/>
        <v>1</v>
      </c>
      <c r="Z22" s="158"/>
      <c r="AA22" s="158"/>
      <c r="AB22" s="158"/>
      <c r="AC22" s="158"/>
      <c r="AD22" s="158">
        <f t="shared" ref="AD22:AF27" si="18">R22+V22</f>
        <v>1</v>
      </c>
      <c r="AE22" s="158">
        <f t="shared" si="18"/>
        <v>0</v>
      </c>
      <c r="AF22" s="159">
        <f t="shared" si="18"/>
        <v>0</v>
      </c>
      <c r="AG22" s="186">
        <f t="shared" si="13"/>
        <v>1</v>
      </c>
    </row>
    <row r="23" spans="1:33" x14ac:dyDescent="0.3">
      <c r="A23" s="160" t="s">
        <v>372</v>
      </c>
      <c r="B23" s="158">
        <v>2</v>
      </c>
      <c r="C23" s="158"/>
      <c r="D23" s="158"/>
      <c r="E23" s="159">
        <f t="shared" si="7"/>
        <v>2</v>
      </c>
      <c r="F23" s="158"/>
      <c r="G23" s="158"/>
      <c r="H23" s="158"/>
      <c r="I23" s="158"/>
      <c r="J23" s="158">
        <f t="shared" si="17"/>
        <v>2</v>
      </c>
      <c r="K23" s="158">
        <f t="shared" si="17"/>
        <v>0</v>
      </c>
      <c r="L23" s="158"/>
      <c r="M23" s="159">
        <f t="shared" si="9"/>
        <v>2</v>
      </c>
      <c r="N23" s="158"/>
      <c r="O23" s="158"/>
      <c r="P23" s="159"/>
      <c r="Q23" s="158"/>
      <c r="R23" s="158"/>
      <c r="S23" s="158"/>
      <c r="T23" s="158"/>
      <c r="U23" s="158"/>
      <c r="V23" s="158">
        <f t="shared" si="0"/>
        <v>2</v>
      </c>
      <c r="W23" s="158">
        <f t="shared" si="0"/>
        <v>0</v>
      </c>
      <c r="X23" s="159">
        <f t="shared" si="0"/>
        <v>0</v>
      </c>
      <c r="Y23" s="186">
        <f t="shared" si="1"/>
        <v>2</v>
      </c>
      <c r="Z23" s="158"/>
      <c r="AA23" s="158"/>
      <c r="AB23" s="158"/>
      <c r="AC23" s="158"/>
      <c r="AD23" s="158">
        <f t="shared" si="18"/>
        <v>2</v>
      </c>
      <c r="AE23" s="158">
        <f t="shared" si="18"/>
        <v>0</v>
      </c>
      <c r="AF23" s="159">
        <f t="shared" si="18"/>
        <v>0</v>
      </c>
      <c r="AG23" s="186">
        <f t="shared" si="13"/>
        <v>2</v>
      </c>
    </row>
    <row r="24" spans="1:33" x14ac:dyDescent="0.3">
      <c r="A24" s="160" t="s">
        <v>0</v>
      </c>
      <c r="B24" s="173">
        <v>6.23</v>
      </c>
      <c r="C24" s="173">
        <v>1.27</v>
      </c>
      <c r="D24" s="173"/>
      <c r="E24" s="159">
        <f t="shared" si="7"/>
        <v>7.5</v>
      </c>
      <c r="F24" s="173"/>
      <c r="G24" s="173"/>
      <c r="H24" s="173"/>
      <c r="I24" s="158"/>
      <c r="J24" s="158">
        <f t="shared" si="17"/>
        <v>6.23</v>
      </c>
      <c r="K24" s="158">
        <f t="shared" si="17"/>
        <v>1.27</v>
      </c>
      <c r="L24" s="158"/>
      <c r="M24" s="159">
        <f t="shared" si="9"/>
        <v>7.5</v>
      </c>
      <c r="N24" s="173">
        <v>2.5</v>
      </c>
      <c r="O24" s="173"/>
      <c r="P24" s="174"/>
      <c r="Q24" s="158">
        <f>N24+O24+P24</f>
        <v>2.5</v>
      </c>
      <c r="R24" s="158">
        <v>-8.73</v>
      </c>
      <c r="S24" s="158">
        <v>-1.27</v>
      </c>
      <c r="T24" s="158"/>
      <c r="U24" s="158">
        <f t="shared" ref="U24" si="19">R24+S24+T24</f>
        <v>-10</v>
      </c>
      <c r="V24" s="158">
        <f>J24+N24+R24</f>
        <v>0</v>
      </c>
      <c r="W24" s="158">
        <f>K24+O24+S24</f>
        <v>0</v>
      </c>
      <c r="X24" s="159">
        <f t="shared" si="0"/>
        <v>0</v>
      </c>
      <c r="Y24" s="186">
        <f t="shared" si="1"/>
        <v>0</v>
      </c>
      <c r="Z24" s="158"/>
      <c r="AA24" s="158"/>
      <c r="AB24" s="158"/>
      <c r="AC24" s="158">
        <f t="shared" ref="AC24" si="20">Z24+AA24+AB24</f>
        <v>0</v>
      </c>
      <c r="AD24" s="158">
        <f>V24+Z24</f>
        <v>0</v>
      </c>
      <c r="AE24" s="158">
        <f>W24+AA24</f>
        <v>0</v>
      </c>
      <c r="AF24" s="159">
        <f t="shared" si="18"/>
        <v>0</v>
      </c>
      <c r="AG24" s="186">
        <f t="shared" si="13"/>
        <v>0</v>
      </c>
    </row>
    <row r="25" spans="1:33" x14ac:dyDescent="0.3">
      <c r="A25" s="160" t="s">
        <v>374</v>
      </c>
      <c r="B25" s="158">
        <v>3.75</v>
      </c>
      <c r="C25" s="158"/>
      <c r="D25" s="158"/>
      <c r="E25" s="159">
        <f t="shared" si="7"/>
        <v>3.75</v>
      </c>
      <c r="F25" s="158">
        <v>-1</v>
      </c>
      <c r="G25" s="158"/>
      <c r="H25" s="158"/>
      <c r="I25" s="158">
        <f t="shared" si="8"/>
        <v>-1</v>
      </c>
      <c r="J25" s="158">
        <f t="shared" si="17"/>
        <v>2.75</v>
      </c>
      <c r="K25" s="158">
        <f t="shared" si="17"/>
        <v>0</v>
      </c>
      <c r="L25" s="158"/>
      <c r="M25" s="159">
        <f t="shared" si="9"/>
        <v>2.75</v>
      </c>
      <c r="N25" s="158"/>
      <c r="O25" s="158"/>
      <c r="P25" s="159"/>
      <c r="Q25" s="158"/>
      <c r="R25" s="158"/>
      <c r="S25" s="158"/>
      <c r="T25" s="158"/>
      <c r="U25" s="158"/>
      <c r="V25" s="158">
        <f t="shared" si="0"/>
        <v>2.75</v>
      </c>
      <c r="W25" s="158">
        <f t="shared" si="0"/>
        <v>0</v>
      </c>
      <c r="X25" s="159">
        <f t="shared" si="0"/>
        <v>0</v>
      </c>
      <c r="Y25" s="186">
        <f t="shared" si="1"/>
        <v>2.75</v>
      </c>
      <c r="Z25" s="158"/>
      <c r="AA25" s="158"/>
      <c r="AB25" s="158"/>
      <c r="AC25" s="158"/>
      <c r="AD25" s="158">
        <f t="shared" ref="AD25:AE27" si="21">R25+V25</f>
        <v>2.75</v>
      </c>
      <c r="AE25" s="158">
        <f t="shared" si="21"/>
        <v>0</v>
      </c>
      <c r="AF25" s="159">
        <f t="shared" si="18"/>
        <v>0</v>
      </c>
      <c r="AG25" s="186">
        <f t="shared" si="13"/>
        <v>2.75</v>
      </c>
    </row>
    <row r="26" spans="1:33" x14ac:dyDescent="0.3">
      <c r="A26" s="160"/>
      <c r="B26" s="157"/>
      <c r="C26" s="157"/>
      <c r="D26" s="157"/>
      <c r="E26" s="162"/>
      <c r="F26" s="157"/>
      <c r="G26" s="157"/>
      <c r="H26" s="157"/>
      <c r="I26" s="158"/>
      <c r="J26" s="158">
        <f t="shared" si="17"/>
        <v>0</v>
      </c>
      <c r="K26" s="158">
        <f t="shared" si="17"/>
        <v>0</v>
      </c>
      <c r="L26" s="156"/>
      <c r="M26" s="159">
        <f t="shared" si="9"/>
        <v>0</v>
      </c>
      <c r="N26" s="156"/>
      <c r="O26" s="156"/>
      <c r="P26" s="162"/>
      <c r="Q26" s="156"/>
      <c r="R26" s="156"/>
      <c r="S26" s="156"/>
      <c r="T26" s="156"/>
      <c r="U26" s="158"/>
      <c r="V26" s="158">
        <f t="shared" si="0"/>
        <v>0</v>
      </c>
      <c r="W26" s="158">
        <f t="shared" si="0"/>
        <v>0</v>
      </c>
      <c r="X26" s="159">
        <f t="shared" si="0"/>
        <v>0</v>
      </c>
      <c r="Y26" s="186">
        <f t="shared" si="1"/>
        <v>0</v>
      </c>
      <c r="Z26" s="156"/>
      <c r="AA26" s="156"/>
      <c r="AB26" s="156"/>
      <c r="AC26" s="158"/>
      <c r="AD26" s="158">
        <f t="shared" si="21"/>
        <v>0</v>
      </c>
      <c r="AE26" s="158">
        <f t="shared" si="21"/>
        <v>0</v>
      </c>
      <c r="AF26" s="159">
        <f t="shared" si="18"/>
        <v>0</v>
      </c>
      <c r="AG26" s="186">
        <f t="shared" si="13"/>
        <v>0</v>
      </c>
    </row>
    <row r="27" spans="1:33" ht="15" thickBot="1" x14ac:dyDescent="0.35">
      <c r="A27" s="178" t="s">
        <v>373</v>
      </c>
      <c r="B27" s="156">
        <v>30</v>
      </c>
      <c r="C27" s="156"/>
      <c r="D27" s="156"/>
      <c r="E27" s="175">
        <f t="shared" si="7"/>
        <v>30</v>
      </c>
      <c r="F27" s="156"/>
      <c r="G27" s="156"/>
      <c r="H27" s="156"/>
      <c r="I27" s="156"/>
      <c r="J27" s="156">
        <f t="shared" si="17"/>
        <v>30</v>
      </c>
      <c r="K27" s="156">
        <f t="shared" si="17"/>
        <v>0</v>
      </c>
      <c r="L27" s="156"/>
      <c r="M27" s="156">
        <f t="shared" si="9"/>
        <v>30</v>
      </c>
      <c r="N27" s="156"/>
      <c r="O27" s="156"/>
      <c r="P27" s="156"/>
      <c r="Q27" s="156">
        <f t="shared" ref="Q27" si="22">N27+O27+P27</f>
        <v>0</v>
      </c>
      <c r="R27" s="156"/>
      <c r="S27" s="156"/>
      <c r="T27" s="156"/>
      <c r="U27" s="156"/>
      <c r="V27" s="156">
        <f t="shared" si="0"/>
        <v>30</v>
      </c>
      <c r="W27" s="156">
        <f t="shared" si="0"/>
        <v>0</v>
      </c>
      <c r="X27" s="175">
        <f t="shared" si="0"/>
        <v>0</v>
      </c>
      <c r="Y27" s="187">
        <f t="shared" si="1"/>
        <v>30</v>
      </c>
      <c r="Z27" s="156"/>
      <c r="AA27" s="156"/>
      <c r="AB27" s="156"/>
      <c r="AC27" s="156"/>
      <c r="AD27" s="156">
        <f t="shared" si="21"/>
        <v>30</v>
      </c>
      <c r="AE27" s="156">
        <f t="shared" si="21"/>
        <v>0</v>
      </c>
      <c r="AF27" s="175">
        <f t="shared" si="18"/>
        <v>0</v>
      </c>
      <c r="AG27" s="187">
        <f t="shared" si="13"/>
        <v>30</v>
      </c>
    </row>
    <row r="28" spans="1:33" ht="15" thickBot="1" x14ac:dyDescent="0.35">
      <c r="A28" s="179" t="s">
        <v>245</v>
      </c>
      <c r="B28" s="163">
        <f>B5+B183+B7+B9+B11+B13+B15+B17+B19+B21+B20+B27</f>
        <v>189.23</v>
      </c>
      <c r="C28" s="163">
        <f t="shared" ref="C28:AB28" si="23">C5+C183+C7+C9+C11+C13+C15+C17+C19+C21+C20+C27</f>
        <v>6.02</v>
      </c>
      <c r="D28" s="163">
        <f t="shared" si="23"/>
        <v>20</v>
      </c>
      <c r="E28" s="163">
        <f>E5+E183+E7+E9+E11+E13+E15+E17+E19+E21+E20+E27</f>
        <v>215.25</v>
      </c>
      <c r="F28" s="163">
        <f t="shared" si="23"/>
        <v>0</v>
      </c>
      <c r="G28" s="163">
        <f t="shared" si="23"/>
        <v>0</v>
      </c>
      <c r="H28" s="163">
        <f t="shared" si="23"/>
        <v>0</v>
      </c>
      <c r="I28" s="163">
        <f t="shared" si="23"/>
        <v>0</v>
      </c>
      <c r="J28" s="163">
        <f>J5+J183+J7+J9+J11+J13+J15+J17+J19+J21+J20+J27</f>
        <v>189.23</v>
      </c>
      <c r="K28" s="163">
        <f t="shared" si="23"/>
        <v>6.02</v>
      </c>
      <c r="L28" s="163">
        <f t="shared" si="23"/>
        <v>20</v>
      </c>
      <c r="M28" s="163">
        <f t="shared" si="23"/>
        <v>215.25</v>
      </c>
      <c r="N28" s="163">
        <f t="shared" si="23"/>
        <v>2.5</v>
      </c>
      <c r="O28" s="163">
        <f t="shared" si="23"/>
        <v>0</v>
      </c>
      <c r="P28" s="163">
        <f t="shared" si="23"/>
        <v>0</v>
      </c>
      <c r="Q28" s="163">
        <f>Q5+Q183+Q7+Q9+Q11+Q13+Q15+Q17+Q19+Q21+Q20+Q27</f>
        <v>2.5</v>
      </c>
      <c r="R28" s="163">
        <f t="shared" ref="R28:T28" si="24">R5+R183+R7+R9+R11+R13+R15+R17+R19+R21+R20+R27</f>
        <v>-0.13000000000000078</v>
      </c>
      <c r="S28" s="163">
        <f t="shared" si="24"/>
        <v>0.12999999999999989</v>
      </c>
      <c r="T28" s="163">
        <f t="shared" si="24"/>
        <v>0</v>
      </c>
      <c r="U28" s="193">
        <f>R28+S28+T28</f>
        <v>-8.8817841970012523E-16</v>
      </c>
      <c r="V28" s="194">
        <f>V5+V183+V7+V9+V11+V13+V15+V17+V19+V21+V20+V27</f>
        <v>191.6</v>
      </c>
      <c r="W28" s="163">
        <f t="shared" si="23"/>
        <v>6.15</v>
      </c>
      <c r="X28" s="163">
        <f t="shared" si="23"/>
        <v>20</v>
      </c>
      <c r="Y28" s="176">
        <f t="shared" si="23"/>
        <v>217.75</v>
      </c>
      <c r="Z28" s="163">
        <f t="shared" si="23"/>
        <v>2.5</v>
      </c>
      <c r="AA28" s="163">
        <f t="shared" si="23"/>
        <v>0</v>
      </c>
      <c r="AB28" s="163">
        <f t="shared" si="23"/>
        <v>0</v>
      </c>
      <c r="AC28" s="193">
        <f>Z28+AA28+AB28</f>
        <v>2.5</v>
      </c>
      <c r="AD28" s="194">
        <f>AD5+AD183+AD7+AD9+AD11+AD13+AD15+AD17+AD19+AD21+AD20+AD27</f>
        <v>194.1</v>
      </c>
      <c r="AE28" s="163">
        <f t="shared" ref="AE28:AG28" si="25">AE5+AE183+AE7+AE9+AE11+AE13+AE15+AE17+AE19+AE21+AE20+AE27</f>
        <v>6.15</v>
      </c>
      <c r="AF28" s="163">
        <f t="shared" si="25"/>
        <v>20</v>
      </c>
      <c r="AG28" s="176">
        <f t="shared" si="25"/>
        <v>220.25</v>
      </c>
    </row>
    <row r="29" spans="1:33" x14ac:dyDescent="0.3">
      <c r="A29" s="164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77"/>
    </row>
    <row r="30" spans="1:33" x14ac:dyDescent="0.3">
      <c r="A30" s="164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</row>
    <row r="31" spans="1:33" x14ac:dyDescent="0.3">
      <c r="A31" s="833"/>
      <c r="B31" s="834"/>
      <c r="C31" s="834"/>
      <c r="D31" s="834"/>
      <c r="E31" s="834"/>
      <c r="F31" s="834"/>
      <c r="G31" s="834"/>
      <c r="H31" s="834"/>
      <c r="I31" s="834"/>
    </row>
    <row r="32" spans="1:33" x14ac:dyDescent="0.3">
      <c r="A32" s="833"/>
      <c r="B32" s="835"/>
      <c r="C32" s="834"/>
      <c r="D32" s="834"/>
      <c r="E32" s="834"/>
      <c r="F32" s="835"/>
      <c r="G32" s="834"/>
      <c r="H32" s="834"/>
      <c r="I32" s="834"/>
    </row>
    <row r="33" spans="1:9" x14ac:dyDescent="0.3">
      <c r="A33" s="833"/>
      <c r="B33" s="180"/>
      <c r="C33" s="181"/>
      <c r="D33" s="180"/>
      <c r="E33" s="180"/>
      <c r="F33" s="180"/>
      <c r="G33" s="181"/>
      <c r="H33" s="180"/>
      <c r="I33" s="180"/>
    </row>
    <row r="34" spans="1:9" x14ac:dyDescent="0.3">
      <c r="A34" s="164"/>
      <c r="B34" s="162"/>
      <c r="C34" s="162"/>
      <c r="D34" s="162"/>
      <c r="E34" s="162"/>
      <c r="F34" s="162"/>
      <c r="G34" s="162"/>
      <c r="H34" s="162"/>
      <c r="I34" s="162"/>
    </row>
    <row r="35" spans="1:9" x14ac:dyDescent="0.3">
      <c r="A35" s="829"/>
      <c r="B35" s="162"/>
      <c r="C35" s="162"/>
      <c r="D35" s="162"/>
      <c r="E35" s="162"/>
      <c r="F35" s="162"/>
      <c r="G35" s="162"/>
      <c r="H35" s="162"/>
      <c r="I35" s="162"/>
    </row>
    <row r="36" spans="1:9" x14ac:dyDescent="0.3">
      <c r="A36" s="829"/>
      <c r="B36" s="162"/>
      <c r="C36" s="162"/>
      <c r="D36" s="162"/>
      <c r="E36" s="162"/>
      <c r="F36" s="162"/>
      <c r="G36" s="162"/>
      <c r="H36" s="162"/>
      <c r="I36" s="162"/>
    </row>
    <row r="37" spans="1:9" x14ac:dyDescent="0.3">
      <c r="A37" s="182"/>
      <c r="B37" s="162"/>
      <c r="C37" s="162"/>
      <c r="D37" s="162"/>
      <c r="E37" s="162"/>
      <c r="F37" s="162"/>
      <c r="G37" s="162"/>
      <c r="H37" s="162"/>
      <c r="I37" s="162"/>
    </row>
    <row r="38" spans="1:9" x14ac:dyDescent="0.3">
      <c r="A38" s="164"/>
      <c r="B38" s="162"/>
      <c r="C38" s="162"/>
      <c r="D38" s="162"/>
      <c r="E38" s="162"/>
      <c r="F38" s="162"/>
      <c r="G38" s="162"/>
      <c r="H38" s="162"/>
      <c r="I38" s="162"/>
    </row>
    <row r="39" spans="1:9" x14ac:dyDescent="0.3">
      <c r="A39" s="182"/>
      <c r="B39" s="162"/>
      <c r="C39" s="162"/>
      <c r="D39" s="162"/>
      <c r="E39" s="162"/>
      <c r="F39" s="162"/>
      <c r="G39" s="162"/>
      <c r="H39" s="162"/>
      <c r="I39" s="162"/>
    </row>
    <row r="40" spans="1:9" x14ac:dyDescent="0.3">
      <c r="A40" s="164"/>
      <c r="B40" s="162"/>
      <c r="C40" s="162"/>
      <c r="D40" s="162"/>
      <c r="E40" s="162"/>
      <c r="F40" s="162"/>
      <c r="G40" s="162"/>
      <c r="H40" s="162"/>
      <c r="I40" s="162"/>
    </row>
    <row r="41" spans="1:9" x14ac:dyDescent="0.3">
      <c r="A41" s="182"/>
      <c r="B41" s="162"/>
      <c r="C41" s="162"/>
      <c r="D41" s="162"/>
      <c r="E41" s="162"/>
      <c r="F41" s="162"/>
      <c r="G41" s="162"/>
      <c r="H41" s="162"/>
      <c r="I41" s="162"/>
    </row>
    <row r="42" spans="1:9" x14ac:dyDescent="0.3">
      <c r="A42" s="164"/>
      <c r="B42" s="162"/>
      <c r="C42" s="162"/>
      <c r="D42" s="162"/>
      <c r="E42" s="162"/>
      <c r="F42" s="162"/>
      <c r="G42" s="162"/>
      <c r="H42" s="162"/>
      <c r="I42" s="162"/>
    </row>
    <row r="43" spans="1:9" x14ac:dyDescent="0.3">
      <c r="A43" s="182"/>
      <c r="B43" s="162"/>
      <c r="C43" s="162"/>
      <c r="D43" s="162"/>
      <c r="E43" s="162"/>
      <c r="F43" s="162"/>
      <c r="G43" s="162"/>
      <c r="H43" s="162"/>
      <c r="I43" s="162"/>
    </row>
    <row r="44" spans="1:9" x14ac:dyDescent="0.3">
      <c r="A44" s="164"/>
      <c r="B44" s="162"/>
      <c r="C44" s="162"/>
      <c r="D44" s="162"/>
      <c r="E44" s="162"/>
      <c r="F44" s="162"/>
      <c r="G44" s="162"/>
      <c r="H44" s="162"/>
      <c r="I44" s="162"/>
    </row>
    <row r="45" spans="1:9" x14ac:dyDescent="0.3">
      <c r="A45" s="164"/>
      <c r="B45" s="162"/>
      <c r="C45" s="162"/>
      <c r="D45" s="162"/>
      <c r="E45" s="162"/>
      <c r="F45" s="162"/>
      <c r="G45" s="162"/>
      <c r="H45" s="162"/>
      <c r="I45" s="162"/>
    </row>
    <row r="46" spans="1:9" x14ac:dyDescent="0.3">
      <c r="A46" s="164"/>
      <c r="B46" s="162"/>
      <c r="C46" s="162"/>
      <c r="D46" s="162"/>
      <c r="E46" s="162"/>
      <c r="F46" s="162"/>
      <c r="G46" s="162"/>
      <c r="H46" s="162"/>
      <c r="I46" s="162"/>
    </row>
    <row r="47" spans="1:9" x14ac:dyDescent="0.3">
      <c r="A47" s="164"/>
      <c r="B47" s="162"/>
      <c r="C47" s="162"/>
      <c r="D47" s="162"/>
      <c r="E47" s="162"/>
      <c r="F47" s="162"/>
      <c r="G47" s="162"/>
      <c r="H47" s="162"/>
      <c r="I47" s="162"/>
    </row>
    <row r="48" spans="1:9" x14ac:dyDescent="0.3">
      <c r="A48" s="164"/>
      <c r="B48" s="162"/>
      <c r="C48" s="162"/>
      <c r="D48" s="162"/>
      <c r="E48" s="162"/>
      <c r="F48" s="162"/>
      <c r="G48" s="162"/>
      <c r="H48" s="162"/>
      <c r="I48" s="162"/>
    </row>
    <row r="49" spans="1:9" x14ac:dyDescent="0.3">
      <c r="A49" s="183"/>
      <c r="B49" s="162"/>
      <c r="C49" s="162"/>
      <c r="D49" s="162"/>
      <c r="E49" s="162"/>
      <c r="F49" s="162"/>
      <c r="G49" s="162"/>
      <c r="H49" s="162"/>
      <c r="I49" s="162"/>
    </row>
    <row r="50" spans="1:9" x14ac:dyDescent="0.3">
      <c r="A50" s="164"/>
      <c r="B50" s="162"/>
      <c r="C50" s="162"/>
      <c r="D50" s="162"/>
      <c r="E50" s="162"/>
      <c r="F50" s="162"/>
      <c r="G50" s="162"/>
      <c r="H50" s="162"/>
      <c r="I50" s="162"/>
    </row>
    <row r="51" spans="1:9" x14ac:dyDescent="0.3">
      <c r="A51" s="164"/>
      <c r="B51" s="162"/>
      <c r="C51" s="162"/>
      <c r="D51" s="162"/>
      <c r="E51" s="162"/>
      <c r="F51" s="162"/>
      <c r="G51" s="162"/>
      <c r="H51" s="162"/>
      <c r="I51" s="162"/>
    </row>
    <row r="52" spans="1:9" x14ac:dyDescent="0.3">
      <c r="A52" s="164"/>
      <c r="B52" s="162"/>
      <c r="C52" s="162"/>
      <c r="D52" s="162"/>
      <c r="E52" s="162"/>
      <c r="F52" s="162"/>
      <c r="G52" s="162"/>
      <c r="H52" s="162"/>
      <c r="I52" s="162"/>
    </row>
    <row r="53" spans="1:9" x14ac:dyDescent="0.3">
      <c r="A53" s="164"/>
      <c r="B53" s="162"/>
      <c r="C53" s="162"/>
      <c r="D53" s="162"/>
      <c r="E53" s="162"/>
      <c r="F53" s="162"/>
      <c r="G53" s="162"/>
      <c r="H53" s="162"/>
      <c r="I53" s="162"/>
    </row>
    <row r="54" spans="1:9" x14ac:dyDescent="0.3">
      <c r="A54" s="164"/>
      <c r="B54" s="162"/>
      <c r="C54" s="162"/>
      <c r="D54" s="162"/>
      <c r="E54" s="162"/>
      <c r="F54" s="162"/>
      <c r="G54" s="162"/>
      <c r="H54" s="162"/>
      <c r="I54" s="162"/>
    </row>
    <row r="55" spans="1:9" x14ac:dyDescent="0.3">
      <c r="A55" s="164"/>
      <c r="B55" s="162"/>
      <c r="C55" s="162"/>
      <c r="D55" s="162"/>
      <c r="E55" s="162"/>
      <c r="F55" s="162"/>
      <c r="G55" s="162"/>
      <c r="H55" s="162"/>
      <c r="I55" s="162"/>
    </row>
    <row r="56" spans="1:9" x14ac:dyDescent="0.3">
      <c r="A56" s="164"/>
      <c r="B56" s="162"/>
      <c r="C56" s="162"/>
      <c r="D56" s="162"/>
      <c r="E56" s="162"/>
      <c r="F56" s="162"/>
      <c r="G56" s="162"/>
      <c r="H56" s="162"/>
      <c r="I56" s="162"/>
    </row>
    <row r="57" spans="1:9" x14ac:dyDescent="0.3">
      <c r="A57" s="164"/>
      <c r="B57" s="162"/>
      <c r="C57" s="162"/>
      <c r="D57" s="162"/>
      <c r="E57" s="162"/>
      <c r="F57" s="162"/>
      <c r="G57" s="162"/>
      <c r="H57" s="162"/>
      <c r="I57" s="162"/>
    </row>
    <row r="58" spans="1:9" x14ac:dyDescent="0.3">
      <c r="A58" s="164"/>
      <c r="B58" s="162"/>
      <c r="C58" s="162"/>
      <c r="D58" s="162"/>
      <c r="E58" s="162"/>
      <c r="F58" s="162"/>
      <c r="G58" s="162"/>
      <c r="H58" s="162"/>
      <c r="I58" s="162"/>
    </row>
  </sheetData>
  <mergeCells count="23">
    <mergeCell ref="V2:Y2"/>
    <mergeCell ref="Z2:AC2"/>
    <mergeCell ref="B1:E1"/>
    <mergeCell ref="F1:I1"/>
    <mergeCell ref="J1:M1"/>
    <mergeCell ref="N1:Q1"/>
    <mergeCell ref="R1:U1"/>
    <mergeCell ref="A35:A36"/>
    <mergeCell ref="AD2:AG2"/>
    <mergeCell ref="A31:A33"/>
    <mergeCell ref="B31:E31"/>
    <mergeCell ref="F31:I31"/>
    <mergeCell ref="B32:E32"/>
    <mergeCell ref="F32:I32"/>
    <mergeCell ref="A1:A3"/>
    <mergeCell ref="V1:Y1"/>
    <mergeCell ref="Z1:AC1"/>
    <mergeCell ref="AD1:AG1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14</vt:i4>
      </vt:variant>
    </vt:vector>
  </HeadingPairs>
  <TitlesOfParts>
    <vt:vector size="37" baseType="lpstr">
      <vt:lpstr>1.1.sz.mell.</vt:lpstr>
      <vt:lpstr>1.2.sz.mell.</vt:lpstr>
      <vt:lpstr>1.3.sz.mell.</vt:lpstr>
      <vt:lpstr>1.4.sz.mell.</vt:lpstr>
      <vt:lpstr>2.sz.mell  </vt:lpstr>
      <vt:lpstr>8. sz. mell</vt:lpstr>
      <vt:lpstr>10. sz. mell</vt:lpstr>
      <vt:lpstr>11. sz. mell</vt:lpstr>
      <vt:lpstr>12.melléklet</vt:lpstr>
      <vt:lpstr>13.m.</vt:lpstr>
      <vt:lpstr>15.m.</vt:lpstr>
      <vt:lpstr>3</vt:lpstr>
      <vt:lpstr>4</vt:lpstr>
      <vt:lpstr>5</vt:lpstr>
      <vt:lpstr>6.</vt:lpstr>
      <vt:lpstr>7A</vt:lpstr>
      <vt:lpstr>7B</vt:lpstr>
      <vt:lpstr>7C</vt:lpstr>
      <vt:lpstr>7D</vt:lpstr>
      <vt:lpstr>8</vt:lpstr>
      <vt:lpstr>9</vt:lpstr>
      <vt:lpstr>10</vt:lpstr>
      <vt:lpstr>11</vt:lpstr>
      <vt:lpstr>'7D'!_ftn1</vt:lpstr>
      <vt:lpstr>'7D'!_ftnref1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'10'!Nyomtatási_terület</vt:lpstr>
      <vt:lpstr>'10. sz. mell'!Nyomtatási_terület</vt:lpstr>
      <vt:lpstr>'11'!Nyomtatási_terület</vt:lpstr>
      <vt:lpstr>'12.melléklet'!Nyomtatási_terület</vt:lpstr>
      <vt:lpstr>'2.sz.mell  '!Nyomtatási_terület</vt:lpstr>
      <vt:lpstr>'3'!Nyomtatási_terület</vt:lpstr>
      <vt:lpstr>'7D'!Nyomtatási_terület</vt:lpstr>
      <vt:lpstr>'8.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2020-07-09T08:54:18Z</cp:lastPrinted>
  <dcterms:created xsi:type="dcterms:W3CDTF">2014-02-07T17:22:54Z</dcterms:created>
  <dcterms:modified xsi:type="dcterms:W3CDTF">2020-07-09T08:54:30Z</dcterms:modified>
</cp:coreProperties>
</file>