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0" windowWidth="9630" windowHeight="1815" tabRatio="602" activeTab="0"/>
  </bookViews>
  <sheets>
    <sheet name="Bevételek " sheetId="1" r:id="rId1"/>
    <sheet name="Bevételek feladatonként" sheetId="2" r:id="rId2"/>
    <sheet name="összetolt bevétel" sheetId="3" r:id="rId3"/>
    <sheet name="összetolt bevétel feladatonként" sheetId="4" r:id="rId4"/>
    <sheet name="önk-i hivatal ktgv." sheetId="5" r:id="rId5"/>
    <sheet name="Kiadások" sheetId="6" r:id="rId6"/>
    <sheet name="kiadások feladatonként" sheetId="7" r:id="rId7"/>
    <sheet name="összetolt kiadás" sheetId="8" r:id="rId8"/>
    <sheet name="összetolt kiadások feladatonkén" sheetId="9" r:id="rId9"/>
    <sheet name="Szakfeladatos" sheetId="10" r:id="rId10"/>
    <sheet name="Beruházás" sheetId="11" r:id="rId11"/>
  </sheets>
  <definedNames/>
  <calcPr fullCalcOnLoad="1"/>
</workbook>
</file>

<file path=xl/sharedStrings.xml><?xml version="1.0" encoding="utf-8"?>
<sst xmlns="http://schemas.openxmlformats.org/spreadsheetml/2006/main" count="2034" uniqueCount="458">
  <si>
    <t>támogatás</t>
  </si>
  <si>
    <t>központi költségvetési szervtől</t>
  </si>
  <si>
    <t>fejezeti kezelésű előirányzattól</t>
  </si>
  <si>
    <t>saját bevétel</t>
  </si>
  <si>
    <t>gépjárműadó</t>
  </si>
  <si>
    <t>iparűzési adó</t>
  </si>
  <si>
    <t>talajterhelési díj</t>
  </si>
  <si>
    <t>áru- és készletértékesítés ellenértéke</t>
  </si>
  <si>
    <t>szolgáltatások ellenértéke</t>
  </si>
  <si>
    <t>bérleti és lízingdíj</t>
  </si>
  <si>
    <t>átvett pénzeszköz államháztartáson kívülről</t>
  </si>
  <si>
    <t>háztartásoktól</t>
  </si>
  <si>
    <t>intézményi felhalmozási kiadások támogatása</t>
  </si>
  <si>
    <t>személyi juttatás</t>
  </si>
  <si>
    <t>munkaadót terhelő járulékok</t>
  </si>
  <si>
    <t>helyi önkormányzatoknak és költségvetési szerveinek</t>
  </si>
  <si>
    <t>önkormányzati működési kiadások</t>
  </si>
  <si>
    <t>folyószámla hitel kamata</t>
  </si>
  <si>
    <t>folyószámla hitel törlesztése</t>
  </si>
  <si>
    <t>előző évi támogatás visszafizetése</t>
  </si>
  <si>
    <t>önkormányzati felhalmozási kiadások</t>
  </si>
  <si>
    <t>1.</t>
  </si>
  <si>
    <t>2.</t>
  </si>
  <si>
    <t>3.</t>
  </si>
  <si>
    <t>4.</t>
  </si>
  <si>
    <t>eredeti ei.</t>
  </si>
  <si>
    <t>5.</t>
  </si>
  <si>
    <t>6.</t>
  </si>
  <si>
    <t>ÖSSZESEN</t>
  </si>
  <si>
    <t>7.</t>
  </si>
  <si>
    <t>8.</t>
  </si>
  <si>
    <t>bérleti díj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</si>
  <si>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</si>
  <si>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</si>
  <si>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</si>
  <si>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</si>
  <si>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</si>
  <si>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</si>
  <si>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</si>
  <si>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</si>
  <si>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</si>
  <si>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</si>
  <si>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</si>
  <si>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</si>
  <si>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</si>
  <si>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pénzmaradvány</t>
  </si>
  <si>
    <t>működési kiadások</t>
  </si>
  <si>
    <t>ezen belül:</t>
  </si>
  <si>
    <t>személyi jellegű kiadások</t>
  </si>
  <si>
    <t>munkaadókat terhelő járulékok</t>
  </si>
  <si>
    <t xml:space="preserve">dologi kiadások </t>
  </si>
  <si>
    <t>átadott pénzeszközök</t>
  </si>
  <si>
    <t>fejlesztési kiadások (célonként)</t>
  </si>
  <si>
    <t>9.</t>
  </si>
  <si>
    <t>21.</t>
  </si>
  <si>
    <t>23.</t>
  </si>
  <si>
    <t>25.</t>
  </si>
  <si>
    <t>felújítás</t>
  </si>
  <si>
    <t>beruházás</t>
  </si>
  <si>
    <t>támogatási kölcsön nyújtása áh.kívülre</t>
  </si>
  <si>
    <t>Hosszú lejáratú hitelek v.fizetése</t>
  </si>
  <si>
    <t>Felhalmozási kiadások összesen</t>
  </si>
  <si>
    <t>Kiadások összesen:</t>
  </si>
  <si>
    <t>Megnevezés</t>
  </si>
  <si>
    <t>Áfa</t>
  </si>
  <si>
    <t>Dologi kiadások összesen:</t>
  </si>
  <si>
    <t>Személyi juttatások összesen:</t>
  </si>
  <si>
    <t>Járulékok összesen:</t>
  </si>
  <si>
    <t>Telefondíj</t>
  </si>
  <si>
    <t>Kisértékű tárgyi eszköz</t>
  </si>
  <si>
    <t>Egyéb üzemeltetési és fenntartási szolgáltatás</t>
  </si>
  <si>
    <t>Egyéb különféle dologi kiadás</t>
  </si>
  <si>
    <t>Áramdíj</t>
  </si>
  <si>
    <t>Vízdíj</t>
  </si>
  <si>
    <t>Gázdíj</t>
  </si>
  <si>
    <t>Fogászati ügyelet</t>
  </si>
  <si>
    <t>Személyi juttatás összesen:</t>
  </si>
  <si>
    <t>Dologi kiadás összesen:</t>
  </si>
  <si>
    <t>Temetési segély</t>
  </si>
  <si>
    <t>TÖOSZ tagdíj</t>
  </si>
  <si>
    <t>Egyéb üzemeltetési és fenntartási szolg.</t>
  </si>
  <si>
    <t>Belföldi kiküldetés</t>
  </si>
  <si>
    <t>26.</t>
  </si>
  <si>
    <t>27.</t>
  </si>
  <si>
    <t>28.</t>
  </si>
  <si>
    <t>29.</t>
  </si>
  <si>
    <t>30.</t>
  </si>
  <si>
    <t>Irodaszer, nyomtatvány</t>
  </si>
  <si>
    <t>Pénzügyi szolg.</t>
  </si>
  <si>
    <t>Hajtó és kenőanyag</t>
  </si>
  <si>
    <t>Egyéb készletbeszerzés</t>
  </si>
  <si>
    <t>31.</t>
  </si>
  <si>
    <t>Karbantartás, kisjavítás</t>
  </si>
  <si>
    <t>Belsőellenőrzési tagdíj</t>
  </si>
  <si>
    <t>Rövid lejáratú belföldi értékpapírok vásárlása</t>
  </si>
  <si>
    <t>Egyéb különféle dologi kiadások</t>
  </si>
  <si>
    <t>Egyéb üzemeltetési, fenntart.szolg.(fogl.eü.ellátás)</t>
  </si>
  <si>
    <t>Lakásfenntartási támogatás</t>
  </si>
  <si>
    <t>BURSA</t>
  </si>
  <si>
    <t>Gyermekjóléti szolgáltatáshoz hozzájárulás</t>
  </si>
  <si>
    <t>Házi segítségnyújtáshoz hozzájárulás</t>
  </si>
  <si>
    <t>Működési kiadások</t>
  </si>
  <si>
    <t>Vízdíj, csatornadíj</t>
  </si>
  <si>
    <t>841402-1 Közvilágítás (alaptevékenység)</t>
  </si>
  <si>
    <t xml:space="preserve">Védőnő bére </t>
  </si>
  <si>
    <t>Víz-, és csatornadíj</t>
  </si>
  <si>
    <t>869049-1 Egyéb betegségmegelőzés, népegészségügyi ellátás (alaptevékenység)</t>
  </si>
  <si>
    <t>882111-1 Rendszeres szociális segély (alaptevékenység)</t>
  </si>
  <si>
    <t>882113-1 Lakásfenntartási támogatás normatív (alaptevékenység)</t>
  </si>
  <si>
    <t>882117-1 Rendszeres gyermekvédelmi pénzbeli ellátás (alaptevékenység)</t>
  </si>
  <si>
    <t>882122-1 Átmeneti segély (alaptevékenység)</t>
  </si>
  <si>
    <t>882123-1 Temetési segély (alaptevékenység)</t>
  </si>
  <si>
    <t>882129-1 Egyéb önkormányzati eseti pénzbeni ellátások (alaptevékenység)</t>
  </si>
  <si>
    <t>Jelzőrendszeres házi segítségnyújtáshoz hj.</t>
  </si>
  <si>
    <t>Tanyagondnok bér</t>
  </si>
  <si>
    <t>LEADER tagdíj</t>
  </si>
  <si>
    <t>960302-1 Köztemető fenntartás és működtetés (alaptevékenység)</t>
  </si>
  <si>
    <t>magánszemélyek kommunális adója</t>
  </si>
  <si>
    <t>egyéb sajátos bevétel</t>
  </si>
  <si>
    <t>A</t>
  </si>
  <si>
    <t>B</t>
  </si>
  <si>
    <t>C</t>
  </si>
  <si>
    <t>D</t>
  </si>
  <si>
    <t>E</t>
  </si>
  <si>
    <t>33.</t>
  </si>
  <si>
    <t>Szociális hozzájárulási adó</t>
  </si>
  <si>
    <t>852011-1 Ált.isk.tanulók nappali rendsz.nevelése, okt. (1-4.évf.) (alaptevékenység)</t>
  </si>
  <si>
    <t>890509-5 Egyéb m.n.s. közösségi, társadalmi, tevékenységek tám. (támogatás)</t>
  </si>
  <si>
    <t>Szakfeladatos részletezéssel</t>
  </si>
  <si>
    <t>Kötelező önkormányzati feladatok</t>
  </si>
  <si>
    <t>Szakfeladat összesen</t>
  </si>
  <si>
    <t>370000-1 Szennyvíz gyűjtése, tisztítása, elhelyezése (alaptevékenység)</t>
  </si>
  <si>
    <t>Pénzügyi szolgáltatás</t>
  </si>
  <si>
    <t>522001-1 Közutak, hidak, alagutak üzemeltetése, fenntartása (alaptevékenység)</t>
  </si>
  <si>
    <t>Egyéb üzemeltetési, fenntartási szolgáltatás</t>
  </si>
  <si>
    <t>841126-1 Önkormányzatok igazgatási tevékenysége (alaptevékenység)</t>
  </si>
  <si>
    <t>Polgármester tiszteletdíja</t>
  </si>
  <si>
    <t>Polgármester költségátalány</t>
  </si>
  <si>
    <t>Képviselők tiszteletdíj</t>
  </si>
  <si>
    <t>Könyv beszerzés</t>
  </si>
  <si>
    <t xml:space="preserve">Egyéb készletbeszerzés </t>
  </si>
  <si>
    <t xml:space="preserve">Egyéb kommunikációs szolgáltatás </t>
  </si>
  <si>
    <t>Egyéb üzemeltetési, fenntartási szolg.</t>
  </si>
  <si>
    <t xml:space="preserve">Pénzügyi szolgáltatás </t>
  </si>
  <si>
    <t>ÁFA</t>
  </si>
  <si>
    <t>Magántelefondíj adója</t>
  </si>
  <si>
    <t>Általános tartalék</t>
  </si>
  <si>
    <t>Céltartalék</t>
  </si>
  <si>
    <t>Szakfeladat összesen:</t>
  </si>
  <si>
    <t>841403-1 Város- és községgazdálkodási m.n.s. szolgáltatások (alaptevékenység)</t>
  </si>
  <si>
    <t>Pénzügyi szolgáltatások</t>
  </si>
  <si>
    <t>851011-6 Óvodai nevelés,ellátás (támogatás)</t>
  </si>
  <si>
    <t xml:space="preserve">Óvoda működésére átadott </t>
  </si>
  <si>
    <t>Tám.értékű műk.kiad.önk.-nak összesen:</t>
  </si>
  <si>
    <t>869049-6 Egyéb betegségmegelőzés, népegészségügyi ellátás (támogatás)</t>
  </si>
  <si>
    <t>Támogatásértékű műk.kiadás önk-nak öszesen:</t>
  </si>
  <si>
    <t>Aktív korúak ellátása</t>
  </si>
  <si>
    <t>Rendszeres gyerekvédelmi támogatás</t>
  </si>
  <si>
    <t>Átmeneti segély</t>
  </si>
  <si>
    <t>889201-6 Gyermekjóléti szolgáltatás (támogatás)</t>
  </si>
  <si>
    <t>Támogatásértékű műk.kiadás önk-nak összesen</t>
  </si>
  <si>
    <t>Járulékok összesen</t>
  </si>
  <si>
    <t>889922-6 Házi segítségnyújtás (támogatás)</t>
  </si>
  <si>
    <t>Támogatásértékű műk.kiadás önk-nak összesen:</t>
  </si>
  <si>
    <t>889923-6 Jelzőrendszeres házi segítségnyújtás (támogatás)</t>
  </si>
  <si>
    <t>Támogatásértékű műk.kiadás önk.-nak összesen:</t>
  </si>
  <si>
    <t>889924-6 Családsegítés (támogatás)</t>
  </si>
  <si>
    <t>Családsegítésre átadott</t>
  </si>
  <si>
    <t>Tám.értékű műk.kiadás önk-nak összesen:</t>
  </si>
  <si>
    <t xml:space="preserve">889928-1 Falugondnoki, tanyagondnoki szolgáltatás (alaptevékenység) </t>
  </si>
  <si>
    <t>Szociális hj. adó</t>
  </si>
  <si>
    <t>Étkezési hj.EHO-ja</t>
  </si>
  <si>
    <t>Hajtó-, és kenőanyag</t>
  </si>
  <si>
    <t>Étkezési hj. adója</t>
  </si>
  <si>
    <t>890442-1 Közfoglalkoztatás (alaptevékenység)</t>
  </si>
  <si>
    <t>Közfoglalkoztatottak bére</t>
  </si>
  <si>
    <t>Munka- és védőruházat</t>
  </si>
  <si>
    <t>Dologi kiadások összesen</t>
  </si>
  <si>
    <t>Kaposmenti Hulladékgazdálkodási Társ.tagdíj+kamattörlesztés</t>
  </si>
  <si>
    <t xml:space="preserve">Katasztrófavédelem </t>
  </si>
  <si>
    <t>Munka-,Tűzvéd-,Adótan.Társ.tagdíj</t>
  </si>
  <si>
    <t>Tám.értékű műk.kiadás önk.:</t>
  </si>
  <si>
    <t>910502-1 Közművelődési intézm. és közösségi színterek tám. (alaptevékenység)</t>
  </si>
  <si>
    <t>Könyvtáros megbízási díj</t>
  </si>
  <si>
    <t>Szoc.hj.adó</t>
  </si>
  <si>
    <t>931102-1 Sportlétesítmények működtetése, fejlesztése (alaptevékenység)</t>
  </si>
  <si>
    <t>Telefondíj (riasztó)</t>
  </si>
  <si>
    <t>Hajtó- és kenőanyag</t>
  </si>
  <si>
    <t>KÖTELEZŐ FELADATOK MŰKÖDÉSI KIAD.ÖSSZ:</t>
  </si>
  <si>
    <t>ebből</t>
  </si>
  <si>
    <t>Személyi juttatás összesen</t>
  </si>
  <si>
    <t>Tám.értékű műk.kiadás önk.-nak összesen:</t>
  </si>
  <si>
    <t>Önként vállalt önkormányzati feladatok</t>
  </si>
  <si>
    <t>Hulladékártalmatlanítási díj</t>
  </si>
  <si>
    <t>Tám.értékű működési kiadások</t>
  </si>
  <si>
    <t>Önként vállalt önkormányzati feladatok összesen:</t>
  </si>
  <si>
    <t>ÖNKÉNT VÁLLALT ÉS KÖTELEZŐ FELADATOK ÖSSZ.</t>
  </si>
  <si>
    <t>Magyaratád Községi Önkormányzat</t>
  </si>
  <si>
    <t>Továbbszámlázott szolgáltatás (lépcsőház világítás)</t>
  </si>
  <si>
    <t>Takarító bér</t>
  </si>
  <si>
    <t>Étkezési utalvány</t>
  </si>
  <si>
    <t>Magántelefondíj, étkezési utalvány EHO</t>
  </si>
  <si>
    <t>Vegyszer beszerzés</t>
  </si>
  <si>
    <t>Étkezési hj.</t>
  </si>
  <si>
    <t>Étkezési hj. EHO</t>
  </si>
  <si>
    <t>Gyógyszer beszerzés</t>
  </si>
  <si>
    <t>Internetdíj</t>
  </si>
  <si>
    <t>Egyéb díjak, befizetések</t>
  </si>
  <si>
    <t>Bérleti díj</t>
  </si>
  <si>
    <t>680001-1 Lakóingatlan bérbeadása, üzemeltetése (alaptevékenység)</t>
  </si>
  <si>
    <t xml:space="preserve">MAGYARATÁD KÖZSÉGI ÖNKORMÁNYZAT </t>
  </si>
  <si>
    <t>sor-szám</t>
  </si>
  <si>
    <t>előirányzat</t>
  </si>
  <si>
    <t>1.1</t>
  </si>
  <si>
    <t>1.2</t>
  </si>
  <si>
    <t>általános feladatok támogatása</t>
  </si>
  <si>
    <t>1.3</t>
  </si>
  <si>
    <t>szociális és gyermekjóléti feladatok támogatása</t>
  </si>
  <si>
    <t>1.4</t>
  </si>
  <si>
    <t>kulturális feladatok támogatása</t>
  </si>
  <si>
    <t>2.1</t>
  </si>
  <si>
    <t>2.2</t>
  </si>
  <si>
    <t>2.3</t>
  </si>
  <si>
    <t>2.4</t>
  </si>
  <si>
    <t>2.5</t>
  </si>
  <si>
    <t>3.1</t>
  </si>
  <si>
    <t>igazgatási szolgáltatási díj</t>
  </si>
  <si>
    <t>3.2</t>
  </si>
  <si>
    <t>termőföld bérbeadásból származó jövedelemadó</t>
  </si>
  <si>
    <t>3,3,1</t>
  </si>
  <si>
    <t>3.3.2</t>
  </si>
  <si>
    <t>3.3.3</t>
  </si>
  <si>
    <t>idegenforgalmi adó</t>
  </si>
  <si>
    <t>3.4</t>
  </si>
  <si>
    <t>3.5</t>
  </si>
  <si>
    <t>3.5.1</t>
  </si>
  <si>
    <t>32.</t>
  </si>
  <si>
    <t>34.</t>
  </si>
  <si>
    <t>35.</t>
  </si>
  <si>
    <t>36.</t>
  </si>
  <si>
    <t>alkalmazottak térítései</t>
  </si>
  <si>
    <t>37.</t>
  </si>
  <si>
    <t>38.</t>
  </si>
  <si>
    <t>3.6</t>
  </si>
  <si>
    <t>39.</t>
  </si>
  <si>
    <t>3.7</t>
  </si>
  <si>
    <t>40.</t>
  </si>
  <si>
    <t>41.</t>
  </si>
  <si>
    <t>4.1</t>
  </si>
  <si>
    <t>42.</t>
  </si>
  <si>
    <t>4.2</t>
  </si>
  <si>
    <t>43.</t>
  </si>
  <si>
    <t>4.3</t>
  </si>
  <si>
    <t>44.</t>
  </si>
  <si>
    <t>45.</t>
  </si>
  <si>
    <t>Működési bevételek összesen</t>
  </si>
  <si>
    <t>3.3</t>
  </si>
  <si>
    <t>5.1</t>
  </si>
  <si>
    <t>vízi közmű koncessziós díj / eszközhasználati díj</t>
  </si>
  <si>
    <t>5.2</t>
  </si>
  <si>
    <t>5.3</t>
  </si>
  <si>
    <t>Önkormányzati bevételek összesen:</t>
  </si>
  <si>
    <t>MAGYARATÁD KÖZSÉGI ÖNKORMÁNYZAT</t>
  </si>
  <si>
    <t>lakott külterülettel kapcsolatos feladatok támogatása</t>
  </si>
  <si>
    <t>1.5</t>
  </si>
  <si>
    <t>továbbszámlázott szolgáltatás</t>
  </si>
  <si>
    <t>370000-5 Szennyvíz gyűjtése,kezelése</t>
  </si>
  <si>
    <t>Átadott pénzeszköz háztartásoknak</t>
  </si>
  <si>
    <t>Átadott pénze. háztartásoknak (2012.évi elmaradás)</t>
  </si>
  <si>
    <t xml:space="preserve">(lakossági szennyvízdíj támogatás) </t>
  </si>
  <si>
    <t>562913-6 Iskolai intézményi étkeztetés (támogatás)</t>
  </si>
  <si>
    <t>Iskolai étkeztetéshez hj.</t>
  </si>
  <si>
    <t>Tám.értékű műk.kiadás önk.-nak</t>
  </si>
  <si>
    <t>841403-5 Város- és községgazdálkodási m.n.s. szolgáltatások (támogatás)</t>
  </si>
  <si>
    <t>Sportcsarnok fenntartási költsége</t>
  </si>
  <si>
    <t>kiegészítő támogatás</t>
  </si>
  <si>
    <t>I/1. Államigazgatási feladatok</t>
  </si>
  <si>
    <t>I/1. Önkormányzati feladatok</t>
  </si>
  <si>
    <t>882203-1 Köztemetés (alaptevékenység)</t>
  </si>
  <si>
    <t>Köztemetés</t>
  </si>
  <si>
    <t>Működési költségvetési bevételek</t>
  </si>
  <si>
    <t>Magyaratádi Közös Önkormányzati Hivatal</t>
  </si>
  <si>
    <t>Működési költségvetési kiadások</t>
  </si>
  <si>
    <t>Felhalmozási költségvetési kiadások</t>
  </si>
  <si>
    <t>háztartásoknak</t>
  </si>
  <si>
    <t>F</t>
  </si>
  <si>
    <t>1</t>
  </si>
  <si>
    <t>nonprofit szerv.nek</t>
  </si>
  <si>
    <t>3</t>
  </si>
  <si>
    <t>általános tartalék</t>
  </si>
  <si>
    <t>3.8</t>
  </si>
  <si>
    <t>céltartalék</t>
  </si>
  <si>
    <t>3.9</t>
  </si>
  <si>
    <t>4</t>
  </si>
  <si>
    <t>Működési kiadások összesen</t>
  </si>
  <si>
    <t>2</t>
  </si>
  <si>
    <t>társulati hiteltörlesztés</t>
  </si>
  <si>
    <t>2.6</t>
  </si>
  <si>
    <t>kamatkiadás</t>
  </si>
  <si>
    <t>2.7</t>
  </si>
  <si>
    <t>5</t>
  </si>
  <si>
    <t>Működési költségvetési bevételek feladatok szerinti bontásban</t>
  </si>
  <si>
    <t>Önkormányzati</t>
  </si>
  <si>
    <t>Államigazgatási</t>
  </si>
  <si>
    <t>kötelező feladatok</t>
  </si>
  <si>
    <t>önként vállalt feladatok</t>
  </si>
  <si>
    <t>Költségvetési bevételek</t>
  </si>
  <si>
    <t>Költségvetési kiadások</t>
  </si>
  <si>
    <t>Felhalmozási költségvetési kiadások feladat szerinti bontásban</t>
  </si>
  <si>
    <t>G</t>
  </si>
  <si>
    <t>Összetolt működési költségvetési bevételek</t>
  </si>
  <si>
    <t>Összetolt felhalmozási költségvetési bevételek</t>
  </si>
  <si>
    <t>Összetolt működési költségvetési kiadások</t>
  </si>
  <si>
    <t>Összetolt működési költségvetési bevételek feladatok szerinti bontásban</t>
  </si>
  <si>
    <t>Összetolt felhalmozási költségvetési bevételek feladatok szerinti bontásban</t>
  </si>
  <si>
    <t>Összetolt felhalmozási költségvetési kiadások feladat szerinti bontásban</t>
  </si>
  <si>
    <t>Költségvetési bevételek feladatok szerinti bontásban</t>
  </si>
  <si>
    <t>Költségvetési kiadások feladatok szerinti bontásban</t>
  </si>
  <si>
    <t>önk.</t>
  </si>
  <si>
    <t>államig.</t>
  </si>
  <si>
    <t>egyéb saját műk.bevétel</t>
  </si>
  <si>
    <t>Intézményi műk.bevételek</t>
  </si>
  <si>
    <t>Műk.célú hozam- és kamatbevételek</t>
  </si>
  <si>
    <t>Kamatbevétel áht-n kívülről</t>
  </si>
  <si>
    <t>Műk.célú realizált árfolyamnyereség</t>
  </si>
  <si>
    <t>Szerkezetátalakítási tartalék</t>
  </si>
  <si>
    <t>egyéb műk.célú központi támogatás</t>
  </si>
  <si>
    <t>műk.célú támogatás- értékű bevételek</t>
  </si>
  <si>
    <t>TB pénzügyi alapjaitól</t>
  </si>
  <si>
    <t>elkülönített állami pénzalapoktól</t>
  </si>
  <si>
    <t>helyi önkormányzatoktól és költségvetési szerveitől</t>
  </si>
  <si>
    <t>önk-ok műk.célú költségvetési támogatása</t>
  </si>
  <si>
    <t>működési célú pénzeszközátvétel áht-n kívülről</t>
  </si>
  <si>
    <t>non-profit és egyéb civil szervezetektől</t>
  </si>
  <si>
    <t>egyéb vállalkozásoktól</t>
  </si>
  <si>
    <t>felhalmozási célú támogatásértékű bevételek</t>
  </si>
  <si>
    <t>központi költségvetési szervektől</t>
  </si>
  <si>
    <t>felhalmozási célú pénzeszközátvétel</t>
  </si>
  <si>
    <t>felhalmozási célú visszatérítendő támogatások, kölcsönök visszatérülése</t>
  </si>
  <si>
    <t>belföldi értékpapírok bevételei</t>
  </si>
  <si>
    <t>Közhatalmi bevételek</t>
  </si>
  <si>
    <t>önk.-nak átengedett közhatalmi bevételek</t>
  </si>
  <si>
    <t>helyi adók és adójellegű bevételek</t>
  </si>
  <si>
    <t>vállalkozók kommunális adója</t>
  </si>
  <si>
    <t>adópótlék, adóbírság</t>
  </si>
  <si>
    <t>bírságbevételek</t>
  </si>
  <si>
    <t>egyéb bírság</t>
  </si>
  <si>
    <t>egyéb felhalmozási bevételek</t>
  </si>
  <si>
    <t>pénzügyi befektetések bevételei</t>
  </si>
  <si>
    <t>osztalék- és hozambevétel</t>
  </si>
  <si>
    <t>felhalmozási egyéb bevételek</t>
  </si>
  <si>
    <t>felhalmozási bevételek mindösszesen:</t>
  </si>
  <si>
    <t>Felhalmozási költségvetési bevételek</t>
  </si>
  <si>
    <t>Finanszírozási bevételek</t>
  </si>
  <si>
    <t>Függő, átfutó, kiegyenlítő bevételek</t>
  </si>
  <si>
    <t>finanszírozási bevételek összesen</t>
  </si>
  <si>
    <t>maradvány igénybevétele</t>
  </si>
  <si>
    <t>előző év pénzmaradványának működési célú igénybevétele</t>
  </si>
  <si>
    <t>előző év pénzmaradványának felhalmozási célú igénybevétele</t>
  </si>
  <si>
    <t>1.1.1</t>
  </si>
  <si>
    <t>1.1.2</t>
  </si>
  <si>
    <t>1.1.3</t>
  </si>
  <si>
    <t>1.1.4</t>
  </si>
  <si>
    <t>1.1.5</t>
  </si>
  <si>
    <t>1.1.6</t>
  </si>
  <si>
    <t>1.1.7</t>
  </si>
  <si>
    <t>3.2.1</t>
  </si>
  <si>
    <t>3.2.2</t>
  </si>
  <si>
    <t>3.3.4</t>
  </si>
  <si>
    <t>3.3.5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</si>
  <si>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</si>
  <si>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</si>
  <si>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</si>
  <si>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</si>
  <si>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</si>
  <si>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</si>
  <si>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</si>
  <si>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</si>
  <si>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6</t>
  </si>
  <si>
    <t>4.3.1</t>
  </si>
  <si>
    <t>dologi kiadások</t>
  </si>
  <si>
    <t>működési célú támogatásértékű kiadás</t>
  </si>
  <si>
    <t>működési célú pénzeszközátadás áht-n kívülre</t>
  </si>
  <si>
    <t>ellátottak pénzbeli juttatásai</t>
  </si>
  <si>
    <t>Finanszírozási kiadások</t>
  </si>
  <si>
    <t>belföldi értékpapírok kiadásai</t>
  </si>
  <si>
    <t>irányító szervi támogatás folyósítása</t>
  </si>
  <si>
    <t>működési támogatás</t>
  </si>
  <si>
    <t>felhalmozási támogatás</t>
  </si>
  <si>
    <t>Finanszírozási kiadások összesen</t>
  </si>
  <si>
    <t>felhalmozási célú támogatásértékű kiadás</t>
  </si>
  <si>
    <t>Önkormányzati kiadások összesen</t>
  </si>
  <si>
    <t>Ellátottak pénzbeli juttatásai összesen:</t>
  </si>
  <si>
    <t>882115-1 Ápolási díj alanyi jogon (alaptevékenység)</t>
  </si>
  <si>
    <t>Ápolási díj (2012.dec.)</t>
  </si>
  <si>
    <t>Ellátottak pénzbeli juttatásai összesen</t>
  </si>
  <si>
    <t>Egyéb üzemeltetési fenntartási szolgáltatás (szolg.lakás vízvezeték víztelenítés)</t>
  </si>
  <si>
    <t>Kedvezményes szoc.hj.adó befizetés</t>
  </si>
  <si>
    <t xml:space="preserve">Kisértékű tárgyi eszköz </t>
  </si>
  <si>
    <t>Karbantartás, kisjavítás (kazánszivattyú csere)</t>
  </si>
  <si>
    <t>Díjak, egyéb befizetések (helyszínrajz,használati jog bejegyzés)</t>
  </si>
  <si>
    <t>Munka- és védőruha (védőszemüveg fűkaszáláshoz)</t>
  </si>
  <si>
    <t>Szállítási szolgáltatás (személyszállítás mammográfia)</t>
  </si>
  <si>
    <t>Felmentett munkavállaló bér</t>
  </si>
  <si>
    <t>851011-1 Óvodai nevelés,ellátás (alaptevékenység)</t>
  </si>
  <si>
    <t>Egyéb üzemeltetési, fenntartási szolgáltatás (védelmi rendszer ügyeletre kötése, ügyeleti díj)</t>
  </si>
  <si>
    <t>852011-6 Ált.isk.tanulók nappali rendsz.nevelése, okt. (1-4.évf.) (támogatás)</t>
  </si>
  <si>
    <t>Iskola műk.átadott (2012.dec.havi technikai bérekre)</t>
  </si>
  <si>
    <t>869041-1 Család és nővédelmi egészségügyi gondozás (védőnő)(alaptevékenység)</t>
  </si>
  <si>
    <t>882202-1 Közgyógyellátás (alaptevékenység)</t>
  </si>
  <si>
    <t>Közgyógyellátás</t>
  </si>
  <si>
    <t>Ellátottak pénzbeli ellátásai összesen:</t>
  </si>
  <si>
    <t>889221-6 Szociális étkeztetés (támogatás)</t>
  </si>
  <si>
    <t>Szociális étkeztetéshez hozzájárulás</t>
  </si>
  <si>
    <t>Étkezési hj.adója</t>
  </si>
  <si>
    <t>Egyéb dologi kiadás</t>
  </si>
  <si>
    <t>vissza nem térítendő támogatás NEFELA Jégesőelhárítási Egyesület</t>
  </si>
  <si>
    <t>890509-6 Egyéb m.n.s. közösségi, társadalmi, tevékenységek tám. (támogatás)</t>
  </si>
  <si>
    <t>900400-1 Kulturális műsorok, rendezvények szervezése (alaptevékenység)</t>
  </si>
  <si>
    <t>Egyéb dologi kiadások</t>
  </si>
  <si>
    <t>Szabadságmegváltás</t>
  </si>
  <si>
    <t>PPP konstrukcióhoz kapcsolódó szolg.díj</t>
  </si>
  <si>
    <t>Díjak, egyéb befizetések</t>
  </si>
  <si>
    <t>támogatásértékű bevétel</t>
  </si>
  <si>
    <t>Összetolt önkormányzati bevételek összesen:</t>
  </si>
  <si>
    <t>Öszetolt költségvetési kiadások</t>
  </si>
  <si>
    <t>felhalmozási kiadások</t>
  </si>
  <si>
    <t>függő,átfutó, kiegyenlítő kiadások</t>
  </si>
  <si>
    <t>2013. ÉVI KÖLTSÉGVETÉSE</t>
  </si>
  <si>
    <t>I.mód.</t>
  </si>
  <si>
    <t>2013. évi költségvetés</t>
  </si>
  <si>
    <t>MAGYARATÁDI KÖZÖS ÖNKORMÁNYZATI HIVATAL 2013. ÉVI KÖLTSÉGVETÉSE</t>
  </si>
  <si>
    <t>eredeti előirányzat</t>
  </si>
  <si>
    <t>I.módosítás</t>
  </si>
  <si>
    <t>Összetolt finanszírozási bevételek</t>
  </si>
  <si>
    <t>Összetolt finanszírozási kiadások</t>
  </si>
  <si>
    <t>Felhalmozási költségvetési bevételek feladatok szerinti bontásban</t>
  </si>
  <si>
    <t>Önkormányzati bevételek mindösszesen:</t>
  </si>
  <si>
    <t>Eredeti ei.</t>
  </si>
  <si>
    <t>Módosított ei.</t>
  </si>
  <si>
    <t>H</t>
  </si>
  <si>
    <t>módosított ei.</t>
  </si>
  <si>
    <t>Működési költségvetési kiadások feladat szerinti bontásban</t>
  </si>
  <si>
    <t>Finanszírozási kiadások feladat szerinti bontásban</t>
  </si>
  <si>
    <t>Összetolt működési költségvetési kiadások feladat szerinti bontásban</t>
  </si>
  <si>
    <t>Összetolt finanszírozási kiadások feladat szerinti bontásban</t>
  </si>
  <si>
    <t>2013. ÉVI KÖLTSÉGVETÉS</t>
  </si>
  <si>
    <t>az önkormányzat beruházási előirányzatai célonként</t>
  </si>
  <si>
    <t>beruházás áfája</t>
  </si>
  <si>
    <t>fúrógép vásárlás</t>
  </si>
  <si>
    <t>létra vásárlás</t>
  </si>
  <si>
    <t>beruházási cél megnevezése</t>
  </si>
  <si>
    <t>mód.ei.</t>
  </si>
  <si>
    <t>Forgatási célú belföldi értékpapírok vásárlása (működ.)</t>
  </si>
  <si>
    <t>Forgatási célú belföldi értékpapírok vásárlása (felhalm.)</t>
  </si>
  <si>
    <t>forg.célú belföldi értékpapírok értékesítése (felhalmozási)</t>
  </si>
  <si>
    <t>Forgatási célú belföldi értékpapírok vásárlása (műk.)</t>
  </si>
  <si>
    <t>Forgatási célú belföldi értékpapírok vásárlása (felh.)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</si>
</sst>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\ \ "/>
    <numFmt numFmtId="166" formatCode="&quot;H-&quot;000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7" fillId="0" borderId="0" xfId="56" applyNumberFormat="1">
      <alignment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3" fontId="2" fillId="0" borderId="0" xfId="56" applyNumberFormat="1" applyFont="1" applyAlignment="1">
      <alignment horizontal="center"/>
      <protection/>
    </xf>
    <xf numFmtId="3" fontId="2" fillId="0" borderId="0" xfId="56" applyNumberFormat="1" applyFont="1">
      <alignment/>
      <protection/>
    </xf>
    <xf numFmtId="3" fontId="11" fillId="0" borderId="0" xfId="56" applyNumberFormat="1" applyFont="1">
      <alignment/>
      <protection/>
    </xf>
    <xf numFmtId="0" fontId="7" fillId="0" borderId="0" xfId="56">
      <alignment/>
      <protection/>
    </xf>
    <xf numFmtId="0" fontId="8" fillId="0" borderId="0" xfId="56" applyFont="1">
      <alignment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3" fontId="12" fillId="0" borderId="0" xfId="56" applyNumberFormat="1" applyFont="1">
      <alignment/>
      <protection/>
    </xf>
    <xf numFmtId="0" fontId="7" fillId="0" borderId="0" xfId="56" applyFont="1" applyBorder="1">
      <alignment/>
      <protection/>
    </xf>
    <xf numFmtId="3" fontId="7" fillId="0" borderId="0" xfId="56" applyNumberFormat="1" applyBorder="1">
      <alignment/>
      <protection/>
    </xf>
    <xf numFmtId="0" fontId="9" fillId="0" borderId="0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/>
      <protection/>
    </xf>
    <xf numFmtId="3" fontId="11" fillId="0" borderId="0" xfId="56" applyNumberFormat="1" applyFont="1" applyBorder="1" applyAlignment="1">
      <alignment horizontal="right"/>
      <protection/>
    </xf>
    <xf numFmtId="0" fontId="0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" fontId="7" fillId="0" borderId="0" xfId="56" applyNumberFormat="1" applyFont="1" applyBorder="1" applyAlignment="1">
      <alignment horizontal="right"/>
      <protection/>
    </xf>
    <xf numFmtId="0" fontId="8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3" fontId="0" fillId="0" borderId="0" xfId="56" applyNumberFormat="1" applyFont="1" applyBorder="1">
      <alignment/>
      <protection/>
    </xf>
    <xf numFmtId="0" fontId="7" fillId="0" borderId="0" xfId="56" applyBorder="1">
      <alignment/>
      <protection/>
    </xf>
    <xf numFmtId="0" fontId="11" fillId="0" borderId="0" xfId="56" applyFont="1" applyBorder="1">
      <alignment/>
      <protection/>
    </xf>
    <xf numFmtId="3" fontId="11" fillId="0" borderId="0" xfId="56" applyNumberFormat="1" applyFont="1" applyBorder="1">
      <alignment/>
      <protection/>
    </xf>
    <xf numFmtId="3" fontId="7" fillId="0" borderId="0" xfId="56" applyNumberFormat="1" applyFill="1" applyBorder="1">
      <alignment/>
      <protection/>
    </xf>
    <xf numFmtId="0" fontId="7" fillId="0" borderId="0" xfId="56" applyFill="1" applyBorder="1">
      <alignment/>
      <protection/>
    </xf>
    <xf numFmtId="0" fontId="12" fillId="0" borderId="0" xfId="58" applyFont="1" applyBorder="1">
      <alignment/>
      <protection/>
    </xf>
    <xf numFmtId="3" fontId="7" fillId="0" borderId="0" xfId="58" applyNumberFormat="1" applyBorder="1">
      <alignment/>
      <protection/>
    </xf>
    <xf numFmtId="0" fontId="0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3" fontId="0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3" fontId="11" fillId="0" borderId="0" xfId="58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14" fillId="0" borderId="0" xfId="58" applyFont="1" applyBorder="1" applyAlignment="1">
      <alignment horizontal="left"/>
      <protection/>
    </xf>
    <xf numFmtId="0" fontId="13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3" fontId="2" fillId="0" borderId="0" xfId="58" applyNumberFormat="1" applyFont="1" applyBorder="1">
      <alignment/>
      <protection/>
    </xf>
    <xf numFmtId="0" fontId="14" fillId="0" borderId="0" xfId="0" applyFont="1" applyAlignment="1">
      <alignment/>
    </xf>
    <xf numFmtId="0" fontId="14" fillId="0" borderId="0" xfId="56" applyFont="1" applyBorder="1">
      <alignment/>
      <protection/>
    </xf>
    <xf numFmtId="3" fontId="12" fillId="0" borderId="0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8" fillId="0" borderId="0" xfId="58" applyFont="1" applyBorder="1">
      <alignment/>
      <protection/>
    </xf>
    <xf numFmtId="3" fontId="8" fillId="0" borderId="0" xfId="58" applyNumberFormat="1" applyFont="1" applyBorder="1">
      <alignment/>
      <protection/>
    </xf>
    <xf numFmtId="0" fontId="7" fillId="0" borderId="0" xfId="58" applyBorder="1">
      <alignment/>
      <protection/>
    </xf>
    <xf numFmtId="3" fontId="13" fillId="0" borderId="0" xfId="56" applyNumberFormat="1" applyFont="1" applyBorder="1">
      <alignment/>
      <protection/>
    </xf>
    <xf numFmtId="3" fontId="7" fillId="0" borderId="0" xfId="56" applyNumberFormat="1" applyFont="1" applyBorder="1">
      <alignment/>
      <protection/>
    </xf>
    <xf numFmtId="0" fontId="11" fillId="0" borderId="0" xfId="58" applyFont="1" applyFill="1" applyBorder="1">
      <alignment/>
      <protection/>
    </xf>
    <xf numFmtId="0" fontId="8" fillId="0" borderId="0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3" fontId="8" fillId="0" borderId="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0" fontId="11" fillId="0" borderId="0" xfId="56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3" fontId="0" fillId="0" borderId="0" xfId="56" applyNumberFormat="1" applyFont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11" xfId="56" applyBorder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56" applyBorder="1" applyAlignment="1">
      <alignment wrapText="1"/>
      <protection/>
    </xf>
    <xf numFmtId="0" fontId="11" fillId="0" borderId="20" xfId="56" applyFont="1" applyBorder="1" applyAlignment="1">
      <alignment horizontal="center"/>
      <protection/>
    </xf>
    <xf numFmtId="0" fontId="7" fillId="0" borderId="21" xfId="56" applyBorder="1">
      <alignment/>
      <protection/>
    </xf>
    <xf numFmtId="0" fontId="7" fillId="0" borderId="22" xfId="56" applyBorder="1">
      <alignment/>
      <protection/>
    </xf>
    <xf numFmtId="0" fontId="11" fillId="0" borderId="21" xfId="56" applyFont="1" applyBorder="1" applyAlignment="1">
      <alignment horizontal="right"/>
      <protection/>
    </xf>
    <xf numFmtId="0" fontId="2" fillId="0" borderId="22" xfId="56" applyFont="1" applyBorder="1">
      <alignment/>
      <protection/>
    </xf>
    <xf numFmtId="0" fontId="2" fillId="0" borderId="22" xfId="56" applyFont="1" applyBorder="1" applyAlignment="1">
      <alignment wrapText="1"/>
      <protection/>
    </xf>
    <xf numFmtId="0" fontId="0" fillId="0" borderId="22" xfId="56" applyFont="1" applyBorder="1" applyAlignment="1">
      <alignment wrapText="1"/>
      <protection/>
    </xf>
    <xf numFmtId="0" fontId="2" fillId="0" borderId="23" xfId="56" applyFont="1" applyBorder="1">
      <alignment/>
      <protection/>
    </xf>
    <xf numFmtId="0" fontId="7" fillId="0" borderId="23" xfId="56" applyBorder="1">
      <alignment/>
      <protection/>
    </xf>
    <xf numFmtId="0" fontId="0" fillId="0" borderId="23" xfId="56" applyFont="1" applyBorder="1" applyAlignment="1">
      <alignment wrapText="1"/>
      <protection/>
    </xf>
    <xf numFmtId="0" fontId="11" fillId="0" borderId="24" xfId="56" applyFont="1" applyBorder="1" applyAlignment="1">
      <alignment horizontal="right"/>
      <protection/>
    </xf>
    <xf numFmtId="0" fontId="7" fillId="0" borderId="0" xfId="56" applyAlignment="1">
      <alignment horizontal="left"/>
      <protection/>
    </xf>
    <xf numFmtId="0" fontId="16" fillId="0" borderId="0" xfId="56" applyFont="1" applyAlignment="1">
      <alignment horizontal="left" vertical="center"/>
      <protection/>
    </xf>
    <xf numFmtId="0" fontId="10" fillId="0" borderId="0" xfId="56" applyFont="1" applyAlignment="1">
      <alignment horizontal="left" vertical="center"/>
      <protection/>
    </xf>
    <xf numFmtId="0" fontId="3" fillId="0" borderId="0" xfId="56" applyFont="1">
      <alignment/>
      <protection/>
    </xf>
    <xf numFmtId="49" fontId="11" fillId="0" borderId="22" xfId="56" applyNumberFormat="1" applyFont="1" applyBorder="1" applyAlignment="1">
      <alignment horizontal="right"/>
      <protection/>
    </xf>
    <xf numFmtId="49" fontId="11" fillId="0" borderId="22" xfId="56" applyNumberFormat="1" applyFont="1" applyFill="1" applyBorder="1" applyAlignment="1">
      <alignment horizontal="right"/>
      <protection/>
    </xf>
    <xf numFmtId="0" fontId="7" fillId="0" borderId="22" xfId="56" applyBorder="1" applyAlignment="1">
      <alignment wrapText="1"/>
      <protection/>
    </xf>
    <xf numFmtId="49" fontId="11" fillId="0" borderId="25" xfId="56" applyNumberFormat="1" applyFont="1" applyBorder="1" applyAlignment="1">
      <alignment horizontal="right"/>
      <protection/>
    </xf>
    <xf numFmtId="0" fontId="2" fillId="0" borderId="25" xfId="56" applyFont="1" applyBorder="1" applyAlignment="1">
      <alignment wrapText="1"/>
      <protection/>
    </xf>
    <xf numFmtId="0" fontId="7" fillId="0" borderId="25" xfId="56" applyBorder="1" applyAlignment="1">
      <alignment wrapText="1"/>
      <protection/>
    </xf>
    <xf numFmtId="0" fontId="11" fillId="0" borderId="0" xfId="56" applyFont="1" applyBorder="1" applyAlignment="1">
      <alignment horizontal="right"/>
      <protection/>
    </xf>
    <xf numFmtId="49" fontId="11" fillId="0" borderId="0" xfId="56" applyNumberFormat="1" applyFont="1" applyBorder="1" applyAlignment="1">
      <alignment horizontal="right"/>
      <protection/>
    </xf>
    <xf numFmtId="0" fontId="2" fillId="0" borderId="0" xfId="56" applyFont="1" applyBorder="1" applyAlignment="1">
      <alignment wrapText="1"/>
      <protection/>
    </xf>
    <xf numFmtId="3" fontId="2" fillId="0" borderId="0" xfId="56" applyNumberFormat="1" applyFont="1" applyBorder="1" applyAlignment="1">
      <alignment horizontal="right"/>
      <protection/>
    </xf>
    <xf numFmtId="2" fontId="7" fillId="0" borderId="0" xfId="56" applyNumberFormat="1" applyAlignment="1">
      <alignment/>
      <protection/>
    </xf>
    <xf numFmtId="0" fontId="11" fillId="0" borderId="26" xfId="56" applyFont="1" applyBorder="1" applyAlignment="1">
      <alignment horizontal="right"/>
      <protection/>
    </xf>
    <xf numFmtId="49" fontId="11" fillId="0" borderId="23" xfId="56" applyNumberFormat="1" applyFont="1" applyBorder="1" applyAlignment="1">
      <alignment horizontal="right"/>
      <protection/>
    </xf>
    <xf numFmtId="3" fontId="2" fillId="0" borderId="0" xfId="56" applyNumberFormat="1" applyFont="1" applyFill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8" applyFont="1" applyBorder="1" applyAlignment="1">
      <alignment horizontal="center"/>
      <protection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56" applyFont="1" applyBorder="1" applyAlignment="1">
      <alignment horizontal="center"/>
      <protection/>
    </xf>
    <xf numFmtId="0" fontId="7" fillId="0" borderId="0" xfId="57">
      <alignment/>
      <protection/>
    </xf>
    <xf numFmtId="0" fontId="7" fillId="0" borderId="27" xfId="57" applyBorder="1">
      <alignment/>
      <protection/>
    </xf>
    <xf numFmtId="0" fontId="9" fillId="0" borderId="20" xfId="57" applyFont="1" applyBorder="1" applyAlignment="1">
      <alignment horizontal="center"/>
      <protection/>
    </xf>
    <xf numFmtId="0" fontId="16" fillId="0" borderId="20" xfId="57" applyFont="1" applyBorder="1" applyAlignment="1">
      <alignment horizontal="center"/>
      <protection/>
    </xf>
    <xf numFmtId="0" fontId="7" fillId="0" borderId="21" xfId="57" applyBorder="1">
      <alignment/>
      <protection/>
    </xf>
    <xf numFmtId="0" fontId="2" fillId="0" borderId="22" xfId="57" applyFont="1" applyBorder="1">
      <alignment/>
      <protection/>
    </xf>
    <xf numFmtId="0" fontId="11" fillId="0" borderId="21" xfId="57" applyFont="1" applyBorder="1" applyAlignment="1">
      <alignment horizontal="right"/>
      <protection/>
    </xf>
    <xf numFmtId="0" fontId="7" fillId="0" borderId="22" xfId="57" applyBorder="1" applyAlignment="1">
      <alignment/>
      <protection/>
    </xf>
    <xf numFmtId="0" fontId="7" fillId="0" borderId="28" xfId="57" applyBorder="1">
      <alignment/>
      <protection/>
    </xf>
    <xf numFmtId="0" fontId="7" fillId="0" borderId="0" xfId="57" applyAlignment="1">
      <alignment/>
      <protection/>
    </xf>
    <xf numFmtId="49" fontId="11" fillId="0" borderId="22" xfId="57" applyNumberFormat="1" applyFont="1" applyBorder="1" applyAlignment="1">
      <alignment horizontal="right"/>
      <protection/>
    </xf>
    <xf numFmtId="0" fontId="7" fillId="0" borderId="22" xfId="57" applyBorder="1">
      <alignment/>
      <protection/>
    </xf>
    <xf numFmtId="0" fontId="11" fillId="0" borderId="26" xfId="57" applyFont="1" applyBorder="1" applyAlignment="1">
      <alignment horizontal="right"/>
      <protection/>
    </xf>
    <xf numFmtId="49" fontId="11" fillId="0" borderId="23" xfId="57" applyNumberFormat="1" applyFont="1" applyBorder="1" applyAlignment="1">
      <alignment horizontal="right"/>
      <protection/>
    </xf>
    <xf numFmtId="0" fontId="2" fillId="0" borderId="23" xfId="57" applyFont="1" applyBorder="1">
      <alignment/>
      <protection/>
    </xf>
    <xf numFmtId="0" fontId="15" fillId="0" borderId="0" xfId="57" applyFont="1" applyAlignment="1">
      <alignment horizontal="center" vertical="center"/>
      <protection/>
    </xf>
    <xf numFmtId="0" fontId="7" fillId="0" borderId="0" xfId="57" applyAlignment="1">
      <alignment horizontal="left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7" fillId="0" borderId="22" xfId="57" applyBorder="1" applyAlignment="1">
      <alignment horizontal="center" vertical="center" wrapText="1"/>
      <protection/>
    </xf>
    <xf numFmtId="0" fontId="2" fillId="0" borderId="22" xfId="57" applyFont="1" applyBorder="1" applyAlignment="1">
      <alignment wrapText="1"/>
      <protection/>
    </xf>
    <xf numFmtId="0" fontId="7" fillId="0" borderId="22" xfId="57" applyBorder="1" applyAlignment="1">
      <alignment wrapText="1"/>
      <protection/>
    </xf>
    <xf numFmtId="3" fontId="20" fillId="0" borderId="0" xfId="57" applyNumberFormat="1" applyFont="1" applyBorder="1" applyAlignment="1">
      <alignment horizontal="right"/>
      <protection/>
    </xf>
    <xf numFmtId="0" fontId="7" fillId="0" borderId="22" xfId="57" applyFont="1" applyBorder="1" applyAlignment="1">
      <alignment horizontal="left" wrapText="1"/>
      <protection/>
    </xf>
    <xf numFmtId="3" fontId="19" fillId="0" borderId="0" xfId="57" applyNumberFormat="1" applyFont="1" applyBorder="1" applyAlignment="1">
      <alignment horizontal="right"/>
      <protection/>
    </xf>
    <xf numFmtId="49" fontId="7" fillId="0" borderId="0" xfId="57" applyNumberFormat="1">
      <alignment/>
      <protection/>
    </xf>
    <xf numFmtId="0" fontId="7" fillId="0" borderId="0" xfId="57" applyBorder="1">
      <alignment/>
      <protection/>
    </xf>
    <xf numFmtId="165" fontId="7" fillId="0" borderId="0" xfId="57" applyNumberFormat="1" applyBorder="1" applyAlignment="1">
      <alignment horizontal="right"/>
      <protection/>
    </xf>
    <xf numFmtId="49" fontId="16" fillId="0" borderId="20" xfId="57" applyNumberFormat="1" applyFont="1" applyBorder="1" applyAlignment="1">
      <alignment horizontal="center"/>
      <protection/>
    </xf>
    <xf numFmtId="49" fontId="7" fillId="0" borderId="22" xfId="57" applyNumberFormat="1" applyBorder="1" applyAlignment="1">
      <alignment horizontal="center" vertical="center" wrapText="1"/>
      <protection/>
    </xf>
    <xf numFmtId="0" fontId="2" fillId="0" borderId="22" xfId="57" applyFont="1" applyBorder="1" applyAlignment="1">
      <alignment/>
      <protection/>
    </xf>
    <xf numFmtId="0" fontId="7" fillId="0" borderId="21" xfId="57" applyFont="1" applyBorder="1">
      <alignment/>
      <protection/>
    </xf>
    <xf numFmtId="0" fontId="11" fillId="0" borderId="22" xfId="57" applyFont="1" applyBorder="1">
      <alignment/>
      <protection/>
    </xf>
    <xf numFmtId="0" fontId="7" fillId="0" borderId="23" xfId="57" applyBorder="1">
      <alignment/>
      <protection/>
    </xf>
    <xf numFmtId="0" fontId="11" fillId="0" borderId="24" xfId="57" applyFont="1" applyBorder="1" applyAlignment="1">
      <alignment horizontal="right"/>
      <protection/>
    </xf>
    <xf numFmtId="49" fontId="11" fillId="0" borderId="25" xfId="57" applyNumberFormat="1" applyFont="1" applyBorder="1" applyAlignment="1">
      <alignment horizontal="right"/>
      <protection/>
    </xf>
    <xf numFmtId="0" fontId="2" fillId="0" borderId="25" xfId="57" applyFont="1" applyBorder="1" applyAlignment="1">
      <alignment wrapText="1"/>
      <protection/>
    </xf>
    <xf numFmtId="0" fontId="7" fillId="0" borderId="25" xfId="57" applyBorder="1" applyAlignment="1">
      <alignment wrapText="1"/>
      <protection/>
    </xf>
    <xf numFmtId="0" fontId="11" fillId="0" borderId="0" xfId="57" applyFont="1" applyBorder="1" applyAlignment="1">
      <alignment horizontal="right"/>
      <protection/>
    </xf>
    <xf numFmtId="49" fontId="11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wrapText="1"/>
      <protection/>
    </xf>
    <xf numFmtId="0" fontId="3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/>
      <protection/>
    </xf>
    <xf numFmtId="0" fontId="19" fillId="0" borderId="22" xfId="57" applyFont="1" applyBorder="1" applyAlignment="1">
      <alignment horizontal="center" wrapText="1"/>
      <protection/>
    </xf>
    <xf numFmtId="0" fontId="11" fillId="0" borderId="25" xfId="57" applyFont="1" applyBorder="1">
      <alignment/>
      <protection/>
    </xf>
    <xf numFmtId="165" fontId="2" fillId="0" borderId="22" xfId="57" applyNumberFormat="1" applyFont="1" applyBorder="1" applyAlignment="1">
      <alignment horizontal="right"/>
      <protection/>
    </xf>
    <xf numFmtId="165" fontId="7" fillId="0" borderId="22" xfId="57" applyNumberFormat="1" applyBorder="1" applyAlignment="1">
      <alignment horizontal="right"/>
      <protection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15" fillId="0" borderId="0" xfId="56" applyFont="1" applyAlignment="1">
      <alignment horizontal="center"/>
      <protection/>
    </xf>
    <xf numFmtId="0" fontId="7" fillId="0" borderId="25" xfId="57" applyBorder="1" applyAlignment="1">
      <alignment/>
      <protection/>
    </xf>
    <xf numFmtId="3" fontId="7" fillId="0" borderId="0" xfId="56" applyNumberFormat="1" applyBorder="1" applyAlignment="1">
      <alignment horizontal="right"/>
      <protection/>
    </xf>
    <xf numFmtId="0" fontId="19" fillId="0" borderId="22" xfId="56" applyFont="1" applyBorder="1">
      <alignment/>
      <protection/>
    </xf>
    <xf numFmtId="0" fontId="7" fillId="0" borderId="22" xfId="56" applyFont="1" applyBorder="1">
      <alignment/>
      <protection/>
    </xf>
    <xf numFmtId="0" fontId="19" fillId="0" borderId="22" xfId="56" applyFont="1" applyBorder="1" applyAlignment="1">
      <alignment wrapText="1"/>
      <protection/>
    </xf>
    <xf numFmtId="0" fontId="7" fillId="0" borderId="22" xfId="56" applyFont="1" applyBorder="1" applyAlignment="1">
      <alignment wrapText="1"/>
      <protection/>
    </xf>
    <xf numFmtId="0" fontId="23" fillId="0" borderId="22" xfId="56" applyFont="1" applyBorder="1" applyAlignment="1">
      <alignment wrapText="1"/>
      <protection/>
    </xf>
    <xf numFmtId="0" fontId="7" fillId="0" borderId="25" xfId="56" applyBorder="1">
      <alignment/>
      <protection/>
    </xf>
    <xf numFmtId="0" fontId="19" fillId="0" borderId="0" xfId="56" applyFont="1" applyBorder="1">
      <alignment/>
      <protection/>
    </xf>
    <xf numFmtId="49" fontId="11" fillId="0" borderId="29" xfId="56" applyNumberFormat="1" applyFont="1" applyBorder="1" applyAlignment="1">
      <alignment horizontal="right"/>
      <protection/>
    </xf>
    <xf numFmtId="0" fontId="7" fillId="0" borderId="29" xfId="56" applyBorder="1">
      <alignment/>
      <protection/>
    </xf>
    <xf numFmtId="0" fontId="19" fillId="0" borderId="29" xfId="56" applyFont="1" applyBorder="1">
      <alignment/>
      <protection/>
    </xf>
    <xf numFmtId="3" fontId="11" fillId="0" borderId="29" xfId="56" applyNumberFormat="1" applyFont="1" applyBorder="1">
      <alignment/>
      <protection/>
    </xf>
    <xf numFmtId="0" fontId="3" fillId="0" borderId="29" xfId="56" applyFont="1" applyBorder="1" applyAlignment="1">
      <alignment horizontal="right"/>
      <protection/>
    </xf>
    <xf numFmtId="0" fontId="1" fillId="0" borderId="29" xfId="56" applyFont="1" applyBorder="1" applyAlignment="1">
      <alignment/>
      <protection/>
    </xf>
    <xf numFmtId="49" fontId="3" fillId="0" borderId="0" xfId="56" applyNumberFormat="1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0" fontId="0" fillId="0" borderId="0" xfId="56" applyFont="1" applyBorder="1" applyAlignment="1">
      <alignment wrapText="1"/>
      <protection/>
    </xf>
    <xf numFmtId="0" fontId="23" fillId="0" borderId="0" xfId="56" applyFont="1" applyBorder="1" applyAlignment="1">
      <alignment wrapText="1"/>
      <protection/>
    </xf>
    <xf numFmtId="3" fontId="19" fillId="0" borderId="0" xfId="56" applyNumberFormat="1" applyFont="1" applyBorder="1">
      <alignment/>
      <protection/>
    </xf>
    <xf numFmtId="3" fontId="19" fillId="0" borderId="0" xfId="56" applyNumberFormat="1" applyFont="1" applyBorder="1" applyAlignment="1">
      <alignment horizontal="right"/>
      <protection/>
    </xf>
    <xf numFmtId="3" fontId="19" fillId="0" borderId="22" xfId="56" applyNumberFormat="1" applyFont="1" applyBorder="1">
      <alignment/>
      <protection/>
    </xf>
    <xf numFmtId="3" fontId="19" fillId="0" borderId="22" xfId="56" applyNumberFormat="1" applyFont="1" applyBorder="1" applyAlignment="1">
      <alignment horizontal="right"/>
      <protection/>
    </xf>
    <xf numFmtId="0" fontId="11" fillId="0" borderId="22" xfId="56" applyFont="1" applyBorder="1">
      <alignment/>
      <protection/>
    </xf>
    <xf numFmtId="0" fontId="11" fillId="0" borderId="23" xfId="56" applyFont="1" applyBorder="1">
      <alignment/>
      <protection/>
    </xf>
    <xf numFmtId="0" fontId="23" fillId="0" borderId="23" xfId="56" applyFont="1" applyBorder="1" applyAlignment="1">
      <alignment wrapText="1"/>
      <protection/>
    </xf>
    <xf numFmtId="3" fontId="19" fillId="0" borderId="23" xfId="56" applyNumberFormat="1" applyFont="1" applyBorder="1">
      <alignment/>
      <protection/>
    </xf>
    <xf numFmtId="3" fontId="19" fillId="0" borderId="23" xfId="56" applyNumberFormat="1" applyFont="1" applyBorder="1" applyAlignment="1">
      <alignment horizontal="right"/>
      <protection/>
    </xf>
    <xf numFmtId="0" fontId="7" fillId="0" borderId="0" xfId="57" applyBorder="1" applyAlignment="1">
      <alignment/>
      <protection/>
    </xf>
    <xf numFmtId="3" fontId="2" fillId="0" borderId="0" xfId="57" applyNumberFormat="1" applyFont="1" applyBorder="1" applyAlignment="1">
      <alignment horizontal="right"/>
      <protection/>
    </xf>
    <xf numFmtId="49" fontId="3" fillId="0" borderId="0" xfId="57" applyNumberFormat="1" applyFont="1" applyBorder="1" applyAlignment="1">
      <alignment horizontal="right"/>
      <protection/>
    </xf>
    <xf numFmtId="165" fontId="11" fillId="0" borderId="22" xfId="57" applyNumberFormat="1" applyFont="1" applyBorder="1" applyAlignment="1">
      <alignment horizontal="right"/>
      <protection/>
    </xf>
    <xf numFmtId="0" fontId="7" fillId="0" borderId="26" xfId="57" applyFont="1" applyBorder="1">
      <alignment/>
      <protection/>
    </xf>
    <xf numFmtId="0" fontId="7" fillId="0" borderId="23" xfId="57" applyBorder="1" applyAlignment="1">
      <alignment wrapText="1"/>
      <protection/>
    </xf>
    <xf numFmtId="165" fontId="7" fillId="0" borderId="23" xfId="57" applyNumberFormat="1" applyBorder="1" applyAlignment="1">
      <alignment horizontal="right"/>
      <protection/>
    </xf>
    <xf numFmtId="0" fontId="7" fillId="0" borderId="24" xfId="57" applyFont="1" applyBorder="1">
      <alignment/>
      <protection/>
    </xf>
    <xf numFmtId="0" fontId="2" fillId="0" borderId="25" xfId="57" applyFont="1" applyBorder="1" applyAlignment="1">
      <alignment wrapText="1"/>
      <protection/>
    </xf>
    <xf numFmtId="165" fontId="2" fillId="0" borderId="25" xfId="57" applyNumberFormat="1" applyFont="1" applyBorder="1" applyAlignment="1">
      <alignment horizontal="right"/>
      <protection/>
    </xf>
    <xf numFmtId="3" fontId="7" fillId="0" borderId="22" xfId="57" applyNumberFormat="1" applyBorder="1">
      <alignment/>
      <protection/>
    </xf>
    <xf numFmtId="3" fontId="2" fillId="0" borderId="22" xfId="57" applyNumberFormat="1" applyFont="1" applyBorder="1">
      <alignment/>
      <protection/>
    </xf>
    <xf numFmtId="3" fontId="2" fillId="0" borderId="22" xfId="57" applyNumberFormat="1" applyFont="1" applyBorder="1" applyAlignment="1">
      <alignment horizontal="right"/>
      <protection/>
    </xf>
    <xf numFmtId="3" fontId="0" fillId="0" borderId="22" xfId="57" applyNumberFormat="1" applyFont="1" applyBorder="1" applyAlignment="1">
      <alignment horizontal="right"/>
      <protection/>
    </xf>
    <xf numFmtId="0" fontId="11" fillId="0" borderId="22" xfId="57" applyFont="1" applyBorder="1" applyAlignment="1">
      <alignment wrapText="1"/>
      <protection/>
    </xf>
    <xf numFmtId="3" fontId="11" fillId="0" borderId="22" xfId="57" applyNumberFormat="1" applyFont="1" applyBorder="1">
      <alignment/>
      <protection/>
    </xf>
    <xf numFmtId="3" fontId="7" fillId="0" borderId="23" xfId="57" applyNumberFormat="1" applyBorder="1">
      <alignment/>
      <protection/>
    </xf>
    <xf numFmtId="3" fontId="2" fillId="0" borderId="25" xfId="57" applyNumberFormat="1" applyFont="1" applyBorder="1" applyAlignment="1">
      <alignment horizontal="right"/>
      <protection/>
    </xf>
    <xf numFmtId="3" fontId="11" fillId="0" borderId="25" xfId="57" applyNumberFormat="1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11" xfId="57" applyFont="1" applyBorder="1">
      <alignment/>
      <protection/>
    </xf>
    <xf numFmtId="3" fontId="3" fillId="0" borderId="25" xfId="57" applyNumberFormat="1" applyFont="1" applyBorder="1" applyAlignment="1">
      <alignment horizontal="right"/>
      <protection/>
    </xf>
    <xf numFmtId="0" fontId="7" fillId="0" borderId="27" xfId="56" applyBorder="1">
      <alignment/>
      <protection/>
    </xf>
    <xf numFmtId="0" fontId="2" fillId="0" borderId="20" xfId="56" applyFont="1" applyBorder="1" applyAlignment="1">
      <alignment horizontal="center"/>
      <protection/>
    </xf>
    <xf numFmtId="3" fontId="2" fillId="0" borderId="20" xfId="56" applyNumberFormat="1" applyFont="1" applyBorder="1" applyAlignment="1">
      <alignment horizontal="center"/>
      <protection/>
    </xf>
    <xf numFmtId="0" fontId="7" fillId="0" borderId="22" xfId="56" applyBorder="1" applyAlignment="1">
      <alignment horizontal="center" wrapText="1"/>
      <protection/>
    </xf>
    <xf numFmtId="0" fontId="1" fillId="0" borderId="22" xfId="56" applyFont="1" applyBorder="1" applyAlignment="1">
      <alignment horizontal="center"/>
      <protection/>
    </xf>
    <xf numFmtId="3" fontId="7" fillId="0" borderId="22" xfId="56" applyNumberFormat="1" applyBorder="1" applyAlignment="1">
      <alignment horizontal="center"/>
      <protection/>
    </xf>
    <xf numFmtId="3" fontId="7" fillId="0" borderId="22" xfId="56" applyNumberFormat="1" applyBorder="1" applyAlignment="1">
      <alignment horizontal="center" wrapText="1"/>
      <protection/>
    </xf>
    <xf numFmtId="3" fontId="2" fillId="0" borderId="22" xfId="56" applyNumberFormat="1" applyFont="1" applyBorder="1" applyAlignment="1">
      <alignment horizontal="right"/>
      <protection/>
    </xf>
    <xf numFmtId="3" fontId="7" fillId="0" borderId="22" xfId="56" applyNumberFormat="1" applyBorder="1" applyAlignment="1">
      <alignment horizontal="right"/>
      <protection/>
    </xf>
    <xf numFmtId="3" fontId="7" fillId="0" borderId="22" xfId="56" applyNumberFormat="1" applyFont="1" applyBorder="1" applyAlignment="1">
      <alignment horizontal="right"/>
      <protection/>
    </xf>
    <xf numFmtId="0" fontId="19" fillId="0" borderId="22" xfId="56" applyFont="1" applyFill="1" applyBorder="1" applyAlignment="1">
      <alignment wrapText="1"/>
      <protection/>
    </xf>
    <xf numFmtId="3" fontId="7" fillId="0" borderId="22" xfId="56" applyNumberFormat="1" applyBorder="1">
      <alignment/>
      <protection/>
    </xf>
    <xf numFmtId="3" fontId="7" fillId="0" borderId="22" xfId="56" applyNumberFormat="1" applyFont="1" applyBorder="1">
      <alignment/>
      <protection/>
    </xf>
    <xf numFmtId="3" fontId="11" fillId="0" borderId="22" xfId="56" applyNumberFormat="1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0" fontId="19" fillId="0" borderId="23" xfId="56" applyFont="1" applyBorder="1">
      <alignment/>
      <protection/>
    </xf>
    <xf numFmtId="3" fontId="2" fillId="0" borderId="25" xfId="56" applyNumberFormat="1" applyFont="1" applyBorder="1" applyAlignment="1">
      <alignment horizontal="right"/>
      <protection/>
    </xf>
    <xf numFmtId="2" fontId="11" fillId="0" borderId="20" xfId="56" applyNumberFormat="1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3" fontId="11" fillId="0" borderId="20" xfId="56" applyNumberFormat="1" applyFont="1" applyBorder="1" applyAlignment="1">
      <alignment horizontal="center"/>
      <protection/>
    </xf>
    <xf numFmtId="2" fontId="17" fillId="0" borderId="22" xfId="56" applyNumberFormat="1" applyFont="1" applyBorder="1" applyAlignment="1">
      <alignment horizontal="center" wrapText="1"/>
      <protection/>
    </xf>
    <xf numFmtId="0" fontId="1" fillId="0" borderId="22" xfId="56" applyFont="1" applyBorder="1" applyAlignment="1">
      <alignment horizontal="left" wrapText="1"/>
      <protection/>
    </xf>
    <xf numFmtId="0" fontId="1" fillId="0" borderId="22" xfId="56" applyFont="1" applyBorder="1" applyAlignment="1">
      <alignment horizontal="left"/>
      <protection/>
    </xf>
    <xf numFmtId="3" fontId="21" fillId="0" borderId="22" xfId="56" applyNumberFormat="1" applyFont="1" applyBorder="1">
      <alignment/>
      <protection/>
    </xf>
    <xf numFmtId="3" fontId="20" fillId="0" borderId="22" xfId="56" applyNumberFormat="1" applyFont="1" applyBorder="1" applyAlignment="1">
      <alignment horizontal="right"/>
      <protection/>
    </xf>
    <xf numFmtId="3" fontId="23" fillId="0" borderId="22" xfId="56" applyNumberFormat="1" applyFont="1" applyBorder="1" applyAlignment="1">
      <alignment horizontal="right"/>
      <protection/>
    </xf>
    <xf numFmtId="0" fontId="19" fillId="0" borderId="25" xfId="56" applyFont="1" applyBorder="1">
      <alignment/>
      <protection/>
    </xf>
    <xf numFmtId="3" fontId="11" fillId="0" borderId="25" xfId="56" applyNumberFormat="1" applyFont="1" applyBorder="1">
      <alignment/>
      <protection/>
    </xf>
    <xf numFmtId="0" fontId="0" fillId="0" borderId="25" xfId="56" applyFont="1" applyBorder="1" applyAlignment="1">
      <alignment wrapText="1"/>
      <protection/>
    </xf>
    <xf numFmtId="0" fontId="23" fillId="0" borderId="25" xfId="56" applyFont="1" applyBorder="1" applyAlignment="1">
      <alignment wrapText="1"/>
      <protection/>
    </xf>
    <xf numFmtId="0" fontId="3" fillId="0" borderId="13" xfId="56" applyFont="1" applyBorder="1" applyAlignment="1">
      <alignment horizontal="right"/>
      <protection/>
    </xf>
    <xf numFmtId="49" fontId="3" fillId="0" borderId="11" xfId="56" applyNumberFormat="1" applyFont="1" applyBorder="1" applyAlignment="1">
      <alignment horizontal="right"/>
      <protection/>
    </xf>
    <xf numFmtId="0" fontId="1" fillId="0" borderId="11" xfId="56" applyFont="1" applyBorder="1">
      <alignment/>
      <protection/>
    </xf>
    <xf numFmtId="0" fontId="2" fillId="0" borderId="11" xfId="56" applyFont="1" applyBorder="1">
      <alignment/>
      <protection/>
    </xf>
    <xf numFmtId="3" fontId="2" fillId="0" borderId="25" xfId="56" applyNumberFormat="1" applyFont="1" applyFill="1" applyBorder="1">
      <alignment/>
      <protection/>
    </xf>
    <xf numFmtId="3" fontId="7" fillId="0" borderId="25" xfId="56" applyNumberFormat="1" applyBorder="1" applyAlignment="1">
      <alignment horizontal="right"/>
      <protection/>
    </xf>
    <xf numFmtId="49" fontId="11" fillId="0" borderId="11" xfId="56" applyNumberFormat="1" applyFont="1" applyBorder="1" applyAlignment="1">
      <alignment horizontal="right"/>
      <protection/>
    </xf>
    <xf numFmtId="0" fontId="1" fillId="0" borderId="11" xfId="56" applyFont="1" applyBorder="1" applyAlignment="1">
      <alignment/>
      <protection/>
    </xf>
    <xf numFmtId="0" fontId="18" fillId="0" borderId="11" xfId="56" applyFont="1" applyBorder="1" applyAlignment="1">
      <alignment wrapText="1"/>
      <protection/>
    </xf>
    <xf numFmtId="3" fontId="1" fillId="0" borderId="25" xfId="56" applyNumberFormat="1" applyFont="1" applyBorder="1" applyAlignment="1">
      <alignment horizontal="right"/>
      <protection/>
    </xf>
    <xf numFmtId="0" fontId="11" fillId="0" borderId="25" xfId="56" applyFont="1" applyBorder="1" applyAlignment="1">
      <alignment wrapText="1"/>
      <protection/>
    </xf>
    <xf numFmtId="0" fontId="11" fillId="0" borderId="25" xfId="57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56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7" fillId="0" borderId="0" xfId="56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3" fontId="7" fillId="0" borderId="22" xfId="56" applyNumberFormat="1" applyFont="1" applyBorder="1" applyAlignment="1">
      <alignment horizont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7" fillId="0" borderId="22" xfId="57" applyFont="1" applyBorder="1" applyAlignment="1">
      <alignment horizontal="center"/>
      <protection/>
    </xf>
    <xf numFmtId="0" fontId="1" fillId="0" borderId="29" xfId="56" applyFont="1" applyBorder="1" applyAlignment="1">
      <alignment/>
      <protection/>
    </xf>
    <xf numFmtId="0" fontId="1" fillId="0" borderId="0" xfId="56" applyFont="1" applyBorder="1" applyAlignment="1">
      <alignment horizontal="left"/>
      <protection/>
    </xf>
    <xf numFmtId="0" fontId="1" fillId="0" borderId="14" xfId="0" applyFont="1" applyBorder="1" applyAlignment="1">
      <alignment horizontal="center"/>
    </xf>
    <xf numFmtId="0" fontId="1" fillId="0" borderId="0" xfId="56" applyFont="1" applyBorder="1" applyAlignment="1">
      <alignment/>
      <protection/>
    </xf>
    <xf numFmtId="0" fontId="7" fillId="0" borderId="33" xfId="56" applyBorder="1">
      <alignment/>
      <protection/>
    </xf>
    <xf numFmtId="0" fontId="11" fillId="0" borderId="34" xfId="56" applyFont="1" applyBorder="1" applyAlignment="1">
      <alignment horizontal="center"/>
      <protection/>
    </xf>
    <xf numFmtId="0" fontId="2" fillId="0" borderId="34" xfId="56" applyFont="1" applyBorder="1" applyAlignment="1">
      <alignment horizontal="center"/>
      <protection/>
    </xf>
    <xf numFmtId="0" fontId="23" fillId="0" borderId="22" xfId="56" applyFont="1" applyBorder="1" applyAlignment="1">
      <alignment horizontal="center" wrapText="1"/>
      <protection/>
    </xf>
    <xf numFmtId="3" fontId="19" fillId="0" borderId="22" xfId="56" applyNumberFormat="1" applyFont="1" applyBorder="1" applyAlignment="1">
      <alignment wrapText="1"/>
      <protection/>
    </xf>
    <xf numFmtId="3" fontId="7" fillId="0" borderId="22" xfId="56" applyNumberFormat="1" applyBorder="1" applyAlignment="1">
      <alignment wrapText="1"/>
      <protection/>
    </xf>
    <xf numFmtId="3" fontId="19" fillId="0" borderId="22" xfId="56" applyNumberFormat="1" applyFont="1" applyFill="1" applyBorder="1" applyAlignment="1">
      <alignment wrapText="1"/>
      <protection/>
    </xf>
    <xf numFmtId="3" fontId="1" fillId="0" borderId="0" xfId="56" applyNumberFormat="1" applyFont="1" applyBorder="1" applyAlignment="1">
      <alignment horizontal="left"/>
      <protection/>
    </xf>
    <xf numFmtId="3" fontId="23" fillId="0" borderId="22" xfId="56" applyNumberFormat="1" applyFont="1" applyBorder="1" applyAlignment="1">
      <alignment horizontal="center" wrapText="1"/>
      <protection/>
    </xf>
    <xf numFmtId="3" fontId="19" fillId="0" borderId="29" xfId="56" applyNumberFormat="1" applyFont="1" applyBorder="1">
      <alignment/>
      <protection/>
    </xf>
    <xf numFmtId="3" fontId="23" fillId="0" borderId="22" xfId="56" applyNumberFormat="1" applyFont="1" applyBorder="1" applyAlignment="1">
      <alignment wrapText="1"/>
      <protection/>
    </xf>
    <xf numFmtId="3" fontId="23" fillId="0" borderId="23" xfId="56" applyNumberFormat="1" applyFont="1" applyBorder="1" applyAlignment="1">
      <alignment wrapText="1"/>
      <protection/>
    </xf>
    <xf numFmtId="3" fontId="23" fillId="0" borderId="0" xfId="56" applyNumberFormat="1" applyFont="1" applyBorder="1" applyAlignment="1">
      <alignment wrapText="1"/>
      <protection/>
    </xf>
    <xf numFmtId="0" fontId="7" fillId="0" borderId="35" xfId="56" applyBorder="1">
      <alignment/>
      <protection/>
    </xf>
    <xf numFmtId="3" fontId="2" fillId="0" borderId="28" xfId="56" applyNumberFormat="1" applyFont="1" applyBorder="1" applyAlignment="1">
      <alignment horizontal="right"/>
      <protection/>
    </xf>
    <xf numFmtId="0" fontId="23" fillId="0" borderId="28" xfId="56" applyFont="1" applyBorder="1" applyAlignment="1">
      <alignment horizontal="center" wrapText="1"/>
      <protection/>
    </xf>
    <xf numFmtId="0" fontId="7" fillId="0" borderId="28" xfId="56" applyBorder="1">
      <alignment/>
      <protection/>
    </xf>
    <xf numFmtId="3" fontId="2" fillId="0" borderId="36" xfId="56" applyNumberFormat="1" applyFont="1" applyBorder="1" applyAlignment="1">
      <alignment horizontal="right"/>
      <protection/>
    </xf>
    <xf numFmtId="0" fontId="2" fillId="0" borderId="37" xfId="56" applyFont="1" applyBorder="1" applyAlignment="1">
      <alignment horizontal="center"/>
      <protection/>
    </xf>
    <xf numFmtId="0" fontId="2" fillId="0" borderId="38" xfId="56" applyFont="1" applyBorder="1" applyAlignment="1">
      <alignment horizontal="center"/>
      <protection/>
    </xf>
    <xf numFmtId="0" fontId="1" fillId="0" borderId="39" xfId="56" applyFont="1" applyBorder="1" applyAlignment="1">
      <alignment horizontal="center"/>
      <protection/>
    </xf>
    <xf numFmtId="0" fontId="7" fillId="0" borderId="39" xfId="56" applyBorder="1">
      <alignment/>
      <protection/>
    </xf>
    <xf numFmtId="0" fontId="19" fillId="0" borderId="39" xfId="56" applyFont="1" applyBorder="1" applyAlignment="1">
      <alignment wrapText="1"/>
      <protection/>
    </xf>
    <xf numFmtId="0" fontId="7" fillId="0" borderId="39" xfId="56" applyBorder="1" applyAlignment="1">
      <alignment wrapText="1"/>
      <protection/>
    </xf>
    <xf numFmtId="0" fontId="7" fillId="0" borderId="39" xfId="56" applyFont="1" applyBorder="1" applyAlignment="1">
      <alignment wrapText="1"/>
      <protection/>
    </xf>
    <xf numFmtId="0" fontId="19" fillId="0" borderId="39" xfId="56" applyFont="1" applyFill="1" applyBorder="1" applyAlignment="1">
      <alignment wrapText="1"/>
      <protection/>
    </xf>
    <xf numFmtId="0" fontId="19" fillId="0" borderId="39" xfId="56" applyFont="1" applyBorder="1">
      <alignment/>
      <protection/>
    </xf>
    <xf numFmtId="0" fontId="19" fillId="0" borderId="40" xfId="56" applyFont="1" applyBorder="1">
      <alignment/>
      <protection/>
    </xf>
    <xf numFmtId="0" fontId="7" fillId="0" borderId="36" xfId="56" applyBorder="1">
      <alignment/>
      <protection/>
    </xf>
    <xf numFmtId="0" fontId="23" fillId="0" borderId="21" xfId="56" applyFont="1" applyBorder="1" applyAlignment="1">
      <alignment horizontal="center" wrapText="1"/>
      <protection/>
    </xf>
    <xf numFmtId="0" fontId="1" fillId="0" borderId="21" xfId="56" applyFont="1" applyBorder="1" applyAlignment="1">
      <alignment horizontal="center"/>
      <protection/>
    </xf>
    <xf numFmtId="3" fontId="2" fillId="0" borderId="21" xfId="56" applyNumberFormat="1" applyFont="1" applyBorder="1" applyAlignment="1">
      <alignment horizontal="right"/>
      <protection/>
    </xf>
    <xf numFmtId="3" fontId="7" fillId="0" borderId="21" xfId="56" applyNumberFormat="1" applyBorder="1" applyAlignment="1">
      <alignment horizontal="right"/>
      <protection/>
    </xf>
    <xf numFmtId="3" fontId="19" fillId="0" borderId="21" xfId="56" applyNumberFormat="1" applyFont="1" applyBorder="1" applyAlignment="1">
      <alignment wrapText="1"/>
      <protection/>
    </xf>
    <xf numFmtId="3" fontId="19" fillId="0" borderId="28" xfId="56" applyNumberFormat="1" applyFont="1" applyBorder="1" applyAlignment="1">
      <alignment wrapText="1"/>
      <protection/>
    </xf>
    <xf numFmtId="3" fontId="7" fillId="0" borderId="21" xfId="56" applyNumberFormat="1" applyFont="1" applyBorder="1" applyAlignment="1">
      <alignment horizontal="right"/>
      <protection/>
    </xf>
    <xf numFmtId="3" fontId="7" fillId="0" borderId="28" xfId="56" applyNumberFormat="1" applyFont="1" applyBorder="1" applyAlignment="1">
      <alignment horizontal="right"/>
      <protection/>
    </xf>
    <xf numFmtId="3" fontId="19" fillId="0" borderId="21" xfId="56" applyNumberFormat="1" applyFont="1" applyFill="1" applyBorder="1" applyAlignment="1">
      <alignment wrapText="1"/>
      <protection/>
    </xf>
    <xf numFmtId="3" fontId="7" fillId="0" borderId="21" xfId="56" applyNumberFormat="1" applyBorder="1" applyAlignment="1">
      <alignment wrapText="1"/>
      <protection/>
    </xf>
    <xf numFmtId="3" fontId="7" fillId="0" borderId="21" xfId="56" applyNumberFormat="1" applyFont="1" applyBorder="1">
      <alignment/>
      <protection/>
    </xf>
    <xf numFmtId="3" fontId="7" fillId="0" borderId="28" xfId="56" applyNumberFormat="1" applyFont="1" applyBorder="1">
      <alignment/>
      <protection/>
    </xf>
    <xf numFmtId="3" fontId="11" fillId="0" borderId="21" xfId="56" applyNumberFormat="1" applyFont="1" applyBorder="1">
      <alignment/>
      <protection/>
    </xf>
    <xf numFmtId="3" fontId="11" fillId="0" borderId="28" xfId="56" applyNumberFormat="1" applyFont="1" applyBorder="1">
      <alignment/>
      <protection/>
    </xf>
    <xf numFmtId="3" fontId="7" fillId="0" borderId="21" xfId="56" applyNumberFormat="1" applyBorder="1">
      <alignment/>
      <protection/>
    </xf>
    <xf numFmtId="3" fontId="7" fillId="0" borderId="28" xfId="56" applyNumberFormat="1" applyBorder="1">
      <alignment/>
      <protection/>
    </xf>
    <xf numFmtId="3" fontId="19" fillId="0" borderId="21" xfId="56" applyNumberFormat="1" applyFont="1" applyBorder="1">
      <alignment/>
      <protection/>
    </xf>
    <xf numFmtId="3" fontId="19" fillId="0" borderId="28" xfId="56" applyNumberFormat="1" applyFont="1" applyBorder="1">
      <alignment/>
      <protection/>
    </xf>
    <xf numFmtId="3" fontId="19" fillId="0" borderId="41" xfId="56" applyNumberFormat="1" applyFont="1" applyBorder="1">
      <alignment/>
      <protection/>
    </xf>
    <xf numFmtId="3" fontId="19" fillId="0" borderId="42" xfId="56" applyNumberFormat="1" applyFont="1" applyBorder="1">
      <alignment/>
      <protection/>
    </xf>
    <xf numFmtId="3" fontId="2" fillId="0" borderId="24" xfId="56" applyNumberFormat="1" applyFont="1" applyBorder="1" applyAlignment="1">
      <alignment horizontal="right"/>
      <protection/>
    </xf>
    <xf numFmtId="3" fontId="2" fillId="0" borderId="43" xfId="56" applyNumberFormat="1" applyFont="1" applyBorder="1" applyAlignment="1">
      <alignment horizontal="right"/>
      <protection/>
    </xf>
    <xf numFmtId="0" fontId="23" fillId="0" borderId="39" xfId="56" applyFont="1" applyBorder="1" applyAlignment="1">
      <alignment horizontal="center" wrapText="1"/>
      <protection/>
    </xf>
    <xf numFmtId="3" fontId="2" fillId="0" borderId="39" xfId="56" applyNumberFormat="1" applyFont="1" applyBorder="1" applyAlignment="1">
      <alignment horizontal="right"/>
      <protection/>
    </xf>
    <xf numFmtId="3" fontId="7" fillId="0" borderId="39" xfId="56" applyNumberFormat="1" applyBorder="1" applyAlignment="1">
      <alignment horizontal="right"/>
      <protection/>
    </xf>
    <xf numFmtId="3" fontId="19" fillId="0" borderId="39" xfId="56" applyNumberFormat="1" applyFont="1" applyBorder="1" applyAlignment="1">
      <alignment wrapText="1"/>
      <protection/>
    </xf>
    <xf numFmtId="3" fontId="7" fillId="0" borderId="39" xfId="56" applyNumberFormat="1" applyFont="1" applyBorder="1" applyAlignment="1">
      <alignment horizontal="right"/>
      <protection/>
    </xf>
    <xf numFmtId="3" fontId="19" fillId="0" borderId="39" xfId="56" applyNumberFormat="1" applyFont="1" applyFill="1" applyBorder="1" applyAlignment="1">
      <alignment wrapText="1"/>
      <protection/>
    </xf>
    <xf numFmtId="3" fontId="7" fillId="0" borderId="39" xfId="56" applyNumberFormat="1" applyBorder="1" applyAlignment="1">
      <alignment wrapText="1"/>
      <protection/>
    </xf>
    <xf numFmtId="3" fontId="7" fillId="0" borderId="39" xfId="56" applyNumberFormat="1" applyFont="1" applyBorder="1">
      <alignment/>
      <protection/>
    </xf>
    <xf numFmtId="3" fontId="11" fillId="0" borderId="39" xfId="56" applyNumberFormat="1" applyFont="1" applyBorder="1">
      <alignment/>
      <protection/>
    </xf>
    <xf numFmtId="3" fontId="7" fillId="0" borderId="39" xfId="56" applyNumberFormat="1" applyBorder="1">
      <alignment/>
      <protection/>
    </xf>
    <xf numFmtId="3" fontId="19" fillId="0" borderId="39" xfId="56" applyNumberFormat="1" applyFont="1" applyBorder="1">
      <alignment/>
      <protection/>
    </xf>
    <xf numFmtId="3" fontId="19" fillId="0" borderId="40" xfId="56" applyNumberFormat="1" applyFont="1" applyBorder="1">
      <alignment/>
      <protection/>
    </xf>
    <xf numFmtId="3" fontId="7" fillId="0" borderId="21" xfId="56" applyNumberFormat="1" applyBorder="1" applyAlignment="1">
      <alignment horizontal="center"/>
      <protection/>
    </xf>
    <xf numFmtId="3" fontId="19" fillId="0" borderId="21" xfId="56" applyNumberFormat="1" applyFont="1" applyBorder="1" applyAlignment="1">
      <alignment horizontal="right"/>
      <protection/>
    </xf>
    <xf numFmtId="2" fontId="11" fillId="0" borderId="34" xfId="56" applyNumberFormat="1" applyFont="1" applyBorder="1" applyAlignment="1">
      <alignment horizontal="center"/>
      <protection/>
    </xf>
    <xf numFmtId="0" fontId="1" fillId="0" borderId="34" xfId="56" applyFont="1" applyBorder="1" applyAlignment="1">
      <alignment horizontal="center"/>
      <protection/>
    </xf>
    <xf numFmtId="3" fontId="19" fillId="0" borderId="39" xfId="56" applyNumberFormat="1" applyFont="1" applyBorder="1" applyAlignment="1">
      <alignment horizontal="right"/>
      <protection/>
    </xf>
    <xf numFmtId="3" fontId="20" fillId="0" borderId="39" xfId="56" applyNumberFormat="1" applyFont="1" applyBorder="1" applyAlignment="1">
      <alignment horizontal="right"/>
      <protection/>
    </xf>
    <xf numFmtId="3" fontId="23" fillId="0" borderId="39" xfId="56" applyNumberFormat="1" applyFont="1" applyBorder="1" applyAlignment="1">
      <alignment horizontal="right"/>
      <protection/>
    </xf>
    <xf numFmtId="3" fontId="19" fillId="0" borderId="40" xfId="56" applyNumberFormat="1" applyFont="1" applyBorder="1" applyAlignment="1">
      <alignment horizontal="right"/>
      <protection/>
    </xf>
    <xf numFmtId="3" fontId="11" fillId="0" borderId="36" xfId="56" applyNumberFormat="1" applyFont="1" applyBorder="1">
      <alignment/>
      <protection/>
    </xf>
    <xf numFmtId="3" fontId="11" fillId="0" borderId="15" xfId="56" applyNumberFormat="1" applyFont="1" applyBorder="1">
      <alignment/>
      <protection/>
    </xf>
    <xf numFmtId="3" fontId="23" fillId="0" borderId="21" xfId="56" applyNumberFormat="1" applyFont="1" applyBorder="1" applyAlignment="1">
      <alignment horizontal="center" wrapText="1"/>
      <protection/>
    </xf>
    <xf numFmtId="0" fontId="23" fillId="0" borderId="35" xfId="56" applyFont="1" applyBorder="1" applyAlignment="1">
      <alignment horizontal="center" wrapText="1"/>
      <protection/>
    </xf>
    <xf numFmtId="3" fontId="21" fillId="0" borderId="21" xfId="56" applyNumberFormat="1" applyFont="1" applyBorder="1">
      <alignment/>
      <protection/>
    </xf>
    <xf numFmtId="3" fontId="11" fillId="0" borderId="24" xfId="56" applyNumberFormat="1" applyFont="1" applyBorder="1">
      <alignment/>
      <protection/>
    </xf>
    <xf numFmtId="0" fontId="1" fillId="0" borderId="37" xfId="56" applyFont="1" applyBorder="1" applyAlignment="1">
      <alignment horizontal="center"/>
      <protection/>
    </xf>
    <xf numFmtId="0" fontId="1" fillId="0" borderId="38" xfId="56" applyFont="1" applyBorder="1" applyAlignment="1">
      <alignment horizontal="center"/>
      <protection/>
    </xf>
    <xf numFmtId="0" fontId="1" fillId="0" borderId="39" xfId="56" applyFont="1" applyBorder="1" applyAlignment="1">
      <alignment horizontal="left"/>
      <protection/>
    </xf>
    <xf numFmtId="0" fontId="7" fillId="0" borderId="39" xfId="56" applyFont="1" applyBorder="1">
      <alignment/>
      <protection/>
    </xf>
    <xf numFmtId="0" fontId="19" fillId="0" borderId="36" xfId="56" applyFont="1" applyBorder="1">
      <alignment/>
      <protection/>
    </xf>
    <xf numFmtId="3" fontId="11" fillId="0" borderId="43" xfId="56" applyNumberFormat="1" applyFont="1" applyBorder="1">
      <alignment/>
      <protection/>
    </xf>
    <xf numFmtId="0" fontId="7" fillId="0" borderId="44" xfId="56" applyBorder="1">
      <alignment/>
      <protection/>
    </xf>
    <xf numFmtId="0" fontId="23" fillId="0" borderId="39" xfId="56" applyFont="1" applyBorder="1" applyAlignment="1">
      <alignment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36" xfId="56" applyFont="1" applyBorder="1" applyAlignment="1">
      <alignment wrapText="1"/>
      <protection/>
    </xf>
    <xf numFmtId="3" fontId="23" fillId="0" borderId="21" xfId="56" applyNumberFormat="1" applyFont="1" applyBorder="1" applyAlignment="1">
      <alignment wrapText="1"/>
      <protection/>
    </xf>
    <xf numFmtId="3" fontId="23" fillId="0" borderId="28" xfId="56" applyNumberFormat="1" applyFont="1" applyBorder="1" applyAlignment="1">
      <alignment wrapText="1"/>
      <protection/>
    </xf>
    <xf numFmtId="3" fontId="23" fillId="0" borderId="41" xfId="56" applyNumberFormat="1" applyFont="1" applyBorder="1" applyAlignment="1">
      <alignment wrapText="1"/>
      <protection/>
    </xf>
    <xf numFmtId="3" fontId="23" fillId="0" borderId="42" xfId="56" applyNumberFormat="1" applyFont="1" applyBorder="1" applyAlignment="1">
      <alignment wrapText="1"/>
      <protection/>
    </xf>
    <xf numFmtId="0" fontId="7" fillId="0" borderId="31" xfId="56" applyBorder="1">
      <alignment/>
      <protection/>
    </xf>
    <xf numFmtId="3" fontId="2" fillId="0" borderId="24" xfId="56" applyNumberFormat="1" applyFont="1" applyBorder="1">
      <alignment/>
      <protection/>
    </xf>
    <xf numFmtId="3" fontId="2" fillId="0" borderId="25" xfId="56" applyNumberFormat="1" applyFont="1" applyBorder="1">
      <alignment/>
      <protection/>
    </xf>
    <xf numFmtId="0" fontId="7" fillId="0" borderId="43" xfId="56" applyBorder="1">
      <alignment/>
      <protection/>
    </xf>
    <xf numFmtId="3" fontId="2" fillId="0" borderId="45" xfId="56" applyNumberFormat="1" applyFont="1" applyFill="1" applyBorder="1">
      <alignment/>
      <protection/>
    </xf>
    <xf numFmtId="3" fontId="2" fillId="0" borderId="43" xfId="56" applyNumberFormat="1" applyFont="1" applyBorder="1">
      <alignment/>
      <protection/>
    </xf>
    <xf numFmtId="0" fontId="11" fillId="0" borderId="29" xfId="56" applyFont="1" applyBorder="1" applyAlignment="1">
      <alignment horizontal="right"/>
      <protection/>
    </xf>
    <xf numFmtId="0" fontId="2" fillId="0" borderId="29" xfId="56" applyFont="1" applyBorder="1" applyAlignment="1">
      <alignment wrapText="1"/>
      <protection/>
    </xf>
    <xf numFmtId="0" fontId="11" fillId="0" borderId="0" xfId="56" applyFont="1" applyBorder="1" applyAlignment="1">
      <alignment horizontal="right"/>
      <protection/>
    </xf>
    <xf numFmtId="49" fontId="11" fillId="0" borderId="0" xfId="56" applyNumberFormat="1" applyFont="1" applyBorder="1" applyAlignment="1">
      <alignment horizontal="right"/>
      <protection/>
    </xf>
    <xf numFmtId="0" fontId="2" fillId="0" borderId="0" xfId="56" applyFont="1" applyBorder="1" applyAlignment="1">
      <alignment wrapText="1"/>
      <protection/>
    </xf>
    <xf numFmtId="0" fontId="7" fillId="0" borderId="0" xfId="56" applyBorder="1">
      <alignment/>
      <protection/>
    </xf>
    <xf numFmtId="0" fontId="19" fillId="0" borderId="0" xfId="56" applyFont="1" applyBorder="1">
      <alignment/>
      <protection/>
    </xf>
    <xf numFmtId="3" fontId="11" fillId="0" borderId="0" xfId="56" applyNumberFormat="1" applyFont="1" applyBorder="1">
      <alignment/>
      <protection/>
    </xf>
    <xf numFmtId="0" fontId="7" fillId="0" borderId="33" xfId="57" applyBorder="1">
      <alignment/>
      <protection/>
    </xf>
    <xf numFmtId="0" fontId="16" fillId="0" borderId="34" xfId="57" applyFont="1" applyBorder="1" applyAlignment="1">
      <alignment horizontal="center"/>
      <protection/>
    </xf>
    <xf numFmtId="0" fontId="9" fillId="0" borderId="34" xfId="57" applyFont="1" applyBorder="1" applyAlignment="1">
      <alignment horizontal="center"/>
      <protection/>
    </xf>
    <xf numFmtId="49" fontId="16" fillId="0" borderId="34" xfId="57" applyNumberFormat="1" applyFont="1" applyBorder="1" applyAlignment="1">
      <alignment horizontal="center"/>
      <protection/>
    </xf>
    <xf numFmtId="0" fontId="7" fillId="0" borderId="34" xfId="57" applyFont="1" applyBorder="1" applyAlignment="1">
      <alignment horizontal="center" wrapText="1"/>
      <protection/>
    </xf>
    <xf numFmtId="0" fontId="9" fillId="0" borderId="37" xfId="57" applyFont="1" applyBorder="1" applyAlignment="1">
      <alignment horizontal="center"/>
      <protection/>
    </xf>
    <xf numFmtId="0" fontId="9" fillId="0" borderId="38" xfId="57" applyFont="1" applyBorder="1" applyAlignment="1">
      <alignment horizontal="center"/>
      <protection/>
    </xf>
    <xf numFmtId="0" fontId="7" fillId="0" borderId="39" xfId="57" applyBorder="1" applyAlignment="1">
      <alignment wrapText="1"/>
      <protection/>
    </xf>
    <xf numFmtId="0" fontId="7" fillId="0" borderId="39" xfId="57" applyFont="1" applyBorder="1" applyAlignment="1">
      <alignment horizontal="left" wrapText="1"/>
      <protection/>
    </xf>
    <xf numFmtId="0" fontId="7" fillId="0" borderId="39" xfId="57" applyBorder="1">
      <alignment/>
      <protection/>
    </xf>
    <xf numFmtId="0" fontId="7" fillId="0" borderId="40" xfId="57" applyBorder="1" applyAlignment="1">
      <alignment wrapText="1"/>
      <protection/>
    </xf>
    <xf numFmtId="0" fontId="7" fillId="0" borderId="36" xfId="57" applyBorder="1" applyAlignment="1">
      <alignment wrapText="1"/>
      <protection/>
    </xf>
    <xf numFmtId="0" fontId="19" fillId="0" borderId="21" xfId="57" applyFont="1" applyBorder="1" applyAlignment="1">
      <alignment horizontal="center" wrapText="1"/>
      <protection/>
    </xf>
    <xf numFmtId="0" fontId="19" fillId="0" borderId="28" xfId="57" applyFont="1" applyBorder="1" applyAlignment="1">
      <alignment horizontal="center" wrapText="1"/>
      <protection/>
    </xf>
    <xf numFmtId="165" fontId="2" fillId="0" borderId="21" xfId="57" applyNumberFormat="1" applyFont="1" applyBorder="1" applyAlignment="1">
      <alignment horizontal="right"/>
      <protection/>
    </xf>
    <xf numFmtId="0" fontId="7" fillId="0" borderId="22" xfId="57" applyBorder="1">
      <alignment/>
      <protection/>
    </xf>
    <xf numFmtId="165" fontId="7" fillId="0" borderId="21" xfId="57" applyNumberFormat="1" applyBorder="1" applyAlignment="1">
      <alignment horizontal="right"/>
      <protection/>
    </xf>
    <xf numFmtId="165" fontId="11" fillId="0" borderId="21" xfId="57" applyNumberFormat="1" applyFont="1" applyBorder="1" applyAlignment="1">
      <alignment horizontal="right"/>
      <protection/>
    </xf>
    <xf numFmtId="3" fontId="19" fillId="0" borderId="22" xfId="57" applyNumberFormat="1" applyFont="1" applyBorder="1" applyAlignment="1">
      <alignment horizontal="right"/>
      <protection/>
    </xf>
    <xf numFmtId="0" fontId="7" fillId="0" borderId="28" xfId="57" applyBorder="1" applyAlignment="1">
      <alignment/>
      <protection/>
    </xf>
    <xf numFmtId="0" fontId="7" fillId="0" borderId="21" xfId="57" applyBorder="1">
      <alignment/>
      <protection/>
    </xf>
    <xf numFmtId="0" fontId="7" fillId="0" borderId="22" xfId="57" applyBorder="1" applyAlignment="1">
      <alignment/>
      <protection/>
    </xf>
    <xf numFmtId="165" fontId="2" fillId="0" borderId="46" xfId="57" applyNumberFormat="1" applyFont="1" applyBorder="1" applyAlignment="1">
      <alignment horizontal="right"/>
      <protection/>
    </xf>
    <xf numFmtId="165" fontId="2" fillId="0" borderId="28" xfId="57" applyNumberFormat="1" applyFont="1" applyBorder="1" applyAlignment="1">
      <alignment horizontal="right"/>
      <protection/>
    </xf>
    <xf numFmtId="165" fontId="11" fillId="0" borderId="46" xfId="57" applyNumberFormat="1" applyFont="1" applyBorder="1" applyAlignment="1">
      <alignment horizontal="right"/>
      <protection/>
    </xf>
    <xf numFmtId="165" fontId="11" fillId="0" borderId="28" xfId="57" applyNumberFormat="1" applyFont="1" applyBorder="1" applyAlignment="1">
      <alignment horizontal="right"/>
      <protection/>
    </xf>
    <xf numFmtId="165" fontId="7" fillId="0" borderId="26" xfId="57" applyNumberFormat="1" applyBorder="1" applyAlignment="1">
      <alignment horizontal="right"/>
      <protection/>
    </xf>
    <xf numFmtId="165" fontId="7" fillId="0" borderId="47" xfId="57" applyNumberFormat="1" applyBorder="1" applyAlignment="1">
      <alignment horizontal="right"/>
      <protection/>
    </xf>
    <xf numFmtId="3" fontId="19" fillId="0" borderId="47" xfId="57" applyNumberFormat="1" applyFont="1" applyBorder="1" applyAlignment="1">
      <alignment horizontal="right"/>
      <protection/>
    </xf>
    <xf numFmtId="0" fontId="7" fillId="0" borderId="35" xfId="57" applyBorder="1" applyAlignment="1">
      <alignment/>
      <protection/>
    </xf>
    <xf numFmtId="0" fontId="7" fillId="0" borderId="35" xfId="57" applyBorder="1">
      <alignment/>
      <protection/>
    </xf>
    <xf numFmtId="165" fontId="2" fillId="0" borderId="24" xfId="57" applyNumberFormat="1" applyFont="1" applyBorder="1" applyAlignment="1">
      <alignment horizontal="right"/>
      <protection/>
    </xf>
    <xf numFmtId="165" fontId="2" fillId="0" borderId="43" xfId="57" applyNumberFormat="1" applyFont="1" applyBorder="1" applyAlignment="1">
      <alignment horizontal="right"/>
      <protection/>
    </xf>
    <xf numFmtId="165" fontId="2" fillId="0" borderId="45" xfId="57" applyNumberFormat="1" applyFont="1" applyBorder="1" applyAlignment="1">
      <alignment horizontal="right"/>
      <protection/>
    </xf>
    <xf numFmtId="3" fontId="7" fillId="0" borderId="22" xfId="57" applyNumberFormat="1" applyBorder="1">
      <alignment/>
      <protection/>
    </xf>
    <xf numFmtId="0" fontId="16" fillId="0" borderId="37" xfId="57" applyFont="1" applyBorder="1" applyAlignment="1">
      <alignment horizontal="center"/>
      <protection/>
    </xf>
    <xf numFmtId="0" fontId="16" fillId="0" borderId="38" xfId="57" applyFont="1" applyBorder="1" applyAlignment="1">
      <alignment horizontal="center"/>
      <protection/>
    </xf>
    <xf numFmtId="0" fontId="7" fillId="0" borderId="39" xfId="57" applyBorder="1" applyAlignment="1">
      <alignment/>
      <protection/>
    </xf>
    <xf numFmtId="0" fontId="2" fillId="0" borderId="39" xfId="57" applyFont="1" applyBorder="1" applyAlignment="1">
      <alignment/>
      <protection/>
    </xf>
    <xf numFmtId="0" fontId="7" fillId="0" borderId="36" xfId="57" applyBorder="1" applyAlignment="1">
      <alignment/>
      <protection/>
    </xf>
    <xf numFmtId="0" fontId="2" fillId="0" borderId="21" xfId="57" applyFont="1" applyBorder="1">
      <alignment/>
      <protection/>
    </xf>
    <xf numFmtId="0" fontId="2" fillId="0" borderId="28" xfId="57" applyFont="1" applyBorder="1">
      <alignment/>
      <protection/>
    </xf>
    <xf numFmtId="3" fontId="2" fillId="0" borderId="21" xfId="57" applyNumberFormat="1" applyFont="1" applyBorder="1">
      <alignment/>
      <protection/>
    </xf>
    <xf numFmtId="3" fontId="2" fillId="0" borderId="28" xfId="57" applyNumberFormat="1" applyFont="1" applyBorder="1">
      <alignment/>
      <protection/>
    </xf>
    <xf numFmtId="3" fontId="7" fillId="0" borderId="21" xfId="57" applyNumberFormat="1" applyBorder="1">
      <alignment/>
      <protection/>
    </xf>
    <xf numFmtId="3" fontId="7" fillId="0" borderId="26" xfId="57" applyNumberFormat="1" applyBorder="1">
      <alignment/>
      <protection/>
    </xf>
    <xf numFmtId="3" fontId="7" fillId="0" borderId="47" xfId="57" applyNumberFormat="1" applyBorder="1">
      <alignment/>
      <protection/>
    </xf>
    <xf numFmtId="0" fontId="7" fillId="0" borderId="47" xfId="57" applyBorder="1">
      <alignment/>
      <protection/>
    </xf>
    <xf numFmtId="0" fontId="7" fillId="0" borderId="26" xfId="57" applyBorder="1">
      <alignment/>
      <protection/>
    </xf>
    <xf numFmtId="3" fontId="2" fillId="0" borderId="24" xfId="57" applyNumberFormat="1" applyFont="1" applyBorder="1" applyAlignment="1">
      <alignment horizontal="right"/>
      <protection/>
    </xf>
    <xf numFmtId="3" fontId="2" fillId="0" borderId="43" xfId="57" applyNumberFormat="1" applyFont="1" applyBorder="1" applyAlignment="1">
      <alignment horizontal="right"/>
      <protection/>
    </xf>
    <xf numFmtId="49" fontId="7" fillId="0" borderId="34" xfId="57" applyNumberFormat="1" applyFont="1" applyBorder="1" applyAlignment="1">
      <alignment horizontal="center" wrapText="1"/>
      <protection/>
    </xf>
    <xf numFmtId="0" fontId="7" fillId="0" borderId="40" xfId="57" applyBorder="1">
      <alignment/>
      <protection/>
    </xf>
    <xf numFmtId="0" fontId="11" fillId="0" borderId="36" xfId="57" applyFont="1" applyBorder="1">
      <alignment/>
      <protection/>
    </xf>
    <xf numFmtId="3" fontId="2" fillId="0" borderId="21" xfId="57" applyNumberFormat="1" applyFont="1" applyBorder="1" applyAlignment="1">
      <alignment horizontal="right"/>
      <protection/>
    </xf>
    <xf numFmtId="3" fontId="2" fillId="0" borderId="28" xfId="57" applyNumberFormat="1" applyFont="1" applyBorder="1" applyAlignment="1">
      <alignment horizontal="right"/>
      <protection/>
    </xf>
    <xf numFmtId="3" fontId="0" fillId="0" borderId="21" xfId="57" applyNumberFormat="1" applyFont="1" applyBorder="1" applyAlignment="1">
      <alignment horizontal="right"/>
      <protection/>
    </xf>
    <xf numFmtId="3" fontId="11" fillId="0" borderId="21" xfId="57" applyNumberFormat="1" applyFont="1" applyBorder="1">
      <alignment/>
      <protection/>
    </xf>
    <xf numFmtId="3" fontId="11" fillId="0" borderId="28" xfId="57" applyNumberFormat="1" applyFont="1" applyBorder="1">
      <alignment/>
      <protection/>
    </xf>
    <xf numFmtId="3" fontId="11" fillId="0" borderId="24" xfId="57" applyNumberFormat="1" applyFont="1" applyBorder="1">
      <alignment/>
      <protection/>
    </xf>
    <xf numFmtId="3" fontId="11" fillId="0" borderId="43" xfId="57" applyNumberFormat="1" applyFont="1" applyBorder="1">
      <alignment/>
      <protection/>
    </xf>
    <xf numFmtId="3" fontId="7" fillId="0" borderId="21" xfId="57" applyNumberFormat="1" applyBorder="1">
      <alignment/>
      <protection/>
    </xf>
    <xf numFmtId="3" fontId="7" fillId="0" borderId="22" xfId="57" applyNumberFormat="1" applyBorder="1" applyAlignment="1">
      <alignment/>
      <protection/>
    </xf>
    <xf numFmtId="3" fontId="7" fillId="0" borderId="28" xfId="57" applyNumberFormat="1" applyBorder="1">
      <alignment/>
      <protection/>
    </xf>
    <xf numFmtId="3" fontId="7" fillId="0" borderId="21" xfId="57" applyNumberFormat="1" applyBorder="1" applyAlignment="1">
      <alignment/>
      <protection/>
    </xf>
    <xf numFmtId="3" fontId="7" fillId="0" borderId="26" xfId="57" applyNumberFormat="1" applyBorder="1" applyAlignment="1">
      <alignment/>
      <protection/>
    </xf>
    <xf numFmtId="3" fontId="7" fillId="0" borderId="47" xfId="57" applyNumberFormat="1" applyBorder="1" applyAlignment="1">
      <alignment/>
      <protection/>
    </xf>
    <xf numFmtId="3" fontId="7" fillId="0" borderId="35" xfId="57" applyNumberFormat="1" applyBorder="1">
      <alignment/>
      <protection/>
    </xf>
    <xf numFmtId="3" fontId="7" fillId="0" borderId="47" xfId="57" applyNumberFormat="1" applyBorder="1">
      <alignment/>
      <protection/>
    </xf>
    <xf numFmtId="3" fontId="7" fillId="0" borderId="26" xfId="57" applyNumberFormat="1" applyBorder="1">
      <alignment/>
      <protection/>
    </xf>
    <xf numFmtId="3" fontId="7" fillId="0" borderId="21" xfId="57" applyNumberFormat="1" applyBorder="1" applyAlignment="1">
      <alignment horizontal="right"/>
      <protection/>
    </xf>
    <xf numFmtId="3" fontId="7" fillId="0" borderId="22" xfId="57" applyNumberFormat="1" applyBorder="1" applyAlignment="1">
      <alignment horizontal="right"/>
      <protection/>
    </xf>
    <xf numFmtId="3" fontId="7" fillId="0" borderId="28" xfId="57" applyNumberFormat="1" applyBorder="1" applyAlignment="1">
      <alignment/>
      <protection/>
    </xf>
    <xf numFmtId="3" fontId="7" fillId="0" borderId="26" xfId="57" applyNumberFormat="1" applyBorder="1" applyAlignment="1">
      <alignment horizontal="right"/>
      <protection/>
    </xf>
    <xf numFmtId="3" fontId="7" fillId="0" borderId="47" xfId="57" applyNumberFormat="1" applyBorder="1" applyAlignment="1">
      <alignment horizontal="right"/>
      <protection/>
    </xf>
    <xf numFmtId="3" fontId="7" fillId="0" borderId="35" xfId="57" applyNumberFormat="1" applyBorder="1" applyAlignment="1">
      <alignment/>
      <protection/>
    </xf>
    <xf numFmtId="0" fontId="2" fillId="0" borderId="0" xfId="57" applyFont="1" applyAlignment="1">
      <alignment horizontal="center"/>
      <protection/>
    </xf>
    <xf numFmtId="0" fontId="11" fillId="0" borderId="27" xfId="57" applyFont="1" applyBorder="1" applyAlignment="1">
      <alignment horizontal="center"/>
      <protection/>
    </xf>
    <xf numFmtId="0" fontId="11" fillId="0" borderId="20" xfId="57" applyFont="1" applyBorder="1" applyAlignment="1">
      <alignment horizontal="center"/>
      <protection/>
    </xf>
    <xf numFmtId="0" fontId="11" fillId="0" borderId="48" xfId="57" applyFont="1" applyBorder="1" applyAlignment="1">
      <alignment horizontal="center"/>
      <protection/>
    </xf>
    <xf numFmtId="0" fontId="7" fillId="0" borderId="21" xfId="57" applyBorder="1" applyAlignment="1">
      <alignment horizontal="center" wrapText="1"/>
      <protection/>
    </xf>
    <xf numFmtId="0" fontId="7" fillId="0" borderId="28" xfId="57" applyBorder="1">
      <alignment/>
      <protection/>
    </xf>
    <xf numFmtId="0" fontId="11" fillId="0" borderId="49" xfId="57" applyFont="1" applyBorder="1" applyAlignment="1">
      <alignment horizontal="center"/>
      <protection/>
    </xf>
    <xf numFmtId="0" fontId="7" fillId="0" borderId="0" xfId="57" applyBorder="1" applyAlignment="1">
      <alignment horizontal="right"/>
      <protection/>
    </xf>
    <xf numFmtId="0" fontId="2" fillId="0" borderId="21" xfId="57" applyFont="1" applyBorder="1" applyAlignment="1">
      <alignment horizontal="right"/>
      <protection/>
    </xf>
    <xf numFmtId="0" fontId="7" fillId="0" borderId="49" xfId="57" applyFont="1" applyBorder="1">
      <alignment/>
      <protection/>
    </xf>
    <xf numFmtId="165" fontId="7" fillId="0" borderId="28" xfId="57" applyNumberFormat="1" applyBorder="1" applyAlignment="1">
      <alignment horizontal="right"/>
      <protection/>
    </xf>
    <xf numFmtId="3" fontId="7" fillId="0" borderId="0" xfId="57" applyNumberFormat="1">
      <alignment/>
      <protection/>
    </xf>
    <xf numFmtId="165" fontId="7" fillId="0" borderId="42" xfId="57" applyNumberFormat="1" applyBorder="1" applyAlignment="1">
      <alignment horizontal="right"/>
      <protection/>
    </xf>
    <xf numFmtId="0" fontId="2" fillId="0" borderId="50" xfId="57" applyFont="1" applyBorder="1">
      <alignment/>
      <protection/>
    </xf>
    <xf numFmtId="165" fontId="2" fillId="0" borderId="44" xfId="57" applyNumberFormat="1" applyFont="1" applyBorder="1" applyAlignment="1">
      <alignment horizontal="right"/>
      <protection/>
    </xf>
    <xf numFmtId="3" fontId="2" fillId="0" borderId="0" xfId="57" applyNumberFormat="1" applyFont="1">
      <alignment/>
      <protection/>
    </xf>
    <xf numFmtId="0" fontId="7" fillId="0" borderId="51" xfId="57" applyFont="1" applyBorder="1">
      <alignment/>
      <protection/>
    </xf>
    <xf numFmtId="165" fontId="7" fillId="0" borderId="35" xfId="57" applyNumberFormat="1" applyBorder="1" applyAlignment="1">
      <alignment horizontal="right"/>
      <protection/>
    </xf>
    <xf numFmtId="0" fontId="7" fillId="0" borderId="52" xfId="57" applyFont="1" applyBorder="1">
      <alignment/>
      <protection/>
    </xf>
    <xf numFmtId="0" fontId="2" fillId="0" borderId="53" xfId="57" applyNumberFormat="1" applyFont="1" applyBorder="1" applyAlignment="1">
      <alignment horizontal="right"/>
      <protection/>
    </xf>
    <xf numFmtId="0" fontId="11" fillId="0" borderId="22" xfId="57" applyFont="1" applyBorder="1" applyAlignment="1">
      <alignment horizontal="center"/>
      <protection/>
    </xf>
    <xf numFmtId="0" fontId="7" fillId="0" borderId="22" xfId="57" applyFont="1" applyBorder="1">
      <alignment/>
      <protection/>
    </xf>
    <xf numFmtId="0" fontId="7" fillId="0" borderId="47" xfId="57" applyFont="1" applyBorder="1">
      <alignment/>
      <protection/>
    </xf>
    <xf numFmtId="0" fontId="7" fillId="0" borderId="23" xfId="57" applyFont="1" applyBorder="1">
      <alignment/>
      <protection/>
    </xf>
    <xf numFmtId="165" fontId="2" fillId="0" borderId="54" xfId="57" applyNumberFormat="1" applyFont="1" applyBorder="1" applyAlignment="1">
      <alignment horizontal="right"/>
      <protection/>
    </xf>
    <xf numFmtId="0" fontId="11" fillId="0" borderId="28" xfId="57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7" fillId="0" borderId="22" xfId="57" applyFont="1" applyBorder="1" applyAlignment="1">
      <alignment wrapText="1"/>
      <protection/>
    </xf>
    <xf numFmtId="3" fontId="2" fillId="0" borderId="22" xfId="57" applyNumberFormat="1" applyFont="1" applyBorder="1" applyAlignment="1">
      <alignment horizontal="right"/>
      <protection/>
    </xf>
    <xf numFmtId="3" fontId="2" fillId="0" borderId="28" xfId="57" applyNumberFormat="1" applyFont="1" applyBorder="1" applyAlignment="1">
      <alignment horizontal="right"/>
      <protection/>
    </xf>
    <xf numFmtId="3" fontId="2" fillId="0" borderId="21" xfId="57" applyNumberFormat="1" applyFont="1" applyBorder="1" applyAlignment="1">
      <alignment horizontal="right"/>
      <protection/>
    </xf>
    <xf numFmtId="0" fontId="7" fillId="0" borderId="39" xfId="57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3" fontId="0" fillId="0" borderId="22" xfId="57" applyNumberFormat="1" applyFont="1" applyBorder="1" applyAlignment="1">
      <alignment horizontal="right"/>
      <protection/>
    </xf>
    <xf numFmtId="0" fontId="15" fillId="0" borderId="0" xfId="56" applyFont="1" applyAlignment="1">
      <alignment horizontal="center"/>
      <protection/>
    </xf>
    <xf numFmtId="0" fontId="1" fillId="0" borderId="29" xfId="56" applyFont="1" applyBorder="1" applyAlignment="1">
      <alignment/>
      <protection/>
    </xf>
    <xf numFmtId="0" fontId="1" fillId="0" borderId="0" xfId="56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center" vertical="center"/>
      <protection/>
    </xf>
    <xf numFmtId="3" fontId="3" fillId="0" borderId="11" xfId="56" applyNumberFormat="1" applyFont="1" applyBorder="1" applyAlignment="1">
      <alignment horizontal="center" vertical="center"/>
      <protection/>
    </xf>
    <xf numFmtId="3" fontId="3" fillId="0" borderId="55" xfId="56" applyNumberFormat="1" applyFont="1" applyBorder="1" applyAlignment="1">
      <alignment horizontal="center" vertical="center"/>
      <protection/>
    </xf>
    <xf numFmtId="3" fontId="2" fillId="0" borderId="56" xfId="56" applyNumberFormat="1" applyFont="1" applyBorder="1" applyAlignment="1">
      <alignment horizontal="center" vertical="center"/>
      <protection/>
    </xf>
    <xf numFmtId="3" fontId="2" fillId="0" borderId="57" xfId="56" applyNumberFormat="1" applyFont="1" applyBorder="1" applyAlignment="1">
      <alignment horizontal="center" vertical="center"/>
      <protection/>
    </xf>
    <xf numFmtId="3" fontId="2" fillId="0" borderId="37" xfId="56" applyNumberFormat="1" applyFont="1" applyBorder="1" applyAlignment="1">
      <alignment horizontal="center" vertical="center"/>
      <protection/>
    </xf>
    <xf numFmtId="3" fontId="2" fillId="0" borderId="58" xfId="56" applyNumberFormat="1" applyFont="1" applyBorder="1" applyAlignment="1">
      <alignment horizontal="center" vertical="center"/>
      <protection/>
    </xf>
    <xf numFmtId="3" fontId="2" fillId="0" borderId="59" xfId="56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23" fillId="0" borderId="59" xfId="56" applyNumberFormat="1" applyFont="1" applyBorder="1" applyAlignment="1">
      <alignment horizontal="center" vertical="center"/>
      <protection/>
    </xf>
    <xf numFmtId="3" fontId="23" fillId="0" borderId="46" xfId="56" applyNumberFormat="1" applyFont="1" applyBorder="1" applyAlignment="1">
      <alignment horizontal="center" vertical="center"/>
      <protection/>
    </xf>
    <xf numFmtId="0" fontId="23" fillId="0" borderId="39" xfId="56" applyFont="1" applyBorder="1" applyAlignment="1">
      <alignment horizontal="center" vertical="center"/>
      <protection/>
    </xf>
    <xf numFmtId="0" fontId="23" fillId="0" borderId="61" xfId="56" applyFont="1" applyBorder="1" applyAlignment="1">
      <alignment horizontal="center" vertical="center"/>
      <protection/>
    </xf>
    <xf numFmtId="0" fontId="2" fillId="0" borderId="37" xfId="56" applyFont="1" applyBorder="1" applyAlignment="1">
      <alignment horizontal="center" vertical="center"/>
      <protection/>
    </xf>
    <xf numFmtId="0" fontId="2" fillId="0" borderId="58" xfId="56" applyFont="1" applyBorder="1" applyAlignment="1">
      <alignment horizontal="center" vertical="center"/>
      <protection/>
    </xf>
    <xf numFmtId="3" fontId="2" fillId="0" borderId="59" xfId="56" applyNumberFormat="1" applyFont="1" applyBorder="1" applyAlignment="1">
      <alignment horizontal="center"/>
      <protection/>
    </xf>
    <xf numFmtId="3" fontId="2" fillId="0" borderId="60" xfId="56" applyNumberFormat="1" applyFont="1" applyBorder="1" applyAlignment="1">
      <alignment horizontal="center"/>
      <protection/>
    </xf>
    <xf numFmtId="0" fontId="0" fillId="0" borderId="61" xfId="0" applyBorder="1" applyAlignment="1">
      <alignment/>
    </xf>
    <xf numFmtId="0" fontId="2" fillId="0" borderId="56" xfId="56" applyFont="1" applyBorder="1" applyAlignment="1">
      <alignment horizontal="center" vertical="center"/>
      <protection/>
    </xf>
    <xf numFmtId="0" fontId="2" fillId="0" borderId="57" xfId="56" applyFont="1" applyBorder="1" applyAlignment="1">
      <alignment horizontal="center" vertical="center"/>
      <protection/>
    </xf>
    <xf numFmtId="0" fontId="23" fillId="0" borderId="59" xfId="56" applyFont="1" applyBorder="1" applyAlignment="1">
      <alignment horizontal="center" vertical="center"/>
      <protection/>
    </xf>
    <xf numFmtId="0" fontId="23" fillId="0" borderId="46" xfId="0" applyFont="1" applyBorder="1" applyAlignment="1">
      <alignment horizontal="center" vertical="center"/>
    </xf>
    <xf numFmtId="0" fontId="2" fillId="0" borderId="59" xfId="56" applyFont="1" applyBorder="1" applyAlignment="1">
      <alignment horizontal="center" vertical="center"/>
      <protection/>
    </xf>
    <xf numFmtId="0" fontId="23" fillId="0" borderId="61" xfId="0" applyFont="1" applyBorder="1" applyAlignment="1">
      <alignment horizontal="center" vertical="center"/>
    </xf>
    <xf numFmtId="0" fontId="2" fillId="0" borderId="62" xfId="56" applyFont="1" applyBorder="1" applyAlignment="1">
      <alignment horizontal="center" vertical="center"/>
      <protection/>
    </xf>
    <xf numFmtId="0" fontId="23" fillId="0" borderId="6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55" xfId="0" applyNumberFormat="1" applyFont="1" applyBorder="1" applyAlignment="1">
      <alignment horizontal="center"/>
    </xf>
    <xf numFmtId="0" fontId="15" fillId="0" borderId="0" xfId="57" applyFont="1" applyAlignment="1">
      <alignment horizontal="center" vertical="center"/>
      <protection/>
    </xf>
    <xf numFmtId="0" fontId="7" fillId="0" borderId="0" xfId="57" applyAlignment="1">
      <alignment/>
      <protection/>
    </xf>
    <xf numFmtId="3" fontId="3" fillId="0" borderId="36" xfId="5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19" fillId="0" borderId="21" xfId="57" applyFont="1" applyBorder="1" applyAlignment="1">
      <alignment horizontal="center" vertical="center"/>
      <protection/>
    </xf>
    <xf numFmtId="0" fontId="19" fillId="0" borderId="22" xfId="57" applyFont="1" applyBorder="1" applyAlignment="1">
      <alignment horizontal="center" vertical="center"/>
      <protection/>
    </xf>
    <xf numFmtId="0" fontId="19" fillId="0" borderId="28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48" xfId="57" applyFont="1" applyBorder="1" applyAlignment="1">
      <alignment horizontal="center" vertical="center"/>
      <protection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6" applyFont="1" applyAlignment="1">
      <alignment horizontal="center" vertical="center"/>
      <protection/>
    </xf>
    <xf numFmtId="0" fontId="7" fillId="0" borderId="0" xfId="56" applyAlignment="1">
      <alignment horizontal="center" vertical="center"/>
      <protection/>
    </xf>
    <xf numFmtId="0" fontId="3" fillId="0" borderId="13" xfId="58" applyFont="1" applyBorder="1" applyAlignment="1">
      <alignment horizontal="center"/>
      <protection/>
    </xf>
    <xf numFmtId="0" fontId="7" fillId="0" borderId="11" xfId="56" applyBorder="1" applyAlignment="1">
      <alignment horizontal="center"/>
      <protection/>
    </xf>
    <xf numFmtId="0" fontId="7" fillId="0" borderId="55" xfId="56" applyBorder="1" applyAlignment="1">
      <alignment horizontal="center"/>
      <protection/>
    </xf>
    <xf numFmtId="0" fontId="7" fillId="0" borderId="0" xfId="56" applyBorder="1" applyAlignment="1">
      <alignment wrapText="1"/>
      <protection/>
    </xf>
    <xf numFmtId="0" fontId="7" fillId="0" borderId="0" xfId="56" applyAlignment="1">
      <alignment wrapText="1"/>
      <protection/>
    </xf>
    <xf numFmtId="0" fontId="3" fillId="0" borderId="13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8" fillId="0" borderId="64" xfId="56" applyFont="1" applyBorder="1" applyAlignment="1">
      <alignment horizontal="center"/>
      <protection/>
    </xf>
    <xf numFmtId="0" fontId="8" fillId="0" borderId="65" xfId="56" applyFont="1" applyBorder="1" applyAlignment="1">
      <alignment horizontal="center"/>
      <protection/>
    </xf>
    <xf numFmtId="0" fontId="8" fillId="0" borderId="49" xfId="56" applyFont="1" applyBorder="1" applyAlignment="1">
      <alignment horizontal="center"/>
      <protection/>
    </xf>
    <xf numFmtId="0" fontId="8" fillId="0" borderId="39" xfId="56" applyFont="1" applyBorder="1" applyAlignment="1">
      <alignment horizontal="center"/>
      <protection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7" fillId="0" borderId="0" xfId="56" applyFont="1" applyBorder="1" applyAlignment="1">
      <alignment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3" fontId="7" fillId="0" borderId="0" xfId="56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57" applyFont="1" applyAlignment="1">
      <alignment horizontal="center"/>
      <protection/>
    </xf>
    <xf numFmtId="0" fontId="7" fillId="0" borderId="0" xfId="57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...2013 (....) Költségvetés Orci 2013" xfId="56"/>
    <cellStyle name="Normál_...-2013.(....) Orci 2013. költségvetés mellékletek" xfId="57"/>
    <cellStyle name="Normál_2010.évi besz Orci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workbookViewId="0" topLeftCell="C1">
      <selection activeCell="E84" sqref="E84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7.421875" style="36" customWidth="1"/>
    <col min="5" max="5" width="27.28125" style="36" customWidth="1"/>
    <col min="6" max="7" width="11.57421875" style="36" customWidth="1"/>
    <col min="8" max="16384" width="9.140625" style="36" customWidth="1"/>
  </cols>
  <sheetData>
    <row r="2" spans="3:7" ht="18">
      <c r="C2" s="534" t="s">
        <v>262</v>
      </c>
      <c r="D2" s="534"/>
      <c r="E2" s="534"/>
      <c r="F2" s="534"/>
      <c r="G2" s="534"/>
    </row>
    <row r="3" spans="2:7" ht="18">
      <c r="B3" s="109"/>
      <c r="C3" s="534" t="s">
        <v>428</v>
      </c>
      <c r="D3" s="534"/>
      <c r="E3" s="534"/>
      <c r="F3" s="534"/>
      <c r="G3" s="534"/>
    </row>
    <row r="4" spans="2:7" ht="18">
      <c r="B4" s="109"/>
      <c r="C4" s="191"/>
      <c r="D4" s="191"/>
      <c r="E4" s="191"/>
      <c r="F4" s="191"/>
      <c r="G4" s="191"/>
    </row>
    <row r="5" spans="2:7" ht="18">
      <c r="B5" s="109"/>
      <c r="C5" s="191"/>
      <c r="D5" s="191"/>
      <c r="E5" s="191"/>
      <c r="F5" s="191"/>
      <c r="G5" s="191"/>
    </row>
    <row r="6" spans="3:7" ht="15">
      <c r="C6" s="109"/>
      <c r="D6" s="110"/>
      <c r="E6" s="111"/>
      <c r="F6" s="111"/>
      <c r="G6" s="111"/>
    </row>
    <row r="7" spans="1:7" ht="16.5" thickBot="1">
      <c r="A7" s="112" t="s">
        <v>21</v>
      </c>
      <c r="C7" s="535" t="s">
        <v>280</v>
      </c>
      <c r="D7" s="535"/>
      <c r="E7" s="535"/>
      <c r="F7" s="34"/>
      <c r="G7" s="34"/>
    </row>
    <row r="8" spans="1:7" ht="18" customHeight="1">
      <c r="A8" s="242"/>
      <c r="B8" s="98" t="s">
        <v>119</v>
      </c>
      <c r="C8" s="243" t="s">
        <v>120</v>
      </c>
      <c r="D8" s="243" t="s">
        <v>121</v>
      </c>
      <c r="E8" s="243" t="s">
        <v>122</v>
      </c>
      <c r="F8" s="244" t="s">
        <v>123</v>
      </c>
      <c r="G8" s="244" t="s">
        <v>309</v>
      </c>
    </row>
    <row r="9" spans="1:7" ht="33.75" customHeight="1">
      <c r="A9" s="99"/>
      <c r="B9" s="245" t="s">
        <v>211</v>
      </c>
      <c r="C9" s="246"/>
      <c r="D9" s="246"/>
      <c r="E9" s="246"/>
      <c r="F9" s="247" t="s">
        <v>212</v>
      </c>
      <c r="G9" s="300" t="s">
        <v>429</v>
      </c>
    </row>
    <row r="10" spans="1:7" ht="12.75">
      <c r="A10" s="101" t="s">
        <v>21</v>
      </c>
      <c r="B10" s="113">
        <v>1</v>
      </c>
      <c r="C10" s="102" t="s">
        <v>0</v>
      </c>
      <c r="D10" s="100"/>
      <c r="E10" s="100"/>
      <c r="F10" s="249">
        <f>SUM(F11)</f>
        <v>37310</v>
      </c>
      <c r="G10" s="249">
        <f>SUM(G11)</f>
        <v>36883</v>
      </c>
    </row>
    <row r="11" spans="1:7" ht="25.5">
      <c r="A11" s="101" t="s">
        <v>22</v>
      </c>
      <c r="B11" s="113" t="s">
        <v>213</v>
      </c>
      <c r="C11" s="102"/>
      <c r="D11" s="115" t="s">
        <v>331</v>
      </c>
      <c r="E11" s="100"/>
      <c r="F11" s="250">
        <f>SUM(F12:F18)</f>
        <v>37310</v>
      </c>
      <c r="G11" s="250">
        <f>SUM(G12:G18)</f>
        <v>36883</v>
      </c>
    </row>
    <row r="12" spans="1:7" ht="18.75" customHeight="1">
      <c r="A12" s="101" t="s">
        <v>23</v>
      </c>
      <c r="B12" s="113" t="s">
        <v>359</v>
      </c>
      <c r="C12" s="102"/>
      <c r="D12" s="100"/>
      <c r="E12" s="196" t="s">
        <v>215</v>
      </c>
      <c r="F12" s="214">
        <v>17497</v>
      </c>
      <c r="G12" s="214">
        <v>17994</v>
      </c>
    </row>
    <row r="13" spans="1:7" ht="25.5">
      <c r="A13" s="101" t="s">
        <v>24</v>
      </c>
      <c r="B13" s="113" t="s">
        <v>360</v>
      </c>
      <c r="C13" s="102"/>
      <c r="D13" s="100"/>
      <c r="E13" s="196" t="s">
        <v>217</v>
      </c>
      <c r="F13" s="214">
        <v>12260</v>
      </c>
      <c r="G13" s="214">
        <v>12260</v>
      </c>
    </row>
    <row r="14" spans="1:7" ht="25.5">
      <c r="A14" s="101" t="s">
        <v>26</v>
      </c>
      <c r="B14" s="113" t="s">
        <v>361</v>
      </c>
      <c r="C14" s="102"/>
      <c r="D14" s="100"/>
      <c r="E14" s="196" t="s">
        <v>219</v>
      </c>
      <c r="F14" s="214">
        <v>991</v>
      </c>
      <c r="G14" s="214">
        <v>991</v>
      </c>
    </row>
    <row r="15" spans="1:7" ht="38.25">
      <c r="A15" s="101" t="s">
        <v>27</v>
      </c>
      <c r="B15" s="113" t="s">
        <v>362</v>
      </c>
      <c r="C15" s="102"/>
      <c r="D15" s="100"/>
      <c r="E15" s="196" t="s">
        <v>263</v>
      </c>
      <c r="F15" s="214">
        <v>23</v>
      </c>
      <c r="G15" s="214">
        <v>23</v>
      </c>
    </row>
    <row r="16" spans="1:7" ht="12.75">
      <c r="A16" s="101" t="s">
        <v>29</v>
      </c>
      <c r="B16" s="113" t="s">
        <v>363</v>
      </c>
      <c r="C16" s="102"/>
      <c r="D16" s="100"/>
      <c r="E16" s="196" t="s">
        <v>325</v>
      </c>
      <c r="F16" s="214"/>
      <c r="G16" s="214">
        <v>1023</v>
      </c>
    </row>
    <row r="17" spans="1:7" ht="25.5">
      <c r="A17" s="101" t="s">
        <v>30</v>
      </c>
      <c r="B17" s="113" t="s">
        <v>364</v>
      </c>
      <c r="C17" s="102"/>
      <c r="D17" s="100"/>
      <c r="E17" s="196" t="s">
        <v>326</v>
      </c>
      <c r="F17" s="214">
        <v>0</v>
      </c>
      <c r="G17" s="214">
        <v>532</v>
      </c>
    </row>
    <row r="18" spans="1:7" ht="12.75">
      <c r="A18" s="101" t="s">
        <v>53</v>
      </c>
      <c r="B18" s="113" t="s">
        <v>365</v>
      </c>
      <c r="C18" s="102"/>
      <c r="D18" s="100"/>
      <c r="E18" s="196" t="s">
        <v>275</v>
      </c>
      <c r="F18" s="214">
        <v>6539</v>
      </c>
      <c r="G18" s="214">
        <v>4060</v>
      </c>
    </row>
    <row r="19" spans="1:7" ht="25.5">
      <c r="A19" s="101" t="s">
        <v>32</v>
      </c>
      <c r="B19" s="114">
        <v>2</v>
      </c>
      <c r="C19" s="103" t="s">
        <v>327</v>
      </c>
      <c r="D19" s="115"/>
      <c r="E19" s="115"/>
      <c r="F19" s="249">
        <f>SUM(F20:F24)</f>
        <v>44974</v>
      </c>
      <c r="G19" s="249">
        <f>SUM(G20:G24)</f>
        <v>44974</v>
      </c>
    </row>
    <row r="20" spans="1:7" ht="12.75">
      <c r="A20" s="101" t="s">
        <v>33</v>
      </c>
      <c r="B20" s="114" t="s">
        <v>220</v>
      </c>
      <c r="C20" s="102"/>
      <c r="D20" s="194" t="s">
        <v>1</v>
      </c>
      <c r="E20" s="196"/>
      <c r="F20" s="214">
        <v>678</v>
      </c>
      <c r="G20" s="214">
        <v>678</v>
      </c>
    </row>
    <row r="21" spans="1:7" ht="12.75">
      <c r="A21" s="101" t="s">
        <v>34</v>
      </c>
      <c r="B21" s="114" t="s">
        <v>221</v>
      </c>
      <c r="C21" s="102"/>
      <c r="D21" s="194" t="s">
        <v>2</v>
      </c>
      <c r="E21" s="196"/>
      <c r="F21" s="214"/>
      <c r="G21" s="214"/>
    </row>
    <row r="22" spans="1:7" ht="12.75">
      <c r="A22" s="101" t="s">
        <v>35</v>
      </c>
      <c r="B22" s="114" t="s">
        <v>222</v>
      </c>
      <c r="C22" s="102"/>
      <c r="D22" s="194" t="s">
        <v>328</v>
      </c>
      <c r="E22" s="196"/>
      <c r="F22" s="214">
        <v>1920</v>
      </c>
      <c r="G22" s="214">
        <v>1920</v>
      </c>
    </row>
    <row r="23" spans="1:7" ht="12.75">
      <c r="A23" s="101" t="s">
        <v>36</v>
      </c>
      <c r="B23" s="114" t="s">
        <v>223</v>
      </c>
      <c r="C23" s="102"/>
      <c r="D23" s="194" t="s">
        <v>329</v>
      </c>
      <c r="E23" s="196"/>
      <c r="F23" s="214">
        <v>19635</v>
      </c>
      <c r="G23" s="214">
        <v>19635</v>
      </c>
    </row>
    <row r="24" spans="1:7" ht="25.5">
      <c r="A24" s="101" t="s">
        <v>37</v>
      </c>
      <c r="B24" s="114" t="s">
        <v>224</v>
      </c>
      <c r="C24" s="102"/>
      <c r="D24" s="196" t="s">
        <v>330</v>
      </c>
      <c r="E24" s="196"/>
      <c r="F24" s="214">
        <v>22741</v>
      </c>
      <c r="G24" s="214">
        <v>22741</v>
      </c>
    </row>
    <row r="25" spans="1:7" ht="12.75">
      <c r="A25" s="101" t="s">
        <v>38</v>
      </c>
      <c r="B25" s="113">
        <v>3</v>
      </c>
      <c r="C25" s="102" t="s">
        <v>340</v>
      </c>
      <c r="D25" s="100"/>
      <c r="E25" s="115"/>
      <c r="F25" s="249">
        <f>F26+F27+F30+F36+F37</f>
        <v>12722</v>
      </c>
      <c r="G25" s="249">
        <f>G26+G27+G30+G36+G37</f>
        <v>12849</v>
      </c>
    </row>
    <row r="26" spans="1:7" ht="12.75">
      <c r="A26" s="101" t="s">
        <v>39</v>
      </c>
      <c r="B26" s="113" t="s">
        <v>225</v>
      </c>
      <c r="C26" s="102"/>
      <c r="D26" s="196" t="s">
        <v>226</v>
      </c>
      <c r="E26" s="196"/>
      <c r="F26" s="214">
        <v>12</v>
      </c>
      <c r="G26" s="214">
        <v>12</v>
      </c>
    </row>
    <row r="27" spans="1:7" ht="25.5">
      <c r="A27" s="101" t="s">
        <v>40</v>
      </c>
      <c r="B27" s="113" t="s">
        <v>227</v>
      </c>
      <c r="C27" s="102"/>
      <c r="D27" s="197" t="s">
        <v>341</v>
      </c>
      <c r="E27" s="197"/>
      <c r="F27" s="251">
        <f>SUM(F28:F29)</f>
        <v>1989</v>
      </c>
      <c r="G27" s="251">
        <f>SUM(G28:G29)</f>
        <v>1998</v>
      </c>
    </row>
    <row r="28" spans="1:7" ht="12.75">
      <c r="A28" s="101" t="s">
        <v>41</v>
      </c>
      <c r="B28" s="113" t="s">
        <v>366</v>
      </c>
      <c r="C28" s="102"/>
      <c r="D28" s="100"/>
      <c r="E28" s="196" t="s">
        <v>4</v>
      </c>
      <c r="F28" s="214">
        <v>1989</v>
      </c>
      <c r="G28" s="214">
        <v>1989</v>
      </c>
    </row>
    <row r="29" spans="1:7" ht="25.5">
      <c r="A29" s="101" t="s">
        <v>42</v>
      </c>
      <c r="B29" s="113" t="s">
        <v>367</v>
      </c>
      <c r="C29" s="102"/>
      <c r="D29" s="100"/>
      <c r="E29" s="196" t="s">
        <v>228</v>
      </c>
      <c r="F29" s="214"/>
      <c r="G29" s="214">
        <v>9</v>
      </c>
    </row>
    <row r="30" spans="1:7" ht="25.5">
      <c r="A30" s="101" t="s">
        <v>54</v>
      </c>
      <c r="B30" s="113">
        <v>3.3</v>
      </c>
      <c r="C30" s="102"/>
      <c r="D30" s="197" t="s">
        <v>342</v>
      </c>
      <c r="E30" s="197"/>
      <c r="F30" s="251">
        <f>SUM(F31:F35)</f>
        <v>10521</v>
      </c>
      <c r="G30" s="251">
        <f>SUM(G31:G35)</f>
        <v>10621</v>
      </c>
    </row>
    <row r="31" spans="1:7" ht="12.75">
      <c r="A31" s="101" t="s">
        <v>43</v>
      </c>
      <c r="B31" s="113" t="s">
        <v>229</v>
      </c>
      <c r="C31" s="102"/>
      <c r="D31" s="100"/>
      <c r="E31" s="196" t="s">
        <v>343</v>
      </c>
      <c r="F31" s="214"/>
      <c r="G31" s="214">
        <v>1</v>
      </c>
    </row>
    <row r="32" spans="1:7" ht="25.5">
      <c r="A32" s="101" t="s">
        <v>55</v>
      </c>
      <c r="B32" s="113" t="s">
        <v>230</v>
      </c>
      <c r="C32" s="102"/>
      <c r="D32" s="100"/>
      <c r="E32" s="252" t="s">
        <v>117</v>
      </c>
      <c r="F32" s="214">
        <v>2000</v>
      </c>
      <c r="G32" s="214">
        <v>2000</v>
      </c>
    </row>
    <row r="33" spans="1:7" ht="12.75">
      <c r="A33" s="101" t="s">
        <v>44</v>
      </c>
      <c r="B33" s="113" t="s">
        <v>231</v>
      </c>
      <c r="C33" s="102"/>
      <c r="D33" s="100"/>
      <c r="E33" s="196" t="s">
        <v>5</v>
      </c>
      <c r="F33" s="214">
        <v>8000</v>
      </c>
      <c r="G33" s="214">
        <v>8000</v>
      </c>
    </row>
    <row r="34" spans="1:7" ht="12.75">
      <c r="A34" s="101" t="s">
        <v>56</v>
      </c>
      <c r="B34" s="113" t="s">
        <v>368</v>
      </c>
      <c r="C34" s="102"/>
      <c r="D34" s="100"/>
      <c r="E34" s="196" t="s">
        <v>232</v>
      </c>
      <c r="F34" s="213"/>
      <c r="G34" s="213"/>
    </row>
    <row r="35" spans="1:7" ht="12.75">
      <c r="A35" s="101" t="s">
        <v>82</v>
      </c>
      <c r="B35" s="113" t="s">
        <v>369</v>
      </c>
      <c r="C35" s="102"/>
      <c r="D35" s="100"/>
      <c r="E35" s="196" t="s">
        <v>6</v>
      </c>
      <c r="F35" s="213">
        <v>521</v>
      </c>
      <c r="G35" s="213">
        <v>620</v>
      </c>
    </row>
    <row r="36" spans="1:7" ht="12.75">
      <c r="A36" s="101" t="s">
        <v>83</v>
      </c>
      <c r="B36" s="113" t="s">
        <v>233</v>
      </c>
      <c r="C36" s="102"/>
      <c r="D36" s="100" t="s">
        <v>344</v>
      </c>
      <c r="E36" s="115"/>
      <c r="F36" s="253">
        <v>200</v>
      </c>
      <c r="G36" s="253">
        <v>200</v>
      </c>
    </row>
    <row r="37" spans="1:7" ht="12.75">
      <c r="A37" s="101" t="s">
        <v>84</v>
      </c>
      <c r="B37" s="113" t="s">
        <v>234</v>
      </c>
      <c r="C37" s="102"/>
      <c r="D37" s="100" t="s">
        <v>345</v>
      </c>
      <c r="E37" s="115"/>
      <c r="F37" s="254">
        <f>SUM(F38)</f>
        <v>0</v>
      </c>
      <c r="G37" s="254">
        <f>SUM(G38)</f>
        <v>18</v>
      </c>
    </row>
    <row r="38" spans="1:7" ht="12.75">
      <c r="A38" s="101" t="s">
        <v>85</v>
      </c>
      <c r="B38" s="113" t="s">
        <v>235</v>
      </c>
      <c r="C38" s="102"/>
      <c r="D38" s="100"/>
      <c r="E38" s="196" t="s">
        <v>346</v>
      </c>
      <c r="F38" s="213">
        <v>0</v>
      </c>
      <c r="G38" s="213">
        <v>18</v>
      </c>
    </row>
    <row r="39" spans="1:7" ht="25.5">
      <c r="A39" s="101" t="s">
        <v>86</v>
      </c>
      <c r="B39" s="113" t="s">
        <v>293</v>
      </c>
      <c r="C39" s="103" t="s">
        <v>321</v>
      </c>
      <c r="D39" s="100"/>
      <c r="E39" s="115"/>
      <c r="F39" s="255">
        <f>F40+F47</f>
        <v>1025</v>
      </c>
      <c r="G39" s="255">
        <f>G40+G47</f>
        <v>3098</v>
      </c>
    </row>
    <row r="40" spans="1:7" ht="12.75">
      <c r="A40" s="101" t="s">
        <v>91</v>
      </c>
      <c r="B40" s="113" t="s">
        <v>248</v>
      </c>
      <c r="C40" s="103"/>
      <c r="D40" s="100" t="s">
        <v>320</v>
      </c>
      <c r="E40" s="115"/>
      <c r="F40" s="254">
        <f>SUM(F41:F46)</f>
        <v>1025</v>
      </c>
      <c r="G40" s="254">
        <f>SUM(G41:G46)</f>
        <v>2521</v>
      </c>
    </row>
    <row r="41" spans="1:7" ht="12.75">
      <c r="A41" s="101" t="s">
        <v>236</v>
      </c>
      <c r="B41" s="113" t="s">
        <v>370</v>
      </c>
      <c r="C41" s="102"/>
      <c r="D41" s="100"/>
      <c r="E41" s="196" t="s">
        <v>118</v>
      </c>
      <c r="F41" s="213">
        <v>300</v>
      </c>
      <c r="G41" s="213">
        <v>800</v>
      </c>
    </row>
    <row r="42" spans="1:7" ht="25.5">
      <c r="A42" s="101" t="s">
        <v>124</v>
      </c>
      <c r="B42" s="113" t="s">
        <v>371</v>
      </c>
      <c r="C42" s="102"/>
      <c r="D42" s="100"/>
      <c r="E42" s="196" t="s">
        <v>7</v>
      </c>
      <c r="F42" s="213"/>
      <c r="G42" s="213"/>
    </row>
    <row r="43" spans="1:7" ht="12.75">
      <c r="A43" s="101" t="s">
        <v>237</v>
      </c>
      <c r="B43" s="113" t="s">
        <v>372</v>
      </c>
      <c r="C43" s="102"/>
      <c r="D43" s="100"/>
      <c r="E43" s="196" t="s">
        <v>8</v>
      </c>
      <c r="F43" s="213"/>
      <c r="G43" s="213"/>
    </row>
    <row r="44" spans="1:7" ht="12.75">
      <c r="A44" s="101" t="s">
        <v>238</v>
      </c>
      <c r="B44" s="113" t="s">
        <v>373</v>
      </c>
      <c r="C44" s="102"/>
      <c r="D44" s="100"/>
      <c r="E44" s="196" t="s">
        <v>9</v>
      </c>
      <c r="F44" s="213">
        <v>704</v>
      </c>
      <c r="G44" s="213">
        <v>1700</v>
      </c>
    </row>
    <row r="45" spans="1:7" ht="12.75">
      <c r="A45" s="101" t="s">
        <v>239</v>
      </c>
      <c r="B45" s="113" t="s">
        <v>374</v>
      </c>
      <c r="C45" s="102"/>
      <c r="D45" s="100"/>
      <c r="E45" s="196" t="s">
        <v>265</v>
      </c>
      <c r="F45" s="213">
        <v>21</v>
      </c>
      <c r="G45" s="213">
        <v>21</v>
      </c>
    </row>
    <row r="46" spans="1:7" ht="12.75">
      <c r="A46" s="101" t="s">
        <v>241</v>
      </c>
      <c r="B46" s="113" t="s">
        <v>375</v>
      </c>
      <c r="C46" s="102"/>
      <c r="D46" s="100"/>
      <c r="E46" s="196" t="s">
        <v>240</v>
      </c>
      <c r="F46" s="213"/>
      <c r="G46" s="213"/>
    </row>
    <row r="47" spans="1:7" ht="27" customHeight="1">
      <c r="A47" s="101" t="s">
        <v>242</v>
      </c>
      <c r="B47" s="113" t="s">
        <v>250</v>
      </c>
      <c r="C47" s="103"/>
      <c r="D47" s="115" t="s">
        <v>322</v>
      </c>
      <c r="E47" s="100"/>
      <c r="F47" s="253">
        <f>SUM(F48:F49)</f>
        <v>0</v>
      </c>
      <c r="G47" s="253">
        <f>SUM(G48:G49)</f>
        <v>577</v>
      </c>
    </row>
    <row r="48" spans="1:7" ht="12.75">
      <c r="A48" s="101" t="s">
        <v>244</v>
      </c>
      <c r="B48" s="113" t="s">
        <v>376</v>
      </c>
      <c r="C48" s="102"/>
      <c r="D48" s="100"/>
      <c r="E48" s="194" t="s">
        <v>323</v>
      </c>
      <c r="F48" s="213"/>
      <c r="G48" s="213">
        <v>19</v>
      </c>
    </row>
    <row r="49" spans="1:7" ht="27.75" customHeight="1">
      <c r="A49" s="101" t="s">
        <v>246</v>
      </c>
      <c r="B49" s="113" t="s">
        <v>377</v>
      </c>
      <c r="C49" s="102"/>
      <c r="D49" s="100"/>
      <c r="E49" s="196" t="s">
        <v>324</v>
      </c>
      <c r="F49" s="213"/>
      <c r="G49" s="213">
        <v>558</v>
      </c>
    </row>
    <row r="50" spans="1:7" ht="38.25">
      <c r="A50" s="101" t="s">
        <v>247</v>
      </c>
      <c r="B50" s="113" t="s">
        <v>26</v>
      </c>
      <c r="C50" s="103" t="s">
        <v>332</v>
      </c>
      <c r="D50" s="115"/>
      <c r="E50" s="115"/>
      <c r="F50" s="255"/>
      <c r="G50" s="255">
        <f>SUM(G51:G53)</f>
        <v>113</v>
      </c>
    </row>
    <row r="51" spans="1:7" ht="12.75">
      <c r="A51" s="101" t="s">
        <v>249</v>
      </c>
      <c r="B51" s="113" t="s">
        <v>257</v>
      </c>
      <c r="C51" s="102"/>
      <c r="D51" s="194" t="s">
        <v>334</v>
      </c>
      <c r="E51" s="194"/>
      <c r="F51" s="213"/>
      <c r="G51" s="213"/>
    </row>
    <row r="52" spans="1:7" ht="12.75">
      <c r="A52" s="101" t="s">
        <v>251</v>
      </c>
      <c r="B52" s="113" t="s">
        <v>259</v>
      </c>
      <c r="C52" s="102"/>
      <c r="D52" s="194" t="s">
        <v>11</v>
      </c>
      <c r="E52" s="194"/>
      <c r="F52" s="213"/>
      <c r="G52" s="213">
        <v>113</v>
      </c>
    </row>
    <row r="53" spans="1:7" ht="26.25" thickBot="1">
      <c r="A53" s="124" t="s">
        <v>253</v>
      </c>
      <c r="B53" s="125" t="s">
        <v>260</v>
      </c>
      <c r="C53" s="105"/>
      <c r="D53" s="256" t="s">
        <v>333</v>
      </c>
      <c r="E53" s="257"/>
      <c r="F53" s="218"/>
      <c r="G53" s="218"/>
    </row>
    <row r="54" spans="1:7" ht="25.5" customHeight="1" thickBot="1">
      <c r="A54" s="108" t="s">
        <v>254</v>
      </c>
      <c r="B54" s="116" t="s">
        <v>378</v>
      </c>
      <c r="C54" s="117" t="s">
        <v>255</v>
      </c>
      <c r="D54" s="118"/>
      <c r="E54" s="199"/>
      <c r="F54" s="258">
        <f>F10+F19+F25+F39+F50</f>
        <v>96031</v>
      </c>
      <c r="G54" s="258">
        <f>G10+G19+G25+G39+G50</f>
        <v>97917</v>
      </c>
    </row>
    <row r="55" spans="1:7" ht="25.5" customHeight="1">
      <c r="A55" s="119"/>
      <c r="B55" s="120"/>
      <c r="C55" s="121"/>
      <c r="D55" s="97"/>
      <c r="E55" s="52"/>
      <c r="F55" s="122"/>
      <c r="G55" s="122"/>
    </row>
    <row r="56" spans="1:7" ht="25.5" customHeight="1">
      <c r="A56" s="119"/>
      <c r="B56" s="120"/>
      <c r="C56" s="121"/>
      <c r="D56" s="97"/>
      <c r="E56" s="52"/>
      <c r="F56" s="122"/>
      <c r="G56" s="122"/>
    </row>
    <row r="57" spans="1:7" ht="25.5" customHeight="1">
      <c r="A57" s="119"/>
      <c r="B57" s="120"/>
      <c r="C57" s="121"/>
      <c r="D57" s="97"/>
      <c r="E57" s="52"/>
      <c r="F57" s="122"/>
      <c r="G57" s="122"/>
    </row>
    <row r="58" spans="2:7" ht="12.75">
      <c r="B58" s="123"/>
      <c r="C58" s="90"/>
      <c r="F58" s="30"/>
      <c r="G58" s="30"/>
    </row>
    <row r="59" spans="1:7" ht="16.5" thickBot="1">
      <c r="A59" s="112" t="s">
        <v>22</v>
      </c>
      <c r="B59" s="123"/>
      <c r="C59" s="536" t="s">
        <v>352</v>
      </c>
      <c r="D59" s="536"/>
      <c r="E59" s="536"/>
      <c r="F59" s="42"/>
      <c r="G59" s="42"/>
    </row>
    <row r="60" spans="1:7" ht="16.5" customHeight="1">
      <c r="A60" s="242"/>
      <c r="B60" s="259" t="s">
        <v>119</v>
      </c>
      <c r="C60" s="260" t="s">
        <v>120</v>
      </c>
      <c r="D60" s="260" t="s">
        <v>121</v>
      </c>
      <c r="E60" s="260" t="s">
        <v>122</v>
      </c>
      <c r="F60" s="261" t="s">
        <v>123</v>
      </c>
      <c r="G60" s="244" t="s">
        <v>309</v>
      </c>
    </row>
    <row r="61" spans="1:7" ht="28.5" customHeight="1">
      <c r="A61" s="99"/>
      <c r="B61" s="262" t="s">
        <v>211</v>
      </c>
      <c r="C61" s="263"/>
      <c r="D61" s="264"/>
      <c r="E61" s="264"/>
      <c r="F61" s="253" t="s">
        <v>212</v>
      </c>
      <c r="G61" s="300" t="s">
        <v>429</v>
      </c>
    </row>
    <row r="62" spans="1:7" ht="38.25">
      <c r="A62" s="101" t="s">
        <v>21</v>
      </c>
      <c r="B62" s="113" t="s">
        <v>286</v>
      </c>
      <c r="C62" s="103" t="s">
        <v>335</v>
      </c>
      <c r="D62" s="115"/>
      <c r="E62" s="100"/>
      <c r="F62" s="255">
        <f>SUM(F63:F67)</f>
        <v>0</v>
      </c>
      <c r="G62" s="255">
        <f>SUM(G63:G67)</f>
        <v>392</v>
      </c>
    </row>
    <row r="63" spans="1:7" ht="25.5">
      <c r="A63" s="101" t="s">
        <v>22</v>
      </c>
      <c r="B63" s="113" t="s">
        <v>213</v>
      </c>
      <c r="C63" s="102"/>
      <c r="D63" s="196" t="s">
        <v>336</v>
      </c>
      <c r="E63" s="196"/>
      <c r="F63" s="265"/>
      <c r="G63" s="214">
        <v>392</v>
      </c>
    </row>
    <row r="64" spans="1:7" ht="12.75">
      <c r="A64" s="101" t="s">
        <v>23</v>
      </c>
      <c r="B64" s="113" t="s">
        <v>214</v>
      </c>
      <c r="C64" s="102"/>
      <c r="D64" s="194" t="s">
        <v>2</v>
      </c>
      <c r="E64" s="194"/>
      <c r="F64" s="265"/>
      <c r="G64" s="214"/>
    </row>
    <row r="65" spans="1:7" ht="12.75">
      <c r="A65" s="101" t="s">
        <v>24</v>
      </c>
      <c r="B65" s="113" t="s">
        <v>216</v>
      </c>
      <c r="C65" s="102"/>
      <c r="D65" s="194" t="s">
        <v>328</v>
      </c>
      <c r="E65" s="194"/>
      <c r="F65" s="213"/>
      <c r="G65" s="214"/>
    </row>
    <row r="66" spans="1:7" ht="25.5">
      <c r="A66" s="101" t="s">
        <v>26</v>
      </c>
      <c r="B66" s="113" t="s">
        <v>218</v>
      </c>
      <c r="C66" s="102"/>
      <c r="D66" s="196" t="s">
        <v>329</v>
      </c>
      <c r="E66" s="196"/>
      <c r="F66" s="213"/>
      <c r="G66" s="266"/>
    </row>
    <row r="67" spans="1:7" ht="25.5">
      <c r="A67" s="101" t="s">
        <v>27</v>
      </c>
      <c r="B67" s="113" t="s">
        <v>264</v>
      </c>
      <c r="C67" s="102"/>
      <c r="D67" s="196" t="s">
        <v>330</v>
      </c>
      <c r="E67" s="196"/>
      <c r="F67" s="265"/>
      <c r="G67" s="214"/>
    </row>
    <row r="68" spans="1:7" ht="25.5">
      <c r="A68" s="101" t="s">
        <v>29</v>
      </c>
      <c r="B68" s="113" t="s">
        <v>295</v>
      </c>
      <c r="C68" s="103" t="s">
        <v>337</v>
      </c>
      <c r="D68" s="115"/>
      <c r="E68" s="100"/>
      <c r="F68" s="255">
        <f>SUM(F69:F69)</f>
        <v>0</v>
      </c>
      <c r="G68" s="255">
        <f>SUM(G69:G69)</f>
        <v>998</v>
      </c>
    </row>
    <row r="69" spans="1:7" ht="18.75" customHeight="1">
      <c r="A69" s="101" t="s">
        <v>30</v>
      </c>
      <c r="B69" s="113" t="s">
        <v>220</v>
      </c>
      <c r="C69" s="102"/>
      <c r="D69" s="196" t="s">
        <v>11</v>
      </c>
      <c r="E69" s="196"/>
      <c r="F69" s="213"/>
      <c r="G69" s="214">
        <v>998</v>
      </c>
    </row>
    <row r="70" spans="1:7" ht="40.5" customHeight="1">
      <c r="A70" s="101" t="s">
        <v>53</v>
      </c>
      <c r="B70" s="113" t="s">
        <v>288</v>
      </c>
      <c r="C70" s="103" t="s">
        <v>338</v>
      </c>
      <c r="D70" s="115"/>
      <c r="E70" s="115"/>
      <c r="F70" s="255">
        <f>SUM(F71)</f>
        <v>0</v>
      </c>
      <c r="G70" s="255">
        <f>SUM(G71)</f>
        <v>6</v>
      </c>
    </row>
    <row r="71" spans="1:7" ht="18" customHeight="1">
      <c r="A71" s="101" t="s">
        <v>32</v>
      </c>
      <c r="B71" s="113" t="s">
        <v>225</v>
      </c>
      <c r="C71" s="103"/>
      <c r="D71" s="196" t="s">
        <v>11</v>
      </c>
      <c r="E71" s="196"/>
      <c r="F71" s="213"/>
      <c r="G71" s="214">
        <v>6</v>
      </c>
    </row>
    <row r="72" spans="1:7" ht="25.5">
      <c r="A72" s="101" t="s">
        <v>33</v>
      </c>
      <c r="B72" s="113" t="s">
        <v>293</v>
      </c>
      <c r="C72" s="103" t="s">
        <v>350</v>
      </c>
      <c r="D72" s="115"/>
      <c r="E72" s="100"/>
      <c r="F72" s="255">
        <f>F73+F74+F76</f>
        <v>4850</v>
      </c>
      <c r="G72" s="255">
        <f>G73+G74+G76</f>
        <v>4960</v>
      </c>
    </row>
    <row r="73" spans="1:7" ht="25.5">
      <c r="A73" s="101" t="s">
        <v>34</v>
      </c>
      <c r="B73" s="113" t="s">
        <v>248</v>
      </c>
      <c r="C73" s="102"/>
      <c r="D73" s="196" t="s">
        <v>258</v>
      </c>
      <c r="E73" s="196"/>
      <c r="F73" s="213">
        <v>1850</v>
      </c>
      <c r="G73" s="267">
        <v>1850</v>
      </c>
    </row>
    <row r="74" spans="1:7" ht="12.75">
      <c r="A74" s="101" t="s">
        <v>35</v>
      </c>
      <c r="B74" s="113" t="s">
        <v>250</v>
      </c>
      <c r="C74" s="102"/>
      <c r="D74" s="100" t="s">
        <v>347</v>
      </c>
      <c r="E74" s="100"/>
      <c r="F74" s="253">
        <f>SUM(F75)</f>
        <v>3000</v>
      </c>
      <c r="G74" s="253">
        <f>SUM(G75)</f>
        <v>3000</v>
      </c>
    </row>
    <row r="75" spans="1:7" ht="12.75">
      <c r="A75" s="101" t="s">
        <v>36</v>
      </c>
      <c r="B75" s="113" t="s">
        <v>376</v>
      </c>
      <c r="C75" s="102"/>
      <c r="D75" s="100"/>
      <c r="E75" s="194" t="s">
        <v>31</v>
      </c>
      <c r="F75" s="213">
        <v>3000</v>
      </c>
      <c r="G75" s="214">
        <v>3000</v>
      </c>
    </row>
    <row r="76" spans="1:7" ht="12.75">
      <c r="A76" s="101" t="s">
        <v>37</v>
      </c>
      <c r="B76" s="113" t="s">
        <v>252</v>
      </c>
      <c r="C76" s="102"/>
      <c r="D76" s="195" t="s">
        <v>348</v>
      </c>
      <c r="E76" s="195"/>
      <c r="F76" s="254">
        <f>SUM(F77)</f>
        <v>0</v>
      </c>
      <c r="G76" s="254">
        <f>SUM(G77)</f>
        <v>110</v>
      </c>
    </row>
    <row r="77" spans="1:7" ht="13.5" thickBot="1">
      <c r="A77" s="124" t="s">
        <v>38</v>
      </c>
      <c r="B77" s="125" t="s">
        <v>379</v>
      </c>
      <c r="C77" s="105"/>
      <c r="D77" s="106"/>
      <c r="E77" s="257" t="s">
        <v>349</v>
      </c>
      <c r="F77" s="218">
        <v>0</v>
      </c>
      <c r="G77" s="219">
        <v>110</v>
      </c>
    </row>
    <row r="78" spans="1:7" ht="26.25" thickBot="1">
      <c r="A78" s="108" t="s">
        <v>39</v>
      </c>
      <c r="B78" s="116" t="s">
        <v>300</v>
      </c>
      <c r="C78" s="117" t="s">
        <v>351</v>
      </c>
      <c r="D78" s="199"/>
      <c r="E78" s="268"/>
      <c r="F78" s="269">
        <f>F72+F70+F68+F62</f>
        <v>4850</v>
      </c>
      <c r="G78" s="269">
        <f>G72+G70+G68+G62</f>
        <v>6356</v>
      </c>
    </row>
    <row r="79" spans="1:7" ht="12.75">
      <c r="A79" s="119"/>
      <c r="B79" s="120"/>
      <c r="C79" s="121"/>
      <c r="D79" s="52"/>
      <c r="E79" s="200"/>
      <c r="F79" s="54"/>
      <c r="G79" s="54"/>
    </row>
    <row r="80" spans="1:7" ht="16.5" thickBot="1">
      <c r="A80" s="205" t="s">
        <v>23</v>
      </c>
      <c r="B80" s="201"/>
      <c r="C80" s="206" t="s">
        <v>353</v>
      </c>
      <c r="D80" s="202"/>
      <c r="E80" s="203"/>
      <c r="F80" s="204"/>
      <c r="G80" s="204"/>
    </row>
    <row r="81" spans="1:7" ht="15.75">
      <c r="A81" s="242"/>
      <c r="B81" s="259" t="s">
        <v>119</v>
      </c>
      <c r="C81" s="260" t="s">
        <v>120</v>
      </c>
      <c r="D81" s="260" t="s">
        <v>121</v>
      </c>
      <c r="E81" s="260" t="s">
        <v>122</v>
      </c>
      <c r="F81" s="261" t="s">
        <v>123</v>
      </c>
      <c r="G81" s="244" t="s">
        <v>309</v>
      </c>
    </row>
    <row r="82" spans="1:7" ht="24.75">
      <c r="A82" s="99"/>
      <c r="B82" s="262" t="s">
        <v>211</v>
      </c>
      <c r="C82" s="263"/>
      <c r="D82" s="264"/>
      <c r="E82" s="264"/>
      <c r="F82" s="253" t="s">
        <v>212</v>
      </c>
      <c r="G82" s="300" t="s">
        <v>429</v>
      </c>
    </row>
    <row r="83" spans="1:7" ht="12.75">
      <c r="A83" s="101" t="s">
        <v>21</v>
      </c>
      <c r="B83" s="113" t="s">
        <v>286</v>
      </c>
      <c r="C83" s="102" t="s">
        <v>339</v>
      </c>
      <c r="D83" s="100"/>
      <c r="E83" s="100"/>
      <c r="F83" s="255">
        <f>SUM(F84:F84)</f>
        <v>0</v>
      </c>
      <c r="G83" s="255">
        <f>SUM(G84:G84)</f>
        <v>11716</v>
      </c>
    </row>
    <row r="84" spans="1:7" ht="25.5">
      <c r="A84" s="101" t="s">
        <v>22</v>
      </c>
      <c r="B84" s="113" t="s">
        <v>213</v>
      </c>
      <c r="C84" s="100"/>
      <c r="D84" s="104"/>
      <c r="E84" s="198" t="s">
        <v>455</v>
      </c>
      <c r="F84" s="213"/>
      <c r="G84" s="214">
        <v>11716</v>
      </c>
    </row>
    <row r="85" spans="1:7" ht="29.25" customHeight="1">
      <c r="A85" s="101" t="s">
        <v>23</v>
      </c>
      <c r="B85" s="113" t="s">
        <v>295</v>
      </c>
      <c r="C85" s="215" t="s">
        <v>356</v>
      </c>
      <c r="D85" s="104"/>
      <c r="E85" s="198"/>
      <c r="F85" s="213">
        <f>SUM(F86:F87)</f>
        <v>0</v>
      </c>
      <c r="G85" s="213">
        <f>SUM(G86:G87)</f>
        <v>0</v>
      </c>
    </row>
    <row r="86" spans="1:7" ht="25.5">
      <c r="A86" s="101" t="s">
        <v>24</v>
      </c>
      <c r="B86" s="113" t="s">
        <v>220</v>
      </c>
      <c r="C86" s="215"/>
      <c r="D86" s="104"/>
      <c r="E86" s="198" t="s">
        <v>357</v>
      </c>
      <c r="F86" s="213"/>
      <c r="G86" s="214"/>
    </row>
    <row r="87" spans="1:7" ht="39" thickBot="1">
      <c r="A87" s="124" t="s">
        <v>26</v>
      </c>
      <c r="B87" s="125" t="s">
        <v>221</v>
      </c>
      <c r="C87" s="216"/>
      <c r="D87" s="107"/>
      <c r="E87" s="217" t="s">
        <v>358</v>
      </c>
      <c r="F87" s="218"/>
      <c r="G87" s="219"/>
    </row>
    <row r="88" spans="1:7" ht="33.75" customHeight="1" thickBot="1">
      <c r="A88" s="108" t="s">
        <v>27</v>
      </c>
      <c r="B88" s="116" t="s">
        <v>288</v>
      </c>
      <c r="C88" s="282" t="s">
        <v>355</v>
      </c>
      <c r="D88" s="270"/>
      <c r="E88" s="271"/>
      <c r="F88" s="269">
        <f>SUM(F83)</f>
        <v>0</v>
      </c>
      <c r="G88" s="269">
        <f>SUM(G83)</f>
        <v>11716</v>
      </c>
    </row>
    <row r="89" spans="1:7" ht="13.5" thickBot="1">
      <c r="A89" s="119"/>
      <c r="B89" s="120"/>
      <c r="C89" s="53"/>
      <c r="D89" s="209"/>
      <c r="E89" s="210"/>
      <c r="F89" s="211"/>
      <c r="G89" s="212"/>
    </row>
    <row r="90" spans="1:7" ht="16.5" thickBot="1">
      <c r="A90" s="272" t="s">
        <v>24</v>
      </c>
      <c r="B90" s="273"/>
      <c r="C90" s="274" t="s">
        <v>354</v>
      </c>
      <c r="D90" s="274"/>
      <c r="E90" s="275"/>
      <c r="F90" s="276"/>
      <c r="G90" s="277"/>
    </row>
    <row r="91" spans="1:7" ht="16.5" thickBot="1">
      <c r="A91" s="127"/>
      <c r="B91" s="207"/>
      <c r="C91" s="208"/>
      <c r="D91" s="208"/>
      <c r="E91" s="90"/>
      <c r="F91" s="126"/>
      <c r="G91" s="193"/>
    </row>
    <row r="92" spans="1:7" ht="16.5" thickBot="1">
      <c r="A92" s="272" t="s">
        <v>26</v>
      </c>
      <c r="B92" s="278"/>
      <c r="C92" s="279" t="s">
        <v>261</v>
      </c>
      <c r="D92" s="280"/>
      <c r="E92" s="91"/>
      <c r="F92" s="281">
        <f>F54+F78+F88+F90</f>
        <v>100881</v>
      </c>
      <c r="G92" s="281">
        <f>G54+G78+G88+G90</f>
        <v>115989</v>
      </c>
    </row>
    <row r="93" spans="6:7" ht="12.75">
      <c r="F93" s="30"/>
      <c r="G93" s="193"/>
    </row>
    <row r="94" spans="6:7" ht="12.75">
      <c r="F94" s="30"/>
      <c r="G94" s="193"/>
    </row>
    <row r="95" spans="6:7" ht="12.75">
      <c r="F95" s="30"/>
      <c r="G95" s="42"/>
    </row>
    <row r="96" spans="6:7" ht="12.75">
      <c r="F96" s="30"/>
      <c r="G96" s="42"/>
    </row>
    <row r="97" spans="6:7" ht="12.75">
      <c r="F97" s="30"/>
      <c r="G97" s="79"/>
    </row>
    <row r="98" ht="12.75">
      <c r="G98" s="79"/>
    </row>
    <row r="99" ht="12.75">
      <c r="G99" s="79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79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84"/>
    </row>
    <row r="115" ht="12.75">
      <c r="G115" s="87"/>
    </row>
    <row r="116" ht="12.75">
      <c r="G116" s="122"/>
    </row>
  </sheetData>
  <sheetProtection/>
  <mergeCells count="4">
    <mergeCell ref="C2:G2"/>
    <mergeCell ref="C3:G3"/>
    <mergeCell ref="C7:E7"/>
    <mergeCell ref="C59:E59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&amp;C1. melléklet Magyaratád Községi Önkormányzat 7/2013. (IX.12.)  önkormányzati rendeletéhez
" 3. melléklet Magyaratád Községi Önkormányzat 2/2013. (III.14.) önkormányzati rendeletéhez"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0"/>
  <sheetViews>
    <sheetView workbookViewId="0" topLeftCell="A1">
      <selection activeCell="J11" sqref="J11"/>
    </sheetView>
  </sheetViews>
  <sheetFormatPr defaultColWidth="9.140625" defaultRowHeight="12.75"/>
  <cols>
    <col min="1" max="4" width="9.140625" style="36" customWidth="1"/>
    <col min="5" max="5" width="20.7109375" style="36" customWidth="1"/>
    <col min="6" max="7" width="11.57421875" style="30" customWidth="1"/>
    <col min="8" max="8" width="0" style="36" hidden="1" customWidth="1"/>
    <col min="9" max="16384" width="9.140625" style="36" customWidth="1"/>
  </cols>
  <sheetData>
    <row r="1" spans="1:8" ht="15.75">
      <c r="A1" s="584" t="s">
        <v>197</v>
      </c>
      <c r="B1" s="585"/>
      <c r="C1" s="585"/>
      <c r="D1" s="585"/>
      <c r="E1" s="585"/>
      <c r="F1" s="585"/>
      <c r="G1" s="585"/>
      <c r="H1" s="585"/>
    </row>
    <row r="2" spans="1:8" ht="15.75">
      <c r="A2" s="584" t="s">
        <v>430</v>
      </c>
      <c r="B2" s="585"/>
      <c r="C2" s="585"/>
      <c r="D2" s="585"/>
      <c r="E2" s="585"/>
      <c r="F2" s="585"/>
      <c r="G2" s="585"/>
      <c r="H2" s="585"/>
    </row>
    <row r="3" spans="1:8" ht="15.75">
      <c r="A3" s="584" t="s">
        <v>101</v>
      </c>
      <c r="B3" s="585"/>
      <c r="C3" s="585"/>
      <c r="D3" s="585"/>
      <c r="E3" s="585"/>
      <c r="F3" s="585"/>
      <c r="G3" s="585"/>
      <c r="H3" s="585"/>
    </row>
    <row r="4" spans="1:8" ht="15.75">
      <c r="A4" s="584" t="s">
        <v>128</v>
      </c>
      <c r="B4" s="585"/>
      <c r="C4" s="585"/>
      <c r="D4" s="585"/>
      <c r="E4" s="585"/>
      <c r="F4" s="585"/>
      <c r="G4" s="585"/>
      <c r="H4" s="585"/>
    </row>
    <row r="5" ht="13.5" thickBot="1"/>
    <row r="6" spans="1:8" ht="16.5" thickBot="1">
      <c r="A6" s="591" t="s">
        <v>129</v>
      </c>
      <c r="B6" s="592"/>
      <c r="C6" s="592"/>
      <c r="D6" s="592"/>
      <c r="E6" s="592"/>
      <c r="F6" s="592"/>
      <c r="G6" s="592"/>
      <c r="H6" s="593"/>
    </row>
    <row r="7" spans="1:8" ht="15.75">
      <c r="A7" s="136"/>
      <c r="B7" s="136"/>
      <c r="C7" s="136"/>
      <c r="D7" s="136"/>
      <c r="E7" s="136"/>
      <c r="F7" s="136"/>
      <c r="G7" s="136"/>
      <c r="H7" s="136"/>
    </row>
    <row r="8" spans="1:8" ht="15.75">
      <c r="A8" s="136"/>
      <c r="B8" s="31" t="s">
        <v>63</v>
      </c>
      <c r="C8" s="32"/>
      <c r="D8" s="32"/>
      <c r="E8" s="32"/>
      <c r="F8" s="33" t="s">
        <v>25</v>
      </c>
      <c r="G8" s="33" t="s">
        <v>429</v>
      </c>
      <c r="H8" s="136"/>
    </row>
    <row r="9" spans="1:8" ht="15.75">
      <c r="A9" s="136"/>
      <c r="B9" s="136"/>
      <c r="C9" s="136"/>
      <c r="D9" s="136"/>
      <c r="E9" s="136"/>
      <c r="F9" s="136"/>
      <c r="G9" s="136"/>
      <c r="H9" s="136"/>
    </row>
    <row r="10" spans="1:8" ht="12.75">
      <c r="A10" s="594" t="s">
        <v>276</v>
      </c>
      <c r="B10" s="595"/>
      <c r="C10" s="595"/>
      <c r="D10" s="595"/>
      <c r="E10" s="595"/>
      <c r="F10" s="595"/>
      <c r="G10" s="595"/>
      <c r="H10" s="596"/>
    </row>
    <row r="11" spans="1:8" ht="15.75">
      <c r="A11" s="136"/>
      <c r="B11" s="136"/>
      <c r="C11" s="136"/>
      <c r="D11" s="136"/>
      <c r="E11" s="136"/>
      <c r="F11" s="136"/>
      <c r="G11" s="136"/>
      <c r="H11" s="136"/>
    </row>
    <row r="12" spans="2:7" ht="12.75">
      <c r="B12" s="72" t="s">
        <v>107</v>
      </c>
      <c r="C12" s="57"/>
      <c r="D12" s="57"/>
      <c r="E12" s="57"/>
      <c r="F12" s="73"/>
      <c r="G12" s="73"/>
    </row>
    <row r="13" spans="2:8" ht="12.75">
      <c r="B13" s="59" t="s">
        <v>156</v>
      </c>
      <c r="C13" s="60"/>
      <c r="D13" s="60"/>
      <c r="E13" s="57"/>
      <c r="F13" s="74">
        <v>7466</v>
      </c>
      <c r="G13" s="74">
        <v>7466</v>
      </c>
      <c r="H13" s="30">
        <f>G13-F13</f>
        <v>0</v>
      </c>
    </row>
    <row r="14" spans="2:8" ht="12.75">
      <c r="B14" s="69" t="s">
        <v>392</v>
      </c>
      <c r="C14" s="69"/>
      <c r="D14" s="69"/>
      <c r="E14" s="59"/>
      <c r="F14" s="70">
        <f>SUM(F13:F13)</f>
        <v>7466</v>
      </c>
      <c r="G14" s="70">
        <f>SUM(G13:G13)</f>
        <v>7466</v>
      </c>
      <c r="H14" s="30">
        <f aca="true" t="shared" si="0" ref="H14:H74">G14-F14</f>
        <v>0</v>
      </c>
    </row>
    <row r="15" spans="2:8" ht="12.75">
      <c r="B15" s="69"/>
      <c r="C15" s="62" t="s">
        <v>148</v>
      </c>
      <c r="D15" s="62"/>
      <c r="E15" s="62"/>
      <c r="F15" s="70">
        <f>SUM(F14)</f>
        <v>7466</v>
      </c>
      <c r="G15" s="70">
        <f>SUM(G14)</f>
        <v>7466</v>
      </c>
      <c r="H15" s="30">
        <f t="shared" si="0"/>
        <v>0</v>
      </c>
    </row>
    <row r="16" spans="2:8" ht="12.75">
      <c r="B16" s="69"/>
      <c r="C16" s="62"/>
      <c r="D16" s="62"/>
      <c r="E16" s="62"/>
      <c r="F16" s="70"/>
      <c r="G16" s="70"/>
      <c r="H16" s="30"/>
    </row>
    <row r="17" spans="2:8" ht="12.75">
      <c r="B17" s="69"/>
      <c r="C17" s="62"/>
      <c r="D17" s="62"/>
      <c r="E17" s="62"/>
      <c r="F17" s="70"/>
      <c r="G17" s="70"/>
      <c r="H17" s="30"/>
    </row>
    <row r="18" spans="2:8" ht="12.75">
      <c r="B18" s="75" t="s">
        <v>108</v>
      </c>
      <c r="C18" s="75"/>
      <c r="D18" s="75"/>
      <c r="E18" s="75"/>
      <c r="F18" s="76"/>
      <c r="G18" s="76"/>
      <c r="H18" s="30"/>
    </row>
    <row r="19" spans="1:8" ht="12.75">
      <c r="A19" s="37"/>
      <c r="B19" s="77" t="s">
        <v>97</v>
      </c>
      <c r="C19" s="77"/>
      <c r="D19" s="77"/>
      <c r="E19" s="77"/>
      <c r="F19" s="58">
        <v>1903</v>
      </c>
      <c r="G19" s="58">
        <v>1903</v>
      </c>
      <c r="H19" s="30">
        <f t="shared" si="0"/>
        <v>0</v>
      </c>
    </row>
    <row r="20" spans="2:8" ht="12.75">
      <c r="B20" s="69" t="s">
        <v>392</v>
      </c>
      <c r="C20" s="62"/>
      <c r="D20" s="62"/>
      <c r="E20" s="62"/>
      <c r="F20" s="63">
        <f>SUM(F19)</f>
        <v>1903</v>
      </c>
      <c r="G20" s="63">
        <f>SUM(G19)</f>
        <v>1903</v>
      </c>
      <c r="H20" s="30">
        <f t="shared" si="0"/>
        <v>0</v>
      </c>
    </row>
    <row r="21" spans="2:8" ht="12.75">
      <c r="B21" s="77"/>
      <c r="C21" s="62" t="s">
        <v>148</v>
      </c>
      <c r="D21" s="62"/>
      <c r="E21" s="62"/>
      <c r="F21" s="63">
        <f>SUM(F20)</f>
        <v>1903</v>
      </c>
      <c r="G21" s="63">
        <f>SUM(G20)</f>
        <v>1903</v>
      </c>
      <c r="H21" s="30">
        <f t="shared" si="0"/>
        <v>0</v>
      </c>
    </row>
    <row r="22" spans="2:8" ht="12.75">
      <c r="B22" s="77"/>
      <c r="C22" s="62"/>
      <c r="D22" s="62"/>
      <c r="E22" s="62"/>
      <c r="F22" s="63"/>
      <c r="G22" s="63"/>
      <c r="H22" s="30"/>
    </row>
    <row r="23" spans="2:8" ht="12.75">
      <c r="B23" s="77"/>
      <c r="C23" s="62"/>
      <c r="D23" s="62"/>
      <c r="E23" s="62"/>
      <c r="F23" s="63"/>
      <c r="G23" s="63"/>
      <c r="H23" s="30"/>
    </row>
    <row r="24" spans="2:8" ht="12.75">
      <c r="B24" s="75" t="s">
        <v>393</v>
      </c>
      <c r="C24" s="75"/>
      <c r="D24" s="75"/>
      <c r="E24" s="75"/>
      <c r="F24" s="63"/>
      <c r="G24" s="63"/>
      <c r="H24" s="30"/>
    </row>
    <row r="25" spans="2:8" ht="12.75">
      <c r="B25" s="77" t="s">
        <v>394</v>
      </c>
      <c r="C25" s="62"/>
      <c r="D25" s="62"/>
      <c r="E25" s="62"/>
      <c r="F25" s="74">
        <v>0</v>
      </c>
      <c r="G25" s="74">
        <v>77</v>
      </c>
      <c r="H25" s="30">
        <f t="shared" si="0"/>
        <v>77</v>
      </c>
    </row>
    <row r="26" spans="2:8" ht="12.75">
      <c r="B26" s="62" t="s">
        <v>392</v>
      </c>
      <c r="C26" s="62"/>
      <c r="D26" s="62"/>
      <c r="E26" s="62"/>
      <c r="F26" s="63">
        <f>SUM(F25)</f>
        <v>0</v>
      </c>
      <c r="G26" s="63">
        <f>SUM(G25)</f>
        <v>77</v>
      </c>
      <c r="H26" s="30">
        <f t="shared" si="0"/>
        <v>77</v>
      </c>
    </row>
    <row r="27" spans="2:8" ht="12.75">
      <c r="B27" s="77"/>
      <c r="C27" s="62" t="s">
        <v>148</v>
      </c>
      <c r="D27" s="62"/>
      <c r="E27" s="62"/>
      <c r="F27" s="63">
        <f>SUM(F26)</f>
        <v>0</v>
      </c>
      <c r="G27" s="63">
        <f>SUM(G26)</f>
        <v>77</v>
      </c>
      <c r="H27" s="30">
        <f t="shared" si="0"/>
        <v>77</v>
      </c>
    </row>
    <row r="28" spans="2:8" ht="12.75">
      <c r="B28" s="77"/>
      <c r="C28" s="62"/>
      <c r="D28" s="62"/>
      <c r="E28" s="62"/>
      <c r="F28" s="63"/>
      <c r="G28" s="63"/>
      <c r="H28" s="30"/>
    </row>
    <row r="29" spans="2:8" ht="12.75">
      <c r="B29" s="72" t="s">
        <v>109</v>
      </c>
      <c r="C29" s="49"/>
      <c r="D29" s="49"/>
      <c r="E29" s="49"/>
      <c r="F29" s="78"/>
      <c r="G29" s="78"/>
      <c r="H29" s="30"/>
    </row>
    <row r="30" spans="2:8" ht="12.75">
      <c r="B30" s="52" t="s">
        <v>157</v>
      </c>
      <c r="C30" s="52"/>
      <c r="D30" s="52"/>
      <c r="E30" s="52"/>
      <c r="F30" s="42">
        <v>220</v>
      </c>
      <c r="G30" s="42">
        <v>220</v>
      </c>
      <c r="H30" s="30">
        <f t="shared" si="0"/>
        <v>0</v>
      </c>
    </row>
    <row r="31" spans="2:8" ht="12.75">
      <c r="B31" s="69" t="s">
        <v>392</v>
      </c>
      <c r="C31" s="53"/>
      <c r="D31" s="53"/>
      <c r="E31" s="53"/>
      <c r="F31" s="54">
        <f>SUM(F30)</f>
        <v>220</v>
      </c>
      <c r="G31" s="54">
        <f>SUM(G30)</f>
        <v>220</v>
      </c>
      <c r="H31" s="30">
        <f t="shared" si="0"/>
        <v>0</v>
      </c>
    </row>
    <row r="32" spans="2:8" ht="12.75">
      <c r="B32" s="52"/>
      <c r="C32" s="53" t="s">
        <v>148</v>
      </c>
      <c r="D32" s="53"/>
      <c r="E32" s="53"/>
      <c r="F32" s="54">
        <f>SUM(F31)</f>
        <v>220</v>
      </c>
      <c r="G32" s="54">
        <f>SUM(G31)</f>
        <v>220</v>
      </c>
      <c r="H32" s="30">
        <f t="shared" si="0"/>
        <v>0</v>
      </c>
    </row>
    <row r="33" spans="2:8" ht="12.75">
      <c r="B33" s="52"/>
      <c r="C33" s="53"/>
      <c r="D33" s="53"/>
      <c r="E33" s="53"/>
      <c r="F33" s="54"/>
      <c r="G33" s="54"/>
      <c r="H33" s="30"/>
    </row>
    <row r="34" spans="2:8" ht="12.75">
      <c r="B34" s="52"/>
      <c r="C34" s="53"/>
      <c r="D34" s="53"/>
      <c r="E34" s="53"/>
      <c r="F34" s="54"/>
      <c r="G34" s="54"/>
      <c r="H34" s="30"/>
    </row>
    <row r="35" spans="1:8" ht="12.75">
      <c r="A35" s="597" t="s">
        <v>277</v>
      </c>
      <c r="B35" s="598"/>
      <c r="C35" s="598"/>
      <c r="D35" s="598"/>
      <c r="E35" s="598"/>
      <c r="F35" s="598"/>
      <c r="G35" s="599"/>
      <c r="H35" s="30"/>
    </row>
    <row r="36" spans="1:8" ht="15.75">
      <c r="A36" s="136"/>
      <c r="B36" s="136"/>
      <c r="C36" s="136"/>
      <c r="D36" s="136"/>
      <c r="E36" s="136"/>
      <c r="F36" s="136"/>
      <c r="G36" s="136"/>
      <c r="H36" s="30"/>
    </row>
    <row r="37" spans="2:8" ht="12.75">
      <c r="B37" s="37" t="s">
        <v>131</v>
      </c>
      <c r="C37" s="39"/>
      <c r="D37" s="39"/>
      <c r="E37" s="39"/>
      <c r="F37" s="40"/>
      <c r="G37" s="40"/>
      <c r="H37" s="30"/>
    </row>
    <row r="38" spans="2:8" ht="12.75">
      <c r="B38" s="41" t="s">
        <v>132</v>
      </c>
      <c r="C38" s="41"/>
      <c r="D38" s="41"/>
      <c r="E38" s="41"/>
      <c r="F38" s="42">
        <v>190</v>
      </c>
      <c r="G38" s="42">
        <v>190</v>
      </c>
      <c r="H38" s="30">
        <f t="shared" si="0"/>
        <v>0</v>
      </c>
    </row>
    <row r="39" spans="2:8" ht="15">
      <c r="B39" s="43"/>
      <c r="C39" s="44" t="s">
        <v>130</v>
      </c>
      <c r="D39" s="44"/>
      <c r="E39" s="44"/>
      <c r="F39" s="45">
        <f>SUM(F38)</f>
        <v>190</v>
      </c>
      <c r="G39" s="45">
        <f>SUM(G38)</f>
        <v>190</v>
      </c>
      <c r="H39" s="30">
        <f t="shared" si="0"/>
        <v>0</v>
      </c>
    </row>
    <row r="40" spans="2:8" ht="15">
      <c r="B40" s="43"/>
      <c r="C40" s="44"/>
      <c r="D40" s="44"/>
      <c r="E40" s="44"/>
      <c r="F40" s="45"/>
      <c r="G40" s="45"/>
      <c r="H40" s="30"/>
    </row>
    <row r="41" spans="1:8" ht="12.75">
      <c r="A41" s="92"/>
      <c r="B41" s="37" t="s">
        <v>133</v>
      </c>
      <c r="F41" s="36"/>
      <c r="G41" s="36"/>
      <c r="H41" s="30"/>
    </row>
    <row r="42" spans="1:8" ht="12.75">
      <c r="A42" s="92"/>
      <c r="B42" s="41" t="s">
        <v>134</v>
      </c>
      <c r="C42" s="41"/>
      <c r="D42" s="41"/>
      <c r="E42" s="41"/>
      <c r="F42" s="42">
        <v>471</v>
      </c>
      <c r="G42" s="42">
        <v>471</v>
      </c>
      <c r="H42" s="30">
        <f t="shared" si="0"/>
        <v>0</v>
      </c>
    </row>
    <row r="43" spans="1:8" ht="15">
      <c r="A43" s="92"/>
      <c r="B43" s="43"/>
      <c r="C43" s="44" t="s">
        <v>130</v>
      </c>
      <c r="D43" s="44"/>
      <c r="E43" s="44"/>
      <c r="F43" s="45">
        <f>SUM(F42)</f>
        <v>471</v>
      </c>
      <c r="G43" s="45">
        <f>SUM(G42)</f>
        <v>471</v>
      </c>
      <c r="H43" s="30">
        <f t="shared" si="0"/>
        <v>0</v>
      </c>
    </row>
    <row r="44" spans="1:8" ht="15">
      <c r="A44" s="92"/>
      <c r="B44" s="43"/>
      <c r="C44" s="44"/>
      <c r="D44" s="44"/>
      <c r="E44" s="44"/>
      <c r="F44" s="45"/>
      <c r="G44" s="45"/>
      <c r="H44" s="30"/>
    </row>
    <row r="45" spans="1:8" ht="12.75">
      <c r="A45" s="92"/>
      <c r="B45" s="37" t="s">
        <v>270</v>
      </c>
      <c r="C45" s="44"/>
      <c r="D45" s="44"/>
      <c r="E45" s="44"/>
      <c r="F45" s="45"/>
      <c r="G45" s="45"/>
      <c r="H45" s="30"/>
    </row>
    <row r="46" spans="1:8" ht="12.75">
      <c r="A46" s="92"/>
      <c r="B46" s="41" t="s">
        <v>271</v>
      </c>
      <c r="C46" s="44"/>
      <c r="D46" s="44"/>
      <c r="E46" s="44"/>
      <c r="F46" s="48">
        <v>235</v>
      </c>
      <c r="G46" s="48">
        <v>235</v>
      </c>
      <c r="H46" s="30">
        <f t="shared" si="0"/>
        <v>0</v>
      </c>
    </row>
    <row r="47" spans="1:8" ht="12.75">
      <c r="A47" s="92"/>
      <c r="B47" s="53" t="s">
        <v>272</v>
      </c>
      <c r="C47" s="44"/>
      <c r="D47" s="44"/>
      <c r="E47" s="44"/>
      <c r="F47" s="45">
        <f>SUM(F46)</f>
        <v>235</v>
      </c>
      <c r="G47" s="45">
        <f>SUM(G46)</f>
        <v>235</v>
      </c>
      <c r="H47" s="30">
        <f t="shared" si="0"/>
        <v>0</v>
      </c>
    </row>
    <row r="48" spans="1:8" ht="15">
      <c r="A48" s="92"/>
      <c r="B48" s="43"/>
      <c r="C48" s="44" t="s">
        <v>148</v>
      </c>
      <c r="D48" s="44"/>
      <c r="E48" s="44"/>
      <c r="F48" s="45">
        <f>SUM(F47)</f>
        <v>235</v>
      </c>
      <c r="G48" s="45">
        <f>SUM(G47)</f>
        <v>235</v>
      </c>
      <c r="H48" s="30">
        <f t="shared" si="0"/>
        <v>0</v>
      </c>
    </row>
    <row r="49" spans="1:8" ht="15">
      <c r="A49" s="92"/>
      <c r="B49" s="43"/>
      <c r="C49" s="44"/>
      <c r="D49" s="44"/>
      <c r="E49" s="44"/>
      <c r="F49" s="45"/>
      <c r="G49" s="45"/>
      <c r="H49" s="30"/>
    </row>
    <row r="50" spans="1:8" ht="12.75">
      <c r="A50" s="92"/>
      <c r="B50" s="94" t="s">
        <v>209</v>
      </c>
      <c r="C50" s="95"/>
      <c r="D50" s="95"/>
      <c r="E50" s="95"/>
      <c r="F50" s="95"/>
      <c r="G50" s="95"/>
      <c r="H50" s="30"/>
    </row>
    <row r="51" spans="1:8" ht="12.75">
      <c r="A51" s="92"/>
      <c r="B51" s="18" t="s">
        <v>74</v>
      </c>
      <c r="C51" s="3"/>
      <c r="D51" s="3"/>
      <c r="E51" s="3"/>
      <c r="F51" s="93">
        <v>12</v>
      </c>
      <c r="G51" s="93">
        <v>12</v>
      </c>
      <c r="H51" s="30">
        <f t="shared" si="0"/>
        <v>0</v>
      </c>
    </row>
    <row r="52" spans="1:8" ht="28.5" customHeight="1">
      <c r="A52" s="92"/>
      <c r="B52" s="600" t="s">
        <v>396</v>
      </c>
      <c r="C52" s="583"/>
      <c r="D52" s="583"/>
      <c r="E52" s="583"/>
      <c r="F52" s="93">
        <v>0</v>
      </c>
      <c r="G52" s="93">
        <v>2</v>
      </c>
      <c r="H52" s="30">
        <f t="shared" si="0"/>
        <v>2</v>
      </c>
    </row>
    <row r="53" spans="2:8" ht="12.75">
      <c r="B53" s="18" t="s">
        <v>198</v>
      </c>
      <c r="C53" s="3"/>
      <c r="D53" s="3"/>
      <c r="E53" s="3"/>
      <c r="F53" s="93">
        <v>21</v>
      </c>
      <c r="G53" s="93">
        <v>19</v>
      </c>
      <c r="H53" s="30">
        <f t="shared" si="0"/>
        <v>-2</v>
      </c>
    </row>
    <row r="54" spans="2:8" ht="12.75">
      <c r="B54" s="18" t="s">
        <v>64</v>
      </c>
      <c r="C54" s="3"/>
      <c r="D54" s="3"/>
      <c r="E54" s="3"/>
      <c r="F54" s="93">
        <v>9</v>
      </c>
      <c r="G54" s="93">
        <v>9</v>
      </c>
      <c r="H54" s="30">
        <f t="shared" si="0"/>
        <v>0</v>
      </c>
    </row>
    <row r="55" spans="2:8" ht="12.75">
      <c r="B55" s="2" t="s">
        <v>65</v>
      </c>
      <c r="C55" s="3"/>
      <c r="D55" s="3"/>
      <c r="E55" s="3"/>
      <c r="F55" s="28">
        <f>SUM(F51:F54)</f>
        <v>42</v>
      </c>
      <c r="G55" s="28">
        <f>SUM(G51:G54)</f>
        <v>42</v>
      </c>
      <c r="H55" s="30">
        <f t="shared" si="0"/>
        <v>0</v>
      </c>
    </row>
    <row r="56" spans="2:8" ht="12.75">
      <c r="B56" s="2" t="s">
        <v>62</v>
      </c>
      <c r="C56" s="3"/>
      <c r="D56" s="3"/>
      <c r="E56" s="3"/>
      <c r="F56" s="28">
        <f>SUM(F55)</f>
        <v>42</v>
      </c>
      <c r="G56" s="28">
        <f>SUM(G55)</f>
        <v>42</v>
      </c>
      <c r="H56" s="30">
        <f t="shared" si="0"/>
        <v>0</v>
      </c>
    </row>
    <row r="57" spans="2:8" ht="12" customHeight="1">
      <c r="B57" s="46"/>
      <c r="C57" s="47"/>
      <c r="D57" s="47"/>
      <c r="E57" s="47"/>
      <c r="F57" s="48"/>
      <c r="G57" s="48"/>
      <c r="H57" s="30"/>
    </row>
    <row r="58" spans="2:8" ht="12.75">
      <c r="B58" s="49" t="s">
        <v>135</v>
      </c>
      <c r="C58" s="50"/>
      <c r="D58" s="50"/>
      <c r="E58" s="50"/>
      <c r="F58" s="51"/>
      <c r="G58" s="51"/>
      <c r="H58" s="30"/>
    </row>
    <row r="59" spans="2:8" ht="12.75">
      <c r="B59" s="52" t="s">
        <v>136</v>
      </c>
      <c r="C59" s="52"/>
      <c r="D59" s="52"/>
      <c r="E59" s="52"/>
      <c r="F59" s="42">
        <v>1767</v>
      </c>
      <c r="G59" s="42">
        <v>1767</v>
      </c>
      <c r="H59" s="30">
        <f t="shared" si="0"/>
        <v>0</v>
      </c>
    </row>
    <row r="60" spans="2:8" ht="12.75">
      <c r="B60" s="41" t="s">
        <v>137</v>
      </c>
      <c r="C60" s="52"/>
      <c r="D60" s="52"/>
      <c r="E60" s="52"/>
      <c r="F60" s="42">
        <v>353</v>
      </c>
      <c r="G60" s="42">
        <v>434</v>
      </c>
      <c r="H60" s="30">
        <f t="shared" si="0"/>
        <v>81</v>
      </c>
    </row>
    <row r="61" spans="2:8" ht="12.75">
      <c r="B61" s="41" t="s">
        <v>138</v>
      </c>
      <c r="C61" s="52"/>
      <c r="D61" s="52"/>
      <c r="E61" s="52"/>
      <c r="F61" s="42">
        <v>960</v>
      </c>
      <c r="G61" s="42">
        <v>960</v>
      </c>
      <c r="H61" s="30">
        <f t="shared" si="0"/>
        <v>0</v>
      </c>
    </row>
    <row r="62" spans="2:8" ht="12.75">
      <c r="B62" s="41" t="s">
        <v>199</v>
      </c>
      <c r="C62" s="52"/>
      <c r="D62" s="52"/>
      <c r="E62" s="52"/>
      <c r="F62" s="42">
        <v>1010</v>
      </c>
      <c r="G62" s="42">
        <v>1010</v>
      </c>
      <c r="H62" s="30">
        <f t="shared" si="0"/>
        <v>0</v>
      </c>
    </row>
    <row r="63" spans="2:8" ht="12.75">
      <c r="B63" s="41" t="s">
        <v>200</v>
      </c>
      <c r="C63" s="52"/>
      <c r="D63" s="52"/>
      <c r="E63" s="52"/>
      <c r="F63" s="42">
        <v>96</v>
      </c>
      <c r="G63" s="42">
        <v>96</v>
      </c>
      <c r="H63" s="30">
        <f t="shared" si="0"/>
        <v>0</v>
      </c>
    </row>
    <row r="64" spans="2:8" ht="12.75">
      <c r="B64" s="53" t="s">
        <v>76</v>
      </c>
      <c r="C64" s="53"/>
      <c r="D64" s="53"/>
      <c r="E64" s="53"/>
      <c r="F64" s="54">
        <f>SUM(F59:F63)</f>
        <v>4186</v>
      </c>
      <c r="G64" s="54">
        <f>SUM(G59:G63)</f>
        <v>4267</v>
      </c>
      <c r="H64" s="30">
        <f t="shared" si="0"/>
        <v>81</v>
      </c>
    </row>
    <row r="65" spans="2:8" ht="12.75">
      <c r="B65" s="52" t="s">
        <v>125</v>
      </c>
      <c r="C65" s="52"/>
      <c r="D65" s="52"/>
      <c r="E65" s="52"/>
      <c r="F65" s="55">
        <v>1104</v>
      </c>
      <c r="G65" s="55">
        <v>1126</v>
      </c>
      <c r="H65" s="30">
        <f t="shared" si="0"/>
        <v>22</v>
      </c>
    </row>
    <row r="66" spans="2:8" ht="12.75">
      <c r="B66" s="64" t="s">
        <v>201</v>
      </c>
      <c r="C66" s="52"/>
      <c r="D66" s="52"/>
      <c r="E66" s="52"/>
      <c r="F66" s="55">
        <v>19</v>
      </c>
      <c r="G66" s="55">
        <v>19</v>
      </c>
      <c r="H66" s="30">
        <f t="shared" si="0"/>
        <v>0</v>
      </c>
    </row>
    <row r="67" spans="2:8" ht="12.75">
      <c r="B67" s="53" t="s">
        <v>67</v>
      </c>
      <c r="C67" s="52"/>
      <c r="D67" s="52"/>
      <c r="E67" s="52"/>
      <c r="F67" s="54">
        <f>SUM(F65:F66)</f>
        <v>1123</v>
      </c>
      <c r="G67" s="54">
        <f>SUM(G65:G66)</f>
        <v>1145</v>
      </c>
      <c r="H67" s="30">
        <f t="shared" si="0"/>
        <v>22</v>
      </c>
    </row>
    <row r="68" spans="2:8" ht="12.75">
      <c r="B68" s="41" t="s">
        <v>202</v>
      </c>
      <c r="C68" s="52"/>
      <c r="D68" s="52"/>
      <c r="E68" s="52"/>
      <c r="F68" s="79">
        <v>1</v>
      </c>
      <c r="G68" s="79">
        <v>1</v>
      </c>
      <c r="H68" s="30">
        <f t="shared" si="0"/>
        <v>0</v>
      </c>
    </row>
    <row r="69" spans="2:8" ht="12.75">
      <c r="B69" s="52" t="s">
        <v>139</v>
      </c>
      <c r="C69" s="52"/>
      <c r="D69" s="52"/>
      <c r="E69" s="52"/>
      <c r="F69" s="42">
        <v>18</v>
      </c>
      <c r="G69" s="42">
        <v>10</v>
      </c>
      <c r="H69" s="30">
        <f t="shared" si="0"/>
        <v>-8</v>
      </c>
    </row>
    <row r="70" spans="2:8" ht="12.75">
      <c r="B70" s="52" t="s">
        <v>398</v>
      </c>
      <c r="C70" s="52"/>
      <c r="D70" s="52"/>
      <c r="E70" s="52"/>
      <c r="F70" s="42">
        <v>0</v>
      </c>
      <c r="G70" s="42">
        <v>8</v>
      </c>
      <c r="H70" s="30">
        <f t="shared" si="0"/>
        <v>8</v>
      </c>
    </row>
    <row r="71" spans="2:8" ht="12.75">
      <c r="B71" s="56" t="s">
        <v>140</v>
      </c>
      <c r="C71" s="52"/>
      <c r="D71" s="52"/>
      <c r="E71" s="52"/>
      <c r="F71" s="42">
        <v>10</v>
      </c>
      <c r="G71" s="42">
        <v>14</v>
      </c>
      <c r="H71" s="30">
        <f t="shared" si="0"/>
        <v>4</v>
      </c>
    </row>
    <row r="72" spans="2:8" ht="12.75">
      <c r="B72" s="52" t="s">
        <v>68</v>
      </c>
      <c r="C72" s="52"/>
      <c r="D72" s="52"/>
      <c r="E72" s="52"/>
      <c r="F72" s="42">
        <v>91</v>
      </c>
      <c r="G72" s="42">
        <v>91</v>
      </c>
      <c r="H72" s="30">
        <f t="shared" si="0"/>
        <v>0</v>
      </c>
    </row>
    <row r="73" spans="2:8" ht="12.75">
      <c r="B73" s="56" t="s">
        <v>141</v>
      </c>
      <c r="C73" s="52"/>
      <c r="D73" s="52"/>
      <c r="E73" s="52"/>
      <c r="F73" s="42">
        <v>62</v>
      </c>
      <c r="G73" s="42">
        <v>125</v>
      </c>
      <c r="H73" s="30">
        <f t="shared" si="0"/>
        <v>63</v>
      </c>
    </row>
    <row r="74" spans="2:8" ht="12.75">
      <c r="B74" s="52" t="s">
        <v>74</v>
      </c>
      <c r="C74" s="52"/>
      <c r="D74" s="52"/>
      <c r="E74" s="52"/>
      <c r="F74" s="42">
        <v>97</v>
      </c>
      <c r="G74" s="42">
        <v>97</v>
      </c>
      <c r="H74" s="30">
        <f t="shared" si="0"/>
        <v>0</v>
      </c>
    </row>
    <row r="75" spans="2:8" ht="12.75">
      <c r="B75" s="52" t="s">
        <v>72</v>
      </c>
      <c r="C75" s="52"/>
      <c r="D75" s="52"/>
      <c r="E75" s="52"/>
      <c r="F75" s="42">
        <v>51</v>
      </c>
      <c r="G75" s="42">
        <v>51</v>
      </c>
      <c r="H75" s="30">
        <f aca="true" t="shared" si="1" ref="H75:H136">G75-F75</f>
        <v>0</v>
      </c>
    </row>
    <row r="76" spans="2:8" ht="12.75">
      <c r="B76" s="41" t="s">
        <v>102</v>
      </c>
      <c r="C76" s="52"/>
      <c r="D76" s="52"/>
      <c r="E76" s="52"/>
      <c r="F76" s="42">
        <v>18</v>
      </c>
      <c r="G76" s="42">
        <v>18</v>
      </c>
      <c r="H76" s="30">
        <f t="shared" si="1"/>
        <v>0</v>
      </c>
    </row>
    <row r="77" spans="2:8" ht="12.75">
      <c r="B77" s="41" t="s">
        <v>399</v>
      </c>
      <c r="C77" s="52"/>
      <c r="D77" s="52"/>
      <c r="E77" s="52"/>
      <c r="F77" s="42">
        <v>0</v>
      </c>
      <c r="G77" s="42">
        <v>24</v>
      </c>
      <c r="H77" s="30">
        <f t="shared" si="1"/>
        <v>24</v>
      </c>
    </row>
    <row r="78" spans="2:8" ht="12.75">
      <c r="B78" s="56" t="s">
        <v>142</v>
      </c>
      <c r="C78" s="52"/>
      <c r="D78" s="52"/>
      <c r="E78" s="52"/>
      <c r="F78" s="42">
        <v>26</v>
      </c>
      <c r="G78" s="42">
        <v>270</v>
      </c>
      <c r="H78" s="30">
        <f t="shared" si="1"/>
        <v>244</v>
      </c>
    </row>
    <row r="79" spans="2:8" ht="12.75">
      <c r="B79" s="56" t="s">
        <v>143</v>
      </c>
      <c r="C79" s="52"/>
      <c r="D79" s="52"/>
      <c r="E79" s="52"/>
      <c r="F79" s="42">
        <v>250</v>
      </c>
      <c r="G79" s="42">
        <v>384</v>
      </c>
      <c r="H79" s="30">
        <f t="shared" si="1"/>
        <v>134</v>
      </c>
    </row>
    <row r="80" spans="2:8" ht="12.75">
      <c r="B80" s="52" t="s">
        <v>144</v>
      </c>
      <c r="C80" s="52"/>
      <c r="D80" s="52"/>
      <c r="E80" s="52"/>
      <c r="F80" s="42">
        <v>114</v>
      </c>
      <c r="G80" s="42">
        <v>150</v>
      </c>
      <c r="H80" s="30">
        <f t="shared" si="1"/>
        <v>36</v>
      </c>
    </row>
    <row r="81" spans="2:8" ht="12.75">
      <c r="B81" s="52" t="s">
        <v>95</v>
      </c>
      <c r="C81" s="52"/>
      <c r="D81" s="52"/>
      <c r="E81" s="52"/>
      <c r="F81" s="42">
        <v>50</v>
      </c>
      <c r="G81" s="42">
        <v>50</v>
      </c>
      <c r="H81" s="30">
        <f t="shared" si="1"/>
        <v>0</v>
      </c>
    </row>
    <row r="82" spans="2:8" ht="31.5" customHeight="1">
      <c r="B82" s="589" t="s">
        <v>400</v>
      </c>
      <c r="C82" s="583"/>
      <c r="D82" s="583"/>
      <c r="E82" s="583"/>
      <c r="F82" s="42">
        <v>13</v>
      </c>
      <c r="G82" s="42">
        <v>13</v>
      </c>
      <c r="H82" s="30">
        <f t="shared" si="1"/>
        <v>0</v>
      </c>
    </row>
    <row r="83" spans="2:8" ht="12.75">
      <c r="B83" s="56" t="s">
        <v>145</v>
      </c>
      <c r="C83" s="52"/>
      <c r="D83" s="52"/>
      <c r="E83" s="52"/>
      <c r="F83" s="42">
        <v>3</v>
      </c>
      <c r="G83" s="42">
        <v>15</v>
      </c>
      <c r="H83" s="30">
        <f t="shared" si="1"/>
        <v>12</v>
      </c>
    </row>
    <row r="84" spans="2:8" ht="12.75">
      <c r="B84" s="56" t="s">
        <v>397</v>
      </c>
      <c r="C84" s="52"/>
      <c r="D84" s="52"/>
      <c r="E84" s="52"/>
      <c r="F84" s="42">
        <v>0</v>
      </c>
      <c r="G84" s="42">
        <v>108</v>
      </c>
      <c r="H84" s="30">
        <f t="shared" si="1"/>
        <v>108</v>
      </c>
    </row>
    <row r="85" spans="2:8" ht="12.75">
      <c r="B85" s="53" t="s">
        <v>65</v>
      </c>
      <c r="C85" s="53"/>
      <c r="D85" s="53"/>
      <c r="E85" s="53"/>
      <c r="F85" s="54">
        <f>SUM(F68:F84)</f>
        <v>804</v>
      </c>
      <c r="G85" s="54">
        <f>SUM(G68:G84)</f>
        <v>1429</v>
      </c>
      <c r="H85" s="30">
        <f t="shared" si="1"/>
        <v>625</v>
      </c>
    </row>
    <row r="86" spans="2:8" ht="12.75">
      <c r="B86" s="53" t="s">
        <v>146</v>
      </c>
      <c r="C86" s="53"/>
      <c r="D86" s="53"/>
      <c r="E86" s="53"/>
      <c r="F86" s="54">
        <v>100</v>
      </c>
      <c r="G86" s="54">
        <v>100</v>
      </c>
      <c r="H86" s="30">
        <f t="shared" si="1"/>
        <v>0</v>
      </c>
    </row>
    <row r="87" spans="2:8" ht="12.75">
      <c r="B87" s="53" t="s">
        <v>147</v>
      </c>
      <c r="C87" s="53"/>
      <c r="D87" s="53"/>
      <c r="E87" s="53"/>
      <c r="F87" s="54">
        <v>100</v>
      </c>
      <c r="G87" s="54">
        <v>100</v>
      </c>
      <c r="H87" s="30">
        <f t="shared" si="1"/>
        <v>0</v>
      </c>
    </row>
    <row r="88" spans="1:8" ht="12.75">
      <c r="A88" s="38"/>
      <c r="B88" s="52"/>
      <c r="C88" s="53" t="s">
        <v>148</v>
      </c>
      <c r="D88" s="53"/>
      <c r="E88" s="53"/>
      <c r="F88" s="54">
        <f>SUM(,F86,,F85,F67,F64,F87)</f>
        <v>6313</v>
      </c>
      <c r="G88" s="54">
        <f>SUM(,G86,,G85,G67,G64,G87)</f>
        <v>7041</v>
      </c>
      <c r="H88" s="30">
        <f t="shared" si="1"/>
        <v>728</v>
      </c>
    </row>
    <row r="89" spans="1:8" ht="12.75">
      <c r="A89" s="38"/>
      <c r="B89" s="52"/>
      <c r="C89" s="53"/>
      <c r="D89" s="53"/>
      <c r="E89" s="53"/>
      <c r="F89" s="54"/>
      <c r="G89" s="54"/>
      <c r="H89" s="30"/>
    </row>
    <row r="90" spans="2:8" ht="12.75">
      <c r="B90" s="49" t="s">
        <v>103</v>
      </c>
      <c r="C90" s="50"/>
      <c r="D90" s="50"/>
      <c r="E90" s="50"/>
      <c r="F90" s="42"/>
      <c r="G90" s="42"/>
      <c r="H90" s="30"/>
    </row>
    <row r="91" spans="2:8" ht="12.75">
      <c r="B91" s="52" t="s">
        <v>72</v>
      </c>
      <c r="C91" s="52"/>
      <c r="D91" s="52"/>
      <c r="E91" s="52"/>
      <c r="F91" s="42">
        <v>1220</v>
      </c>
      <c r="G91" s="42">
        <v>1220</v>
      </c>
      <c r="H91" s="30">
        <f t="shared" si="1"/>
        <v>0</v>
      </c>
    </row>
    <row r="92" spans="2:8" ht="12.75">
      <c r="B92" s="41" t="s">
        <v>92</v>
      </c>
      <c r="C92" s="52"/>
      <c r="D92" s="52"/>
      <c r="E92" s="52"/>
      <c r="F92" s="42">
        <v>230</v>
      </c>
      <c r="G92" s="42">
        <v>230</v>
      </c>
      <c r="H92" s="30">
        <f t="shared" si="1"/>
        <v>0</v>
      </c>
    </row>
    <row r="93" spans="2:8" ht="12.75">
      <c r="B93" s="52" t="s">
        <v>144</v>
      </c>
      <c r="C93" s="52"/>
      <c r="D93" s="52"/>
      <c r="E93" s="52"/>
      <c r="F93" s="42">
        <v>392</v>
      </c>
      <c r="G93" s="42">
        <v>392</v>
      </c>
      <c r="H93" s="30">
        <f t="shared" si="1"/>
        <v>0</v>
      </c>
    </row>
    <row r="94" spans="2:8" ht="12.75">
      <c r="B94" s="53" t="s">
        <v>77</v>
      </c>
      <c r="C94" s="53"/>
      <c r="D94" s="53"/>
      <c r="E94" s="53"/>
      <c r="F94" s="54">
        <f>SUM(F91:F93)</f>
        <v>1842</v>
      </c>
      <c r="G94" s="54">
        <f>SUM(G91:G93)</f>
        <v>1842</v>
      </c>
      <c r="H94" s="30">
        <f t="shared" si="1"/>
        <v>0</v>
      </c>
    </row>
    <row r="95" spans="2:8" ht="12.75">
      <c r="B95" s="52"/>
      <c r="C95" s="53" t="s">
        <v>148</v>
      </c>
      <c r="D95" s="53"/>
      <c r="E95" s="53"/>
      <c r="F95" s="54">
        <f>SUM(F94)</f>
        <v>1842</v>
      </c>
      <c r="G95" s="54">
        <f>SUM(G94)</f>
        <v>1842</v>
      </c>
      <c r="H95" s="30">
        <f t="shared" si="1"/>
        <v>0</v>
      </c>
    </row>
    <row r="96" spans="2:8" ht="12.75">
      <c r="B96" s="52"/>
      <c r="C96" s="53"/>
      <c r="D96" s="53"/>
      <c r="E96" s="53"/>
      <c r="F96" s="54"/>
      <c r="G96" s="54"/>
      <c r="H96" s="30"/>
    </row>
    <row r="97" spans="2:8" ht="12.75">
      <c r="B97" s="52"/>
      <c r="C97" s="53"/>
      <c r="D97" s="53"/>
      <c r="E97" s="53"/>
      <c r="F97" s="54"/>
      <c r="G97" s="54"/>
      <c r="H97" s="30"/>
    </row>
    <row r="98" spans="2:8" ht="12.75">
      <c r="B98" s="49" t="s">
        <v>149</v>
      </c>
      <c r="C98" s="49"/>
      <c r="D98" s="49"/>
      <c r="E98" s="49"/>
      <c r="F98" s="42"/>
      <c r="G98" s="42"/>
      <c r="H98" s="30"/>
    </row>
    <row r="99" spans="2:8" ht="12.75">
      <c r="B99" s="41" t="s">
        <v>403</v>
      </c>
      <c r="C99" s="49"/>
      <c r="D99" s="49"/>
      <c r="E99" s="49"/>
      <c r="F99" s="42">
        <v>0</v>
      </c>
      <c r="G99" s="42">
        <v>28</v>
      </c>
      <c r="H99" s="30">
        <f t="shared" si="1"/>
        <v>28</v>
      </c>
    </row>
    <row r="100" spans="2:8" ht="12.75">
      <c r="B100" s="53" t="s">
        <v>76</v>
      </c>
      <c r="C100" s="49"/>
      <c r="D100" s="49"/>
      <c r="E100" s="49"/>
      <c r="F100" s="54">
        <f>SUM(F99)</f>
        <v>0</v>
      </c>
      <c r="G100" s="54">
        <f>SUM(G99)</f>
        <v>28</v>
      </c>
      <c r="H100" s="30">
        <f t="shared" si="1"/>
        <v>28</v>
      </c>
    </row>
    <row r="101" spans="2:8" ht="12.75">
      <c r="B101" s="41" t="s">
        <v>125</v>
      </c>
      <c r="C101" s="49"/>
      <c r="D101" s="49"/>
      <c r="E101" s="49"/>
      <c r="F101" s="79">
        <v>0</v>
      </c>
      <c r="G101" s="79">
        <v>8</v>
      </c>
      <c r="H101" s="30">
        <f t="shared" si="1"/>
        <v>8</v>
      </c>
    </row>
    <row r="102" spans="2:8" ht="12.75">
      <c r="B102" s="53" t="s">
        <v>67</v>
      </c>
      <c r="C102" s="49"/>
      <c r="D102" s="49"/>
      <c r="E102" s="49"/>
      <c r="F102" s="54">
        <f>SUM(F101)</f>
        <v>0</v>
      </c>
      <c r="G102" s="54">
        <f>SUM(G101)</f>
        <v>8</v>
      </c>
      <c r="H102" s="30">
        <f t="shared" si="1"/>
        <v>8</v>
      </c>
    </row>
    <row r="103" spans="2:8" ht="12.75">
      <c r="B103" s="52" t="s">
        <v>89</v>
      </c>
      <c r="C103" s="52"/>
      <c r="D103" s="52"/>
      <c r="E103" s="52"/>
      <c r="F103" s="42">
        <v>788</v>
      </c>
      <c r="G103" s="42">
        <v>788</v>
      </c>
      <c r="H103" s="30">
        <f t="shared" si="1"/>
        <v>0</v>
      </c>
    </row>
    <row r="104" spans="2:8" ht="12.75">
      <c r="B104" s="52" t="s">
        <v>401</v>
      </c>
      <c r="C104" s="52"/>
      <c r="D104" s="52"/>
      <c r="E104" s="52"/>
      <c r="F104" s="42">
        <v>0</v>
      </c>
      <c r="G104" s="42">
        <v>2</v>
      </c>
      <c r="H104" s="30">
        <f t="shared" si="1"/>
        <v>2</v>
      </c>
    </row>
    <row r="105" spans="2:8" ht="12.75">
      <c r="B105" s="52" t="s">
        <v>90</v>
      </c>
      <c r="C105" s="52"/>
      <c r="D105" s="52"/>
      <c r="E105" s="52"/>
      <c r="F105" s="42">
        <v>873</v>
      </c>
      <c r="G105" s="42">
        <v>871</v>
      </c>
      <c r="H105" s="30">
        <f t="shared" si="1"/>
        <v>-2</v>
      </c>
    </row>
    <row r="106" spans="2:8" ht="12.75">
      <c r="B106" s="52" t="s">
        <v>402</v>
      </c>
      <c r="C106" s="52"/>
      <c r="D106" s="52"/>
      <c r="E106" s="52"/>
      <c r="F106" s="42">
        <v>0</v>
      </c>
      <c r="G106" s="42">
        <v>15</v>
      </c>
      <c r="H106" s="30">
        <f t="shared" si="1"/>
        <v>15</v>
      </c>
    </row>
    <row r="107" spans="2:8" ht="12.75">
      <c r="B107" s="41" t="s">
        <v>74</v>
      </c>
      <c r="C107" s="52"/>
      <c r="D107" s="52"/>
      <c r="E107" s="52"/>
      <c r="F107" s="42">
        <v>197</v>
      </c>
      <c r="G107" s="42">
        <v>197</v>
      </c>
      <c r="H107" s="30">
        <f t="shared" si="1"/>
        <v>0</v>
      </c>
    </row>
    <row r="108" spans="2:8" ht="12.75">
      <c r="B108" s="52" t="s">
        <v>72</v>
      </c>
      <c r="C108" s="52"/>
      <c r="D108" s="52"/>
      <c r="E108" s="52"/>
      <c r="F108" s="42">
        <v>218</v>
      </c>
      <c r="G108" s="42">
        <v>218</v>
      </c>
      <c r="H108" s="30">
        <f t="shared" si="1"/>
        <v>0</v>
      </c>
    </row>
    <row r="109" spans="2:8" ht="12.75">
      <c r="B109" s="41" t="s">
        <v>102</v>
      </c>
      <c r="C109" s="52"/>
      <c r="D109" s="52"/>
      <c r="E109" s="52"/>
      <c r="F109" s="42">
        <v>43</v>
      </c>
      <c r="G109" s="42">
        <v>43</v>
      </c>
      <c r="H109" s="30">
        <f t="shared" si="1"/>
        <v>0</v>
      </c>
    </row>
    <row r="110" spans="2:8" ht="12.75">
      <c r="B110" s="52" t="s">
        <v>92</v>
      </c>
      <c r="C110" s="52"/>
      <c r="D110" s="52"/>
      <c r="E110" s="52"/>
      <c r="F110" s="42">
        <v>310</v>
      </c>
      <c r="G110" s="42">
        <v>310</v>
      </c>
      <c r="H110" s="30">
        <f t="shared" si="1"/>
        <v>0</v>
      </c>
    </row>
    <row r="111" spans="2:8" ht="12.75">
      <c r="B111" s="52" t="s">
        <v>70</v>
      </c>
      <c r="C111" s="52"/>
      <c r="D111" s="52"/>
      <c r="E111" s="52"/>
      <c r="F111" s="42">
        <v>617</v>
      </c>
      <c r="G111" s="42">
        <v>617</v>
      </c>
      <c r="H111" s="30">
        <f t="shared" si="1"/>
        <v>0</v>
      </c>
    </row>
    <row r="112" spans="2:8" ht="12.75">
      <c r="B112" s="52" t="s">
        <v>144</v>
      </c>
      <c r="C112" s="52"/>
      <c r="D112" s="52"/>
      <c r="E112" s="52"/>
      <c r="F112" s="55">
        <v>849</v>
      </c>
      <c r="G112" s="55">
        <v>849</v>
      </c>
      <c r="H112" s="30">
        <f t="shared" si="1"/>
        <v>0</v>
      </c>
    </row>
    <row r="113" spans="2:8" ht="12.75">
      <c r="B113" s="52" t="s">
        <v>95</v>
      </c>
      <c r="C113" s="52"/>
      <c r="D113" s="52"/>
      <c r="E113" s="52"/>
      <c r="F113" s="42">
        <v>98</v>
      </c>
      <c r="G113" s="42">
        <v>98</v>
      </c>
      <c r="H113" s="30">
        <f t="shared" si="1"/>
        <v>0</v>
      </c>
    </row>
    <row r="114" spans="2:8" ht="12.75">
      <c r="B114" s="56" t="s">
        <v>150</v>
      </c>
      <c r="C114" s="52"/>
      <c r="D114" s="52"/>
      <c r="E114" s="52"/>
      <c r="F114" s="42">
        <v>134</v>
      </c>
      <c r="G114" s="42">
        <v>0</v>
      </c>
      <c r="H114" s="30">
        <f t="shared" si="1"/>
        <v>-134</v>
      </c>
    </row>
    <row r="115" spans="2:8" ht="12.75">
      <c r="B115" s="53" t="s">
        <v>77</v>
      </c>
      <c r="C115" s="53"/>
      <c r="D115" s="53"/>
      <c r="E115" s="53"/>
      <c r="F115" s="54">
        <f>SUM(F103:F114)</f>
        <v>4127</v>
      </c>
      <c r="G115" s="54">
        <f>SUM(G103:G114)</f>
        <v>4008</v>
      </c>
      <c r="H115" s="30">
        <f t="shared" si="1"/>
        <v>-119</v>
      </c>
    </row>
    <row r="116" spans="2:8" ht="12.75">
      <c r="B116" s="53"/>
      <c r="C116" s="53" t="s">
        <v>148</v>
      </c>
      <c r="D116" s="53"/>
      <c r="E116" s="53"/>
      <c r="F116" s="54">
        <f>F115+F102+F100</f>
        <v>4127</v>
      </c>
      <c r="G116" s="54">
        <f>G115+G102+G100</f>
        <v>4044</v>
      </c>
      <c r="H116" s="30">
        <f t="shared" si="1"/>
        <v>-83</v>
      </c>
    </row>
    <row r="117" spans="2:8" ht="12.75">
      <c r="B117" s="53"/>
      <c r="C117" s="53"/>
      <c r="D117" s="53"/>
      <c r="E117" s="53"/>
      <c r="F117" s="54"/>
      <c r="G117" s="54"/>
      <c r="H117" s="30"/>
    </row>
    <row r="118" spans="2:8" ht="12.75">
      <c r="B118" s="65" t="s">
        <v>404</v>
      </c>
      <c r="C118" s="2"/>
      <c r="D118" s="3"/>
      <c r="E118" s="3"/>
      <c r="F118" s="28"/>
      <c r="G118" s="28"/>
      <c r="H118" s="30"/>
    </row>
    <row r="119" spans="2:8" ht="12.75">
      <c r="B119" s="67" t="s">
        <v>90</v>
      </c>
      <c r="C119" s="18"/>
      <c r="D119" s="18"/>
      <c r="E119" s="18"/>
      <c r="F119" s="93">
        <v>0</v>
      </c>
      <c r="G119" s="93">
        <v>4</v>
      </c>
      <c r="H119" s="30">
        <f t="shared" si="1"/>
        <v>4</v>
      </c>
    </row>
    <row r="120" spans="2:8" ht="12.75">
      <c r="B120" s="67" t="s">
        <v>64</v>
      </c>
      <c r="C120" s="18"/>
      <c r="D120" s="18"/>
      <c r="E120" s="18"/>
      <c r="F120" s="93">
        <v>0</v>
      </c>
      <c r="G120" s="93">
        <v>1</v>
      </c>
      <c r="H120" s="30">
        <f t="shared" si="1"/>
        <v>1</v>
      </c>
    </row>
    <row r="121" spans="2:8" ht="12.75">
      <c r="B121" s="85" t="s">
        <v>77</v>
      </c>
      <c r="C121" s="53"/>
      <c r="D121" s="53"/>
      <c r="E121" s="53"/>
      <c r="F121" s="54">
        <f>SUM(F119:F120)</f>
        <v>0</v>
      </c>
      <c r="G121" s="54">
        <f>SUM(G119:G120)</f>
        <v>5</v>
      </c>
      <c r="H121" s="30">
        <f t="shared" si="1"/>
        <v>5</v>
      </c>
    </row>
    <row r="122" spans="2:8" ht="12.75">
      <c r="B122" s="85"/>
      <c r="C122" s="53" t="s">
        <v>148</v>
      </c>
      <c r="D122" s="53"/>
      <c r="E122" s="53"/>
      <c r="F122" s="54">
        <f>SUM(F121)</f>
        <v>0</v>
      </c>
      <c r="G122" s="54">
        <f>SUM(G121)</f>
        <v>5</v>
      </c>
      <c r="H122" s="30">
        <f t="shared" si="1"/>
        <v>5</v>
      </c>
    </row>
    <row r="123" spans="2:8" ht="12.75">
      <c r="B123" s="64"/>
      <c r="C123" s="52"/>
      <c r="D123" s="52"/>
      <c r="E123" s="52"/>
      <c r="F123" s="42"/>
      <c r="G123" s="42"/>
      <c r="H123" s="30"/>
    </row>
    <row r="124" spans="2:8" ht="12.75">
      <c r="B124" s="65" t="s">
        <v>151</v>
      </c>
      <c r="C124" s="65"/>
      <c r="D124" s="65"/>
      <c r="E124" s="66"/>
      <c r="F124" s="61"/>
      <c r="G124" s="61"/>
      <c r="H124" s="30"/>
    </row>
    <row r="125" spans="2:8" ht="12.75">
      <c r="B125" s="67" t="s">
        <v>152</v>
      </c>
      <c r="C125" s="67"/>
      <c r="D125" s="68"/>
      <c r="E125" s="67"/>
      <c r="F125" s="61">
        <v>3817</v>
      </c>
      <c r="G125" s="61">
        <v>3967</v>
      </c>
      <c r="H125" s="30">
        <f t="shared" si="1"/>
        <v>150</v>
      </c>
    </row>
    <row r="126" spans="2:8" ht="12.75">
      <c r="B126" s="53" t="s">
        <v>153</v>
      </c>
      <c r="C126" s="67"/>
      <c r="D126" s="68"/>
      <c r="E126" s="67"/>
      <c r="F126" s="61">
        <f>SUM(F125)</f>
        <v>3817</v>
      </c>
      <c r="G126" s="61">
        <f>SUM(G125)</f>
        <v>3967</v>
      </c>
      <c r="H126" s="30">
        <f t="shared" si="1"/>
        <v>150</v>
      </c>
    </row>
    <row r="127" spans="2:8" ht="12.75">
      <c r="B127" s="69"/>
      <c r="C127" s="69" t="s">
        <v>130</v>
      </c>
      <c r="D127" s="69"/>
      <c r="E127" s="59"/>
      <c r="F127" s="70">
        <f>SUM(F126)</f>
        <v>3817</v>
      </c>
      <c r="G127" s="70">
        <f>SUM(G126)</f>
        <v>3967</v>
      </c>
      <c r="H127" s="30">
        <f t="shared" si="1"/>
        <v>150</v>
      </c>
    </row>
    <row r="128" spans="2:8" ht="12.75">
      <c r="B128" s="69"/>
      <c r="C128" s="69"/>
      <c r="D128" s="69"/>
      <c r="E128" s="59"/>
      <c r="F128" s="70"/>
      <c r="G128" s="70"/>
      <c r="H128" s="30"/>
    </row>
    <row r="129" spans="2:8" ht="12.75">
      <c r="B129" s="69"/>
      <c r="C129" s="69"/>
      <c r="D129" s="69"/>
      <c r="E129" s="59"/>
      <c r="F129" s="70"/>
      <c r="G129" s="70"/>
      <c r="H129" s="30"/>
    </row>
    <row r="130" spans="2:8" ht="12.75">
      <c r="B130" s="94" t="s">
        <v>126</v>
      </c>
      <c r="C130" s="3"/>
      <c r="D130" s="3"/>
      <c r="E130" s="3"/>
      <c r="F130" s="3"/>
      <c r="G130" s="3"/>
      <c r="H130" s="30"/>
    </row>
    <row r="131" spans="2:8" ht="12.75">
      <c r="B131" s="18" t="s">
        <v>186</v>
      </c>
      <c r="C131" s="3"/>
      <c r="D131" s="3"/>
      <c r="E131" s="3"/>
      <c r="F131" s="3">
        <v>17</v>
      </c>
      <c r="G131" s="3">
        <v>17</v>
      </c>
      <c r="H131" s="30">
        <f t="shared" si="1"/>
        <v>0</v>
      </c>
    </row>
    <row r="132" spans="2:8" ht="12.75">
      <c r="B132" s="18" t="s">
        <v>74</v>
      </c>
      <c r="C132" s="3"/>
      <c r="D132" s="3"/>
      <c r="E132" s="3"/>
      <c r="F132" s="3">
        <v>0</v>
      </c>
      <c r="G132" s="3">
        <v>2</v>
      </c>
      <c r="H132" s="30">
        <f t="shared" si="1"/>
        <v>2</v>
      </c>
    </row>
    <row r="133" spans="2:8" ht="28.5" customHeight="1">
      <c r="B133" s="600" t="s">
        <v>405</v>
      </c>
      <c r="C133" s="583"/>
      <c r="D133" s="583"/>
      <c r="E133" s="583"/>
      <c r="F133" s="3">
        <v>0</v>
      </c>
      <c r="G133" s="3">
        <v>39</v>
      </c>
      <c r="H133" s="30">
        <f t="shared" si="1"/>
        <v>39</v>
      </c>
    </row>
    <row r="134" spans="2:8" ht="12.75">
      <c r="B134" s="18" t="s">
        <v>64</v>
      </c>
      <c r="C134" s="18"/>
      <c r="D134" s="18"/>
      <c r="E134" s="18"/>
      <c r="F134" s="18">
        <v>5</v>
      </c>
      <c r="G134" s="18">
        <v>13</v>
      </c>
      <c r="H134" s="30">
        <f t="shared" si="1"/>
        <v>8</v>
      </c>
    </row>
    <row r="135" spans="2:8" ht="12.75">
      <c r="B135" s="2" t="s">
        <v>65</v>
      </c>
      <c r="C135" s="3"/>
      <c r="D135" s="3"/>
      <c r="E135" s="3"/>
      <c r="F135" s="2">
        <f>SUM(F131:F134)</f>
        <v>22</v>
      </c>
      <c r="G135" s="2">
        <f>SUM(G131:G134)</f>
        <v>71</v>
      </c>
      <c r="H135" s="30">
        <f t="shared" si="1"/>
        <v>49</v>
      </c>
    </row>
    <row r="136" spans="2:8" ht="12.75">
      <c r="B136" s="69"/>
      <c r="C136" s="69" t="s">
        <v>148</v>
      </c>
      <c r="D136" s="69"/>
      <c r="E136" s="59"/>
      <c r="F136" s="70">
        <f>SUM(F135)</f>
        <v>22</v>
      </c>
      <c r="G136" s="70">
        <f>SUM(G135)</f>
        <v>71</v>
      </c>
      <c r="H136" s="30">
        <f t="shared" si="1"/>
        <v>49</v>
      </c>
    </row>
    <row r="137" spans="2:8" ht="12.75">
      <c r="B137" s="69"/>
      <c r="C137" s="69"/>
      <c r="D137" s="69"/>
      <c r="E137" s="59"/>
      <c r="F137" s="70"/>
      <c r="G137" s="70"/>
      <c r="H137" s="30"/>
    </row>
    <row r="138" spans="2:8" ht="12.75">
      <c r="B138" s="94" t="s">
        <v>406</v>
      </c>
      <c r="C138" s="69"/>
      <c r="D138" s="69"/>
      <c r="E138" s="59"/>
      <c r="F138" s="70"/>
      <c r="G138" s="70"/>
      <c r="H138" s="30"/>
    </row>
    <row r="139" spans="2:8" ht="12.75">
      <c r="B139" s="59" t="s">
        <v>407</v>
      </c>
      <c r="C139" s="59"/>
      <c r="D139" s="59"/>
      <c r="E139" s="59"/>
      <c r="F139" s="61">
        <v>0</v>
      </c>
      <c r="G139" s="61">
        <v>330</v>
      </c>
      <c r="H139" s="30">
        <f aca="true" t="shared" si="2" ref="H139:H200">G139-F139</f>
        <v>330</v>
      </c>
    </row>
    <row r="140" spans="2:8" ht="12.75">
      <c r="B140" s="69" t="s">
        <v>153</v>
      </c>
      <c r="C140" s="69"/>
      <c r="D140" s="69"/>
      <c r="E140" s="59"/>
      <c r="F140" s="35">
        <f>SUM(F139)</f>
        <v>0</v>
      </c>
      <c r="G140" s="35">
        <f>SUM(G139)</f>
        <v>330</v>
      </c>
      <c r="H140" s="30">
        <f t="shared" si="2"/>
        <v>330</v>
      </c>
    </row>
    <row r="141" spans="2:8" ht="12.75">
      <c r="B141" s="69"/>
      <c r="C141" s="69" t="s">
        <v>148</v>
      </c>
      <c r="D141" s="69"/>
      <c r="E141" s="59"/>
      <c r="F141" s="35">
        <f>SUM(F140)</f>
        <v>0</v>
      </c>
      <c r="G141" s="35">
        <f>SUM(G140)</f>
        <v>330</v>
      </c>
      <c r="H141" s="30">
        <f t="shared" si="2"/>
        <v>330</v>
      </c>
    </row>
    <row r="142" spans="2:8" ht="12.75">
      <c r="B142" s="69"/>
      <c r="C142" s="69"/>
      <c r="D142" s="69"/>
      <c r="E142" s="59"/>
      <c r="F142" s="35"/>
      <c r="G142" s="35"/>
      <c r="H142" s="30"/>
    </row>
    <row r="143" spans="2:8" ht="12.75">
      <c r="B143" s="94" t="s">
        <v>408</v>
      </c>
      <c r="C143" s="95"/>
      <c r="D143" s="95"/>
      <c r="E143" s="95"/>
      <c r="F143" s="95"/>
      <c r="G143" s="95"/>
      <c r="H143" s="30"/>
    </row>
    <row r="144" spans="2:8" ht="12.75">
      <c r="B144" s="3" t="s">
        <v>104</v>
      </c>
      <c r="C144" s="18"/>
      <c r="D144" s="3"/>
      <c r="E144" s="3"/>
      <c r="F144" s="20">
        <v>1644</v>
      </c>
      <c r="G144" s="20">
        <v>1644</v>
      </c>
      <c r="H144" s="30">
        <f t="shared" si="2"/>
        <v>0</v>
      </c>
    </row>
    <row r="145" spans="2:8" ht="12.75">
      <c r="B145" s="18" t="s">
        <v>203</v>
      </c>
      <c r="C145" s="3"/>
      <c r="D145" s="3"/>
      <c r="E145" s="3"/>
      <c r="F145" s="20">
        <v>96</v>
      </c>
      <c r="G145" s="20">
        <v>96</v>
      </c>
      <c r="H145" s="30">
        <f t="shared" si="2"/>
        <v>0</v>
      </c>
    </row>
    <row r="146" spans="2:8" ht="12.75">
      <c r="B146" s="2" t="s">
        <v>76</v>
      </c>
      <c r="C146" s="3"/>
      <c r="D146" s="3"/>
      <c r="E146" s="3"/>
      <c r="F146" s="28">
        <f>SUM(F144:F145)</f>
        <v>1740</v>
      </c>
      <c r="G146" s="28">
        <f>SUM(G144:G145)</f>
        <v>1740</v>
      </c>
      <c r="H146" s="30">
        <f t="shared" si="2"/>
        <v>0</v>
      </c>
    </row>
    <row r="147" spans="2:8" ht="12.75">
      <c r="B147" s="18" t="s">
        <v>125</v>
      </c>
      <c r="C147" s="18"/>
      <c r="D147" s="18"/>
      <c r="E147" s="18"/>
      <c r="F147" s="93">
        <v>444</v>
      </c>
      <c r="G147" s="93">
        <v>444</v>
      </c>
      <c r="H147" s="30">
        <f t="shared" si="2"/>
        <v>0</v>
      </c>
    </row>
    <row r="148" spans="2:8" ht="12.75">
      <c r="B148" s="18" t="s">
        <v>204</v>
      </c>
      <c r="C148" s="18"/>
      <c r="D148" s="18"/>
      <c r="E148" s="18"/>
      <c r="F148" s="93">
        <v>16</v>
      </c>
      <c r="G148" s="93">
        <v>16</v>
      </c>
      <c r="H148" s="30">
        <f t="shared" si="2"/>
        <v>0</v>
      </c>
    </row>
    <row r="149" spans="2:8" ht="12.75">
      <c r="B149" s="2" t="s">
        <v>67</v>
      </c>
      <c r="C149" s="18"/>
      <c r="D149" s="18"/>
      <c r="E149" s="18"/>
      <c r="F149" s="28">
        <f>SUM(F147:F148)</f>
        <v>460</v>
      </c>
      <c r="G149" s="28">
        <f>SUM(G147:G148)</f>
        <v>460</v>
      </c>
      <c r="H149" s="30">
        <f t="shared" si="2"/>
        <v>0</v>
      </c>
    </row>
    <row r="150" spans="2:8" ht="12.75">
      <c r="B150" s="18" t="s">
        <v>205</v>
      </c>
      <c r="C150" s="18"/>
      <c r="D150" s="18"/>
      <c r="E150" s="18"/>
      <c r="F150" s="93">
        <v>3</v>
      </c>
      <c r="G150" s="93">
        <v>3</v>
      </c>
      <c r="H150" s="30">
        <f t="shared" si="2"/>
        <v>0</v>
      </c>
    </row>
    <row r="151" spans="2:8" ht="12.75">
      <c r="B151" s="96" t="s">
        <v>202</v>
      </c>
      <c r="C151" s="18"/>
      <c r="D151" s="18"/>
      <c r="E151" s="18"/>
      <c r="F151" s="93">
        <v>2</v>
      </c>
      <c r="G151" s="93">
        <v>2</v>
      </c>
      <c r="H151" s="30">
        <f t="shared" si="2"/>
        <v>0</v>
      </c>
    </row>
    <row r="152" spans="2:8" ht="12.75">
      <c r="B152" s="18" t="s">
        <v>87</v>
      </c>
      <c r="C152" s="18"/>
      <c r="D152" s="18"/>
      <c r="E152" s="18"/>
      <c r="F152" s="93">
        <v>5</v>
      </c>
      <c r="G152" s="93">
        <v>5</v>
      </c>
      <c r="H152" s="30">
        <f t="shared" si="2"/>
        <v>0</v>
      </c>
    </row>
    <row r="153" spans="2:8" ht="12.75">
      <c r="B153" s="18" t="s">
        <v>90</v>
      </c>
      <c r="C153" s="18"/>
      <c r="D153" s="18"/>
      <c r="E153" s="18"/>
      <c r="F153" s="93">
        <v>8</v>
      </c>
      <c r="G153" s="93">
        <v>8</v>
      </c>
      <c r="H153" s="30">
        <f t="shared" si="2"/>
        <v>0</v>
      </c>
    </row>
    <row r="154" spans="2:8" ht="12.75">
      <c r="B154" s="18" t="s">
        <v>206</v>
      </c>
      <c r="C154" s="18"/>
      <c r="D154" s="18"/>
      <c r="E154" s="18"/>
      <c r="F154" s="93">
        <v>35</v>
      </c>
      <c r="G154" s="93">
        <v>35</v>
      </c>
      <c r="H154" s="30">
        <f t="shared" si="2"/>
        <v>0</v>
      </c>
    </row>
    <row r="155" spans="2:8" ht="12.75">
      <c r="B155" s="18" t="s">
        <v>74</v>
      </c>
      <c r="C155" s="18"/>
      <c r="D155" s="18"/>
      <c r="E155" s="18"/>
      <c r="F155" s="93">
        <v>133</v>
      </c>
      <c r="G155" s="93">
        <v>124</v>
      </c>
      <c r="H155" s="30">
        <f t="shared" si="2"/>
        <v>-9</v>
      </c>
    </row>
    <row r="156" spans="2:8" ht="12.75">
      <c r="B156" s="18" t="s">
        <v>72</v>
      </c>
      <c r="C156" s="18"/>
      <c r="D156" s="18"/>
      <c r="E156" s="18"/>
      <c r="F156" s="93">
        <v>23</v>
      </c>
      <c r="G156" s="93">
        <v>23</v>
      </c>
      <c r="H156" s="30">
        <f t="shared" si="2"/>
        <v>0</v>
      </c>
    </row>
    <row r="157" spans="2:8" ht="12.75">
      <c r="B157" s="18" t="s">
        <v>105</v>
      </c>
      <c r="C157" s="18"/>
      <c r="D157" s="18"/>
      <c r="E157" s="18"/>
      <c r="F157" s="93">
        <v>2</v>
      </c>
      <c r="G157" s="93">
        <v>2</v>
      </c>
      <c r="H157" s="30">
        <f t="shared" si="2"/>
        <v>0</v>
      </c>
    </row>
    <row r="158" spans="2:8" ht="12.75">
      <c r="B158" s="18" t="s">
        <v>80</v>
      </c>
      <c r="C158" s="18"/>
      <c r="D158" s="18"/>
      <c r="E158" s="18"/>
      <c r="F158" s="93">
        <v>14</v>
      </c>
      <c r="G158" s="93">
        <v>14</v>
      </c>
      <c r="H158" s="30">
        <f t="shared" si="2"/>
        <v>0</v>
      </c>
    </row>
    <row r="159" spans="2:8" ht="12.75">
      <c r="B159" s="18" t="s">
        <v>88</v>
      </c>
      <c r="C159" s="18"/>
      <c r="D159" s="18"/>
      <c r="E159" s="18"/>
      <c r="F159" s="93">
        <v>12</v>
      </c>
      <c r="G159" s="93">
        <v>12</v>
      </c>
      <c r="H159" s="30">
        <f t="shared" si="2"/>
        <v>0</v>
      </c>
    </row>
    <row r="160" spans="2:8" ht="12.75">
      <c r="B160" s="18" t="s">
        <v>81</v>
      </c>
      <c r="C160" s="18"/>
      <c r="D160" s="18"/>
      <c r="E160" s="18"/>
      <c r="F160" s="93">
        <v>72</v>
      </c>
      <c r="G160" s="93">
        <v>72</v>
      </c>
      <c r="H160" s="30">
        <f t="shared" si="2"/>
        <v>0</v>
      </c>
    </row>
    <row r="161" spans="2:8" ht="12.75">
      <c r="B161" s="18" t="s">
        <v>207</v>
      </c>
      <c r="C161" s="18"/>
      <c r="D161" s="18"/>
      <c r="E161" s="18"/>
      <c r="F161" s="93">
        <v>9</v>
      </c>
      <c r="G161" s="93">
        <v>9</v>
      </c>
      <c r="H161" s="30">
        <f t="shared" si="2"/>
        <v>0</v>
      </c>
    </row>
    <row r="162" spans="2:8" ht="12.75">
      <c r="B162" s="18" t="s">
        <v>64</v>
      </c>
      <c r="C162" s="18"/>
      <c r="D162" s="18"/>
      <c r="E162" s="18"/>
      <c r="F162" s="93">
        <v>61</v>
      </c>
      <c r="G162" s="93">
        <v>61</v>
      </c>
      <c r="H162" s="30">
        <f t="shared" si="2"/>
        <v>0</v>
      </c>
    </row>
    <row r="163" spans="2:8" ht="12.75">
      <c r="B163" s="96" t="s">
        <v>414</v>
      </c>
      <c r="C163" s="18"/>
      <c r="D163" s="18"/>
      <c r="E163" s="18"/>
      <c r="F163" s="93">
        <v>0</v>
      </c>
      <c r="G163" s="93">
        <v>18</v>
      </c>
      <c r="H163" s="30">
        <f t="shared" si="2"/>
        <v>18</v>
      </c>
    </row>
    <row r="164" spans="2:8" ht="12.75">
      <c r="B164" s="2" t="s">
        <v>65</v>
      </c>
      <c r="C164" s="18"/>
      <c r="D164" s="18"/>
      <c r="E164" s="18"/>
      <c r="F164" s="28">
        <f>SUM(F150:F163)</f>
        <v>379</v>
      </c>
      <c r="G164" s="28">
        <f>SUM(G150:G163)</f>
        <v>388</v>
      </c>
      <c r="H164" s="30">
        <f t="shared" si="2"/>
        <v>9</v>
      </c>
    </row>
    <row r="165" spans="2:8" ht="12.75">
      <c r="B165" s="2"/>
      <c r="C165" s="2" t="s">
        <v>148</v>
      </c>
      <c r="D165" s="18"/>
      <c r="E165" s="18"/>
      <c r="F165" s="28">
        <f>SUM(F164,F149,F146)</f>
        <v>2579</v>
      </c>
      <c r="G165" s="28">
        <f>SUM(G164,G149,G146)</f>
        <v>2588</v>
      </c>
      <c r="H165" s="30">
        <f t="shared" si="2"/>
        <v>9</v>
      </c>
    </row>
    <row r="166" spans="2:8" ht="12.75">
      <c r="B166" s="69"/>
      <c r="C166" s="69"/>
      <c r="D166" s="69"/>
      <c r="E166" s="59"/>
      <c r="F166" s="70"/>
      <c r="G166" s="70"/>
      <c r="H166" s="30"/>
    </row>
    <row r="167" spans="2:8" ht="12.75">
      <c r="B167" s="71" t="s">
        <v>106</v>
      </c>
      <c r="C167"/>
      <c r="D167"/>
      <c r="E167"/>
      <c r="F167"/>
      <c r="G167"/>
      <c r="H167" s="30"/>
    </row>
    <row r="168" spans="2:8" ht="12.75">
      <c r="B168" s="12" t="s">
        <v>96</v>
      </c>
      <c r="C168"/>
      <c r="D168"/>
      <c r="E168"/>
      <c r="F168">
        <v>24</v>
      </c>
      <c r="G168">
        <v>24</v>
      </c>
      <c r="H168" s="30">
        <f t="shared" si="2"/>
        <v>0</v>
      </c>
    </row>
    <row r="169" spans="2:8" ht="12.75">
      <c r="B169" s="9" t="s">
        <v>65</v>
      </c>
      <c r="C169"/>
      <c r="D169"/>
      <c r="E169"/>
      <c r="F169" s="9">
        <f>SUM(F168)</f>
        <v>24</v>
      </c>
      <c r="G169" s="9">
        <f>SUM(G168)</f>
        <v>24</v>
      </c>
      <c r="H169" s="30">
        <f t="shared" si="2"/>
        <v>0</v>
      </c>
    </row>
    <row r="170" spans="2:8" ht="12.75">
      <c r="B170" s="9"/>
      <c r="C170" s="9" t="s">
        <v>130</v>
      </c>
      <c r="D170"/>
      <c r="E170"/>
      <c r="F170" s="9">
        <f>SUM(F169)</f>
        <v>24</v>
      </c>
      <c r="G170" s="9">
        <f>SUM(G169)</f>
        <v>24</v>
      </c>
      <c r="H170" s="30">
        <f t="shared" si="2"/>
        <v>0</v>
      </c>
    </row>
    <row r="171" spans="2:8" ht="12.75">
      <c r="B171" s="9"/>
      <c r="C171" s="9"/>
      <c r="D171"/>
      <c r="E171"/>
      <c r="F171" s="9"/>
      <c r="G171" s="9"/>
      <c r="H171" s="30"/>
    </row>
    <row r="172" spans="2:8" ht="12.75">
      <c r="B172" s="71" t="s">
        <v>154</v>
      </c>
      <c r="C172"/>
      <c r="D172"/>
      <c r="E172"/>
      <c r="F172"/>
      <c r="G172"/>
      <c r="H172" s="30"/>
    </row>
    <row r="173" spans="2:8" ht="12.75">
      <c r="B173" s="12" t="s">
        <v>75</v>
      </c>
      <c r="C173" s="12"/>
      <c r="D173" s="12"/>
      <c r="E173" s="12"/>
      <c r="F173" s="12">
        <v>67</v>
      </c>
      <c r="G173" s="12">
        <v>67</v>
      </c>
      <c r="H173" s="30">
        <f t="shared" si="2"/>
        <v>0</v>
      </c>
    </row>
    <row r="174" spans="2:8" ht="12.75">
      <c r="B174" s="9" t="s">
        <v>155</v>
      </c>
      <c r="C174"/>
      <c r="D174"/>
      <c r="E174"/>
      <c r="F174" s="9">
        <f>SUM(F173)</f>
        <v>67</v>
      </c>
      <c r="G174" s="9">
        <f>SUM(G173)</f>
        <v>67</v>
      </c>
      <c r="H174" s="30">
        <f t="shared" si="2"/>
        <v>0</v>
      </c>
    </row>
    <row r="175" spans="2:8" ht="12.75">
      <c r="B175" s="9"/>
      <c r="C175" s="9" t="s">
        <v>130</v>
      </c>
      <c r="D175" s="9"/>
      <c r="E175" s="9"/>
      <c r="F175" s="9">
        <f>SUM(F174)</f>
        <v>67</v>
      </c>
      <c r="G175" s="9">
        <f>SUM(G174)</f>
        <v>67</v>
      </c>
      <c r="H175" s="30">
        <f t="shared" si="2"/>
        <v>0</v>
      </c>
    </row>
    <row r="176" spans="2:8" ht="12.75">
      <c r="B176" s="9"/>
      <c r="C176" s="9"/>
      <c r="D176" s="9"/>
      <c r="E176" s="9"/>
      <c r="F176" s="9"/>
      <c r="G176" s="9"/>
      <c r="H176" s="30">
        <f t="shared" si="2"/>
        <v>0</v>
      </c>
    </row>
    <row r="177" spans="2:8" ht="12.75">
      <c r="B177" s="75" t="s">
        <v>110</v>
      </c>
      <c r="C177" s="75"/>
      <c r="D177" s="75"/>
      <c r="E177" s="57"/>
      <c r="F177" s="73"/>
      <c r="G177" s="73"/>
      <c r="H177" s="30">
        <f t="shared" si="2"/>
        <v>0</v>
      </c>
    </row>
    <row r="178" spans="2:8" ht="12.75">
      <c r="B178" s="77" t="s">
        <v>158</v>
      </c>
      <c r="C178" s="77"/>
      <c r="D178" s="77"/>
      <c r="E178" s="77"/>
      <c r="F178" s="58">
        <v>200</v>
      </c>
      <c r="G178" s="58">
        <v>200</v>
      </c>
      <c r="H178" s="30">
        <f t="shared" si="2"/>
        <v>0</v>
      </c>
    </row>
    <row r="179" spans="2:8" ht="12.75">
      <c r="B179" s="69" t="s">
        <v>392</v>
      </c>
      <c r="C179" s="62"/>
      <c r="D179" s="62"/>
      <c r="E179" s="62"/>
      <c r="F179" s="63">
        <f>SUM(F178)</f>
        <v>200</v>
      </c>
      <c r="G179" s="63">
        <f>SUM(G178)</f>
        <v>200</v>
      </c>
      <c r="H179" s="30">
        <f t="shared" si="2"/>
        <v>0</v>
      </c>
    </row>
    <row r="180" spans="1:8" ht="12.75">
      <c r="A180" s="37"/>
      <c r="B180" s="77"/>
      <c r="C180" s="62" t="s">
        <v>148</v>
      </c>
      <c r="D180" s="62"/>
      <c r="E180" s="62"/>
      <c r="F180" s="63">
        <f>SUM(F179)</f>
        <v>200</v>
      </c>
      <c r="G180" s="63">
        <f>SUM(G179)</f>
        <v>200</v>
      </c>
      <c r="H180" s="30">
        <f t="shared" si="2"/>
        <v>0</v>
      </c>
    </row>
    <row r="181" spans="2:8" ht="12.75">
      <c r="B181" s="77"/>
      <c r="C181" s="62"/>
      <c r="D181" s="62"/>
      <c r="E181" s="62"/>
      <c r="F181" s="63"/>
      <c r="G181" s="63"/>
      <c r="H181" s="30"/>
    </row>
    <row r="182" spans="2:8" ht="12.75">
      <c r="B182" s="72" t="s">
        <v>111</v>
      </c>
      <c r="C182" s="75"/>
      <c r="D182" s="75"/>
      <c r="E182" s="57"/>
      <c r="F182" s="58"/>
      <c r="G182" s="58"/>
      <c r="H182" s="30"/>
    </row>
    <row r="183" spans="2:8" ht="12.75">
      <c r="B183" s="77" t="s">
        <v>78</v>
      </c>
      <c r="C183" s="77"/>
      <c r="D183" s="77"/>
      <c r="E183" s="77"/>
      <c r="F183" s="58">
        <v>250</v>
      </c>
      <c r="G183" s="58">
        <v>250</v>
      </c>
      <c r="H183" s="30">
        <f t="shared" si="2"/>
        <v>0</v>
      </c>
    </row>
    <row r="184" spans="2:8" ht="12.75">
      <c r="B184" s="69" t="s">
        <v>392</v>
      </c>
      <c r="C184" s="62"/>
      <c r="D184" s="62"/>
      <c r="E184" s="62"/>
      <c r="F184" s="63">
        <f>SUM(F183)</f>
        <v>250</v>
      </c>
      <c r="G184" s="63">
        <f>SUM(G183)</f>
        <v>250</v>
      </c>
      <c r="H184" s="30">
        <f t="shared" si="2"/>
        <v>0</v>
      </c>
    </row>
    <row r="185" spans="2:8" ht="12.75">
      <c r="B185" s="77"/>
      <c r="C185" s="62" t="s">
        <v>148</v>
      </c>
      <c r="D185" s="62"/>
      <c r="E185" s="62"/>
      <c r="F185" s="63">
        <f>SUM(F184)</f>
        <v>250</v>
      </c>
      <c r="G185" s="63">
        <f>SUM(G184)</f>
        <v>250</v>
      </c>
      <c r="H185" s="30">
        <f t="shared" si="2"/>
        <v>0</v>
      </c>
    </row>
    <row r="186" spans="2:8" ht="12.75">
      <c r="B186" s="77"/>
      <c r="C186" s="62"/>
      <c r="D186" s="62"/>
      <c r="E186" s="62"/>
      <c r="F186" s="63"/>
      <c r="G186" s="63"/>
      <c r="H186" s="30"/>
    </row>
    <row r="187" spans="2:8" ht="12.75">
      <c r="B187" s="75" t="s">
        <v>278</v>
      </c>
      <c r="C187" s="62"/>
      <c r="D187" s="62"/>
      <c r="E187" s="62"/>
      <c r="F187" s="63"/>
      <c r="G187" s="63"/>
      <c r="H187" s="30"/>
    </row>
    <row r="188" spans="2:8" ht="12.75">
      <c r="B188" s="60" t="s">
        <v>279</v>
      </c>
      <c r="C188" s="62"/>
      <c r="D188" s="62"/>
      <c r="E188" s="62"/>
      <c r="F188" s="74">
        <v>444</v>
      </c>
      <c r="G188" s="74">
        <v>444</v>
      </c>
      <c r="H188" s="30">
        <f t="shared" si="2"/>
        <v>0</v>
      </c>
    </row>
    <row r="189" spans="2:8" ht="12.75">
      <c r="B189" s="69" t="s">
        <v>392</v>
      </c>
      <c r="C189" s="62"/>
      <c r="D189" s="62"/>
      <c r="E189" s="62"/>
      <c r="F189" s="63">
        <f>SUM(F188)</f>
        <v>444</v>
      </c>
      <c r="G189" s="63">
        <f>SUM(G188)</f>
        <v>444</v>
      </c>
      <c r="H189" s="30">
        <f t="shared" si="2"/>
        <v>0</v>
      </c>
    </row>
    <row r="190" spans="2:8" ht="12.75">
      <c r="B190" s="77"/>
      <c r="C190" s="62" t="s">
        <v>148</v>
      </c>
      <c r="D190" s="62"/>
      <c r="E190" s="62"/>
      <c r="F190" s="63">
        <f>SUM(F189)</f>
        <v>444</v>
      </c>
      <c r="G190" s="63">
        <f>SUM(G189)</f>
        <v>444</v>
      </c>
      <c r="H190" s="30">
        <f t="shared" si="2"/>
        <v>0</v>
      </c>
    </row>
    <row r="191" spans="2:8" ht="12.75">
      <c r="B191" s="52"/>
      <c r="C191" s="53"/>
      <c r="D191" s="53"/>
      <c r="E191" s="53"/>
      <c r="F191" s="54"/>
      <c r="G191" s="54"/>
      <c r="H191" s="30"/>
    </row>
    <row r="192" spans="1:8" ht="12.75">
      <c r="A192"/>
      <c r="B192" s="71" t="s">
        <v>159</v>
      </c>
      <c r="C192" s="9"/>
      <c r="D192" s="9"/>
      <c r="E192" s="9"/>
      <c r="F192" s="9"/>
      <c r="G192" s="9"/>
      <c r="H192" s="30"/>
    </row>
    <row r="193" spans="1:8" ht="12.75">
      <c r="A193"/>
      <c r="B193" s="12" t="s">
        <v>99</v>
      </c>
      <c r="C193" s="12"/>
      <c r="D193" s="12"/>
      <c r="E193" s="12"/>
      <c r="F193" s="12">
        <v>126</v>
      </c>
      <c r="G193" s="12">
        <v>152</v>
      </c>
      <c r="H193" s="30">
        <f t="shared" si="2"/>
        <v>26</v>
      </c>
    </row>
    <row r="194" spans="1:8" ht="12.75">
      <c r="A194"/>
      <c r="B194" s="9" t="s">
        <v>160</v>
      </c>
      <c r="C194" s="9"/>
      <c r="D194" s="9"/>
      <c r="E194" s="9"/>
      <c r="F194" s="9">
        <f>SUM(F193)</f>
        <v>126</v>
      </c>
      <c r="G194" s="9">
        <f>SUM(G193)</f>
        <v>152</v>
      </c>
      <c r="H194" s="30">
        <f t="shared" si="2"/>
        <v>26</v>
      </c>
    </row>
    <row r="195" spans="1:8" ht="12.75">
      <c r="A195"/>
      <c r="B195" s="9"/>
      <c r="C195" s="9" t="s">
        <v>130</v>
      </c>
      <c r="D195" s="9"/>
      <c r="E195" s="9"/>
      <c r="F195" s="9">
        <f>SUM(F194)</f>
        <v>126</v>
      </c>
      <c r="G195" s="9">
        <f>SUM(G194)</f>
        <v>152</v>
      </c>
      <c r="H195" s="30">
        <f t="shared" si="2"/>
        <v>26</v>
      </c>
    </row>
    <row r="196" spans="1:8" ht="12.75">
      <c r="A196"/>
      <c r="B196" s="9"/>
      <c r="C196" s="9"/>
      <c r="D196" s="9"/>
      <c r="E196" s="9"/>
      <c r="F196" s="9"/>
      <c r="G196" s="9"/>
      <c r="H196" s="30"/>
    </row>
    <row r="197" spans="1:8" ht="12.75">
      <c r="A197"/>
      <c r="B197" s="71" t="s">
        <v>412</v>
      </c>
      <c r="C197" s="9"/>
      <c r="D197" s="9"/>
      <c r="E197" s="9"/>
      <c r="F197" s="9"/>
      <c r="G197" s="9"/>
      <c r="H197" s="30"/>
    </row>
    <row r="198" spans="1:8" ht="12.75">
      <c r="A198"/>
      <c r="B198" s="12" t="s">
        <v>413</v>
      </c>
      <c r="C198" s="12"/>
      <c r="D198" s="12"/>
      <c r="E198" s="12"/>
      <c r="F198" s="12">
        <v>0</v>
      </c>
      <c r="G198" s="12">
        <v>112</v>
      </c>
      <c r="H198" s="30">
        <f t="shared" si="2"/>
        <v>112</v>
      </c>
    </row>
    <row r="199" spans="1:8" ht="12.75">
      <c r="A199"/>
      <c r="B199" s="9" t="s">
        <v>160</v>
      </c>
      <c r="C199" s="9"/>
      <c r="D199" s="9"/>
      <c r="E199" s="9"/>
      <c r="F199" s="9">
        <f>SUM(F198)</f>
        <v>0</v>
      </c>
      <c r="G199" s="9">
        <f>SUM(G198)</f>
        <v>112</v>
      </c>
      <c r="H199" s="30">
        <f t="shared" si="2"/>
        <v>112</v>
      </c>
    </row>
    <row r="200" spans="1:8" ht="12.75">
      <c r="A200"/>
      <c r="B200" s="9"/>
      <c r="C200" s="9" t="s">
        <v>130</v>
      </c>
      <c r="D200" s="9"/>
      <c r="E200" s="9"/>
      <c r="F200" s="9">
        <f>SUM(F199)</f>
        <v>0</v>
      </c>
      <c r="G200" s="9">
        <f>SUM(G199)</f>
        <v>112</v>
      </c>
      <c r="H200" s="30">
        <f t="shared" si="2"/>
        <v>112</v>
      </c>
    </row>
    <row r="201" spans="1:8" ht="12.75">
      <c r="A201"/>
      <c r="B201" s="9"/>
      <c r="C201" s="9"/>
      <c r="D201" s="9"/>
      <c r="E201" s="9"/>
      <c r="F201" s="9"/>
      <c r="G201" s="9"/>
      <c r="H201" s="30"/>
    </row>
    <row r="202" spans="1:8" ht="12.75">
      <c r="A202"/>
      <c r="B202" s="71" t="s">
        <v>162</v>
      </c>
      <c r="C202" s="9"/>
      <c r="D202" s="9"/>
      <c r="E202" s="9"/>
      <c r="F202" s="9"/>
      <c r="G202" s="9"/>
      <c r="H202" s="30"/>
    </row>
    <row r="203" spans="1:8" ht="12.75">
      <c r="A203"/>
      <c r="B203" s="12" t="s">
        <v>100</v>
      </c>
      <c r="C203" s="9"/>
      <c r="D203" s="9"/>
      <c r="E203" s="9"/>
      <c r="F203" s="12">
        <v>225</v>
      </c>
      <c r="G203" s="12">
        <v>178</v>
      </c>
      <c r="H203" s="30">
        <f aca="true" t="shared" si="3" ref="H203:H265">G203-F203</f>
        <v>-47</v>
      </c>
    </row>
    <row r="204" spans="1:8" ht="12.75">
      <c r="A204"/>
      <c r="B204" s="9" t="s">
        <v>163</v>
      </c>
      <c r="C204" s="9"/>
      <c r="D204" s="9"/>
      <c r="E204" s="9"/>
      <c r="F204" s="9">
        <f>SUM(F203)</f>
        <v>225</v>
      </c>
      <c r="G204" s="9">
        <f>SUM(G203)</f>
        <v>178</v>
      </c>
      <c r="H204" s="30">
        <f t="shared" si="3"/>
        <v>-47</v>
      </c>
    </row>
    <row r="205" spans="1:8" ht="12.75">
      <c r="A205"/>
      <c r="B205" s="9"/>
      <c r="C205" s="9" t="s">
        <v>148</v>
      </c>
      <c r="D205" s="9"/>
      <c r="E205" s="9"/>
      <c r="F205" s="9">
        <f>SUM(F204)</f>
        <v>225</v>
      </c>
      <c r="G205" s="9">
        <f>SUM(G204)</f>
        <v>178</v>
      </c>
      <c r="H205" s="30">
        <f t="shared" si="3"/>
        <v>-47</v>
      </c>
    </row>
    <row r="206" spans="1:8" ht="12.75">
      <c r="A206"/>
      <c r="B206" s="9"/>
      <c r="C206" s="9"/>
      <c r="D206" s="9"/>
      <c r="E206" s="9"/>
      <c r="F206" s="9"/>
      <c r="G206" s="9"/>
      <c r="H206" s="30"/>
    </row>
    <row r="207" spans="1:8" ht="12.75">
      <c r="A207"/>
      <c r="B207" s="71" t="s">
        <v>164</v>
      </c>
      <c r="C207" s="9"/>
      <c r="D207" s="9"/>
      <c r="E207" s="9"/>
      <c r="F207" s="9"/>
      <c r="G207" s="9"/>
      <c r="H207" s="30"/>
    </row>
    <row r="208" spans="1:8" ht="12.75">
      <c r="A208"/>
      <c r="B208" s="12" t="s">
        <v>113</v>
      </c>
      <c r="C208" s="9"/>
      <c r="D208" s="9"/>
      <c r="E208" s="9"/>
      <c r="F208" s="12">
        <v>134</v>
      </c>
      <c r="G208" s="12">
        <v>134</v>
      </c>
      <c r="H208" s="30">
        <f t="shared" si="3"/>
        <v>0</v>
      </c>
    </row>
    <row r="209" spans="1:8" ht="12.75">
      <c r="A209"/>
      <c r="B209" s="9" t="s">
        <v>165</v>
      </c>
      <c r="C209" s="9"/>
      <c r="D209" s="9"/>
      <c r="E209" s="9"/>
      <c r="F209" s="9">
        <f>SUM(F208)</f>
        <v>134</v>
      </c>
      <c r="G209" s="9">
        <f>SUM(G208)</f>
        <v>134</v>
      </c>
      <c r="H209" s="30">
        <f t="shared" si="3"/>
        <v>0</v>
      </c>
    </row>
    <row r="210" spans="1:8" ht="12.75">
      <c r="A210"/>
      <c r="B210" s="9"/>
      <c r="C210" s="9" t="s">
        <v>130</v>
      </c>
      <c r="D210" s="9"/>
      <c r="E210" s="9"/>
      <c r="F210" s="9">
        <f>SUM(F209)</f>
        <v>134</v>
      </c>
      <c r="G210" s="9">
        <f>SUM(G209)</f>
        <v>134</v>
      </c>
      <c r="H210" s="30">
        <f t="shared" si="3"/>
        <v>0</v>
      </c>
    </row>
    <row r="211" spans="1:8" ht="12.75">
      <c r="A211"/>
      <c r="B211" s="9"/>
      <c r="C211" s="9"/>
      <c r="D211" s="9"/>
      <c r="E211" s="9"/>
      <c r="F211" s="9"/>
      <c r="G211" s="9"/>
      <c r="H211" s="30">
        <f t="shared" si="3"/>
        <v>0</v>
      </c>
    </row>
    <row r="212" spans="2:8" ht="12.75">
      <c r="B212" s="72" t="s">
        <v>166</v>
      </c>
      <c r="C212" s="81"/>
      <c r="D212" s="81"/>
      <c r="E212" s="62"/>
      <c r="F212" s="63"/>
      <c r="G212" s="63"/>
      <c r="H212" s="30">
        <f t="shared" si="3"/>
        <v>0</v>
      </c>
    </row>
    <row r="213" spans="2:8" ht="12.75">
      <c r="B213" s="60" t="s">
        <v>167</v>
      </c>
      <c r="C213" s="62"/>
      <c r="D213" s="62"/>
      <c r="E213" s="62"/>
      <c r="F213" s="74">
        <v>275</v>
      </c>
      <c r="G213" s="74">
        <v>275</v>
      </c>
      <c r="H213" s="30">
        <f t="shared" si="3"/>
        <v>0</v>
      </c>
    </row>
    <row r="214" spans="2:8" ht="12.75">
      <c r="B214" s="62" t="s">
        <v>168</v>
      </c>
      <c r="C214" s="62"/>
      <c r="D214" s="62"/>
      <c r="E214" s="62"/>
      <c r="F214" s="63">
        <f>SUM(F213)</f>
        <v>275</v>
      </c>
      <c r="G214" s="63">
        <f>SUM(G213)</f>
        <v>275</v>
      </c>
      <c r="H214" s="30">
        <f t="shared" si="3"/>
        <v>0</v>
      </c>
    </row>
    <row r="215" spans="1:8" ht="12.75">
      <c r="A215" s="37"/>
      <c r="B215" s="77"/>
      <c r="C215" s="62" t="s">
        <v>148</v>
      </c>
      <c r="D215" s="62"/>
      <c r="E215" s="62"/>
      <c r="F215" s="63">
        <f>SUM(F214)</f>
        <v>275</v>
      </c>
      <c r="G215" s="63">
        <f>SUM(G214)</f>
        <v>275</v>
      </c>
      <c r="H215" s="30">
        <f t="shared" si="3"/>
        <v>0</v>
      </c>
    </row>
    <row r="216" spans="1:8" ht="12.75">
      <c r="A216" s="37"/>
      <c r="B216" s="77"/>
      <c r="C216" s="62"/>
      <c r="D216" s="62"/>
      <c r="E216" s="62"/>
      <c r="F216" s="63"/>
      <c r="G216" s="63"/>
      <c r="H216" s="30"/>
    </row>
    <row r="217" spans="1:8" ht="12.75">
      <c r="A217" s="37"/>
      <c r="B217" s="75" t="s">
        <v>169</v>
      </c>
      <c r="C217" s="75"/>
      <c r="D217" s="75"/>
      <c r="E217" s="75"/>
      <c r="F217" s="76"/>
      <c r="G217" s="76"/>
      <c r="H217" s="30"/>
    </row>
    <row r="218" spans="1:8" ht="12.75">
      <c r="A218" s="37"/>
      <c r="B218" s="60" t="s">
        <v>114</v>
      </c>
      <c r="C218" s="62"/>
      <c r="D218" s="62"/>
      <c r="E218" s="62"/>
      <c r="F218" s="74">
        <v>1372</v>
      </c>
      <c r="G218" s="74">
        <v>1372</v>
      </c>
      <c r="H218" s="30">
        <f t="shared" si="3"/>
        <v>0</v>
      </c>
    </row>
    <row r="219" spans="1:8" ht="12.75">
      <c r="A219" s="37"/>
      <c r="B219" s="60" t="s">
        <v>203</v>
      </c>
      <c r="C219" s="62"/>
      <c r="D219" s="62"/>
      <c r="E219" s="62"/>
      <c r="F219" s="74">
        <v>96</v>
      </c>
      <c r="G219" s="74">
        <v>96</v>
      </c>
      <c r="H219" s="30">
        <f t="shared" si="3"/>
        <v>0</v>
      </c>
    </row>
    <row r="220" spans="1:8" ht="12.75">
      <c r="A220" s="37"/>
      <c r="B220" s="60" t="s">
        <v>420</v>
      </c>
      <c r="C220" s="62"/>
      <c r="D220" s="62"/>
      <c r="E220" s="62"/>
      <c r="F220" s="74">
        <v>0</v>
      </c>
      <c r="G220" s="74">
        <v>114</v>
      </c>
      <c r="H220" s="30">
        <f t="shared" si="3"/>
        <v>114</v>
      </c>
    </row>
    <row r="221" spans="1:8" ht="12.75">
      <c r="A221" s="37"/>
      <c r="B221" s="62" t="s">
        <v>66</v>
      </c>
      <c r="C221" s="62"/>
      <c r="D221" s="62"/>
      <c r="E221" s="62"/>
      <c r="F221" s="63">
        <f>SUM(F218:F220)</f>
        <v>1468</v>
      </c>
      <c r="G221" s="63">
        <f>SUM(G218:G220)</f>
        <v>1582</v>
      </c>
      <c r="H221" s="30">
        <f t="shared" si="3"/>
        <v>114</v>
      </c>
    </row>
    <row r="222" spans="1:8" ht="12.75">
      <c r="A222" s="37"/>
      <c r="B222" s="60" t="s">
        <v>170</v>
      </c>
      <c r="C222" s="62"/>
      <c r="D222" s="62"/>
      <c r="E222" s="62"/>
      <c r="F222" s="74">
        <v>370</v>
      </c>
      <c r="G222" s="74">
        <v>400</v>
      </c>
      <c r="H222" s="30">
        <f t="shared" si="3"/>
        <v>30</v>
      </c>
    </row>
    <row r="223" spans="1:8" ht="12.75">
      <c r="A223" s="37"/>
      <c r="B223" s="60" t="s">
        <v>171</v>
      </c>
      <c r="C223" s="62"/>
      <c r="D223" s="62"/>
      <c r="E223" s="62"/>
      <c r="F223" s="74">
        <v>16</v>
      </c>
      <c r="G223" s="74">
        <v>16</v>
      </c>
      <c r="H223" s="30">
        <f t="shared" si="3"/>
        <v>0</v>
      </c>
    </row>
    <row r="224" spans="1:8" ht="12.75">
      <c r="A224" s="37"/>
      <c r="B224" s="62" t="s">
        <v>67</v>
      </c>
      <c r="C224" s="62"/>
      <c r="D224" s="62"/>
      <c r="E224" s="62"/>
      <c r="F224" s="63">
        <f>SUM(F222:F223)</f>
        <v>386</v>
      </c>
      <c r="G224" s="63">
        <f>SUM(G222:G223)</f>
        <v>416</v>
      </c>
      <c r="H224" s="30">
        <f t="shared" si="3"/>
        <v>30</v>
      </c>
    </row>
    <row r="225" spans="1:8" ht="12.75">
      <c r="A225" s="37"/>
      <c r="B225" s="60" t="s">
        <v>87</v>
      </c>
      <c r="C225" s="62"/>
      <c r="D225" s="62"/>
      <c r="E225" s="62"/>
      <c r="F225" s="74">
        <v>8</v>
      </c>
      <c r="G225" s="74">
        <v>8</v>
      </c>
      <c r="H225" s="30">
        <f t="shared" si="3"/>
        <v>0</v>
      </c>
    </row>
    <row r="226" spans="1:8" ht="12.75">
      <c r="A226" s="37"/>
      <c r="B226" s="60" t="s">
        <v>172</v>
      </c>
      <c r="C226" s="62"/>
      <c r="D226" s="62"/>
      <c r="E226" s="62"/>
      <c r="F226" s="74">
        <v>1415</v>
      </c>
      <c r="G226" s="74">
        <v>1415</v>
      </c>
      <c r="H226" s="30">
        <f t="shared" si="3"/>
        <v>0</v>
      </c>
    </row>
    <row r="227" spans="1:8" ht="12.75">
      <c r="A227" s="37"/>
      <c r="B227" s="60" t="s">
        <v>90</v>
      </c>
      <c r="C227" s="62"/>
      <c r="D227" s="62"/>
      <c r="E227" s="62"/>
      <c r="F227" s="74">
        <v>135</v>
      </c>
      <c r="G227" s="74">
        <v>135</v>
      </c>
      <c r="H227" s="30">
        <f t="shared" si="3"/>
        <v>0</v>
      </c>
    </row>
    <row r="228" spans="1:8" ht="12.75">
      <c r="A228" s="37"/>
      <c r="B228" s="60" t="s">
        <v>92</v>
      </c>
      <c r="C228" s="62"/>
      <c r="D228" s="62"/>
      <c r="E228" s="62"/>
      <c r="F228" s="74">
        <v>203</v>
      </c>
      <c r="G228" s="74">
        <v>203</v>
      </c>
      <c r="H228" s="30">
        <f t="shared" si="3"/>
        <v>0</v>
      </c>
    </row>
    <row r="229" spans="1:8" ht="12.75">
      <c r="A229" s="37"/>
      <c r="B229" s="60" t="s">
        <v>134</v>
      </c>
      <c r="C229" s="62"/>
      <c r="D229" s="62"/>
      <c r="E229" s="62"/>
      <c r="F229" s="74">
        <v>243</v>
      </c>
      <c r="G229" s="74">
        <v>243</v>
      </c>
      <c r="H229" s="30">
        <f t="shared" si="3"/>
        <v>0</v>
      </c>
    </row>
    <row r="230" spans="1:8" ht="12.75">
      <c r="A230" s="37"/>
      <c r="B230" s="60" t="s">
        <v>132</v>
      </c>
      <c r="C230" s="62"/>
      <c r="D230" s="62"/>
      <c r="E230" s="62"/>
      <c r="F230" s="74">
        <v>412</v>
      </c>
      <c r="G230" s="74">
        <v>412</v>
      </c>
      <c r="H230" s="30">
        <f t="shared" si="3"/>
        <v>0</v>
      </c>
    </row>
    <row r="231" spans="1:8" ht="12.75">
      <c r="A231" s="37"/>
      <c r="B231" s="60" t="s">
        <v>64</v>
      </c>
      <c r="C231" s="62"/>
      <c r="D231" s="62"/>
      <c r="E231" s="62"/>
      <c r="F231" s="74">
        <v>542</v>
      </c>
      <c r="G231" s="74">
        <v>542</v>
      </c>
      <c r="H231" s="30">
        <f t="shared" si="3"/>
        <v>0</v>
      </c>
    </row>
    <row r="232" spans="1:8" ht="12.75">
      <c r="A232" s="37"/>
      <c r="B232" s="60" t="s">
        <v>71</v>
      </c>
      <c r="C232" s="62"/>
      <c r="D232" s="62"/>
      <c r="E232" s="62"/>
      <c r="F232" s="74">
        <v>3</v>
      </c>
      <c r="G232" s="74">
        <v>3</v>
      </c>
      <c r="H232" s="30">
        <f t="shared" si="3"/>
        <v>0</v>
      </c>
    </row>
    <row r="233" spans="1:8" ht="12.75">
      <c r="A233" s="37"/>
      <c r="B233" s="60" t="s">
        <v>173</v>
      </c>
      <c r="C233" s="62"/>
      <c r="D233" s="62"/>
      <c r="E233" s="62"/>
      <c r="F233" s="74">
        <v>3</v>
      </c>
      <c r="G233" s="74">
        <v>18</v>
      </c>
      <c r="H233" s="30">
        <f t="shared" si="3"/>
        <v>15</v>
      </c>
    </row>
    <row r="234" spans="1:8" ht="12.75">
      <c r="A234" s="37"/>
      <c r="B234" s="62" t="s">
        <v>65</v>
      </c>
      <c r="C234" s="62"/>
      <c r="D234" s="62"/>
      <c r="E234" s="62"/>
      <c r="F234" s="63">
        <f>SUM(F225:F233)</f>
        <v>2964</v>
      </c>
      <c r="G234" s="63">
        <f>SUM(G225:G233)</f>
        <v>2979</v>
      </c>
      <c r="H234" s="30">
        <f t="shared" si="3"/>
        <v>15</v>
      </c>
    </row>
    <row r="235" spans="1:8" ht="12.75">
      <c r="A235" s="37"/>
      <c r="B235" s="62"/>
      <c r="C235" s="62" t="s">
        <v>148</v>
      </c>
      <c r="D235" s="62"/>
      <c r="E235" s="62"/>
      <c r="F235" s="63">
        <f>F221+F224+F234</f>
        <v>4818</v>
      </c>
      <c r="G235" s="63">
        <f>G221+G224+G234</f>
        <v>4977</v>
      </c>
      <c r="H235" s="30">
        <f t="shared" si="3"/>
        <v>159</v>
      </c>
    </row>
    <row r="236" spans="1:8" ht="12.75">
      <c r="A236" s="37"/>
      <c r="B236" s="62"/>
      <c r="C236" s="62"/>
      <c r="D236" s="62"/>
      <c r="E236" s="62"/>
      <c r="F236" s="63"/>
      <c r="G236" s="63"/>
      <c r="H236" s="30"/>
    </row>
    <row r="237" spans="2:8" ht="12.75">
      <c r="B237" s="75" t="s">
        <v>174</v>
      </c>
      <c r="C237" s="57"/>
      <c r="D237" s="57"/>
      <c r="E237" s="57"/>
      <c r="F237" s="73"/>
      <c r="G237" s="73"/>
      <c r="H237" s="30"/>
    </row>
    <row r="238" spans="2:8" ht="12.75">
      <c r="B238" s="60" t="s">
        <v>175</v>
      </c>
      <c r="C238" s="77"/>
      <c r="D238" s="77"/>
      <c r="E238" s="77"/>
      <c r="F238" s="74">
        <v>13871</v>
      </c>
      <c r="G238" s="74">
        <v>13871</v>
      </c>
      <c r="H238" s="30">
        <f t="shared" si="3"/>
        <v>0</v>
      </c>
    </row>
    <row r="239" spans="2:8" ht="12.75">
      <c r="B239" s="62" t="s">
        <v>66</v>
      </c>
      <c r="C239" s="62"/>
      <c r="D239" s="62"/>
      <c r="E239" s="62"/>
      <c r="F239" s="63">
        <f>SUM(F238:F238)</f>
        <v>13871</v>
      </c>
      <c r="G239" s="63">
        <f>SUM(G238:G238)</f>
        <v>13871</v>
      </c>
      <c r="H239" s="30">
        <f t="shared" si="3"/>
        <v>0</v>
      </c>
    </row>
    <row r="240" spans="2:8" ht="12.75">
      <c r="B240" s="60" t="s">
        <v>125</v>
      </c>
      <c r="C240" s="77"/>
      <c r="D240" s="77"/>
      <c r="E240" s="77"/>
      <c r="F240" s="74">
        <v>1873</v>
      </c>
      <c r="G240" s="74">
        <v>1873</v>
      </c>
      <c r="H240" s="30">
        <f t="shared" si="3"/>
        <v>0</v>
      </c>
    </row>
    <row r="241" spans="2:8" ht="12.75">
      <c r="B241" s="80" t="s">
        <v>67</v>
      </c>
      <c r="C241" s="62"/>
      <c r="D241" s="77"/>
      <c r="E241" s="77"/>
      <c r="F241" s="63">
        <f>SUM(F240:F240)</f>
        <v>1873</v>
      </c>
      <c r="G241" s="63">
        <f>SUM(G240:G240)</f>
        <v>1873</v>
      </c>
      <c r="H241" s="30">
        <f t="shared" si="3"/>
        <v>0</v>
      </c>
    </row>
    <row r="242" spans="2:8" ht="12.75">
      <c r="B242" s="82" t="s">
        <v>176</v>
      </c>
      <c r="C242" s="60"/>
      <c r="D242" s="60"/>
      <c r="E242" s="77"/>
      <c r="F242" s="74">
        <v>136</v>
      </c>
      <c r="G242" s="74">
        <v>138</v>
      </c>
      <c r="H242" s="30">
        <f t="shared" si="3"/>
        <v>2</v>
      </c>
    </row>
    <row r="243" spans="2:8" ht="12.75">
      <c r="B243" s="82" t="s">
        <v>69</v>
      </c>
      <c r="C243" s="60"/>
      <c r="D243" s="60"/>
      <c r="E243" s="77"/>
      <c r="F243" s="74">
        <v>1383</v>
      </c>
      <c r="G243" s="74">
        <v>1383</v>
      </c>
      <c r="H243" s="30">
        <f t="shared" si="3"/>
        <v>0</v>
      </c>
    </row>
    <row r="244" spans="2:8" ht="12.75">
      <c r="B244" s="82" t="s">
        <v>90</v>
      </c>
      <c r="C244" s="62"/>
      <c r="D244" s="77"/>
      <c r="E244" s="77"/>
      <c r="F244" s="74">
        <v>1530</v>
      </c>
      <c r="G244" s="74">
        <v>1522</v>
      </c>
      <c r="H244" s="30">
        <f t="shared" si="3"/>
        <v>-8</v>
      </c>
    </row>
    <row r="245" spans="2:8" ht="12.75">
      <c r="B245" s="82" t="s">
        <v>208</v>
      </c>
      <c r="C245" s="62"/>
      <c r="D245" s="77"/>
      <c r="E245" s="77"/>
      <c r="F245" s="74">
        <v>15</v>
      </c>
      <c r="G245" s="74">
        <v>15</v>
      </c>
      <c r="H245" s="30">
        <f t="shared" si="3"/>
        <v>0</v>
      </c>
    </row>
    <row r="246" spans="2:8" ht="12.75">
      <c r="B246" s="82" t="s">
        <v>415</v>
      </c>
      <c r="C246" s="62"/>
      <c r="D246" s="77"/>
      <c r="E246" s="77"/>
      <c r="F246" s="74">
        <v>0</v>
      </c>
      <c r="G246" s="74">
        <v>6</v>
      </c>
      <c r="H246" s="30">
        <f t="shared" si="3"/>
        <v>6</v>
      </c>
    </row>
    <row r="247" spans="2:8" ht="12.75">
      <c r="B247" s="82" t="s">
        <v>64</v>
      </c>
      <c r="C247" s="62"/>
      <c r="D247" s="77"/>
      <c r="E247" s="77"/>
      <c r="F247" s="74">
        <v>827</v>
      </c>
      <c r="G247" s="74">
        <v>827</v>
      </c>
      <c r="H247" s="30">
        <f t="shared" si="3"/>
        <v>0</v>
      </c>
    </row>
    <row r="248" spans="2:8" ht="12.75">
      <c r="B248" s="80" t="s">
        <v>177</v>
      </c>
      <c r="C248" s="62"/>
      <c r="D248" s="77"/>
      <c r="E248" s="77"/>
      <c r="F248" s="63">
        <f>SUM(F242:F247)</f>
        <v>3891</v>
      </c>
      <c r="G248" s="63">
        <f>SUM(G242:G247)</f>
        <v>3891</v>
      </c>
      <c r="H248" s="30">
        <f t="shared" si="3"/>
        <v>0</v>
      </c>
    </row>
    <row r="249" spans="2:8" ht="12.75">
      <c r="B249" s="62"/>
      <c r="C249" s="62" t="s">
        <v>148</v>
      </c>
      <c r="D249" s="77"/>
      <c r="E249" s="77"/>
      <c r="F249" s="63">
        <f>SUM(F239,F241,F248)</f>
        <v>19635</v>
      </c>
      <c r="G249" s="63">
        <f>SUM(G239,G241,G248)</f>
        <v>19635</v>
      </c>
      <c r="H249" s="30">
        <f t="shared" si="3"/>
        <v>0</v>
      </c>
    </row>
    <row r="250" spans="2:8" ht="12.75">
      <c r="B250" s="62"/>
      <c r="C250" s="62"/>
      <c r="D250" s="77"/>
      <c r="E250" s="77"/>
      <c r="F250" s="63"/>
      <c r="G250" s="63"/>
      <c r="H250" s="30"/>
    </row>
    <row r="251" spans="2:8" ht="12.75">
      <c r="B251" s="62"/>
      <c r="C251" s="62"/>
      <c r="D251" s="77"/>
      <c r="E251" s="77"/>
      <c r="F251" s="63"/>
      <c r="G251" s="63"/>
      <c r="H251" s="30"/>
    </row>
    <row r="252" spans="2:8" ht="12.75">
      <c r="B252" s="72" t="s">
        <v>417</v>
      </c>
      <c r="C252" s="49"/>
      <c r="D252" s="49"/>
      <c r="E252" s="49"/>
      <c r="F252" s="83"/>
      <c r="G252" s="83"/>
      <c r="H252" s="30"/>
    </row>
    <row r="253" spans="2:8" ht="27.75" customHeight="1">
      <c r="B253" s="589" t="s">
        <v>178</v>
      </c>
      <c r="C253" s="590"/>
      <c r="D253" s="590"/>
      <c r="E253" s="590"/>
      <c r="F253" s="42">
        <v>107</v>
      </c>
      <c r="G253" s="42">
        <v>107</v>
      </c>
      <c r="H253" s="30">
        <f t="shared" si="3"/>
        <v>0</v>
      </c>
    </row>
    <row r="254" spans="2:8" ht="12.75">
      <c r="B254" s="56" t="s">
        <v>93</v>
      </c>
      <c r="C254" s="52"/>
      <c r="D254" s="52"/>
      <c r="E254" s="52"/>
      <c r="F254" s="55">
        <v>161</v>
      </c>
      <c r="G254" s="55">
        <v>161</v>
      </c>
      <c r="H254" s="30">
        <f t="shared" si="3"/>
        <v>0</v>
      </c>
    </row>
    <row r="255" spans="1:8" ht="12.75">
      <c r="A255" s="38"/>
      <c r="B255" s="56" t="s">
        <v>179</v>
      </c>
      <c r="C255" s="52"/>
      <c r="D255" s="52"/>
      <c r="E255" s="52"/>
      <c r="F255" s="55">
        <v>48</v>
      </c>
      <c r="G255" s="55">
        <v>52</v>
      </c>
      <c r="H255" s="30">
        <f t="shared" si="3"/>
        <v>4</v>
      </c>
    </row>
    <row r="256" spans="2:8" ht="12.75">
      <c r="B256" s="56" t="s">
        <v>180</v>
      </c>
      <c r="C256" s="52"/>
      <c r="D256" s="52"/>
      <c r="E256" s="52"/>
      <c r="F256" s="79">
        <v>96</v>
      </c>
      <c r="G256" s="79">
        <v>96</v>
      </c>
      <c r="H256" s="30">
        <f t="shared" si="3"/>
        <v>0</v>
      </c>
    </row>
    <row r="257" spans="2:8" ht="12.75">
      <c r="B257" s="53" t="s">
        <v>181</v>
      </c>
      <c r="C257" s="53"/>
      <c r="D257" s="53"/>
      <c r="E257" s="53"/>
      <c r="F257" s="54">
        <f>SUM(F253:F256)</f>
        <v>412</v>
      </c>
      <c r="G257" s="54">
        <f>SUM(G253:G256)</f>
        <v>416</v>
      </c>
      <c r="H257" s="30">
        <f t="shared" si="3"/>
        <v>4</v>
      </c>
    </row>
    <row r="258" spans="2:8" ht="12.75">
      <c r="B258" s="52"/>
      <c r="C258" s="53" t="s">
        <v>148</v>
      </c>
      <c r="D258" s="53"/>
      <c r="E258" s="53"/>
      <c r="F258" s="54">
        <f>SUM(F257)</f>
        <v>412</v>
      </c>
      <c r="G258" s="54">
        <f>SUM(G257)</f>
        <v>416</v>
      </c>
      <c r="H258" s="30">
        <f t="shared" si="3"/>
        <v>4</v>
      </c>
    </row>
    <row r="259" spans="2:8" ht="12.75">
      <c r="B259" s="52"/>
      <c r="C259" s="53"/>
      <c r="D259" s="53"/>
      <c r="E259" s="53"/>
      <c r="F259" s="54"/>
      <c r="G259" s="54"/>
      <c r="H259" s="30"/>
    </row>
    <row r="260" spans="2:8" ht="12.75">
      <c r="B260" s="49" t="s">
        <v>182</v>
      </c>
      <c r="C260" s="49"/>
      <c r="D260" s="49"/>
      <c r="E260" s="49"/>
      <c r="F260" s="78"/>
      <c r="G260" s="78"/>
      <c r="H260" s="30"/>
    </row>
    <row r="261" spans="2:8" ht="12.75">
      <c r="B261" s="56" t="s">
        <v>183</v>
      </c>
      <c r="C261" s="49"/>
      <c r="D261" s="49"/>
      <c r="E261" s="49"/>
      <c r="F261" s="51">
        <v>300</v>
      </c>
      <c r="G261" s="51">
        <v>300</v>
      </c>
      <c r="H261" s="30">
        <f t="shared" si="3"/>
        <v>0</v>
      </c>
    </row>
    <row r="262" spans="2:8" ht="12.75">
      <c r="B262" s="53" t="s">
        <v>66</v>
      </c>
      <c r="C262" s="49"/>
      <c r="D262" s="49"/>
      <c r="E262" s="49"/>
      <c r="F262" s="84">
        <f>SUM(F261:F261)</f>
        <v>300</v>
      </c>
      <c r="G262" s="84">
        <f>SUM(G261:G261)</f>
        <v>300</v>
      </c>
      <c r="H262" s="30">
        <f t="shared" si="3"/>
        <v>0</v>
      </c>
    </row>
    <row r="263" spans="2:8" ht="12.75">
      <c r="B263" s="41" t="s">
        <v>184</v>
      </c>
      <c r="C263" s="49"/>
      <c r="D263" s="49"/>
      <c r="E263" s="49"/>
      <c r="F263" s="51">
        <v>81</v>
      </c>
      <c r="G263" s="51">
        <v>81</v>
      </c>
      <c r="H263" s="30">
        <f t="shared" si="3"/>
        <v>0</v>
      </c>
    </row>
    <row r="264" spans="2:8" ht="12.75">
      <c r="B264" s="85" t="s">
        <v>67</v>
      </c>
      <c r="C264" s="49"/>
      <c r="D264" s="49"/>
      <c r="E264" s="49"/>
      <c r="F264" s="86">
        <f>SUM(F263:F263)</f>
        <v>81</v>
      </c>
      <c r="G264" s="86">
        <f>SUM(G263:G263)</f>
        <v>81</v>
      </c>
      <c r="H264" s="30">
        <f t="shared" si="3"/>
        <v>0</v>
      </c>
    </row>
    <row r="265" spans="2:8" ht="12.75">
      <c r="B265" s="64" t="s">
        <v>90</v>
      </c>
      <c r="C265" s="49"/>
      <c r="D265" s="49"/>
      <c r="E265" s="49"/>
      <c r="F265" s="87">
        <v>1</v>
      </c>
      <c r="G265" s="87">
        <v>34</v>
      </c>
      <c r="H265" s="30">
        <f t="shared" si="3"/>
        <v>33</v>
      </c>
    </row>
    <row r="266" spans="2:8" ht="12.75">
      <c r="B266" s="64" t="s">
        <v>398</v>
      </c>
      <c r="C266" s="49"/>
      <c r="D266" s="49"/>
      <c r="E266" s="49"/>
      <c r="F266" s="87">
        <v>0</v>
      </c>
      <c r="G266" s="87">
        <v>40</v>
      </c>
      <c r="H266" s="30">
        <f aca="true" t="shared" si="4" ref="H266:H273">G266-F266</f>
        <v>40</v>
      </c>
    </row>
    <row r="267" spans="2:8" ht="12.75">
      <c r="B267" s="64" t="s">
        <v>74</v>
      </c>
      <c r="C267" s="49"/>
      <c r="D267" s="49"/>
      <c r="E267" s="49"/>
      <c r="F267" s="87">
        <v>374</v>
      </c>
      <c r="G267" s="87">
        <v>374</v>
      </c>
      <c r="H267" s="30">
        <f t="shared" si="4"/>
        <v>0</v>
      </c>
    </row>
    <row r="268" spans="2:8" ht="12.75">
      <c r="B268" s="64" t="s">
        <v>72</v>
      </c>
      <c r="C268" s="49"/>
      <c r="D268" s="49"/>
      <c r="E268" s="49"/>
      <c r="F268" s="87">
        <v>80</v>
      </c>
      <c r="G268" s="87">
        <v>110</v>
      </c>
      <c r="H268" s="30">
        <f t="shared" si="4"/>
        <v>30</v>
      </c>
    </row>
    <row r="269" spans="2:8" ht="12.75">
      <c r="B269" s="41" t="s">
        <v>102</v>
      </c>
      <c r="C269" s="52"/>
      <c r="D269" s="52"/>
      <c r="E269" s="52"/>
      <c r="F269" s="42">
        <v>15</v>
      </c>
      <c r="G269" s="42">
        <v>57</v>
      </c>
      <c r="H269" s="30">
        <f t="shared" si="4"/>
        <v>42</v>
      </c>
    </row>
    <row r="270" spans="2:8" ht="12.75">
      <c r="B270" s="41" t="s">
        <v>92</v>
      </c>
      <c r="C270" s="52"/>
      <c r="D270" s="52"/>
      <c r="E270" s="52"/>
      <c r="F270" s="42">
        <v>10</v>
      </c>
      <c r="G270" s="42">
        <v>10</v>
      </c>
      <c r="H270" s="30">
        <f t="shared" si="4"/>
        <v>0</v>
      </c>
    </row>
    <row r="271" spans="2:8" ht="12.75">
      <c r="B271" s="52" t="s">
        <v>144</v>
      </c>
      <c r="C271" s="52"/>
      <c r="D271" s="52"/>
      <c r="E271" s="52"/>
      <c r="F271" s="42">
        <v>130</v>
      </c>
      <c r="G271" s="42">
        <v>141</v>
      </c>
      <c r="H271" s="30">
        <f t="shared" si="4"/>
        <v>11</v>
      </c>
    </row>
    <row r="272" spans="2:8" ht="12.75">
      <c r="B272" s="53" t="s">
        <v>77</v>
      </c>
      <c r="C272" s="53"/>
      <c r="D272" s="53"/>
      <c r="E272" s="53"/>
      <c r="F272" s="54">
        <f>SUM(F265:F271)</f>
        <v>610</v>
      </c>
      <c r="G272" s="54">
        <f>SUM(G265:G271)</f>
        <v>766</v>
      </c>
      <c r="H272" s="30">
        <f t="shared" si="4"/>
        <v>156</v>
      </c>
    </row>
    <row r="273" spans="2:8" ht="12.75">
      <c r="B273" s="52"/>
      <c r="C273" s="53" t="s">
        <v>148</v>
      </c>
      <c r="D273" s="53"/>
      <c r="E273" s="53"/>
      <c r="F273" s="54">
        <f>SUM(F272,F264,F262)</f>
        <v>991</v>
      </c>
      <c r="G273" s="54">
        <f>SUM(G272,G264,G262)</f>
        <v>1147</v>
      </c>
      <c r="H273" s="30">
        <f t="shared" si="4"/>
        <v>156</v>
      </c>
    </row>
    <row r="274" ht="12.75">
      <c r="H274" s="30"/>
    </row>
    <row r="275" spans="2:13" ht="12.75">
      <c r="B275" s="49" t="s">
        <v>185</v>
      </c>
      <c r="C275" s="49"/>
      <c r="D275" s="49"/>
      <c r="E275" s="49"/>
      <c r="F275" s="42"/>
      <c r="G275" s="42"/>
      <c r="H275" s="30"/>
      <c r="I275" s="41"/>
      <c r="J275" s="53"/>
      <c r="K275" s="53"/>
      <c r="L275" s="53"/>
      <c r="M275" s="88"/>
    </row>
    <row r="276" spans="2:13" ht="12.75">
      <c r="B276" s="41" t="s">
        <v>90</v>
      </c>
      <c r="C276" s="49"/>
      <c r="D276" s="49"/>
      <c r="E276" s="602" t="s">
        <v>274</v>
      </c>
      <c r="F276" s="604">
        <v>2500</v>
      </c>
      <c r="G276" s="298">
        <v>17</v>
      </c>
      <c r="H276" s="30">
        <f aca="true" t="shared" si="5" ref="H276:H288">G276-F276</f>
        <v>-2483</v>
      </c>
      <c r="I276" s="41"/>
      <c r="J276" s="53"/>
      <c r="K276" s="53"/>
      <c r="L276" s="53"/>
      <c r="M276" s="88"/>
    </row>
    <row r="277" spans="2:13" ht="12.75">
      <c r="B277" s="41" t="s">
        <v>68</v>
      </c>
      <c r="C277" s="49"/>
      <c r="D277" s="49"/>
      <c r="E277" s="603"/>
      <c r="F277" s="605"/>
      <c r="G277" s="299">
        <v>2</v>
      </c>
      <c r="H277" s="30">
        <f t="shared" si="5"/>
        <v>2</v>
      </c>
      <c r="I277" s="41"/>
      <c r="J277" s="53"/>
      <c r="K277" s="53"/>
      <c r="L277" s="53"/>
      <c r="M277" s="88"/>
    </row>
    <row r="278" spans="2:13" ht="27.75" customHeight="1">
      <c r="B278" s="601" t="s">
        <v>421</v>
      </c>
      <c r="C278" s="583"/>
      <c r="D278" s="583"/>
      <c r="E278" s="603"/>
      <c r="F278" s="605"/>
      <c r="G278" s="299">
        <v>50</v>
      </c>
      <c r="H278" s="30">
        <f t="shared" si="5"/>
        <v>50</v>
      </c>
      <c r="I278" s="41"/>
      <c r="J278" s="53"/>
      <c r="K278" s="53"/>
      <c r="L278" s="53"/>
      <c r="M278" s="88"/>
    </row>
    <row r="279" spans="2:13" ht="12.75">
      <c r="B279" s="41" t="s">
        <v>74</v>
      </c>
      <c r="C279" s="49"/>
      <c r="D279" s="49"/>
      <c r="E279" s="603"/>
      <c r="F279" s="605"/>
      <c r="G279" s="299">
        <v>896</v>
      </c>
      <c r="H279" s="30">
        <f t="shared" si="5"/>
        <v>896</v>
      </c>
      <c r="I279" s="41"/>
      <c r="J279" s="53"/>
      <c r="K279" s="53"/>
      <c r="L279" s="53"/>
      <c r="M279" s="88"/>
    </row>
    <row r="280" spans="2:13" ht="12.75">
      <c r="B280" s="41" t="s">
        <v>72</v>
      </c>
      <c r="C280" s="49"/>
      <c r="D280" s="49"/>
      <c r="E280" s="603"/>
      <c r="F280" s="605"/>
      <c r="G280" s="299">
        <v>70</v>
      </c>
      <c r="H280" s="30">
        <f t="shared" si="5"/>
        <v>70</v>
      </c>
      <c r="I280" s="41"/>
      <c r="J280" s="53"/>
      <c r="K280" s="53"/>
      <c r="L280" s="53"/>
      <c r="M280" s="88"/>
    </row>
    <row r="281" spans="2:13" ht="12.75">
      <c r="B281" s="41" t="s">
        <v>92</v>
      </c>
      <c r="C281" s="49"/>
      <c r="D281" s="49"/>
      <c r="E281" s="603"/>
      <c r="F281" s="605"/>
      <c r="G281" s="299">
        <v>746</v>
      </c>
      <c r="H281" s="30">
        <f t="shared" si="5"/>
        <v>746</v>
      </c>
      <c r="I281" s="41"/>
      <c r="J281" s="53"/>
      <c r="K281" s="53"/>
      <c r="L281" s="53"/>
      <c r="M281" s="88"/>
    </row>
    <row r="282" spans="2:13" ht="12.75">
      <c r="B282" s="41" t="s">
        <v>73</v>
      </c>
      <c r="C282" s="49"/>
      <c r="D282" s="49"/>
      <c r="E282" s="603"/>
      <c r="F282" s="605"/>
      <c r="G282" s="299">
        <v>52</v>
      </c>
      <c r="H282" s="30">
        <f t="shared" si="5"/>
        <v>52</v>
      </c>
      <c r="I282" s="41"/>
      <c r="J282" s="53"/>
      <c r="K282" s="53"/>
      <c r="L282" s="53"/>
      <c r="M282" s="88"/>
    </row>
    <row r="283" spans="2:13" ht="12.75">
      <c r="B283" s="41" t="s">
        <v>150</v>
      </c>
      <c r="C283" s="49"/>
      <c r="D283" s="49"/>
      <c r="E283" s="603"/>
      <c r="F283" s="605"/>
      <c r="G283" s="299">
        <v>126</v>
      </c>
      <c r="H283" s="30">
        <f t="shared" si="5"/>
        <v>126</v>
      </c>
      <c r="I283" s="41"/>
      <c r="J283" s="53"/>
      <c r="K283" s="53"/>
      <c r="L283" s="53"/>
      <c r="M283" s="88"/>
    </row>
    <row r="284" spans="2:13" ht="12.75">
      <c r="B284" s="41" t="s">
        <v>419</v>
      </c>
      <c r="C284" s="49"/>
      <c r="D284" s="49"/>
      <c r="E284" s="603"/>
      <c r="F284" s="605"/>
      <c r="G284" s="299">
        <v>2</v>
      </c>
      <c r="H284" s="30">
        <f t="shared" si="5"/>
        <v>2</v>
      </c>
      <c r="I284" s="41"/>
      <c r="J284" s="53"/>
      <c r="K284" s="53"/>
      <c r="L284" s="53"/>
      <c r="M284" s="88"/>
    </row>
    <row r="285" spans="2:13" ht="12.75">
      <c r="B285" s="41" t="s">
        <v>64</v>
      </c>
      <c r="C285" s="49"/>
      <c r="D285" s="49"/>
      <c r="E285" s="603"/>
      <c r="F285" s="605"/>
      <c r="G285" s="299">
        <v>529</v>
      </c>
      <c r="H285" s="30">
        <f t="shared" si="5"/>
        <v>529</v>
      </c>
      <c r="I285" s="41"/>
      <c r="J285" s="53"/>
      <c r="K285" s="53"/>
      <c r="L285" s="53"/>
      <c r="M285" s="88"/>
    </row>
    <row r="286" spans="2:13" ht="12.75">
      <c r="B286" s="41" t="s">
        <v>422</v>
      </c>
      <c r="C286" s="49"/>
      <c r="D286" s="49"/>
      <c r="E286" s="603"/>
      <c r="F286" s="605"/>
      <c r="G286" s="299">
        <v>10</v>
      </c>
      <c r="H286" s="30">
        <f t="shared" si="5"/>
        <v>10</v>
      </c>
      <c r="I286" s="41"/>
      <c r="J286" s="53"/>
      <c r="K286" s="53"/>
      <c r="L286" s="53"/>
      <c r="M286" s="88"/>
    </row>
    <row r="287" spans="2:13" ht="12.75">
      <c r="B287" s="53" t="s">
        <v>77</v>
      </c>
      <c r="C287" s="53"/>
      <c r="D287" s="53"/>
      <c r="E287" s="53"/>
      <c r="F287" s="54">
        <f>SUM(F276)</f>
        <v>2500</v>
      </c>
      <c r="G287" s="54">
        <f>SUM(G276:G286)</f>
        <v>2500</v>
      </c>
      <c r="H287" s="30">
        <f t="shared" si="5"/>
        <v>0</v>
      </c>
      <c r="I287" s="52"/>
      <c r="J287" s="53"/>
      <c r="K287" s="53"/>
      <c r="L287" s="53"/>
      <c r="M287" s="54"/>
    </row>
    <row r="288" spans="2:15" ht="12.75">
      <c r="B288" s="52"/>
      <c r="C288" s="53" t="s">
        <v>148</v>
      </c>
      <c r="D288" s="53"/>
      <c r="E288" s="53"/>
      <c r="F288" s="54">
        <f>SUM(F287)</f>
        <v>2500</v>
      </c>
      <c r="G288" s="54">
        <f>SUM(G287)</f>
        <v>2500</v>
      </c>
      <c r="H288" s="30">
        <f t="shared" si="5"/>
        <v>0</v>
      </c>
      <c r="K288" s="38"/>
      <c r="L288" s="38"/>
      <c r="M288" s="38"/>
      <c r="N288" s="38"/>
      <c r="O288" s="38"/>
    </row>
    <row r="289" spans="2:15" ht="12.75">
      <c r="B289" s="52"/>
      <c r="C289" s="53"/>
      <c r="D289" s="53"/>
      <c r="E289" s="53"/>
      <c r="F289" s="54"/>
      <c r="G289" s="54"/>
      <c r="H289" s="30"/>
      <c r="K289" s="38"/>
      <c r="L289" s="38"/>
      <c r="M289" s="38"/>
      <c r="N289" s="38"/>
      <c r="O289" s="38"/>
    </row>
    <row r="290" spans="2:8" ht="12.75">
      <c r="B290" s="49" t="s">
        <v>116</v>
      </c>
      <c r="C290" s="49"/>
      <c r="D290" s="49"/>
      <c r="E290" s="89"/>
      <c r="F290" s="42"/>
      <c r="G290" s="42"/>
      <c r="H290" s="30"/>
    </row>
    <row r="291" spans="2:8" ht="12.75">
      <c r="B291" s="52" t="s">
        <v>72</v>
      </c>
      <c r="C291" s="52"/>
      <c r="D291" s="52"/>
      <c r="E291" s="52"/>
      <c r="F291" s="42">
        <v>11</v>
      </c>
      <c r="G291" s="42">
        <v>11</v>
      </c>
      <c r="H291" s="30">
        <f aca="true" t="shared" si="6" ref="H291:H308">G291-F291</f>
        <v>0</v>
      </c>
    </row>
    <row r="292" spans="2:8" ht="12.75">
      <c r="B292" s="52" t="s">
        <v>92</v>
      </c>
      <c r="C292" s="52"/>
      <c r="D292" s="52"/>
      <c r="E292" s="52"/>
      <c r="F292" s="42">
        <v>0</v>
      </c>
      <c r="G292" s="42">
        <v>42</v>
      </c>
      <c r="H292" s="30">
        <f t="shared" si="6"/>
        <v>42</v>
      </c>
    </row>
    <row r="293" spans="2:8" ht="12.75">
      <c r="B293" s="52" t="s">
        <v>73</v>
      </c>
      <c r="C293" s="52"/>
      <c r="D293" s="52"/>
      <c r="E293" s="52"/>
      <c r="F293" s="42">
        <v>35</v>
      </c>
      <c r="G293" s="42">
        <v>35</v>
      </c>
      <c r="H293" s="30">
        <f t="shared" si="6"/>
        <v>0</v>
      </c>
    </row>
    <row r="294" spans="2:8" ht="12.75">
      <c r="B294" s="56" t="s">
        <v>187</v>
      </c>
      <c r="C294" s="52"/>
      <c r="D294" s="52"/>
      <c r="E294" s="52"/>
      <c r="F294" s="42">
        <v>33</v>
      </c>
      <c r="G294" s="42">
        <v>33</v>
      </c>
      <c r="H294" s="30">
        <f t="shared" si="6"/>
        <v>0</v>
      </c>
    </row>
    <row r="295" spans="2:8" ht="12.75">
      <c r="B295" s="52" t="s">
        <v>144</v>
      </c>
      <c r="C295" s="52"/>
      <c r="D295" s="52"/>
      <c r="E295" s="52"/>
      <c r="F295" s="42">
        <v>21</v>
      </c>
      <c r="G295" s="42">
        <v>21</v>
      </c>
      <c r="H295" s="30">
        <f t="shared" si="6"/>
        <v>0</v>
      </c>
    </row>
    <row r="296" spans="2:8" ht="12.75">
      <c r="B296" s="53" t="s">
        <v>77</v>
      </c>
      <c r="C296" s="53"/>
      <c r="D296" s="53"/>
      <c r="E296" s="53"/>
      <c r="F296" s="54">
        <f>SUM(F291:F295)</f>
        <v>100</v>
      </c>
      <c r="G296" s="54">
        <f>SUM(G291:G295)</f>
        <v>142</v>
      </c>
      <c r="H296" s="30">
        <f t="shared" si="6"/>
        <v>42</v>
      </c>
    </row>
    <row r="297" spans="2:8" ht="12.75">
      <c r="B297" s="52"/>
      <c r="C297" s="53" t="s">
        <v>148</v>
      </c>
      <c r="D297" s="53"/>
      <c r="E297" s="53"/>
      <c r="F297" s="54">
        <f>SUM(F296)</f>
        <v>100</v>
      </c>
      <c r="G297" s="54">
        <f>SUM(G296)</f>
        <v>142</v>
      </c>
      <c r="H297" s="30">
        <f t="shared" si="6"/>
        <v>42</v>
      </c>
    </row>
    <row r="298" spans="2:8" ht="12.75">
      <c r="B298" s="52"/>
      <c r="C298" s="53"/>
      <c r="D298" s="53"/>
      <c r="E298" s="53"/>
      <c r="F298" s="54"/>
      <c r="G298" s="54"/>
      <c r="H298" s="30">
        <f t="shared" si="6"/>
        <v>0</v>
      </c>
    </row>
    <row r="299" spans="2:8" ht="12.75">
      <c r="B299" s="90" t="s">
        <v>188</v>
      </c>
      <c r="C299" s="90"/>
      <c r="D299" s="90"/>
      <c r="E299" s="52"/>
      <c r="F299" s="84">
        <f>F39+F43+F88+F95+F116+F127+F15+F21+F32+F180+F185++F215+F235+F249+F258+F273+F288+F297+F210+F205+F195+F175+F170+F56+F136+F165+F48+F190+F27+F122+F141+F200</f>
        <v>59428</v>
      </c>
      <c r="G299" s="84">
        <f>G39+G43+G88+G95+G116+G127+G15+G21+G32+G180+G185++G215+G235+G249+G258+G273+G288+G297+G210+G205+G195+G175+G170+G56+G136+G165+G48+G190+G27+G122+G141+G200</f>
        <v>61145</v>
      </c>
      <c r="H299" s="30">
        <f t="shared" si="6"/>
        <v>1717</v>
      </c>
    </row>
    <row r="300" spans="2:8" ht="12.75">
      <c r="B300" s="52" t="s">
        <v>189</v>
      </c>
      <c r="C300" s="52"/>
      <c r="D300" s="52"/>
      <c r="E300" s="52"/>
      <c r="F300" s="42"/>
      <c r="G300" s="42"/>
      <c r="H300" s="30">
        <f t="shared" si="6"/>
        <v>0</v>
      </c>
    </row>
    <row r="301" spans="2:8" ht="12.75">
      <c r="B301" s="41" t="s">
        <v>190</v>
      </c>
      <c r="C301" s="41"/>
      <c r="D301" s="41"/>
      <c r="E301" s="41"/>
      <c r="F301" s="79">
        <f>F221+F239+F262+F64+F146+F100</f>
        <v>21565</v>
      </c>
      <c r="G301" s="79">
        <f>G221+G239+G262+G64+G146+G100</f>
        <v>21788</v>
      </c>
      <c r="H301" s="30">
        <f t="shared" si="6"/>
        <v>223</v>
      </c>
    </row>
    <row r="302" spans="2:8" ht="12.75">
      <c r="B302" s="41" t="s">
        <v>161</v>
      </c>
      <c r="C302" s="41"/>
      <c r="D302" s="41"/>
      <c r="E302" s="41"/>
      <c r="F302" s="79">
        <f>F67+F224+F241+F264+F149+F102</f>
        <v>3923</v>
      </c>
      <c r="G302" s="79">
        <f>G67+G224+G241+G264+G149+G102</f>
        <v>3983</v>
      </c>
      <c r="H302" s="30">
        <f t="shared" si="6"/>
        <v>60</v>
      </c>
    </row>
    <row r="303" spans="2:8" ht="12.75">
      <c r="B303" s="64" t="s">
        <v>177</v>
      </c>
      <c r="C303" s="41"/>
      <c r="D303" s="41"/>
      <c r="E303" s="41"/>
      <c r="F303" s="79">
        <f>F39+F43+F85+F94+F115+F234+F248+F272+F287+F296+F169+F55+F164+F135+F121</f>
        <v>17966</v>
      </c>
      <c r="G303" s="79">
        <f>G39+G43+G85+G94+G115+G234+G248+G272+G287+G296+G169+G55+G164+G135+G121</f>
        <v>18748</v>
      </c>
      <c r="H303" s="30">
        <f t="shared" si="6"/>
        <v>782</v>
      </c>
    </row>
    <row r="304" spans="2:14" ht="12.75">
      <c r="B304" s="64" t="s">
        <v>395</v>
      </c>
      <c r="C304" s="41"/>
      <c r="D304" s="41"/>
      <c r="E304" s="41"/>
      <c r="F304" s="79">
        <f>F14+F20+F31+F179+F184+F189+F26</f>
        <v>10483</v>
      </c>
      <c r="G304" s="79">
        <f>G14+G20+G31+G179+G184+G189+G26</f>
        <v>10560</v>
      </c>
      <c r="H304" s="30">
        <f t="shared" si="6"/>
        <v>77</v>
      </c>
      <c r="J304" s="52"/>
      <c r="K304" s="52"/>
      <c r="L304" s="52"/>
      <c r="M304" s="52"/>
      <c r="N304" s="42"/>
    </row>
    <row r="305" spans="2:14" ht="12.75">
      <c r="B305" s="64" t="s">
        <v>191</v>
      </c>
      <c r="C305" s="41"/>
      <c r="D305" s="41"/>
      <c r="E305" s="41"/>
      <c r="F305" s="79">
        <f>F257+F214+F126+F209+F204+F194+F174+F47+F140+F199</f>
        <v>5291</v>
      </c>
      <c r="G305" s="79">
        <f>G257+G214+G126+G209+G204+G194+G174+G47+G140+G199</f>
        <v>5866</v>
      </c>
      <c r="H305" s="30">
        <f t="shared" si="6"/>
        <v>575</v>
      </c>
      <c r="J305" s="52"/>
      <c r="K305" s="52"/>
      <c r="L305" s="52"/>
      <c r="M305" s="52"/>
      <c r="N305" s="42"/>
    </row>
    <row r="306" spans="2:14" ht="12.75">
      <c r="B306" s="64" t="s">
        <v>146</v>
      </c>
      <c r="C306" s="41"/>
      <c r="D306" s="41"/>
      <c r="E306" s="41"/>
      <c r="F306" s="79">
        <v>100</v>
      </c>
      <c r="G306" s="79">
        <v>100</v>
      </c>
      <c r="H306" s="30">
        <f t="shared" si="6"/>
        <v>0</v>
      </c>
      <c r="J306" s="52"/>
      <c r="K306" s="52"/>
      <c r="L306" s="52"/>
      <c r="M306" s="52"/>
      <c r="N306" s="55"/>
    </row>
    <row r="307" spans="2:14" ht="12.75">
      <c r="B307" s="64" t="s">
        <v>147</v>
      </c>
      <c r="C307" s="41"/>
      <c r="D307" s="41"/>
      <c r="E307" s="41"/>
      <c r="F307" s="79">
        <v>100</v>
      </c>
      <c r="G307" s="79">
        <v>100</v>
      </c>
      <c r="H307" s="30">
        <f t="shared" si="6"/>
        <v>0</v>
      </c>
      <c r="J307" s="53"/>
      <c r="K307" s="53"/>
      <c r="L307" s="53"/>
      <c r="M307" s="53"/>
      <c r="N307" s="54"/>
    </row>
    <row r="308" spans="2:8" ht="12.75">
      <c r="B308" s="52"/>
      <c r="C308" s="52"/>
      <c r="D308" s="52"/>
      <c r="E308" s="52"/>
      <c r="F308" s="54">
        <f>SUM(F301:F307)</f>
        <v>59428</v>
      </c>
      <c r="G308" s="54">
        <f>SUM(G301:G307)</f>
        <v>61145</v>
      </c>
      <c r="H308" s="30">
        <f t="shared" si="6"/>
        <v>1717</v>
      </c>
    </row>
    <row r="309" spans="2:13" ht="13.5" thickBot="1">
      <c r="B309" s="62"/>
      <c r="C309" s="62"/>
      <c r="D309" s="62"/>
      <c r="E309" s="62"/>
      <c r="F309" s="63"/>
      <c r="G309" s="63"/>
      <c r="H309" s="30"/>
      <c r="I309" s="59"/>
      <c r="J309" s="62"/>
      <c r="K309" s="62"/>
      <c r="L309" s="62"/>
      <c r="M309" s="70"/>
    </row>
    <row r="310" spans="1:13" ht="16.5" thickBot="1">
      <c r="A310" s="586" t="s">
        <v>192</v>
      </c>
      <c r="B310" s="587"/>
      <c r="C310" s="587"/>
      <c r="D310" s="587"/>
      <c r="E310" s="587"/>
      <c r="F310" s="587"/>
      <c r="G310" s="588"/>
      <c r="H310" s="30"/>
      <c r="I310" s="59"/>
      <c r="J310" s="62"/>
      <c r="K310" s="62"/>
      <c r="L310" s="62"/>
      <c r="M310" s="70"/>
    </row>
    <row r="311" spans="1:13" ht="15.75">
      <c r="A311" s="128"/>
      <c r="B311" s="129" t="s">
        <v>266</v>
      </c>
      <c r="C311" s="130"/>
      <c r="D311" s="130"/>
      <c r="E311" s="130"/>
      <c r="F311" s="131"/>
      <c r="G311" s="131"/>
      <c r="H311" s="30"/>
      <c r="I311" s="59"/>
      <c r="J311" s="62"/>
      <c r="K311" s="62"/>
      <c r="L311" s="62"/>
      <c r="M311" s="70"/>
    </row>
    <row r="312" spans="1:13" ht="15.75">
      <c r="A312" s="128"/>
      <c r="B312" s="3" t="s">
        <v>267</v>
      </c>
      <c r="C312" s="3"/>
      <c r="D312" s="3"/>
      <c r="E312" s="3"/>
      <c r="F312" s="132">
        <v>150</v>
      </c>
      <c r="G312" s="132">
        <v>150</v>
      </c>
      <c r="H312" s="30">
        <f aca="true" t="shared" si="7" ref="H312:H327">G312-F312</f>
        <v>0</v>
      </c>
      <c r="I312" s="59"/>
      <c r="J312" s="62"/>
      <c r="K312" s="62"/>
      <c r="L312" s="62"/>
      <c r="M312" s="70"/>
    </row>
    <row r="313" spans="2:13" ht="13.5" customHeight="1">
      <c r="B313" s="3" t="s">
        <v>268</v>
      </c>
      <c r="C313" s="3"/>
      <c r="D313" s="3"/>
      <c r="E313" s="3"/>
      <c r="F313" s="132">
        <v>377</v>
      </c>
      <c r="G313" s="132">
        <v>377</v>
      </c>
      <c r="H313" s="30">
        <f t="shared" si="7"/>
        <v>0</v>
      </c>
      <c r="I313" s="59"/>
      <c r="J313" s="62"/>
      <c r="K313" s="62"/>
      <c r="L313" s="62"/>
      <c r="M313" s="70"/>
    </row>
    <row r="314" spans="2:8" ht="12.75">
      <c r="B314" s="3"/>
      <c r="C314" s="133" t="s">
        <v>148</v>
      </c>
      <c r="D314" s="133"/>
      <c r="E314" s="133"/>
      <c r="F314" s="134">
        <f>SUM(F312:F313)</f>
        <v>527</v>
      </c>
      <c r="G314" s="134">
        <f>SUM(G312:G313)</f>
        <v>527</v>
      </c>
      <c r="H314" s="30">
        <f t="shared" si="7"/>
        <v>0</v>
      </c>
    </row>
    <row r="315" spans="2:8" ht="12.75">
      <c r="B315" s="135" t="s">
        <v>269</v>
      </c>
      <c r="C315" s="133"/>
      <c r="D315" s="133"/>
      <c r="E315" s="133"/>
      <c r="F315" s="134"/>
      <c r="G315" s="134"/>
      <c r="H315" s="30">
        <f t="shared" si="7"/>
        <v>0</v>
      </c>
    </row>
    <row r="316" spans="2:8" ht="12.75">
      <c r="B316" s="135"/>
      <c r="C316" s="133"/>
      <c r="D316" s="133"/>
      <c r="E316" s="133"/>
      <c r="F316" s="134"/>
      <c r="G316" s="134"/>
      <c r="H316" s="30">
        <f t="shared" si="7"/>
        <v>0</v>
      </c>
    </row>
    <row r="317" spans="2:8" ht="12.75">
      <c r="B317" s="135"/>
      <c r="C317" s="133"/>
      <c r="D317" s="133"/>
      <c r="E317" s="133"/>
      <c r="F317" s="134"/>
      <c r="G317" s="134"/>
      <c r="H317" s="30"/>
    </row>
    <row r="318" spans="2:8" ht="12.75">
      <c r="B318" s="135"/>
      <c r="C318" s="133"/>
      <c r="D318" s="133"/>
      <c r="E318" s="133"/>
      <c r="F318" s="134"/>
      <c r="G318" s="134"/>
      <c r="H318" s="30">
        <f t="shared" si="7"/>
        <v>0</v>
      </c>
    </row>
    <row r="319" spans="2:8" ht="12.75">
      <c r="B319" s="284" t="s">
        <v>273</v>
      </c>
      <c r="C319" s="285"/>
      <c r="D319" s="285"/>
      <c r="E319" s="285"/>
      <c r="F319" s="286"/>
      <c r="G319" s="286"/>
      <c r="H319" s="30">
        <f t="shared" si="7"/>
        <v>0</v>
      </c>
    </row>
    <row r="320" spans="2:8" ht="12.75">
      <c r="B320" s="56" t="s">
        <v>193</v>
      </c>
      <c r="C320" s="53"/>
      <c r="D320" s="53"/>
      <c r="E320" s="53"/>
      <c r="F320" s="79">
        <v>1534</v>
      </c>
      <c r="G320" s="79">
        <v>1534</v>
      </c>
      <c r="H320" s="30">
        <f t="shared" si="7"/>
        <v>0</v>
      </c>
    </row>
    <row r="321" spans="2:8" ht="12.75">
      <c r="B321" s="56"/>
      <c r="C321" s="53" t="s">
        <v>148</v>
      </c>
      <c r="D321" s="53"/>
      <c r="E321" s="53"/>
      <c r="F321" s="54">
        <f>SUM(F320)</f>
        <v>1534</v>
      </c>
      <c r="G321" s="54">
        <f>SUM(G320)</f>
        <v>1534</v>
      </c>
      <c r="H321" s="30">
        <f t="shared" si="7"/>
        <v>0</v>
      </c>
    </row>
    <row r="322" spans="2:8" ht="12.75">
      <c r="B322" s="56"/>
      <c r="C322" s="53"/>
      <c r="D322" s="53"/>
      <c r="E322" s="53"/>
      <c r="F322" s="54"/>
      <c r="G322" s="54"/>
      <c r="H322" s="30"/>
    </row>
    <row r="323" spans="2:8" ht="12.75">
      <c r="B323" s="56"/>
      <c r="C323" s="53"/>
      <c r="D323" s="53"/>
      <c r="E323" s="53"/>
      <c r="F323" s="54"/>
      <c r="G323" s="54"/>
      <c r="H323" s="30">
        <f t="shared" si="7"/>
        <v>0</v>
      </c>
    </row>
    <row r="324" spans="2:8" ht="12.75">
      <c r="B324" s="72" t="s">
        <v>112</v>
      </c>
      <c r="C324" s="49"/>
      <c r="D324" s="49"/>
      <c r="E324" s="49"/>
      <c r="F324" s="78"/>
      <c r="G324" s="78"/>
      <c r="H324" s="30">
        <f t="shared" si="7"/>
        <v>0</v>
      </c>
    </row>
    <row r="325" spans="2:8" ht="12.75">
      <c r="B325" s="41" t="s">
        <v>98</v>
      </c>
      <c r="C325" s="52"/>
      <c r="D325" s="52"/>
      <c r="E325" s="52"/>
      <c r="F325" s="42">
        <v>200</v>
      </c>
      <c r="G325" s="42">
        <v>200</v>
      </c>
      <c r="H325" s="30">
        <f t="shared" si="7"/>
        <v>0</v>
      </c>
    </row>
    <row r="326" spans="2:8" ht="12.75">
      <c r="B326" s="69" t="s">
        <v>411</v>
      </c>
      <c r="C326" s="53"/>
      <c r="D326" s="53"/>
      <c r="E326" s="53"/>
      <c r="F326" s="54">
        <f>SUM(F325:F325)</f>
        <v>200</v>
      </c>
      <c r="G326" s="54">
        <f>SUM(G325:G325)</f>
        <v>200</v>
      </c>
      <c r="H326" s="30">
        <f t="shared" si="7"/>
        <v>0</v>
      </c>
    </row>
    <row r="327" spans="2:8" ht="12.75">
      <c r="B327" s="52"/>
      <c r="C327" s="53" t="s">
        <v>148</v>
      </c>
      <c r="D327" s="53"/>
      <c r="E327" s="53"/>
      <c r="F327" s="54">
        <f>SUM(F326)</f>
        <v>200</v>
      </c>
      <c r="G327" s="54">
        <f>SUM(G326)</f>
        <v>200</v>
      </c>
      <c r="H327" s="30">
        <f t="shared" si="7"/>
        <v>0</v>
      </c>
    </row>
    <row r="328" spans="2:8" ht="12.75">
      <c r="B328" s="52"/>
      <c r="C328" s="53"/>
      <c r="D328" s="53"/>
      <c r="E328" s="53"/>
      <c r="F328" s="54"/>
      <c r="G328" s="54"/>
      <c r="H328" s="30"/>
    </row>
    <row r="329" spans="2:8" ht="12.75">
      <c r="B329" s="49" t="s">
        <v>409</v>
      </c>
      <c r="C329" s="49"/>
      <c r="D329" s="49"/>
      <c r="E329" s="49"/>
      <c r="F329" s="54"/>
      <c r="G329" s="54"/>
      <c r="H329" s="30"/>
    </row>
    <row r="330" spans="2:8" ht="12.75">
      <c r="B330" s="52" t="s">
        <v>410</v>
      </c>
      <c r="C330" s="53"/>
      <c r="D330" s="53"/>
      <c r="E330" s="53"/>
      <c r="F330" s="79">
        <v>0</v>
      </c>
      <c r="G330" s="79">
        <v>31</v>
      </c>
      <c r="H330" s="30">
        <f>G330-F330</f>
        <v>31</v>
      </c>
    </row>
    <row r="331" spans="2:8" ht="12.75">
      <c r="B331" s="53" t="s">
        <v>392</v>
      </c>
      <c r="C331" s="53"/>
      <c r="D331" s="53"/>
      <c r="E331" s="53"/>
      <c r="F331" s="54">
        <f>SUM(F330)</f>
        <v>0</v>
      </c>
      <c r="G331" s="54">
        <f>SUM(G330)</f>
        <v>31</v>
      </c>
      <c r="H331" s="30">
        <f aca="true" t="shared" si="8" ref="H331:H352">G331-F331</f>
        <v>31</v>
      </c>
    </row>
    <row r="332" spans="2:8" ht="12.75">
      <c r="B332" s="52"/>
      <c r="C332" s="53" t="s">
        <v>148</v>
      </c>
      <c r="D332" s="53"/>
      <c r="E332" s="53"/>
      <c r="F332" s="54">
        <f>SUM(F331)</f>
        <v>0</v>
      </c>
      <c r="G332" s="54">
        <f>SUM(G331)</f>
        <v>31</v>
      </c>
      <c r="H332" s="30">
        <f t="shared" si="8"/>
        <v>31</v>
      </c>
    </row>
    <row r="333" spans="2:8" ht="12.75">
      <c r="B333" s="56"/>
      <c r="C333" s="53"/>
      <c r="D333" s="53"/>
      <c r="E333" s="53"/>
      <c r="F333" s="54"/>
      <c r="G333" s="54"/>
      <c r="H333" s="30"/>
    </row>
    <row r="334" spans="2:8" ht="12.75">
      <c r="B334" s="56"/>
      <c r="C334" s="53"/>
      <c r="D334" s="53"/>
      <c r="E334" s="53"/>
      <c r="F334" s="54"/>
      <c r="G334" s="54"/>
      <c r="H334" s="30"/>
    </row>
    <row r="335" spans="2:8" ht="12.75">
      <c r="B335" s="72" t="s">
        <v>127</v>
      </c>
      <c r="C335" s="52"/>
      <c r="D335" s="52"/>
      <c r="E335" s="52"/>
      <c r="F335" s="42"/>
      <c r="G335" s="42"/>
      <c r="H335" s="30"/>
    </row>
    <row r="336" spans="2:8" ht="12.75">
      <c r="B336" s="41" t="s">
        <v>79</v>
      </c>
      <c r="C336" s="52"/>
      <c r="D336" s="52"/>
      <c r="E336" s="52"/>
      <c r="F336" s="42">
        <v>18</v>
      </c>
      <c r="G336" s="42">
        <v>18</v>
      </c>
      <c r="H336" s="30">
        <f t="shared" si="8"/>
        <v>0</v>
      </c>
    </row>
    <row r="337" spans="2:8" ht="12.75">
      <c r="B337" s="41" t="s">
        <v>115</v>
      </c>
      <c r="C337" s="52"/>
      <c r="D337" s="52"/>
      <c r="E337" s="52"/>
      <c r="F337" s="42">
        <v>66</v>
      </c>
      <c r="G337" s="42">
        <v>66</v>
      </c>
      <c r="H337" s="30">
        <f t="shared" si="8"/>
        <v>0</v>
      </c>
    </row>
    <row r="338" spans="2:8" ht="25.5" customHeight="1">
      <c r="B338" s="582" t="s">
        <v>416</v>
      </c>
      <c r="C338" s="583"/>
      <c r="D338" s="583"/>
      <c r="E338" s="583"/>
      <c r="F338" s="42">
        <v>0</v>
      </c>
      <c r="G338" s="42">
        <v>21</v>
      </c>
      <c r="H338" s="30">
        <f t="shared" si="8"/>
        <v>21</v>
      </c>
    </row>
    <row r="339" spans="2:8" ht="12.75">
      <c r="B339" s="85" t="s">
        <v>194</v>
      </c>
      <c r="C339" s="53"/>
      <c r="D339" s="53"/>
      <c r="E339" s="53"/>
      <c r="F339" s="54">
        <f>SUM(F336:F338)</f>
        <v>84</v>
      </c>
      <c r="G339" s="54">
        <f>SUM(G336:G338)</f>
        <v>105</v>
      </c>
      <c r="H339" s="30">
        <f t="shared" si="8"/>
        <v>21</v>
      </c>
    </row>
    <row r="340" spans="2:8" ht="12.75">
      <c r="B340" s="85"/>
      <c r="C340" s="53"/>
      <c r="D340" s="53"/>
      <c r="E340" s="53"/>
      <c r="F340" s="54"/>
      <c r="G340" s="54"/>
      <c r="H340" s="30">
        <f t="shared" si="8"/>
        <v>0</v>
      </c>
    </row>
    <row r="341" spans="2:8" ht="12.75">
      <c r="B341" s="287" t="s">
        <v>418</v>
      </c>
      <c r="C341" s="53"/>
      <c r="D341" s="53"/>
      <c r="E341" s="53"/>
      <c r="F341" s="54"/>
      <c r="G341" s="54"/>
      <c r="H341" s="30">
        <f t="shared" si="8"/>
        <v>0</v>
      </c>
    </row>
    <row r="342" spans="2:8" ht="12.75">
      <c r="B342" s="64" t="s">
        <v>90</v>
      </c>
      <c r="C342" s="53"/>
      <c r="D342" s="53"/>
      <c r="E342" s="53"/>
      <c r="F342" s="79">
        <v>0</v>
      </c>
      <c r="G342" s="79">
        <v>3</v>
      </c>
      <c r="H342" s="30">
        <f t="shared" si="8"/>
        <v>3</v>
      </c>
    </row>
    <row r="343" spans="2:8" ht="12.75">
      <c r="B343" s="64" t="s">
        <v>419</v>
      </c>
      <c r="C343" s="53"/>
      <c r="D343" s="53"/>
      <c r="E343" s="53"/>
      <c r="F343" s="79">
        <v>0</v>
      </c>
      <c r="G343" s="79">
        <v>91</v>
      </c>
      <c r="H343" s="30">
        <f t="shared" si="8"/>
        <v>91</v>
      </c>
    </row>
    <row r="344" spans="2:8" ht="12.75">
      <c r="B344" s="52" t="s">
        <v>64</v>
      </c>
      <c r="C344" s="52"/>
      <c r="D344" s="52"/>
      <c r="E344" s="52"/>
      <c r="F344" s="42">
        <v>0</v>
      </c>
      <c r="G344" s="42">
        <v>23</v>
      </c>
      <c r="H344" s="30">
        <f t="shared" si="8"/>
        <v>23</v>
      </c>
    </row>
    <row r="345" spans="2:8" ht="12.75">
      <c r="B345" s="53" t="s">
        <v>65</v>
      </c>
      <c r="C345" s="53"/>
      <c r="D345" s="53"/>
      <c r="E345" s="53"/>
      <c r="F345" s="54">
        <f>SUM(F342:F344)</f>
        <v>0</v>
      </c>
      <c r="G345" s="54">
        <f>SUM(G342:G344)</f>
        <v>117</v>
      </c>
      <c r="H345" s="30">
        <f t="shared" si="8"/>
        <v>117</v>
      </c>
    </row>
    <row r="346" spans="2:8" ht="12.75">
      <c r="B346" s="52"/>
      <c r="C346" s="53" t="s">
        <v>148</v>
      </c>
      <c r="D346" s="52"/>
      <c r="E346" s="52"/>
      <c r="F346" s="42"/>
      <c r="G346" s="42"/>
      <c r="H346" s="30"/>
    </row>
    <row r="347" spans="2:8" ht="12.75">
      <c r="B347" s="52"/>
      <c r="C347" s="52"/>
      <c r="D347" s="52"/>
      <c r="E347" s="52"/>
      <c r="F347" s="42"/>
      <c r="G347" s="42"/>
      <c r="H347" s="30"/>
    </row>
    <row r="348" spans="2:8" ht="12.75">
      <c r="B348" s="52"/>
      <c r="C348" s="52"/>
      <c r="D348" s="52"/>
      <c r="E348" s="52"/>
      <c r="F348" s="42"/>
      <c r="G348" s="42"/>
      <c r="H348" s="30"/>
    </row>
    <row r="349" spans="2:8" ht="12.75">
      <c r="B349" s="85" t="s">
        <v>195</v>
      </c>
      <c r="C349" s="53"/>
      <c r="D349" s="53"/>
      <c r="E349" s="53"/>
      <c r="F349" s="54">
        <f>SUM(F339+F321+F327+F314+F332+F345)</f>
        <v>2345</v>
      </c>
      <c r="G349" s="54">
        <f>SUM(G339+G321+G327+G314+G332+G345)</f>
        <v>2514</v>
      </c>
      <c r="H349" s="30">
        <f t="shared" si="8"/>
        <v>169</v>
      </c>
    </row>
    <row r="350" spans="2:8" ht="12.75">
      <c r="B350" s="52"/>
      <c r="C350" s="52"/>
      <c r="D350" s="52"/>
      <c r="E350" s="52"/>
      <c r="F350" s="42"/>
      <c r="G350" s="42"/>
      <c r="H350" s="30"/>
    </row>
    <row r="351" spans="2:8" ht="12.75">
      <c r="B351" s="52"/>
      <c r="C351" s="52"/>
      <c r="D351" s="52"/>
      <c r="E351" s="52"/>
      <c r="F351" s="42"/>
      <c r="G351" s="42"/>
      <c r="H351" s="30"/>
    </row>
    <row r="352" spans="2:8" ht="12.75">
      <c r="B352" s="53" t="s">
        <v>196</v>
      </c>
      <c r="C352" s="52"/>
      <c r="D352" s="52"/>
      <c r="E352" s="52"/>
      <c r="F352" s="54">
        <f>F349+F308</f>
        <v>61773</v>
      </c>
      <c r="G352" s="54">
        <f>G349+G308</f>
        <v>63659</v>
      </c>
      <c r="H352" s="30">
        <f t="shared" si="8"/>
        <v>1886</v>
      </c>
    </row>
    <row r="353" spans="2:7" ht="12.75">
      <c r="B353" s="52"/>
      <c r="C353" s="52"/>
      <c r="D353" s="52"/>
      <c r="E353" s="52"/>
      <c r="F353" s="42"/>
      <c r="G353" s="42"/>
    </row>
    <row r="354" spans="2:7" ht="12.75">
      <c r="B354" s="52"/>
      <c r="C354" s="52"/>
      <c r="D354" s="52"/>
      <c r="E354" s="52"/>
      <c r="F354" s="42"/>
      <c r="G354" s="42"/>
    </row>
    <row r="355" spans="2:7" ht="12.75">
      <c r="B355" s="52"/>
      <c r="C355" s="52"/>
      <c r="D355" s="52"/>
      <c r="E355" s="52"/>
      <c r="F355" s="42"/>
      <c r="G355" s="42"/>
    </row>
    <row r="356" spans="2:7" ht="12.75">
      <c r="B356" s="52"/>
      <c r="C356" s="52"/>
      <c r="D356" s="52"/>
      <c r="E356" s="52"/>
      <c r="F356" s="42"/>
      <c r="G356" s="42"/>
    </row>
    <row r="357" spans="2:7" ht="12.75">
      <c r="B357" s="52"/>
      <c r="C357" s="52"/>
      <c r="D357" s="52"/>
      <c r="E357" s="52"/>
      <c r="F357" s="42"/>
      <c r="G357" s="42"/>
    </row>
    <row r="358" spans="2:7" ht="12.75">
      <c r="B358" s="52"/>
      <c r="C358" s="52"/>
      <c r="D358" s="52"/>
      <c r="E358" s="52"/>
      <c r="F358" s="42"/>
      <c r="G358" s="42"/>
    </row>
    <row r="359" spans="2:7" ht="12.75">
      <c r="B359" s="52"/>
      <c r="C359" s="52"/>
      <c r="D359" s="52"/>
      <c r="E359" s="52"/>
      <c r="F359" s="42"/>
      <c r="G359" s="42"/>
    </row>
    <row r="360" spans="2:7" ht="12.75">
      <c r="B360" s="52"/>
      <c r="C360" s="52"/>
      <c r="D360" s="52"/>
      <c r="E360" s="52"/>
      <c r="F360" s="42"/>
      <c r="G360" s="42"/>
    </row>
    <row r="361" spans="2:7" ht="12.75">
      <c r="B361" s="52"/>
      <c r="C361" s="52"/>
      <c r="D361" s="52"/>
      <c r="E361" s="52"/>
      <c r="F361" s="42"/>
      <c r="G361" s="42"/>
    </row>
    <row r="362" spans="2:7" ht="12.75">
      <c r="B362" s="52"/>
      <c r="C362" s="52"/>
      <c r="D362" s="52"/>
      <c r="E362" s="52"/>
      <c r="F362" s="42"/>
      <c r="G362" s="42"/>
    </row>
    <row r="363" spans="2:7" ht="12.75">
      <c r="B363" s="52"/>
      <c r="C363" s="52"/>
      <c r="D363" s="52"/>
      <c r="E363" s="52"/>
      <c r="F363" s="42"/>
      <c r="G363" s="42"/>
    </row>
    <row r="364" spans="2:7" ht="12.75">
      <c r="B364" s="52"/>
      <c r="C364" s="52"/>
      <c r="D364" s="52"/>
      <c r="E364" s="52"/>
      <c r="F364" s="42"/>
      <c r="G364" s="42"/>
    </row>
    <row r="365" spans="2:7" ht="12.75">
      <c r="B365" s="52"/>
      <c r="C365" s="52"/>
      <c r="D365" s="52"/>
      <c r="E365" s="52"/>
      <c r="F365" s="42"/>
      <c r="G365" s="42"/>
    </row>
    <row r="366" spans="2:7" ht="12.75">
      <c r="B366" s="52"/>
      <c r="C366" s="52"/>
      <c r="D366" s="52"/>
      <c r="E366" s="52"/>
      <c r="F366" s="42"/>
      <c r="G366" s="42"/>
    </row>
    <row r="367" spans="2:7" ht="12.75">
      <c r="B367" s="52"/>
      <c r="C367" s="52"/>
      <c r="D367" s="52"/>
      <c r="E367" s="52"/>
      <c r="F367" s="42"/>
      <c r="G367" s="42"/>
    </row>
    <row r="368" spans="2:7" ht="12.75">
      <c r="B368" s="52"/>
      <c r="C368" s="52"/>
      <c r="D368" s="52"/>
      <c r="E368" s="52"/>
      <c r="F368" s="42"/>
      <c r="G368" s="42"/>
    </row>
    <row r="369" spans="2:7" ht="12.75">
      <c r="B369" s="52"/>
      <c r="C369" s="52"/>
      <c r="D369" s="52"/>
      <c r="E369" s="52"/>
      <c r="F369" s="42"/>
      <c r="G369" s="42"/>
    </row>
    <row r="370" spans="2:7" ht="12.75">
      <c r="B370" s="52"/>
      <c r="C370" s="52"/>
      <c r="D370" s="52"/>
      <c r="E370" s="52"/>
      <c r="F370" s="42"/>
      <c r="G370" s="42"/>
    </row>
  </sheetData>
  <sheetProtection/>
  <mergeCells count="16">
    <mergeCell ref="B52:E52"/>
    <mergeCell ref="B278:D278"/>
    <mergeCell ref="E276:E286"/>
    <mergeCell ref="F276:F286"/>
    <mergeCell ref="B82:E82"/>
    <mergeCell ref="B133:E133"/>
    <mergeCell ref="B338:E338"/>
    <mergeCell ref="A1:H1"/>
    <mergeCell ref="A2:H2"/>
    <mergeCell ref="A3:H3"/>
    <mergeCell ref="A4:H4"/>
    <mergeCell ref="A310:G310"/>
    <mergeCell ref="B253:E253"/>
    <mergeCell ref="A6:H6"/>
    <mergeCell ref="A10:H10"/>
    <mergeCell ref="A35:G35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&amp;C10. melléklet Magyaratád Községi Önkormányzat 7/2013. (IX.12.) önkormányzati rendeletéhez
" 13. melléklet Magyaratád Községi Önkormányzat 2/2013. (III.14.) önkormányzati rendeletéhez"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D20" sqref="D20"/>
    </sheetView>
  </sheetViews>
  <sheetFormatPr defaultColWidth="9.140625" defaultRowHeight="12.75"/>
  <cols>
    <col min="1" max="1" width="4.140625" style="137" customWidth="1"/>
    <col min="2" max="2" width="5.57421875" style="137" customWidth="1"/>
    <col min="3" max="3" width="34.421875" style="137" customWidth="1"/>
    <col min="4" max="4" width="13.00390625" style="137" customWidth="1"/>
    <col min="5" max="5" width="11.7109375" style="137" customWidth="1"/>
    <col min="6" max="16384" width="9.140625" style="137" customWidth="1"/>
  </cols>
  <sheetData>
    <row r="2" spans="1:9" ht="12.75">
      <c r="A2" s="489"/>
      <c r="B2" s="606" t="s">
        <v>262</v>
      </c>
      <c r="C2" s="606"/>
      <c r="D2" s="606"/>
      <c r="E2" s="606"/>
      <c r="F2" s="489"/>
      <c r="G2" s="489"/>
      <c r="H2" s="489"/>
      <c r="I2" s="489"/>
    </row>
    <row r="3" spans="1:9" ht="12.75">
      <c r="A3" s="489"/>
      <c r="B3" s="606" t="s">
        <v>446</v>
      </c>
      <c r="C3" s="606"/>
      <c r="D3" s="606"/>
      <c r="E3" s="606"/>
      <c r="F3" s="489"/>
      <c r="G3" s="489"/>
      <c r="H3" s="489"/>
      <c r="I3" s="489"/>
    </row>
    <row r="5" spans="2:9" ht="12.75">
      <c r="B5" s="606" t="s">
        <v>447</v>
      </c>
      <c r="C5" s="607"/>
      <c r="D5" s="606"/>
      <c r="E5" s="606"/>
      <c r="F5" s="489"/>
      <c r="G5" s="489"/>
      <c r="H5" s="489"/>
      <c r="I5" s="489"/>
    </row>
    <row r="8" ht="13.5" thickBot="1"/>
    <row r="9" spans="1:5" ht="12.75">
      <c r="A9" s="164"/>
      <c r="B9" s="490" t="s">
        <v>119</v>
      </c>
      <c r="C9" s="491" t="s">
        <v>120</v>
      </c>
      <c r="D9" s="491" t="s">
        <v>121</v>
      </c>
      <c r="E9" s="492" t="s">
        <v>122</v>
      </c>
    </row>
    <row r="10" spans="1:5" ht="16.5" customHeight="1">
      <c r="A10" s="164"/>
      <c r="B10" s="493"/>
      <c r="C10" s="148"/>
      <c r="D10" s="148"/>
      <c r="E10" s="494"/>
    </row>
    <row r="11" spans="1:5" ht="22.5" customHeight="1">
      <c r="A11" s="164"/>
      <c r="B11" s="493"/>
      <c r="C11" s="495" t="s">
        <v>451</v>
      </c>
      <c r="D11" s="509" t="s">
        <v>25</v>
      </c>
      <c r="E11" s="514" t="s">
        <v>452</v>
      </c>
    </row>
    <row r="12" spans="1:7" ht="12.75">
      <c r="A12" s="496"/>
      <c r="B12" s="497" t="s">
        <v>21</v>
      </c>
      <c r="C12" s="498" t="s">
        <v>449</v>
      </c>
      <c r="D12" s="510">
        <v>0</v>
      </c>
      <c r="E12" s="499">
        <v>95</v>
      </c>
      <c r="G12" s="500"/>
    </row>
    <row r="13" spans="1:7" ht="12.75">
      <c r="A13" s="496"/>
      <c r="B13" s="497" t="s">
        <v>22</v>
      </c>
      <c r="C13" s="505" t="s">
        <v>450</v>
      </c>
      <c r="D13" s="511">
        <v>0</v>
      </c>
      <c r="E13" s="506">
        <v>80</v>
      </c>
      <c r="G13" s="500"/>
    </row>
    <row r="14" spans="1:7" ht="12.75">
      <c r="A14" s="496"/>
      <c r="B14" s="497" t="s">
        <v>23</v>
      </c>
      <c r="C14" s="507" t="s">
        <v>448</v>
      </c>
      <c r="D14" s="512">
        <v>0</v>
      </c>
      <c r="E14" s="501">
        <v>47</v>
      </c>
      <c r="G14" s="500"/>
    </row>
    <row r="15" spans="1:7" ht="13.5" thickBot="1">
      <c r="A15" s="496"/>
      <c r="B15" s="508" t="s">
        <v>24</v>
      </c>
      <c r="C15" s="502" t="s">
        <v>28</v>
      </c>
      <c r="D15" s="513">
        <f>SUM(D12:D14)</f>
        <v>0</v>
      </c>
      <c r="E15" s="503">
        <f>SUM(E12:E14)</f>
        <v>222</v>
      </c>
      <c r="G15" s="504"/>
    </row>
  </sheetData>
  <sheetProtection/>
  <mergeCells count="3">
    <mergeCell ref="B2:E2"/>
    <mergeCell ref="B3:E3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&amp;C11. melléklet      Magyaratád Községi Önkormányzat  7/2013.(IX. 12.) önkormányzati rendeletéhez
"18. melléklet Magyaratád Községi Önkormányzat 2/2013. (III.14.) önkormányzati rendeletéhez"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1">
      <selection activeCell="E86" sqref="E86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7.421875" style="36" customWidth="1"/>
    <col min="5" max="5" width="27.28125" style="36" customWidth="1"/>
    <col min="6" max="9" width="12.421875" style="36" customWidth="1"/>
    <col min="10" max="10" width="11.57421875" style="36" customWidth="1"/>
    <col min="11" max="11" width="14.140625" style="36" customWidth="1"/>
    <col min="12" max="12" width="11.57421875" style="36" customWidth="1"/>
    <col min="13" max="13" width="14.00390625" style="36" customWidth="1"/>
    <col min="14" max="16384" width="9.140625" style="36" customWidth="1"/>
  </cols>
  <sheetData>
    <row r="2" spans="3:12" ht="18">
      <c r="C2" s="534" t="s">
        <v>262</v>
      </c>
      <c r="D2" s="534"/>
      <c r="E2" s="534"/>
      <c r="F2" s="534"/>
      <c r="G2" s="534"/>
      <c r="H2" s="534"/>
      <c r="I2" s="534"/>
      <c r="J2" s="534"/>
      <c r="K2" s="534"/>
      <c r="L2" s="534"/>
    </row>
    <row r="3" spans="2:12" ht="18">
      <c r="B3" s="109"/>
      <c r="C3" s="534" t="s">
        <v>428</v>
      </c>
      <c r="D3" s="534"/>
      <c r="E3" s="534"/>
      <c r="F3" s="534"/>
      <c r="G3" s="534"/>
      <c r="H3" s="534"/>
      <c r="I3" s="534"/>
      <c r="J3" s="534"/>
      <c r="K3" s="534"/>
      <c r="L3" s="534"/>
    </row>
    <row r="4" spans="2:12" ht="18">
      <c r="B4" s="109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6.5" thickBot="1">
      <c r="A5" s="112" t="s">
        <v>21</v>
      </c>
      <c r="C5" s="535" t="s">
        <v>301</v>
      </c>
      <c r="D5" s="535"/>
      <c r="E5" s="535"/>
      <c r="F5" s="307"/>
      <c r="G5" s="307"/>
      <c r="H5" s="307"/>
      <c r="I5" s="307"/>
      <c r="J5" s="34"/>
      <c r="K5" s="34"/>
      <c r="L5" s="34"/>
    </row>
    <row r="6" spans="1:13" ht="18" customHeight="1">
      <c r="A6" s="242"/>
      <c r="B6" s="98" t="s">
        <v>119</v>
      </c>
      <c r="C6" s="243" t="s">
        <v>120</v>
      </c>
      <c r="D6" s="243" t="s">
        <v>121</v>
      </c>
      <c r="E6" s="326" t="s">
        <v>122</v>
      </c>
      <c r="F6" s="556" t="s">
        <v>123</v>
      </c>
      <c r="G6" s="557"/>
      <c r="H6" s="551" t="s">
        <v>285</v>
      </c>
      <c r="I6" s="562"/>
      <c r="J6" s="556" t="s">
        <v>309</v>
      </c>
      <c r="K6" s="557"/>
      <c r="L6" s="551" t="s">
        <v>440</v>
      </c>
      <c r="M6" s="552"/>
    </row>
    <row r="7" spans="1:13" ht="18" customHeight="1">
      <c r="A7" s="308"/>
      <c r="B7" s="309"/>
      <c r="C7" s="310"/>
      <c r="D7" s="310"/>
      <c r="E7" s="327"/>
      <c r="F7" s="560" t="s">
        <v>438</v>
      </c>
      <c r="G7" s="545"/>
      <c r="H7" s="545"/>
      <c r="I7" s="545"/>
      <c r="J7" s="553" t="s">
        <v>439</v>
      </c>
      <c r="K7" s="554"/>
      <c r="L7" s="554"/>
      <c r="M7" s="555"/>
    </row>
    <row r="8" spans="1:13" ht="18" customHeight="1">
      <c r="A8" s="308"/>
      <c r="B8" s="309"/>
      <c r="C8" s="310"/>
      <c r="D8" s="310"/>
      <c r="E8" s="327"/>
      <c r="F8" s="558" t="s">
        <v>302</v>
      </c>
      <c r="G8" s="559"/>
      <c r="H8" s="549" t="s">
        <v>303</v>
      </c>
      <c r="I8" s="563"/>
      <c r="J8" s="558" t="s">
        <v>302</v>
      </c>
      <c r="K8" s="559"/>
      <c r="L8" s="549" t="s">
        <v>303</v>
      </c>
      <c r="M8" s="561"/>
    </row>
    <row r="9" spans="1:13" ht="33.75" customHeight="1">
      <c r="A9" s="99"/>
      <c r="B9" s="245" t="s">
        <v>211</v>
      </c>
      <c r="C9" s="246"/>
      <c r="D9" s="246"/>
      <c r="E9" s="328"/>
      <c r="F9" s="337" t="s">
        <v>304</v>
      </c>
      <c r="G9" s="311" t="s">
        <v>305</v>
      </c>
      <c r="H9" s="311" t="s">
        <v>304</v>
      </c>
      <c r="I9" s="359" t="s">
        <v>305</v>
      </c>
      <c r="J9" s="337" t="s">
        <v>304</v>
      </c>
      <c r="K9" s="311" t="s">
        <v>305</v>
      </c>
      <c r="L9" s="311" t="s">
        <v>304</v>
      </c>
      <c r="M9" s="323" t="s">
        <v>305</v>
      </c>
    </row>
    <row r="10" spans="1:13" ht="16.5" customHeight="1">
      <c r="A10" s="99"/>
      <c r="B10" s="245"/>
      <c r="C10" s="246"/>
      <c r="D10" s="246"/>
      <c r="E10" s="328"/>
      <c r="F10" s="338"/>
      <c r="G10" s="246"/>
      <c r="H10" s="246"/>
      <c r="I10" s="328"/>
      <c r="J10" s="371"/>
      <c r="K10" s="248"/>
      <c r="L10" s="300"/>
      <c r="M10" s="321"/>
    </row>
    <row r="11" spans="1:13" ht="12.75">
      <c r="A11" s="101" t="s">
        <v>21</v>
      </c>
      <c r="B11" s="113">
        <v>1</v>
      </c>
      <c r="C11" s="102" t="s">
        <v>0</v>
      </c>
      <c r="D11" s="100"/>
      <c r="E11" s="329"/>
      <c r="F11" s="339">
        <f aca="true" t="shared" si="0" ref="F11:M11">SUM(F12)</f>
        <v>27941</v>
      </c>
      <c r="G11" s="249">
        <f t="shared" si="0"/>
        <v>0</v>
      </c>
      <c r="H11" s="249">
        <f t="shared" si="0"/>
        <v>9369</v>
      </c>
      <c r="I11" s="360">
        <f t="shared" si="0"/>
        <v>0</v>
      </c>
      <c r="J11" s="339">
        <f t="shared" si="0"/>
        <v>27514</v>
      </c>
      <c r="K11" s="249">
        <f t="shared" si="0"/>
        <v>0</v>
      </c>
      <c r="L11" s="249">
        <f t="shared" si="0"/>
        <v>9369</v>
      </c>
      <c r="M11" s="322">
        <f t="shared" si="0"/>
        <v>0</v>
      </c>
    </row>
    <row r="12" spans="1:13" ht="25.5">
      <c r="A12" s="101" t="s">
        <v>22</v>
      </c>
      <c r="B12" s="113" t="s">
        <v>213</v>
      </c>
      <c r="C12" s="102"/>
      <c r="D12" s="115" t="s">
        <v>331</v>
      </c>
      <c r="E12" s="329"/>
      <c r="F12" s="340">
        <f>SUM(F13:F19)</f>
        <v>27941</v>
      </c>
      <c r="G12" s="250">
        <f aca="true" t="shared" si="1" ref="G12:L12">SUM(G13:G19)</f>
        <v>0</v>
      </c>
      <c r="H12" s="250">
        <f t="shared" si="1"/>
        <v>9369</v>
      </c>
      <c r="I12" s="361">
        <f t="shared" si="1"/>
        <v>0</v>
      </c>
      <c r="J12" s="340">
        <f t="shared" si="1"/>
        <v>27514</v>
      </c>
      <c r="K12" s="250">
        <f t="shared" si="1"/>
        <v>0</v>
      </c>
      <c r="L12" s="250">
        <f t="shared" si="1"/>
        <v>9369</v>
      </c>
      <c r="M12" s="324"/>
    </row>
    <row r="13" spans="1:13" ht="18.75" customHeight="1">
      <c r="A13" s="101" t="s">
        <v>23</v>
      </c>
      <c r="B13" s="113" t="s">
        <v>359</v>
      </c>
      <c r="C13" s="102"/>
      <c r="D13" s="100"/>
      <c r="E13" s="330" t="s">
        <v>215</v>
      </c>
      <c r="F13" s="341">
        <v>17497</v>
      </c>
      <c r="G13" s="312"/>
      <c r="H13" s="312"/>
      <c r="I13" s="362"/>
      <c r="J13" s="372">
        <v>17994</v>
      </c>
      <c r="K13" s="214"/>
      <c r="L13" s="214"/>
      <c r="M13" s="324"/>
    </row>
    <row r="14" spans="1:13" ht="25.5">
      <c r="A14" s="101" t="s">
        <v>24</v>
      </c>
      <c r="B14" s="113" t="s">
        <v>360</v>
      </c>
      <c r="C14" s="102"/>
      <c r="D14" s="100"/>
      <c r="E14" s="330" t="s">
        <v>217</v>
      </c>
      <c r="F14" s="341">
        <v>2891</v>
      </c>
      <c r="G14" s="312"/>
      <c r="H14" s="312">
        <v>9369</v>
      </c>
      <c r="I14" s="362"/>
      <c r="J14" s="372">
        <v>2891</v>
      </c>
      <c r="K14" s="214"/>
      <c r="L14" s="214">
        <v>9369</v>
      </c>
      <c r="M14" s="324"/>
    </row>
    <row r="15" spans="1:13" ht="25.5">
      <c r="A15" s="101" t="s">
        <v>26</v>
      </c>
      <c r="B15" s="113" t="s">
        <v>361</v>
      </c>
      <c r="C15" s="102"/>
      <c r="D15" s="100"/>
      <c r="E15" s="330" t="s">
        <v>219</v>
      </c>
      <c r="F15" s="341">
        <v>991</v>
      </c>
      <c r="G15" s="312"/>
      <c r="H15" s="312"/>
      <c r="I15" s="362"/>
      <c r="J15" s="372">
        <v>991</v>
      </c>
      <c r="K15" s="214"/>
      <c r="L15" s="214"/>
      <c r="M15" s="324"/>
    </row>
    <row r="16" spans="1:13" ht="38.25">
      <c r="A16" s="101" t="s">
        <v>27</v>
      </c>
      <c r="B16" s="113" t="s">
        <v>362</v>
      </c>
      <c r="C16" s="102"/>
      <c r="D16" s="100"/>
      <c r="E16" s="330" t="s">
        <v>263</v>
      </c>
      <c r="F16" s="341">
        <v>23</v>
      </c>
      <c r="G16" s="312"/>
      <c r="H16" s="312"/>
      <c r="I16" s="362"/>
      <c r="J16" s="372">
        <v>23</v>
      </c>
      <c r="K16" s="214"/>
      <c r="L16" s="214"/>
      <c r="M16" s="324"/>
    </row>
    <row r="17" spans="1:13" ht="12.75">
      <c r="A17" s="101" t="s">
        <v>29</v>
      </c>
      <c r="B17" s="113" t="s">
        <v>363</v>
      </c>
      <c r="C17" s="102"/>
      <c r="D17" s="100"/>
      <c r="E17" s="330" t="s">
        <v>325</v>
      </c>
      <c r="F17" s="341"/>
      <c r="G17" s="312"/>
      <c r="H17" s="312"/>
      <c r="I17" s="362"/>
      <c r="J17" s="372">
        <v>1023</v>
      </c>
      <c r="K17" s="214"/>
      <c r="L17" s="214"/>
      <c r="M17" s="324"/>
    </row>
    <row r="18" spans="1:13" ht="25.5">
      <c r="A18" s="101" t="s">
        <v>30</v>
      </c>
      <c r="B18" s="113" t="s">
        <v>364</v>
      </c>
      <c r="C18" s="102"/>
      <c r="D18" s="100"/>
      <c r="E18" s="330" t="s">
        <v>326</v>
      </c>
      <c r="F18" s="341"/>
      <c r="G18" s="312"/>
      <c r="H18" s="312"/>
      <c r="I18" s="362"/>
      <c r="J18" s="372">
        <v>532</v>
      </c>
      <c r="K18" s="214"/>
      <c r="L18" s="214"/>
      <c r="M18" s="324"/>
    </row>
    <row r="19" spans="1:13" ht="12.75">
      <c r="A19" s="101" t="s">
        <v>53</v>
      </c>
      <c r="B19" s="113" t="s">
        <v>365</v>
      </c>
      <c r="C19" s="102"/>
      <c r="D19" s="100"/>
      <c r="E19" s="330" t="s">
        <v>275</v>
      </c>
      <c r="F19" s="341">
        <v>6539</v>
      </c>
      <c r="G19" s="312"/>
      <c r="H19" s="312"/>
      <c r="I19" s="362"/>
      <c r="J19" s="372">
        <v>4060</v>
      </c>
      <c r="K19" s="214"/>
      <c r="L19" s="214"/>
      <c r="M19" s="324"/>
    </row>
    <row r="20" spans="1:13" ht="25.5">
      <c r="A20" s="101" t="s">
        <v>32</v>
      </c>
      <c r="B20" s="114">
        <v>2</v>
      </c>
      <c r="C20" s="103" t="s">
        <v>327</v>
      </c>
      <c r="D20" s="115"/>
      <c r="E20" s="331"/>
      <c r="F20" s="339">
        <f aca="true" t="shared" si="2" ref="F20:M20">SUM(F21:F25)</f>
        <v>44754</v>
      </c>
      <c r="G20" s="249">
        <f t="shared" si="2"/>
        <v>0</v>
      </c>
      <c r="H20" s="249">
        <f t="shared" si="2"/>
        <v>220</v>
      </c>
      <c r="I20" s="360">
        <f t="shared" si="2"/>
        <v>0</v>
      </c>
      <c r="J20" s="339">
        <f t="shared" si="2"/>
        <v>44754</v>
      </c>
      <c r="K20" s="249">
        <f t="shared" si="2"/>
        <v>0</v>
      </c>
      <c r="L20" s="249">
        <f t="shared" si="2"/>
        <v>220</v>
      </c>
      <c r="M20" s="322">
        <f t="shared" si="2"/>
        <v>0</v>
      </c>
    </row>
    <row r="21" spans="1:13" ht="12.75">
      <c r="A21" s="101" t="s">
        <v>33</v>
      </c>
      <c r="B21" s="114" t="s">
        <v>220</v>
      </c>
      <c r="C21" s="102"/>
      <c r="D21" s="194" t="s">
        <v>1</v>
      </c>
      <c r="E21" s="330"/>
      <c r="F21" s="341">
        <v>458</v>
      </c>
      <c r="G21" s="312"/>
      <c r="H21" s="312">
        <v>220</v>
      </c>
      <c r="I21" s="362"/>
      <c r="J21" s="372">
        <v>458</v>
      </c>
      <c r="K21" s="214"/>
      <c r="L21" s="214">
        <v>220</v>
      </c>
      <c r="M21" s="324"/>
    </row>
    <row r="22" spans="1:13" ht="12.75">
      <c r="A22" s="101" t="s">
        <v>34</v>
      </c>
      <c r="B22" s="114" t="s">
        <v>221</v>
      </c>
      <c r="C22" s="102"/>
      <c r="D22" s="194" t="s">
        <v>2</v>
      </c>
      <c r="E22" s="330"/>
      <c r="F22" s="341"/>
      <c r="G22" s="312"/>
      <c r="H22" s="312"/>
      <c r="I22" s="362"/>
      <c r="J22" s="372"/>
      <c r="K22" s="214"/>
      <c r="L22" s="214"/>
      <c r="M22" s="324"/>
    </row>
    <row r="23" spans="1:13" ht="12.75">
      <c r="A23" s="101" t="s">
        <v>35</v>
      </c>
      <c r="B23" s="114" t="s">
        <v>222</v>
      </c>
      <c r="C23" s="102"/>
      <c r="D23" s="194" t="s">
        <v>328</v>
      </c>
      <c r="E23" s="330"/>
      <c r="F23" s="341">
        <v>1920</v>
      </c>
      <c r="G23" s="312"/>
      <c r="H23" s="312"/>
      <c r="I23" s="362"/>
      <c r="J23" s="372">
        <v>1920</v>
      </c>
      <c r="K23" s="214"/>
      <c r="L23" s="214"/>
      <c r="M23" s="324"/>
    </row>
    <row r="24" spans="1:13" ht="12.75">
      <c r="A24" s="101" t="s">
        <v>36</v>
      </c>
      <c r="B24" s="114" t="s">
        <v>223</v>
      </c>
      <c r="C24" s="102"/>
      <c r="D24" s="194" t="s">
        <v>329</v>
      </c>
      <c r="E24" s="330"/>
      <c r="F24" s="341">
        <v>19635</v>
      </c>
      <c r="G24" s="312"/>
      <c r="H24" s="312"/>
      <c r="I24" s="362"/>
      <c r="J24" s="372">
        <v>19635</v>
      </c>
      <c r="K24" s="214"/>
      <c r="L24" s="214"/>
      <c r="M24" s="324"/>
    </row>
    <row r="25" spans="1:13" ht="25.5">
      <c r="A25" s="101" t="s">
        <v>37</v>
      </c>
      <c r="B25" s="114" t="s">
        <v>224</v>
      </c>
      <c r="C25" s="102"/>
      <c r="D25" s="196" t="s">
        <v>330</v>
      </c>
      <c r="E25" s="330"/>
      <c r="F25" s="341">
        <v>22741</v>
      </c>
      <c r="G25" s="312"/>
      <c r="H25" s="312"/>
      <c r="I25" s="362"/>
      <c r="J25" s="372">
        <v>22741</v>
      </c>
      <c r="K25" s="214"/>
      <c r="L25" s="214"/>
      <c r="M25" s="324"/>
    </row>
    <row r="26" spans="1:13" ht="12.75">
      <c r="A26" s="101" t="s">
        <v>38</v>
      </c>
      <c r="B26" s="113">
        <v>3</v>
      </c>
      <c r="C26" s="102" t="s">
        <v>340</v>
      </c>
      <c r="D26" s="100"/>
      <c r="E26" s="331"/>
      <c r="F26" s="339">
        <f aca="true" t="shared" si="3" ref="F26:M26">F27+F28+F31+F37+F38</f>
        <v>0</v>
      </c>
      <c r="G26" s="249">
        <f t="shared" si="3"/>
        <v>10200</v>
      </c>
      <c r="H26" s="249">
        <f t="shared" si="3"/>
        <v>2522</v>
      </c>
      <c r="I26" s="360">
        <f t="shared" si="3"/>
        <v>0</v>
      </c>
      <c r="J26" s="339">
        <f t="shared" si="3"/>
        <v>0</v>
      </c>
      <c r="K26" s="249">
        <f t="shared" si="3"/>
        <v>10201</v>
      </c>
      <c r="L26" s="249">
        <f t="shared" si="3"/>
        <v>2648</v>
      </c>
      <c r="M26" s="322">
        <f t="shared" si="3"/>
        <v>0</v>
      </c>
    </row>
    <row r="27" spans="1:13" ht="12.75">
      <c r="A27" s="101" t="s">
        <v>39</v>
      </c>
      <c r="B27" s="113" t="s">
        <v>225</v>
      </c>
      <c r="C27" s="102"/>
      <c r="D27" s="196" t="s">
        <v>226</v>
      </c>
      <c r="E27" s="330"/>
      <c r="F27" s="341"/>
      <c r="G27" s="312"/>
      <c r="H27" s="312">
        <v>12</v>
      </c>
      <c r="I27" s="362"/>
      <c r="J27" s="372"/>
      <c r="K27" s="214"/>
      <c r="L27" s="214">
        <v>12</v>
      </c>
      <c r="M27" s="324"/>
    </row>
    <row r="28" spans="1:13" ht="25.5">
      <c r="A28" s="101" t="s">
        <v>40</v>
      </c>
      <c r="B28" s="113" t="s">
        <v>227</v>
      </c>
      <c r="C28" s="102"/>
      <c r="D28" s="197" t="s">
        <v>341</v>
      </c>
      <c r="E28" s="332"/>
      <c r="F28" s="343">
        <f aca="true" t="shared" si="4" ref="F28:M28">SUM(F29:F30)</f>
        <v>0</v>
      </c>
      <c r="G28" s="251">
        <f t="shared" si="4"/>
        <v>0</v>
      </c>
      <c r="H28" s="251">
        <f t="shared" si="4"/>
        <v>1989</v>
      </c>
      <c r="I28" s="363">
        <f t="shared" si="4"/>
        <v>0</v>
      </c>
      <c r="J28" s="343">
        <f t="shared" si="4"/>
        <v>0</v>
      </c>
      <c r="K28" s="251">
        <f t="shared" si="4"/>
        <v>0</v>
      </c>
      <c r="L28" s="251">
        <f t="shared" si="4"/>
        <v>1998</v>
      </c>
      <c r="M28" s="344">
        <f t="shared" si="4"/>
        <v>0</v>
      </c>
    </row>
    <row r="29" spans="1:13" ht="12.75">
      <c r="A29" s="101" t="s">
        <v>41</v>
      </c>
      <c r="B29" s="113" t="s">
        <v>366</v>
      </c>
      <c r="C29" s="102"/>
      <c r="D29" s="100"/>
      <c r="E29" s="330" t="s">
        <v>4</v>
      </c>
      <c r="F29" s="341"/>
      <c r="G29" s="312"/>
      <c r="H29" s="312">
        <v>1989</v>
      </c>
      <c r="I29" s="362"/>
      <c r="J29" s="372"/>
      <c r="K29" s="214"/>
      <c r="L29" s="214">
        <v>1989</v>
      </c>
      <c r="M29" s="324"/>
    </row>
    <row r="30" spans="1:13" ht="25.5">
      <c r="A30" s="101" t="s">
        <v>42</v>
      </c>
      <c r="B30" s="113" t="s">
        <v>367</v>
      </c>
      <c r="C30" s="102"/>
      <c r="D30" s="100"/>
      <c r="E30" s="330" t="s">
        <v>228</v>
      </c>
      <c r="F30" s="341"/>
      <c r="G30" s="312"/>
      <c r="H30" s="312"/>
      <c r="I30" s="362"/>
      <c r="J30" s="372"/>
      <c r="K30" s="214"/>
      <c r="L30" s="214">
        <v>9</v>
      </c>
      <c r="M30" s="324"/>
    </row>
    <row r="31" spans="1:13" ht="25.5">
      <c r="A31" s="101" t="s">
        <v>54</v>
      </c>
      <c r="B31" s="113">
        <v>3.3</v>
      </c>
      <c r="C31" s="102"/>
      <c r="D31" s="197" t="s">
        <v>342</v>
      </c>
      <c r="E31" s="332"/>
      <c r="F31" s="343">
        <f aca="true" t="shared" si="5" ref="F31:M31">SUM(F32:F36)</f>
        <v>0</v>
      </c>
      <c r="G31" s="251">
        <f t="shared" si="5"/>
        <v>10000</v>
      </c>
      <c r="H31" s="251">
        <f t="shared" si="5"/>
        <v>521</v>
      </c>
      <c r="I31" s="363">
        <f t="shared" si="5"/>
        <v>0</v>
      </c>
      <c r="J31" s="343">
        <f t="shared" si="5"/>
        <v>0</v>
      </c>
      <c r="K31" s="251">
        <f t="shared" si="5"/>
        <v>10001</v>
      </c>
      <c r="L31" s="251">
        <f t="shared" si="5"/>
        <v>620</v>
      </c>
      <c r="M31" s="344">
        <f t="shared" si="5"/>
        <v>0</v>
      </c>
    </row>
    <row r="32" spans="1:13" ht="12.75">
      <c r="A32" s="101" t="s">
        <v>43</v>
      </c>
      <c r="B32" s="113" t="s">
        <v>229</v>
      </c>
      <c r="C32" s="102"/>
      <c r="D32" s="100"/>
      <c r="E32" s="330" t="s">
        <v>343</v>
      </c>
      <c r="F32" s="341"/>
      <c r="G32" s="312"/>
      <c r="H32" s="312"/>
      <c r="I32" s="362"/>
      <c r="J32" s="372"/>
      <c r="K32" s="214">
        <v>1</v>
      </c>
      <c r="L32" s="214"/>
      <c r="M32" s="324"/>
    </row>
    <row r="33" spans="1:13" ht="25.5">
      <c r="A33" s="101" t="s">
        <v>55</v>
      </c>
      <c r="B33" s="113" t="s">
        <v>230</v>
      </c>
      <c r="C33" s="102"/>
      <c r="D33" s="100"/>
      <c r="E33" s="333" t="s">
        <v>117</v>
      </c>
      <c r="F33" s="345"/>
      <c r="G33" s="314">
        <v>2000</v>
      </c>
      <c r="H33" s="314"/>
      <c r="I33" s="364"/>
      <c r="J33" s="372"/>
      <c r="K33" s="214">
        <v>2000</v>
      </c>
      <c r="L33" s="214"/>
      <c r="M33" s="324"/>
    </row>
    <row r="34" spans="1:13" ht="12.75">
      <c r="A34" s="101" t="s">
        <v>44</v>
      </c>
      <c r="B34" s="113" t="s">
        <v>231</v>
      </c>
      <c r="C34" s="102"/>
      <c r="D34" s="100"/>
      <c r="E34" s="330" t="s">
        <v>5</v>
      </c>
      <c r="F34" s="341"/>
      <c r="G34" s="312">
        <v>8000</v>
      </c>
      <c r="H34" s="312"/>
      <c r="I34" s="362"/>
      <c r="J34" s="372"/>
      <c r="K34" s="214">
        <v>8000</v>
      </c>
      <c r="L34" s="214"/>
      <c r="M34" s="324"/>
    </row>
    <row r="35" spans="1:13" ht="12.75">
      <c r="A35" s="101" t="s">
        <v>56</v>
      </c>
      <c r="B35" s="113" t="s">
        <v>368</v>
      </c>
      <c r="C35" s="102"/>
      <c r="D35" s="100"/>
      <c r="E35" s="330" t="s">
        <v>232</v>
      </c>
      <c r="F35" s="341"/>
      <c r="G35" s="312"/>
      <c r="H35" s="312"/>
      <c r="I35" s="362"/>
      <c r="J35" s="353"/>
      <c r="K35" s="213"/>
      <c r="L35" s="213"/>
      <c r="M35" s="324"/>
    </row>
    <row r="36" spans="1:13" ht="12.75">
      <c r="A36" s="101" t="s">
        <v>82</v>
      </c>
      <c r="B36" s="113" t="s">
        <v>369</v>
      </c>
      <c r="C36" s="102"/>
      <c r="D36" s="100"/>
      <c r="E36" s="330" t="s">
        <v>6</v>
      </c>
      <c r="F36" s="341"/>
      <c r="G36" s="312"/>
      <c r="H36" s="312">
        <v>521</v>
      </c>
      <c r="I36" s="362"/>
      <c r="J36" s="353"/>
      <c r="K36" s="213"/>
      <c r="L36" s="213">
        <v>620</v>
      </c>
      <c r="M36" s="324"/>
    </row>
    <row r="37" spans="1:13" ht="12.75">
      <c r="A37" s="101" t="s">
        <v>83</v>
      </c>
      <c r="B37" s="113" t="s">
        <v>233</v>
      </c>
      <c r="C37" s="102"/>
      <c r="D37" s="100" t="s">
        <v>344</v>
      </c>
      <c r="E37" s="331"/>
      <c r="F37" s="346"/>
      <c r="G37" s="313">
        <v>200</v>
      </c>
      <c r="H37" s="313"/>
      <c r="I37" s="365"/>
      <c r="J37" s="351"/>
      <c r="K37" s="253">
        <v>200</v>
      </c>
      <c r="L37" s="253"/>
      <c r="M37" s="324"/>
    </row>
    <row r="38" spans="1:13" ht="12.75">
      <c r="A38" s="101" t="s">
        <v>84</v>
      </c>
      <c r="B38" s="113" t="s">
        <v>234</v>
      </c>
      <c r="C38" s="102"/>
      <c r="D38" s="100" t="s">
        <v>345</v>
      </c>
      <c r="E38" s="331"/>
      <c r="F38" s="347">
        <f aca="true" t="shared" si="6" ref="F38:L38">SUM(F39)</f>
        <v>0</v>
      </c>
      <c r="G38" s="254">
        <f t="shared" si="6"/>
        <v>0</v>
      </c>
      <c r="H38" s="254">
        <f t="shared" si="6"/>
        <v>0</v>
      </c>
      <c r="I38" s="366">
        <f t="shared" si="6"/>
        <v>0</v>
      </c>
      <c r="J38" s="347">
        <f t="shared" si="6"/>
        <v>0</v>
      </c>
      <c r="K38" s="254">
        <f t="shared" si="6"/>
        <v>0</v>
      </c>
      <c r="L38" s="254">
        <f t="shared" si="6"/>
        <v>18</v>
      </c>
      <c r="M38" s="324"/>
    </row>
    <row r="39" spans="1:13" ht="12.75">
      <c r="A39" s="101" t="s">
        <v>85</v>
      </c>
      <c r="B39" s="113" t="s">
        <v>235</v>
      </c>
      <c r="C39" s="102"/>
      <c r="D39" s="100"/>
      <c r="E39" s="330" t="s">
        <v>346</v>
      </c>
      <c r="F39" s="341"/>
      <c r="G39" s="312"/>
      <c r="H39" s="312"/>
      <c r="I39" s="362"/>
      <c r="J39" s="353">
        <v>0</v>
      </c>
      <c r="K39" s="213">
        <v>0</v>
      </c>
      <c r="L39" s="213">
        <v>18</v>
      </c>
      <c r="M39" s="324"/>
    </row>
    <row r="40" spans="1:13" ht="25.5">
      <c r="A40" s="101" t="s">
        <v>86</v>
      </c>
      <c r="B40" s="113" t="s">
        <v>293</v>
      </c>
      <c r="C40" s="103" t="s">
        <v>321</v>
      </c>
      <c r="D40" s="100"/>
      <c r="E40" s="331"/>
      <c r="F40" s="349">
        <f aca="true" t="shared" si="7" ref="F40:M40">F41+F48</f>
        <v>0</v>
      </c>
      <c r="G40" s="255">
        <f t="shared" si="7"/>
        <v>1025</v>
      </c>
      <c r="H40" s="255">
        <f t="shared" si="7"/>
        <v>0</v>
      </c>
      <c r="I40" s="367">
        <f t="shared" si="7"/>
        <v>0</v>
      </c>
      <c r="J40" s="349">
        <f t="shared" si="7"/>
        <v>0</v>
      </c>
      <c r="K40" s="255">
        <f t="shared" si="7"/>
        <v>3098</v>
      </c>
      <c r="L40" s="255">
        <f t="shared" si="7"/>
        <v>0</v>
      </c>
      <c r="M40" s="350">
        <f t="shared" si="7"/>
        <v>0</v>
      </c>
    </row>
    <row r="41" spans="1:13" ht="12.75">
      <c r="A41" s="101" t="s">
        <v>91</v>
      </c>
      <c r="B41" s="113" t="s">
        <v>248</v>
      </c>
      <c r="C41" s="103"/>
      <c r="D41" s="100" t="s">
        <v>320</v>
      </c>
      <c r="E41" s="331"/>
      <c r="F41" s="347">
        <f aca="true" t="shared" si="8" ref="F41:M41">SUM(F42:F47)</f>
        <v>0</v>
      </c>
      <c r="G41" s="254">
        <f t="shared" si="8"/>
        <v>1025</v>
      </c>
      <c r="H41" s="254">
        <f t="shared" si="8"/>
        <v>0</v>
      </c>
      <c r="I41" s="366">
        <f t="shared" si="8"/>
        <v>0</v>
      </c>
      <c r="J41" s="347">
        <f>SUM(J42:J47)</f>
        <v>0</v>
      </c>
      <c r="K41" s="254">
        <f>SUM(K42:K47)</f>
        <v>2521</v>
      </c>
      <c r="L41" s="254">
        <f t="shared" si="8"/>
        <v>0</v>
      </c>
      <c r="M41" s="348">
        <f t="shared" si="8"/>
        <v>0</v>
      </c>
    </row>
    <row r="42" spans="1:13" ht="12.75">
      <c r="A42" s="101" t="s">
        <v>236</v>
      </c>
      <c r="B42" s="113" t="s">
        <v>370</v>
      </c>
      <c r="C42" s="102"/>
      <c r="D42" s="100"/>
      <c r="E42" s="330" t="s">
        <v>118</v>
      </c>
      <c r="F42" s="341"/>
      <c r="G42" s="312">
        <v>300</v>
      </c>
      <c r="H42" s="312"/>
      <c r="I42" s="362"/>
      <c r="J42" s="353"/>
      <c r="K42" s="213">
        <v>800</v>
      </c>
      <c r="L42" s="213"/>
      <c r="M42" s="324"/>
    </row>
    <row r="43" spans="1:13" ht="25.5">
      <c r="A43" s="101" t="s">
        <v>124</v>
      </c>
      <c r="B43" s="113" t="s">
        <v>371</v>
      </c>
      <c r="C43" s="102"/>
      <c r="D43" s="100"/>
      <c r="E43" s="330" t="s">
        <v>7</v>
      </c>
      <c r="F43" s="341"/>
      <c r="G43" s="312"/>
      <c r="H43" s="312"/>
      <c r="I43" s="362"/>
      <c r="J43" s="353"/>
      <c r="K43" s="213"/>
      <c r="L43" s="213"/>
      <c r="M43" s="324"/>
    </row>
    <row r="44" spans="1:13" ht="12.75">
      <c r="A44" s="101" t="s">
        <v>237</v>
      </c>
      <c r="B44" s="113" t="s">
        <v>372</v>
      </c>
      <c r="C44" s="102"/>
      <c r="D44" s="100"/>
      <c r="E44" s="330" t="s">
        <v>8</v>
      </c>
      <c r="F44" s="341"/>
      <c r="G44" s="312"/>
      <c r="H44" s="312"/>
      <c r="I44" s="362"/>
      <c r="J44" s="353"/>
      <c r="K44" s="213"/>
      <c r="L44" s="213"/>
      <c r="M44" s="324"/>
    </row>
    <row r="45" spans="1:13" ht="12.75">
      <c r="A45" s="101" t="s">
        <v>238</v>
      </c>
      <c r="B45" s="113" t="s">
        <v>373</v>
      </c>
      <c r="C45" s="102"/>
      <c r="D45" s="100"/>
      <c r="E45" s="330" t="s">
        <v>9</v>
      </c>
      <c r="F45" s="341"/>
      <c r="G45" s="312">
        <v>704</v>
      </c>
      <c r="H45" s="312"/>
      <c r="I45" s="362"/>
      <c r="J45" s="353"/>
      <c r="K45" s="213">
        <v>1700</v>
      </c>
      <c r="L45" s="213"/>
      <c r="M45" s="324"/>
    </row>
    <row r="46" spans="1:13" ht="12.75">
      <c r="A46" s="101" t="s">
        <v>239</v>
      </c>
      <c r="B46" s="113" t="s">
        <v>374</v>
      </c>
      <c r="C46" s="102"/>
      <c r="D46" s="100"/>
      <c r="E46" s="330" t="s">
        <v>265</v>
      </c>
      <c r="F46" s="341"/>
      <c r="G46" s="312">
        <v>21</v>
      </c>
      <c r="H46" s="312"/>
      <c r="I46" s="362"/>
      <c r="J46" s="353"/>
      <c r="K46" s="213">
        <v>21</v>
      </c>
      <c r="L46" s="213"/>
      <c r="M46" s="324"/>
    </row>
    <row r="47" spans="1:13" ht="12.75">
      <c r="A47" s="101" t="s">
        <v>241</v>
      </c>
      <c r="B47" s="113" t="s">
        <v>375</v>
      </c>
      <c r="C47" s="102"/>
      <c r="D47" s="100"/>
      <c r="E47" s="330" t="s">
        <v>240</v>
      </c>
      <c r="F47" s="341"/>
      <c r="G47" s="312"/>
      <c r="H47" s="312"/>
      <c r="I47" s="362"/>
      <c r="J47" s="353"/>
      <c r="K47" s="213"/>
      <c r="L47" s="213"/>
      <c r="M47" s="324"/>
    </row>
    <row r="48" spans="1:13" ht="27" customHeight="1">
      <c r="A48" s="101" t="s">
        <v>242</v>
      </c>
      <c r="B48" s="113" t="s">
        <v>250</v>
      </c>
      <c r="C48" s="103"/>
      <c r="D48" s="115" t="s">
        <v>322</v>
      </c>
      <c r="E48" s="329"/>
      <c r="F48" s="253">
        <f aca="true" t="shared" si="9" ref="F48:K48">SUM(F49:F50)</f>
        <v>0</v>
      </c>
      <c r="G48" s="253">
        <f t="shared" si="9"/>
        <v>0</v>
      </c>
      <c r="H48" s="253">
        <f t="shared" si="9"/>
        <v>0</v>
      </c>
      <c r="I48" s="368">
        <f t="shared" si="9"/>
        <v>0</v>
      </c>
      <c r="J48" s="351">
        <f t="shared" si="9"/>
        <v>0</v>
      </c>
      <c r="K48" s="253">
        <f t="shared" si="9"/>
        <v>577</v>
      </c>
      <c r="L48" s="253">
        <f>SUM(L49:L50)</f>
        <v>0</v>
      </c>
      <c r="M48" s="352">
        <f>SUM(M49:M50)</f>
        <v>0</v>
      </c>
    </row>
    <row r="49" spans="1:13" ht="12.75">
      <c r="A49" s="101" t="s">
        <v>244</v>
      </c>
      <c r="B49" s="113" t="s">
        <v>376</v>
      </c>
      <c r="C49" s="102"/>
      <c r="D49" s="100"/>
      <c r="E49" s="334" t="s">
        <v>323</v>
      </c>
      <c r="F49" s="353"/>
      <c r="G49" s="213"/>
      <c r="H49" s="213"/>
      <c r="I49" s="369"/>
      <c r="J49" s="353"/>
      <c r="K49" s="213">
        <v>19</v>
      </c>
      <c r="L49" s="213"/>
      <c r="M49" s="324"/>
    </row>
    <row r="50" spans="1:13" ht="27.75" customHeight="1">
      <c r="A50" s="101" t="s">
        <v>246</v>
      </c>
      <c r="B50" s="113" t="s">
        <v>377</v>
      </c>
      <c r="C50" s="102"/>
      <c r="D50" s="100"/>
      <c r="E50" s="330" t="s">
        <v>324</v>
      </c>
      <c r="F50" s="341"/>
      <c r="G50" s="312"/>
      <c r="H50" s="312"/>
      <c r="I50" s="362"/>
      <c r="J50" s="353"/>
      <c r="K50" s="213">
        <v>558</v>
      </c>
      <c r="L50" s="213"/>
      <c r="M50" s="324"/>
    </row>
    <row r="51" spans="1:13" ht="38.25">
      <c r="A51" s="101" t="s">
        <v>247</v>
      </c>
      <c r="B51" s="113" t="s">
        <v>26</v>
      </c>
      <c r="C51" s="103" t="s">
        <v>332</v>
      </c>
      <c r="D51" s="115"/>
      <c r="E51" s="331"/>
      <c r="F51" s="255">
        <f aca="true" t="shared" si="10" ref="F51:M51">SUM(F52:F54)</f>
        <v>0</v>
      </c>
      <c r="G51" s="255">
        <f t="shared" si="10"/>
        <v>0</v>
      </c>
      <c r="H51" s="255">
        <f t="shared" si="10"/>
        <v>0</v>
      </c>
      <c r="I51" s="367">
        <f t="shared" si="10"/>
        <v>0</v>
      </c>
      <c r="J51" s="349">
        <f t="shared" si="10"/>
        <v>0</v>
      </c>
      <c r="K51" s="255">
        <f t="shared" si="10"/>
        <v>113</v>
      </c>
      <c r="L51" s="255">
        <f t="shared" si="10"/>
        <v>0</v>
      </c>
      <c r="M51" s="350">
        <f t="shared" si="10"/>
        <v>0</v>
      </c>
    </row>
    <row r="52" spans="1:13" ht="12.75">
      <c r="A52" s="101" t="s">
        <v>249</v>
      </c>
      <c r="B52" s="113" t="s">
        <v>257</v>
      </c>
      <c r="C52" s="102"/>
      <c r="D52" s="194" t="s">
        <v>334</v>
      </c>
      <c r="E52" s="334"/>
      <c r="F52" s="353"/>
      <c r="G52" s="213"/>
      <c r="H52" s="213"/>
      <c r="I52" s="369"/>
      <c r="J52" s="353"/>
      <c r="K52" s="213"/>
      <c r="L52" s="213"/>
      <c r="M52" s="324"/>
    </row>
    <row r="53" spans="1:13" ht="12.75">
      <c r="A53" s="101" t="s">
        <v>251</v>
      </c>
      <c r="B53" s="113" t="s">
        <v>259</v>
      </c>
      <c r="C53" s="102"/>
      <c r="D53" s="194" t="s">
        <v>11</v>
      </c>
      <c r="E53" s="334"/>
      <c r="F53" s="353"/>
      <c r="G53" s="213"/>
      <c r="H53" s="213"/>
      <c r="I53" s="369"/>
      <c r="J53" s="353"/>
      <c r="K53" s="213">
        <v>113</v>
      </c>
      <c r="L53" s="213"/>
      <c r="M53" s="324"/>
    </row>
    <row r="54" spans="1:13" ht="26.25" thickBot="1">
      <c r="A54" s="124" t="s">
        <v>253</v>
      </c>
      <c r="B54" s="125" t="s">
        <v>260</v>
      </c>
      <c r="C54" s="105"/>
      <c r="D54" s="256" t="s">
        <v>333</v>
      </c>
      <c r="E54" s="335"/>
      <c r="F54" s="355"/>
      <c r="G54" s="218"/>
      <c r="H54" s="218"/>
      <c r="I54" s="370"/>
      <c r="J54" s="355"/>
      <c r="K54" s="218"/>
      <c r="L54" s="218"/>
      <c r="M54" s="321"/>
    </row>
    <row r="55" spans="1:13" ht="25.5" customHeight="1" thickBot="1">
      <c r="A55" s="108" t="s">
        <v>254</v>
      </c>
      <c r="B55" s="116" t="s">
        <v>378</v>
      </c>
      <c r="C55" s="117" t="s">
        <v>255</v>
      </c>
      <c r="D55" s="118"/>
      <c r="E55" s="336"/>
      <c r="F55" s="357">
        <f aca="true" t="shared" si="11" ref="F55:M55">F11+F20+F26+F40+F51</f>
        <v>72695</v>
      </c>
      <c r="G55" s="258">
        <f t="shared" si="11"/>
        <v>11225</v>
      </c>
      <c r="H55" s="258">
        <f t="shared" si="11"/>
        <v>12111</v>
      </c>
      <c r="I55" s="325">
        <f t="shared" si="11"/>
        <v>0</v>
      </c>
      <c r="J55" s="357">
        <f t="shared" si="11"/>
        <v>72268</v>
      </c>
      <c r="K55" s="258">
        <f t="shared" si="11"/>
        <v>13412</v>
      </c>
      <c r="L55" s="325">
        <f t="shared" si="11"/>
        <v>12237</v>
      </c>
      <c r="M55" s="358">
        <f t="shared" si="11"/>
        <v>0</v>
      </c>
    </row>
    <row r="56" spans="1:13" ht="25.5" customHeight="1">
      <c r="A56" s="119"/>
      <c r="B56" s="120"/>
      <c r="C56" s="121"/>
      <c r="D56" s="97"/>
      <c r="E56" s="52"/>
      <c r="F56" s="122"/>
      <c r="G56" s="122"/>
      <c r="H56" s="122"/>
      <c r="I56" s="122"/>
      <c r="J56" s="122"/>
      <c r="K56" s="122"/>
      <c r="L56" s="122"/>
      <c r="M56" s="122"/>
    </row>
    <row r="57" spans="1:12" ht="16.5" thickBot="1">
      <c r="A57" s="112" t="s">
        <v>22</v>
      </c>
      <c r="B57" s="123"/>
      <c r="C57" s="536" t="s">
        <v>436</v>
      </c>
      <c r="D57" s="536"/>
      <c r="E57" s="536"/>
      <c r="F57" s="315"/>
      <c r="G57" s="315"/>
      <c r="H57" s="315"/>
      <c r="I57" s="315"/>
      <c r="J57" s="42"/>
      <c r="K57" s="42"/>
      <c r="L57" s="42"/>
    </row>
    <row r="58" spans="1:13" ht="16.5" customHeight="1">
      <c r="A58" s="242"/>
      <c r="B58" s="259" t="s">
        <v>119</v>
      </c>
      <c r="C58" s="260" t="s">
        <v>120</v>
      </c>
      <c r="D58" s="260" t="s">
        <v>121</v>
      </c>
      <c r="E58" s="385" t="s">
        <v>122</v>
      </c>
      <c r="F58" s="540" t="s">
        <v>123</v>
      </c>
      <c r="G58" s="541"/>
      <c r="H58" s="542" t="s">
        <v>285</v>
      </c>
      <c r="I58" s="543"/>
      <c r="J58" s="540" t="s">
        <v>309</v>
      </c>
      <c r="K58" s="541"/>
      <c r="L58" s="542" t="s">
        <v>440</v>
      </c>
      <c r="M58" s="543"/>
    </row>
    <row r="59" spans="1:13" ht="16.5" customHeight="1">
      <c r="A59" s="308"/>
      <c r="B59" s="373"/>
      <c r="C59" s="374"/>
      <c r="D59" s="374"/>
      <c r="E59" s="386"/>
      <c r="F59" s="544" t="s">
        <v>438</v>
      </c>
      <c r="G59" s="545"/>
      <c r="H59" s="545"/>
      <c r="I59" s="546"/>
      <c r="J59" s="544" t="s">
        <v>439</v>
      </c>
      <c r="K59" s="545"/>
      <c r="L59" s="545"/>
      <c r="M59" s="546"/>
    </row>
    <row r="60" spans="1:13" ht="28.5" customHeight="1">
      <c r="A60" s="99"/>
      <c r="B60" s="262" t="s">
        <v>211</v>
      </c>
      <c r="C60" s="263"/>
      <c r="D60" s="264"/>
      <c r="E60" s="387"/>
      <c r="F60" s="547" t="s">
        <v>302</v>
      </c>
      <c r="G60" s="548"/>
      <c r="H60" s="549" t="s">
        <v>303</v>
      </c>
      <c r="I60" s="550"/>
      <c r="J60" s="547" t="s">
        <v>302</v>
      </c>
      <c r="K60" s="548"/>
      <c r="L60" s="549" t="s">
        <v>303</v>
      </c>
      <c r="M60" s="550"/>
    </row>
    <row r="61" spans="1:13" ht="28.5" customHeight="1">
      <c r="A61" s="99"/>
      <c r="B61" s="262"/>
      <c r="C61" s="263"/>
      <c r="D61" s="264"/>
      <c r="E61" s="387"/>
      <c r="F61" s="381" t="s">
        <v>304</v>
      </c>
      <c r="G61" s="316" t="s">
        <v>305</v>
      </c>
      <c r="H61" s="311" t="s">
        <v>304</v>
      </c>
      <c r="I61" s="323" t="s">
        <v>305</v>
      </c>
      <c r="J61" s="381" t="s">
        <v>304</v>
      </c>
      <c r="K61" s="316" t="s">
        <v>305</v>
      </c>
      <c r="L61" s="311" t="s">
        <v>304</v>
      </c>
      <c r="M61" s="382" t="s">
        <v>305</v>
      </c>
    </row>
    <row r="62" spans="1:13" ht="38.25">
      <c r="A62" s="101" t="s">
        <v>21</v>
      </c>
      <c r="B62" s="113" t="s">
        <v>286</v>
      </c>
      <c r="C62" s="103" t="s">
        <v>335</v>
      </c>
      <c r="D62" s="115"/>
      <c r="E62" s="329"/>
      <c r="F62" s="349">
        <f aca="true" t="shared" si="12" ref="F62:M62">SUM(F63:F67)</f>
        <v>0</v>
      </c>
      <c r="G62" s="255">
        <f t="shared" si="12"/>
        <v>0</v>
      </c>
      <c r="H62" s="255">
        <f t="shared" si="12"/>
        <v>0</v>
      </c>
      <c r="I62" s="350">
        <f t="shared" si="12"/>
        <v>0</v>
      </c>
      <c r="J62" s="349">
        <f t="shared" si="12"/>
        <v>392</v>
      </c>
      <c r="K62" s="255">
        <f t="shared" si="12"/>
        <v>0</v>
      </c>
      <c r="L62" s="367">
        <f t="shared" si="12"/>
        <v>0</v>
      </c>
      <c r="M62" s="350">
        <f t="shared" si="12"/>
        <v>0</v>
      </c>
    </row>
    <row r="63" spans="1:13" ht="25.5">
      <c r="A63" s="101" t="s">
        <v>22</v>
      </c>
      <c r="B63" s="113" t="s">
        <v>213</v>
      </c>
      <c r="C63" s="102"/>
      <c r="D63" s="196" t="s">
        <v>336</v>
      </c>
      <c r="E63" s="330"/>
      <c r="F63" s="381"/>
      <c r="G63" s="316"/>
      <c r="H63" s="311"/>
      <c r="I63" s="323"/>
      <c r="J63" s="353">
        <v>392</v>
      </c>
      <c r="K63" s="214"/>
      <c r="L63" s="375"/>
      <c r="M63" s="324"/>
    </row>
    <row r="64" spans="1:13" ht="12.75">
      <c r="A64" s="101" t="s">
        <v>23</v>
      </c>
      <c r="B64" s="113" t="s">
        <v>214</v>
      </c>
      <c r="C64" s="102"/>
      <c r="D64" s="194" t="s">
        <v>2</v>
      </c>
      <c r="E64" s="334"/>
      <c r="F64" s="353"/>
      <c r="G64" s="213"/>
      <c r="H64" s="213"/>
      <c r="I64" s="354"/>
      <c r="J64" s="383"/>
      <c r="K64" s="214"/>
      <c r="L64" s="375"/>
      <c r="M64" s="324"/>
    </row>
    <row r="65" spans="1:13" ht="12.75">
      <c r="A65" s="101" t="s">
        <v>24</v>
      </c>
      <c r="B65" s="113" t="s">
        <v>216</v>
      </c>
      <c r="C65" s="102"/>
      <c r="D65" s="194" t="s">
        <v>328</v>
      </c>
      <c r="E65" s="334"/>
      <c r="F65" s="353"/>
      <c r="G65" s="213"/>
      <c r="H65" s="213"/>
      <c r="I65" s="354"/>
      <c r="J65" s="353"/>
      <c r="K65" s="214"/>
      <c r="L65" s="375"/>
      <c r="M65" s="324"/>
    </row>
    <row r="66" spans="1:13" ht="25.5">
      <c r="A66" s="101" t="s">
        <v>26</v>
      </c>
      <c r="B66" s="113" t="s">
        <v>218</v>
      </c>
      <c r="C66" s="102"/>
      <c r="D66" s="196" t="s">
        <v>329</v>
      </c>
      <c r="E66" s="330"/>
      <c r="F66" s="341"/>
      <c r="G66" s="312"/>
      <c r="H66" s="312"/>
      <c r="I66" s="342"/>
      <c r="J66" s="353"/>
      <c r="K66" s="266"/>
      <c r="L66" s="376"/>
      <c r="M66" s="324"/>
    </row>
    <row r="67" spans="1:13" ht="25.5">
      <c r="A67" s="101" t="s">
        <v>27</v>
      </c>
      <c r="B67" s="113" t="s">
        <v>264</v>
      </c>
      <c r="C67" s="102"/>
      <c r="D67" s="196" t="s">
        <v>330</v>
      </c>
      <c r="E67" s="330"/>
      <c r="F67" s="341"/>
      <c r="G67" s="312"/>
      <c r="H67" s="312"/>
      <c r="I67" s="342"/>
      <c r="J67" s="383"/>
      <c r="K67" s="214"/>
      <c r="L67" s="375"/>
      <c r="M67" s="324"/>
    </row>
    <row r="68" spans="1:13" ht="25.5">
      <c r="A68" s="101" t="s">
        <v>29</v>
      </c>
      <c r="B68" s="113" t="s">
        <v>295</v>
      </c>
      <c r="C68" s="103" t="s">
        <v>337</v>
      </c>
      <c r="D68" s="115"/>
      <c r="E68" s="329"/>
      <c r="F68" s="349">
        <f aca="true" t="shared" si="13" ref="F68:M68">SUM(F69:F69)</f>
        <v>0</v>
      </c>
      <c r="G68" s="255">
        <f t="shared" si="13"/>
        <v>0</v>
      </c>
      <c r="H68" s="255">
        <f t="shared" si="13"/>
        <v>0</v>
      </c>
      <c r="I68" s="350">
        <f t="shared" si="13"/>
        <v>0</v>
      </c>
      <c r="J68" s="349">
        <f t="shared" si="13"/>
        <v>998</v>
      </c>
      <c r="K68" s="255">
        <f t="shared" si="13"/>
        <v>0</v>
      </c>
      <c r="L68" s="367">
        <f t="shared" si="13"/>
        <v>0</v>
      </c>
      <c r="M68" s="350">
        <f t="shared" si="13"/>
        <v>0</v>
      </c>
    </row>
    <row r="69" spans="1:13" ht="18.75" customHeight="1">
      <c r="A69" s="101" t="s">
        <v>30</v>
      </c>
      <c r="B69" s="113" t="s">
        <v>220</v>
      </c>
      <c r="C69" s="102"/>
      <c r="D69" s="196" t="s">
        <v>11</v>
      </c>
      <c r="E69" s="330"/>
      <c r="F69" s="341"/>
      <c r="G69" s="312"/>
      <c r="H69" s="312"/>
      <c r="I69" s="342"/>
      <c r="J69" s="353">
        <v>998</v>
      </c>
      <c r="K69" s="214"/>
      <c r="L69" s="375"/>
      <c r="M69" s="324"/>
    </row>
    <row r="70" spans="1:13" ht="40.5" customHeight="1">
      <c r="A70" s="101" t="s">
        <v>53</v>
      </c>
      <c r="B70" s="113" t="s">
        <v>288</v>
      </c>
      <c r="C70" s="103" t="s">
        <v>338</v>
      </c>
      <c r="D70" s="115"/>
      <c r="E70" s="331"/>
      <c r="F70" s="349">
        <f aca="true" t="shared" si="14" ref="F70:M70">SUM(F71)</f>
        <v>0</v>
      </c>
      <c r="G70" s="255">
        <f t="shared" si="14"/>
        <v>0</v>
      </c>
      <c r="H70" s="255">
        <f t="shared" si="14"/>
        <v>0</v>
      </c>
      <c r="I70" s="350">
        <f t="shared" si="14"/>
        <v>0</v>
      </c>
      <c r="J70" s="349">
        <f t="shared" si="14"/>
        <v>0</v>
      </c>
      <c r="K70" s="255">
        <f t="shared" si="14"/>
        <v>6</v>
      </c>
      <c r="L70" s="367">
        <f t="shared" si="14"/>
        <v>0</v>
      </c>
      <c r="M70" s="350">
        <f t="shared" si="14"/>
        <v>0</v>
      </c>
    </row>
    <row r="71" spans="1:13" ht="18" customHeight="1">
      <c r="A71" s="101" t="s">
        <v>32</v>
      </c>
      <c r="B71" s="113" t="s">
        <v>225</v>
      </c>
      <c r="C71" s="103"/>
      <c r="D71" s="196" t="s">
        <v>11</v>
      </c>
      <c r="E71" s="330"/>
      <c r="F71" s="341"/>
      <c r="G71" s="312"/>
      <c r="H71" s="312"/>
      <c r="I71" s="342"/>
      <c r="J71" s="353"/>
      <c r="K71" s="214">
        <v>6</v>
      </c>
      <c r="L71" s="375"/>
      <c r="M71" s="324"/>
    </row>
    <row r="72" spans="1:13" ht="25.5">
      <c r="A72" s="101" t="s">
        <v>33</v>
      </c>
      <c r="B72" s="113" t="s">
        <v>293</v>
      </c>
      <c r="C72" s="103" t="s">
        <v>350</v>
      </c>
      <c r="D72" s="115"/>
      <c r="E72" s="329"/>
      <c r="F72" s="349">
        <f aca="true" t="shared" si="15" ref="F72:M72">F73+F74+F76</f>
        <v>0</v>
      </c>
      <c r="G72" s="255">
        <f t="shared" si="15"/>
        <v>4850</v>
      </c>
      <c r="H72" s="255">
        <f t="shared" si="15"/>
        <v>0</v>
      </c>
      <c r="I72" s="350">
        <f t="shared" si="15"/>
        <v>0</v>
      </c>
      <c r="J72" s="349">
        <f t="shared" si="15"/>
        <v>0</v>
      </c>
      <c r="K72" s="255">
        <f t="shared" si="15"/>
        <v>4960</v>
      </c>
      <c r="L72" s="367">
        <f t="shared" si="15"/>
        <v>0</v>
      </c>
      <c r="M72" s="350">
        <f t="shared" si="15"/>
        <v>0</v>
      </c>
    </row>
    <row r="73" spans="1:13" ht="25.5">
      <c r="A73" s="101" t="s">
        <v>34</v>
      </c>
      <c r="B73" s="113" t="s">
        <v>248</v>
      </c>
      <c r="C73" s="102"/>
      <c r="D73" s="196" t="s">
        <v>258</v>
      </c>
      <c r="E73" s="330"/>
      <c r="F73" s="341"/>
      <c r="G73" s="312">
        <v>1850</v>
      </c>
      <c r="H73" s="312"/>
      <c r="I73" s="342"/>
      <c r="J73" s="353"/>
      <c r="K73" s="267">
        <v>1850</v>
      </c>
      <c r="L73" s="377"/>
      <c r="M73" s="324"/>
    </row>
    <row r="74" spans="1:13" ht="12.75">
      <c r="A74" s="101" t="s">
        <v>35</v>
      </c>
      <c r="B74" s="113" t="s">
        <v>250</v>
      </c>
      <c r="C74" s="102"/>
      <c r="D74" s="100" t="s">
        <v>347</v>
      </c>
      <c r="E74" s="329"/>
      <c r="F74" s="351">
        <f aca="true" t="shared" si="16" ref="F74:M74">SUM(F75)</f>
        <v>0</v>
      </c>
      <c r="G74" s="253">
        <f t="shared" si="16"/>
        <v>3000</v>
      </c>
      <c r="H74" s="253">
        <f t="shared" si="16"/>
        <v>0</v>
      </c>
      <c r="I74" s="352">
        <f t="shared" si="16"/>
        <v>0</v>
      </c>
      <c r="J74" s="351">
        <f t="shared" si="16"/>
        <v>0</v>
      </c>
      <c r="K74" s="253">
        <f t="shared" si="16"/>
        <v>3000</v>
      </c>
      <c r="L74" s="368">
        <f t="shared" si="16"/>
        <v>0</v>
      </c>
      <c r="M74" s="352">
        <f t="shared" si="16"/>
        <v>0</v>
      </c>
    </row>
    <row r="75" spans="1:13" ht="12.75">
      <c r="A75" s="101" t="s">
        <v>36</v>
      </c>
      <c r="B75" s="113" t="s">
        <v>376</v>
      </c>
      <c r="C75" s="102"/>
      <c r="D75" s="100"/>
      <c r="E75" s="334" t="s">
        <v>31</v>
      </c>
      <c r="F75" s="353"/>
      <c r="G75" s="213">
        <v>3000</v>
      </c>
      <c r="H75" s="213"/>
      <c r="I75" s="354"/>
      <c r="J75" s="353"/>
      <c r="K75" s="214">
        <v>3000</v>
      </c>
      <c r="L75" s="375"/>
      <c r="M75" s="324"/>
    </row>
    <row r="76" spans="1:13" ht="12.75">
      <c r="A76" s="101" t="s">
        <v>37</v>
      </c>
      <c r="B76" s="113" t="s">
        <v>252</v>
      </c>
      <c r="C76" s="102"/>
      <c r="D76" s="195" t="s">
        <v>348</v>
      </c>
      <c r="E76" s="388"/>
      <c r="F76" s="347">
        <f aca="true" t="shared" si="17" ref="F76:M76">SUM(F77)</f>
        <v>0</v>
      </c>
      <c r="G76" s="254">
        <f t="shared" si="17"/>
        <v>0</v>
      </c>
      <c r="H76" s="254">
        <f t="shared" si="17"/>
        <v>0</v>
      </c>
      <c r="I76" s="348">
        <f t="shared" si="17"/>
        <v>0</v>
      </c>
      <c r="J76" s="347">
        <f t="shared" si="17"/>
        <v>0</v>
      </c>
      <c r="K76" s="254">
        <f t="shared" si="17"/>
        <v>110</v>
      </c>
      <c r="L76" s="366">
        <f t="shared" si="17"/>
        <v>0</v>
      </c>
      <c r="M76" s="348">
        <f t="shared" si="17"/>
        <v>0</v>
      </c>
    </row>
    <row r="77" spans="1:13" ht="13.5" thickBot="1">
      <c r="A77" s="124" t="s">
        <v>38</v>
      </c>
      <c r="B77" s="125" t="s">
        <v>379</v>
      </c>
      <c r="C77" s="105"/>
      <c r="D77" s="106"/>
      <c r="E77" s="335" t="s">
        <v>349</v>
      </c>
      <c r="F77" s="355"/>
      <c r="G77" s="218"/>
      <c r="H77" s="218"/>
      <c r="I77" s="356"/>
      <c r="J77" s="355">
        <v>0</v>
      </c>
      <c r="K77" s="219">
        <v>110</v>
      </c>
      <c r="L77" s="378"/>
      <c r="M77" s="391"/>
    </row>
    <row r="78" spans="1:13" ht="26.25" thickBot="1">
      <c r="A78" s="108" t="s">
        <v>39</v>
      </c>
      <c r="B78" s="116" t="s">
        <v>300</v>
      </c>
      <c r="C78" s="117" t="s">
        <v>351</v>
      </c>
      <c r="D78" s="199"/>
      <c r="E78" s="389"/>
      <c r="F78" s="384">
        <f aca="true" t="shared" si="18" ref="F78:M78">F72+F70+F68+F62</f>
        <v>0</v>
      </c>
      <c r="G78" s="269">
        <f t="shared" si="18"/>
        <v>4850</v>
      </c>
      <c r="H78" s="269">
        <f t="shared" si="18"/>
        <v>0</v>
      </c>
      <c r="I78" s="390">
        <f t="shared" si="18"/>
        <v>0</v>
      </c>
      <c r="J78" s="384">
        <f t="shared" si="18"/>
        <v>1390</v>
      </c>
      <c r="K78" s="269">
        <f t="shared" si="18"/>
        <v>4966</v>
      </c>
      <c r="L78" s="379">
        <f t="shared" si="18"/>
        <v>0</v>
      </c>
      <c r="M78" s="380">
        <f t="shared" si="18"/>
        <v>0</v>
      </c>
    </row>
    <row r="79" spans="1:13" ht="13.5" thickBot="1">
      <c r="A79" s="405"/>
      <c r="B79" s="201"/>
      <c r="C79" s="406"/>
      <c r="D79" s="202"/>
      <c r="E79" s="203"/>
      <c r="F79" s="204"/>
      <c r="G79" s="204"/>
      <c r="H79" s="204"/>
      <c r="I79" s="204"/>
      <c r="J79" s="204"/>
      <c r="K79" s="204"/>
      <c r="L79" s="204"/>
      <c r="M79" s="54"/>
    </row>
    <row r="80" spans="1:12" ht="16.5" thickBot="1">
      <c r="A80" s="205" t="s">
        <v>23</v>
      </c>
      <c r="B80" s="201"/>
      <c r="C80" s="206" t="s">
        <v>353</v>
      </c>
      <c r="D80" s="202"/>
      <c r="E80" s="203"/>
      <c r="F80" s="317"/>
      <c r="G80" s="317"/>
      <c r="H80" s="317"/>
      <c r="I80" s="317"/>
      <c r="J80" s="204"/>
      <c r="K80" s="204"/>
      <c r="L80" s="204"/>
    </row>
    <row r="81" spans="1:13" ht="15.75">
      <c r="A81" s="242"/>
      <c r="B81" s="259" t="s">
        <v>119</v>
      </c>
      <c r="C81" s="260" t="s">
        <v>120</v>
      </c>
      <c r="D81" s="260" t="s">
        <v>121</v>
      </c>
      <c r="E81" s="385" t="s">
        <v>122</v>
      </c>
      <c r="F81" s="540" t="s">
        <v>123</v>
      </c>
      <c r="G81" s="541"/>
      <c r="H81" s="542" t="s">
        <v>285</v>
      </c>
      <c r="I81" s="543"/>
      <c r="J81" s="540" t="s">
        <v>309</v>
      </c>
      <c r="K81" s="541"/>
      <c r="L81" s="542" t="s">
        <v>440</v>
      </c>
      <c r="M81" s="543"/>
    </row>
    <row r="82" spans="1:13" ht="15.75">
      <c r="A82" s="308"/>
      <c r="B82" s="373"/>
      <c r="C82" s="374"/>
      <c r="D82" s="374"/>
      <c r="E82" s="386"/>
      <c r="F82" s="544" t="s">
        <v>438</v>
      </c>
      <c r="G82" s="545"/>
      <c r="H82" s="545"/>
      <c r="I82" s="546"/>
      <c r="J82" s="544" t="s">
        <v>439</v>
      </c>
      <c r="K82" s="545"/>
      <c r="L82" s="545"/>
      <c r="M82" s="546"/>
    </row>
    <row r="83" spans="1:13" ht="24.75">
      <c r="A83" s="99"/>
      <c r="B83" s="262" t="s">
        <v>211</v>
      </c>
      <c r="C83" s="263"/>
      <c r="D83" s="264"/>
      <c r="E83" s="387"/>
      <c r="F83" s="547" t="s">
        <v>302</v>
      </c>
      <c r="G83" s="548"/>
      <c r="H83" s="549" t="s">
        <v>303</v>
      </c>
      <c r="I83" s="550"/>
      <c r="J83" s="547" t="s">
        <v>302</v>
      </c>
      <c r="K83" s="548"/>
      <c r="L83" s="549" t="s">
        <v>303</v>
      </c>
      <c r="M83" s="550"/>
    </row>
    <row r="84" spans="1:13" ht="26.25">
      <c r="A84" s="99"/>
      <c r="B84" s="262"/>
      <c r="C84" s="263"/>
      <c r="D84" s="264"/>
      <c r="E84" s="387"/>
      <c r="F84" s="381" t="s">
        <v>304</v>
      </c>
      <c r="G84" s="316" t="s">
        <v>305</v>
      </c>
      <c r="H84" s="311" t="s">
        <v>304</v>
      </c>
      <c r="I84" s="323" t="s">
        <v>305</v>
      </c>
      <c r="J84" s="381" t="s">
        <v>304</v>
      </c>
      <c r="K84" s="316" t="s">
        <v>305</v>
      </c>
      <c r="L84" s="311" t="s">
        <v>304</v>
      </c>
      <c r="M84" s="323" t="s">
        <v>305</v>
      </c>
    </row>
    <row r="85" spans="1:13" ht="12.75">
      <c r="A85" s="101" t="s">
        <v>21</v>
      </c>
      <c r="B85" s="113" t="s">
        <v>286</v>
      </c>
      <c r="C85" s="102" t="s">
        <v>339</v>
      </c>
      <c r="D85" s="100"/>
      <c r="E85" s="329"/>
      <c r="F85" s="349">
        <f aca="true" t="shared" si="19" ref="F85:M85">SUM(F86:F86)</f>
        <v>0</v>
      </c>
      <c r="G85" s="255">
        <f t="shared" si="19"/>
        <v>0</v>
      </c>
      <c r="H85" s="255">
        <f t="shared" si="19"/>
        <v>0</v>
      </c>
      <c r="I85" s="350">
        <f t="shared" si="19"/>
        <v>0</v>
      </c>
      <c r="J85" s="349">
        <f t="shared" si="19"/>
        <v>0</v>
      </c>
      <c r="K85" s="255">
        <f t="shared" si="19"/>
        <v>11716</v>
      </c>
      <c r="L85" s="255">
        <f t="shared" si="19"/>
        <v>0</v>
      </c>
      <c r="M85" s="350">
        <f t="shared" si="19"/>
        <v>0</v>
      </c>
    </row>
    <row r="86" spans="1:13" ht="25.5">
      <c r="A86" s="101" t="s">
        <v>22</v>
      </c>
      <c r="B86" s="113" t="s">
        <v>213</v>
      </c>
      <c r="C86" s="100"/>
      <c r="D86" s="104"/>
      <c r="E86" s="392" t="s">
        <v>455</v>
      </c>
      <c r="F86" s="395"/>
      <c r="G86" s="318"/>
      <c r="H86" s="318"/>
      <c r="I86" s="396"/>
      <c r="J86" s="353"/>
      <c r="K86" s="214">
        <v>11716</v>
      </c>
      <c r="L86" s="214"/>
      <c r="M86" s="399"/>
    </row>
    <row r="87" spans="1:13" ht="29.25" customHeight="1">
      <c r="A87" s="101" t="s">
        <v>23</v>
      </c>
      <c r="B87" s="113" t="s">
        <v>295</v>
      </c>
      <c r="C87" s="215" t="s">
        <v>356</v>
      </c>
      <c r="D87" s="104"/>
      <c r="E87" s="392"/>
      <c r="F87" s="353">
        <f aca="true" t="shared" si="20" ref="F87:M87">SUM(F88:F89)</f>
        <v>0</v>
      </c>
      <c r="G87" s="213">
        <f t="shared" si="20"/>
        <v>0</v>
      </c>
      <c r="H87" s="213">
        <f t="shared" si="20"/>
        <v>0</v>
      </c>
      <c r="I87" s="354">
        <f t="shared" si="20"/>
        <v>0</v>
      </c>
      <c r="J87" s="353">
        <f t="shared" si="20"/>
        <v>0</v>
      </c>
      <c r="K87" s="213">
        <f t="shared" si="20"/>
        <v>0</v>
      </c>
      <c r="L87" s="213">
        <f>SUM(L88:L89)</f>
        <v>0</v>
      </c>
      <c r="M87" s="354">
        <f t="shared" si="20"/>
        <v>0</v>
      </c>
    </row>
    <row r="88" spans="1:13" ht="25.5">
      <c r="A88" s="101" t="s">
        <v>24</v>
      </c>
      <c r="B88" s="113" t="s">
        <v>220</v>
      </c>
      <c r="C88" s="215"/>
      <c r="D88" s="104"/>
      <c r="E88" s="392" t="s">
        <v>357</v>
      </c>
      <c r="F88" s="395"/>
      <c r="G88" s="318"/>
      <c r="H88" s="318"/>
      <c r="I88" s="396"/>
      <c r="J88" s="353"/>
      <c r="K88" s="214"/>
      <c r="L88" s="214"/>
      <c r="M88" s="399"/>
    </row>
    <row r="89" spans="1:13" ht="39" thickBot="1">
      <c r="A89" s="124" t="s">
        <v>26</v>
      </c>
      <c r="B89" s="125" t="s">
        <v>221</v>
      </c>
      <c r="C89" s="216"/>
      <c r="D89" s="107"/>
      <c r="E89" s="393" t="s">
        <v>358</v>
      </c>
      <c r="F89" s="397"/>
      <c r="G89" s="319"/>
      <c r="H89" s="319"/>
      <c r="I89" s="398"/>
      <c r="J89" s="355"/>
      <c r="K89" s="219"/>
      <c r="L89" s="219"/>
      <c r="M89" s="399"/>
    </row>
    <row r="90" spans="1:13" ht="33.75" customHeight="1" thickBot="1">
      <c r="A90" s="108" t="s">
        <v>27</v>
      </c>
      <c r="B90" s="116" t="s">
        <v>288</v>
      </c>
      <c r="C90" s="282" t="s">
        <v>355</v>
      </c>
      <c r="D90" s="270"/>
      <c r="E90" s="394"/>
      <c r="F90" s="384">
        <f aca="true" t="shared" si="21" ref="F90:M90">SUM(F85)</f>
        <v>0</v>
      </c>
      <c r="G90" s="269">
        <f t="shared" si="21"/>
        <v>0</v>
      </c>
      <c r="H90" s="269">
        <f t="shared" si="21"/>
        <v>0</v>
      </c>
      <c r="I90" s="390">
        <f t="shared" si="21"/>
        <v>0</v>
      </c>
      <c r="J90" s="384">
        <f t="shared" si="21"/>
        <v>0</v>
      </c>
      <c r="K90" s="269">
        <f t="shared" si="21"/>
        <v>11716</v>
      </c>
      <c r="L90" s="269">
        <f t="shared" si="21"/>
        <v>0</v>
      </c>
      <c r="M90" s="390">
        <f t="shared" si="21"/>
        <v>0</v>
      </c>
    </row>
    <row r="91" spans="1:12" ht="13.5" thickBot="1">
      <c r="A91" s="119"/>
      <c r="B91" s="120"/>
      <c r="C91" s="53"/>
      <c r="D91" s="209"/>
      <c r="E91" s="210"/>
      <c r="F91" s="320"/>
      <c r="G91" s="320"/>
      <c r="H91" s="320"/>
      <c r="I91" s="320"/>
      <c r="J91" s="211"/>
      <c r="K91" s="212"/>
      <c r="L91" s="212"/>
    </row>
    <row r="92" spans="1:13" ht="16.5" thickBot="1">
      <c r="A92" s="272" t="s">
        <v>24</v>
      </c>
      <c r="B92" s="273"/>
      <c r="C92" s="274" t="s">
        <v>354</v>
      </c>
      <c r="D92" s="274"/>
      <c r="E92" s="275"/>
      <c r="F92" s="400"/>
      <c r="G92" s="401"/>
      <c r="H92" s="401"/>
      <c r="I92" s="404"/>
      <c r="J92" s="403"/>
      <c r="K92" s="277"/>
      <c r="L92" s="277"/>
      <c r="M92" s="402"/>
    </row>
    <row r="93" spans="1:12" ht="16.5" thickBot="1">
      <c r="A93" s="127"/>
      <c r="B93" s="207"/>
      <c r="C93" s="208"/>
      <c r="D93" s="208"/>
      <c r="E93" s="90"/>
      <c r="F93" s="84"/>
      <c r="G93" s="84"/>
      <c r="H93" s="84"/>
      <c r="I93" s="84"/>
      <c r="J93" s="126"/>
      <c r="K93" s="193"/>
      <c r="L93" s="193"/>
    </row>
    <row r="94" spans="1:13" ht="16.5" thickBot="1">
      <c r="A94" s="272" t="s">
        <v>26</v>
      </c>
      <c r="B94" s="278"/>
      <c r="C94" s="279" t="s">
        <v>437</v>
      </c>
      <c r="D94" s="280"/>
      <c r="E94" s="91"/>
      <c r="F94" s="537">
        <f>SUM(F55+G55+H55+I55+F78+G78+H78+I78+F90+G90+H90+I90)</f>
        <v>100881</v>
      </c>
      <c r="G94" s="538"/>
      <c r="H94" s="538"/>
      <c r="I94" s="539"/>
      <c r="J94" s="537">
        <f>SUM(J55+K55+L55+M55+J78+K78+L78+M78+J90+K90+L90+M90)</f>
        <v>115989</v>
      </c>
      <c r="K94" s="538"/>
      <c r="L94" s="538"/>
      <c r="M94" s="539"/>
    </row>
    <row r="95" spans="10:12" ht="12.75">
      <c r="J95" s="30"/>
      <c r="K95" s="193"/>
      <c r="L95" s="193"/>
    </row>
    <row r="96" spans="10:12" ht="12.75">
      <c r="J96" s="30"/>
      <c r="K96" s="193"/>
      <c r="L96" s="193"/>
    </row>
    <row r="97" spans="10:12" ht="12.75">
      <c r="J97" s="30"/>
      <c r="K97" s="42"/>
      <c r="L97" s="42"/>
    </row>
    <row r="98" spans="10:12" ht="12.75">
      <c r="J98" s="30"/>
      <c r="K98" s="42"/>
      <c r="L98" s="42"/>
    </row>
    <row r="99" spans="10:12" ht="12.75">
      <c r="J99" s="30"/>
      <c r="K99" s="79"/>
      <c r="L99" s="79"/>
    </row>
    <row r="100" spans="11:12" ht="12.75">
      <c r="K100" s="79"/>
      <c r="L100" s="79"/>
    </row>
    <row r="101" spans="11:12" ht="12.75">
      <c r="K101" s="79"/>
      <c r="L101" s="79"/>
    </row>
    <row r="102" spans="11:12" ht="12.75">
      <c r="K102" s="42"/>
      <c r="L102" s="42"/>
    </row>
    <row r="103" spans="11:12" ht="12.75">
      <c r="K103" s="42"/>
      <c r="L103" s="42"/>
    </row>
    <row r="104" spans="11:12" ht="12.75">
      <c r="K104" s="42"/>
      <c r="L104" s="42"/>
    </row>
    <row r="105" spans="11:12" ht="12.75">
      <c r="K105" s="42"/>
      <c r="L105" s="42"/>
    </row>
    <row r="106" spans="11:12" ht="12.75">
      <c r="K106" s="42"/>
      <c r="L106" s="42"/>
    </row>
    <row r="107" spans="11:12" ht="12.75">
      <c r="K107" s="42"/>
      <c r="L107" s="42"/>
    </row>
    <row r="108" spans="11:12" ht="12.75">
      <c r="K108" s="42"/>
      <c r="L108" s="42"/>
    </row>
    <row r="109" spans="11:12" ht="12.75">
      <c r="K109" s="79"/>
      <c r="L109" s="79"/>
    </row>
    <row r="110" spans="11:12" ht="12.75">
      <c r="K110" s="42"/>
      <c r="L110" s="42"/>
    </row>
    <row r="111" spans="11:12" ht="12.75">
      <c r="K111" s="42"/>
      <c r="L111" s="42"/>
    </row>
    <row r="112" spans="11:12" ht="12.75">
      <c r="K112" s="42"/>
      <c r="L112" s="42"/>
    </row>
    <row r="113" spans="11:12" ht="12.75">
      <c r="K113" s="42"/>
      <c r="L113" s="42"/>
    </row>
    <row r="114" spans="11:12" ht="12.75">
      <c r="K114" s="42"/>
      <c r="L114" s="42"/>
    </row>
    <row r="115" spans="11:12" ht="12.75">
      <c r="K115" s="42"/>
      <c r="L115" s="42"/>
    </row>
    <row r="116" spans="11:12" ht="12.75">
      <c r="K116" s="84"/>
      <c r="L116" s="84"/>
    </row>
    <row r="117" spans="11:12" ht="12.75">
      <c r="K117" s="87"/>
      <c r="L117" s="87"/>
    </row>
    <row r="118" spans="11:12" ht="12.75">
      <c r="K118" s="122"/>
      <c r="L118" s="122"/>
    </row>
  </sheetData>
  <sheetProtection/>
  <mergeCells count="36">
    <mergeCell ref="F94:I94"/>
    <mergeCell ref="F81:G81"/>
    <mergeCell ref="H81:I81"/>
    <mergeCell ref="F83:G83"/>
    <mergeCell ref="H83:I83"/>
    <mergeCell ref="F82:I82"/>
    <mergeCell ref="F58:G58"/>
    <mergeCell ref="H6:I6"/>
    <mergeCell ref="H8:I8"/>
    <mergeCell ref="H58:I58"/>
    <mergeCell ref="C2:L2"/>
    <mergeCell ref="C3:L3"/>
    <mergeCell ref="C5:E5"/>
    <mergeCell ref="C57:E57"/>
    <mergeCell ref="F6:G6"/>
    <mergeCell ref="F8:G8"/>
    <mergeCell ref="F7:I7"/>
    <mergeCell ref="J8:K8"/>
    <mergeCell ref="L8:M8"/>
    <mergeCell ref="J6:K6"/>
    <mergeCell ref="L6:M6"/>
    <mergeCell ref="J7:M7"/>
    <mergeCell ref="J58:K58"/>
    <mergeCell ref="L58:M58"/>
    <mergeCell ref="J60:K60"/>
    <mergeCell ref="L60:M60"/>
    <mergeCell ref="F59:I59"/>
    <mergeCell ref="J59:M59"/>
    <mergeCell ref="F60:G60"/>
    <mergeCell ref="H60:I60"/>
    <mergeCell ref="J94:M94"/>
    <mergeCell ref="J81:K81"/>
    <mergeCell ref="L81:M81"/>
    <mergeCell ref="J82:M82"/>
    <mergeCell ref="J83:K83"/>
    <mergeCell ref="L83:M83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8" scale="55" r:id="rId1"/>
  <headerFooter alignWithMargins="0">
    <oddHeader>&amp;C2. melléklet Magyaratád Községi Önkormányzat 7/2013. (IX. 12.) önkormányzati rendeletéhez
" 4. melléklet Magyaratád Községi Önkormányzat 2/2013. (III.14.) önkormányzati rendeletéhez"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16"/>
  <sheetViews>
    <sheetView workbookViewId="0" topLeftCell="A73">
      <selection activeCell="E85" sqref="E85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7.421875" style="36" customWidth="1"/>
    <col min="5" max="5" width="27.28125" style="36" customWidth="1"/>
    <col min="6" max="7" width="11.57421875" style="36" customWidth="1"/>
    <col min="8" max="16384" width="9.140625" style="36" customWidth="1"/>
  </cols>
  <sheetData>
    <row r="2" spans="3:7" ht="18">
      <c r="C2" s="534" t="s">
        <v>262</v>
      </c>
      <c r="D2" s="534"/>
      <c r="E2" s="534"/>
      <c r="F2" s="534"/>
      <c r="G2" s="534"/>
    </row>
    <row r="3" spans="2:7" ht="18">
      <c r="B3" s="109"/>
      <c r="C3" s="534" t="s">
        <v>428</v>
      </c>
      <c r="D3" s="534"/>
      <c r="E3" s="534"/>
      <c r="F3" s="534"/>
      <c r="G3" s="534"/>
    </row>
    <row r="4" spans="2:7" ht="18">
      <c r="B4" s="109"/>
      <c r="C4" s="191"/>
      <c r="D4" s="191"/>
      <c r="E4" s="191"/>
      <c r="F4" s="191"/>
      <c r="G4" s="191"/>
    </row>
    <row r="5" spans="2:7" ht="18">
      <c r="B5" s="109"/>
      <c r="C5" s="191"/>
      <c r="D5" s="191"/>
      <c r="E5" s="191"/>
      <c r="F5" s="191"/>
      <c r="G5" s="191"/>
    </row>
    <row r="6" spans="3:7" ht="15">
      <c r="C6" s="109"/>
      <c r="D6" s="110"/>
      <c r="E6" s="111"/>
      <c r="F6" s="111"/>
      <c r="G6" s="111"/>
    </row>
    <row r="7" spans="1:7" ht="16.5" thickBot="1">
      <c r="A7" s="112" t="s">
        <v>21</v>
      </c>
      <c r="C7" s="535" t="s">
        <v>310</v>
      </c>
      <c r="D7" s="535"/>
      <c r="E7" s="535"/>
      <c r="F7" s="34"/>
      <c r="G7" s="34"/>
    </row>
    <row r="8" spans="1:7" ht="18" customHeight="1">
      <c r="A8" s="242"/>
      <c r="B8" s="98" t="s">
        <v>119</v>
      </c>
      <c r="C8" s="243" t="s">
        <v>120</v>
      </c>
      <c r="D8" s="243" t="s">
        <v>121</v>
      </c>
      <c r="E8" s="243" t="s">
        <v>122</v>
      </c>
      <c r="F8" s="244" t="s">
        <v>123</v>
      </c>
      <c r="G8" s="244" t="s">
        <v>309</v>
      </c>
    </row>
    <row r="9" spans="1:7" ht="33.75" customHeight="1">
      <c r="A9" s="99"/>
      <c r="B9" s="245" t="s">
        <v>211</v>
      </c>
      <c r="C9" s="246"/>
      <c r="D9" s="246"/>
      <c r="E9" s="246"/>
      <c r="F9" s="247" t="s">
        <v>212</v>
      </c>
      <c r="G9" s="300" t="s">
        <v>429</v>
      </c>
    </row>
    <row r="10" spans="1:7" ht="12.75">
      <c r="A10" s="101" t="s">
        <v>21</v>
      </c>
      <c r="B10" s="113">
        <v>1</v>
      </c>
      <c r="C10" s="102" t="s">
        <v>0</v>
      </c>
      <c r="D10" s="100"/>
      <c r="E10" s="100"/>
      <c r="F10" s="249">
        <f>SUM(F11)</f>
        <v>37310</v>
      </c>
      <c r="G10" s="249">
        <f>SUM(G11)</f>
        <v>36883</v>
      </c>
    </row>
    <row r="11" spans="1:7" ht="25.5">
      <c r="A11" s="101" t="s">
        <v>22</v>
      </c>
      <c r="B11" s="113" t="s">
        <v>213</v>
      </c>
      <c r="C11" s="102"/>
      <c r="D11" s="115" t="s">
        <v>331</v>
      </c>
      <c r="E11" s="100"/>
      <c r="F11" s="250">
        <f>SUM(F12:F18)</f>
        <v>37310</v>
      </c>
      <c r="G11" s="250">
        <f>SUM(G12:G18)</f>
        <v>36883</v>
      </c>
    </row>
    <row r="12" spans="1:7" ht="18.75" customHeight="1">
      <c r="A12" s="101" t="s">
        <v>23</v>
      </c>
      <c r="B12" s="113" t="s">
        <v>359</v>
      </c>
      <c r="C12" s="102"/>
      <c r="D12" s="100"/>
      <c r="E12" s="196" t="s">
        <v>215</v>
      </c>
      <c r="F12" s="214">
        <v>17497</v>
      </c>
      <c r="G12" s="214">
        <v>17994</v>
      </c>
    </row>
    <row r="13" spans="1:7" ht="25.5">
      <c r="A13" s="101" t="s">
        <v>24</v>
      </c>
      <c r="B13" s="113" t="s">
        <v>360</v>
      </c>
      <c r="C13" s="102"/>
      <c r="D13" s="100"/>
      <c r="E13" s="196" t="s">
        <v>217</v>
      </c>
      <c r="F13" s="214">
        <v>12260</v>
      </c>
      <c r="G13" s="214">
        <v>12260</v>
      </c>
    </row>
    <row r="14" spans="1:7" ht="25.5">
      <c r="A14" s="101" t="s">
        <v>26</v>
      </c>
      <c r="B14" s="113" t="s">
        <v>361</v>
      </c>
      <c r="C14" s="102"/>
      <c r="D14" s="100"/>
      <c r="E14" s="196" t="s">
        <v>219</v>
      </c>
      <c r="F14" s="214">
        <v>991</v>
      </c>
      <c r="G14" s="214">
        <v>991</v>
      </c>
    </row>
    <row r="15" spans="1:7" ht="38.25">
      <c r="A15" s="101" t="s">
        <v>27</v>
      </c>
      <c r="B15" s="113" t="s">
        <v>362</v>
      </c>
      <c r="C15" s="102"/>
      <c r="D15" s="100"/>
      <c r="E15" s="196" t="s">
        <v>263</v>
      </c>
      <c r="F15" s="214">
        <v>23</v>
      </c>
      <c r="G15" s="214">
        <v>23</v>
      </c>
    </row>
    <row r="16" spans="1:7" ht="12.75">
      <c r="A16" s="101" t="s">
        <v>29</v>
      </c>
      <c r="B16" s="113" t="s">
        <v>363</v>
      </c>
      <c r="C16" s="102"/>
      <c r="D16" s="100"/>
      <c r="E16" s="196" t="s">
        <v>325</v>
      </c>
      <c r="F16" s="214"/>
      <c r="G16" s="214">
        <v>1023</v>
      </c>
    </row>
    <row r="17" spans="1:7" ht="25.5">
      <c r="A17" s="101" t="s">
        <v>30</v>
      </c>
      <c r="B17" s="113" t="s">
        <v>364</v>
      </c>
      <c r="C17" s="102"/>
      <c r="D17" s="100"/>
      <c r="E17" s="196" t="s">
        <v>326</v>
      </c>
      <c r="F17" s="214">
        <v>0</v>
      </c>
      <c r="G17" s="214">
        <v>532</v>
      </c>
    </row>
    <row r="18" spans="1:7" ht="12.75">
      <c r="A18" s="101" t="s">
        <v>53</v>
      </c>
      <c r="B18" s="113" t="s">
        <v>365</v>
      </c>
      <c r="C18" s="102"/>
      <c r="D18" s="100"/>
      <c r="E18" s="196" t="s">
        <v>275</v>
      </c>
      <c r="F18" s="214">
        <v>6539</v>
      </c>
      <c r="G18" s="214">
        <v>4060</v>
      </c>
    </row>
    <row r="19" spans="1:7" ht="25.5">
      <c r="A19" s="101" t="s">
        <v>32</v>
      </c>
      <c r="B19" s="114">
        <v>2</v>
      </c>
      <c r="C19" s="103" t="s">
        <v>327</v>
      </c>
      <c r="D19" s="115"/>
      <c r="E19" s="115"/>
      <c r="F19" s="249">
        <f>SUM(F20:F24)</f>
        <v>45214</v>
      </c>
      <c r="G19" s="249">
        <f>SUM(G20:G24)</f>
        <v>45404</v>
      </c>
    </row>
    <row r="20" spans="1:7" ht="12.75">
      <c r="A20" s="101" t="s">
        <v>33</v>
      </c>
      <c r="B20" s="114" t="s">
        <v>220</v>
      </c>
      <c r="C20" s="102"/>
      <c r="D20" s="194" t="s">
        <v>1</v>
      </c>
      <c r="E20" s="196"/>
      <c r="F20" s="214">
        <v>678</v>
      </c>
      <c r="G20" s="214">
        <v>678</v>
      </c>
    </row>
    <row r="21" spans="1:7" ht="12.75">
      <c r="A21" s="101" t="s">
        <v>34</v>
      </c>
      <c r="B21" s="114" t="s">
        <v>221</v>
      </c>
      <c r="C21" s="102"/>
      <c r="D21" s="194" t="s">
        <v>2</v>
      </c>
      <c r="E21" s="196"/>
      <c r="F21" s="214"/>
      <c r="G21" s="214"/>
    </row>
    <row r="22" spans="1:7" ht="12.75">
      <c r="A22" s="101" t="s">
        <v>35</v>
      </c>
      <c r="B22" s="114" t="s">
        <v>222</v>
      </c>
      <c r="C22" s="102"/>
      <c r="D22" s="194" t="s">
        <v>328</v>
      </c>
      <c r="E22" s="196"/>
      <c r="F22" s="214">
        <v>1920</v>
      </c>
      <c r="G22" s="214">
        <v>1920</v>
      </c>
    </row>
    <row r="23" spans="1:7" ht="12.75">
      <c r="A23" s="101" t="s">
        <v>36</v>
      </c>
      <c r="B23" s="114" t="s">
        <v>223</v>
      </c>
      <c r="C23" s="102"/>
      <c r="D23" s="194" t="s">
        <v>329</v>
      </c>
      <c r="E23" s="196"/>
      <c r="F23" s="214">
        <v>19635</v>
      </c>
      <c r="G23" s="214">
        <v>19635</v>
      </c>
    </row>
    <row r="24" spans="1:7" ht="25.5">
      <c r="A24" s="101" t="s">
        <v>37</v>
      </c>
      <c r="B24" s="114" t="s">
        <v>224</v>
      </c>
      <c r="C24" s="102"/>
      <c r="D24" s="196" t="s">
        <v>330</v>
      </c>
      <c r="E24" s="196"/>
      <c r="F24" s="214">
        <v>22981</v>
      </c>
      <c r="G24" s="214">
        <v>23171</v>
      </c>
    </row>
    <row r="25" spans="1:7" ht="12.75">
      <c r="A25" s="101" t="s">
        <v>38</v>
      </c>
      <c r="B25" s="113">
        <v>3</v>
      </c>
      <c r="C25" s="102" t="s">
        <v>340</v>
      </c>
      <c r="D25" s="100"/>
      <c r="E25" s="115"/>
      <c r="F25" s="249">
        <f>F26+F27+F30+F36+F37</f>
        <v>12722</v>
      </c>
      <c r="G25" s="249">
        <f>G26+G27+G30+G36+G37</f>
        <v>12850</v>
      </c>
    </row>
    <row r="26" spans="1:7" ht="12.75">
      <c r="A26" s="101" t="s">
        <v>39</v>
      </c>
      <c r="B26" s="113" t="s">
        <v>225</v>
      </c>
      <c r="C26" s="102"/>
      <c r="D26" s="196" t="s">
        <v>226</v>
      </c>
      <c r="E26" s="196"/>
      <c r="F26" s="214">
        <v>12</v>
      </c>
      <c r="G26" s="214">
        <v>13</v>
      </c>
    </row>
    <row r="27" spans="1:7" ht="25.5">
      <c r="A27" s="101" t="s">
        <v>40</v>
      </c>
      <c r="B27" s="113" t="s">
        <v>227</v>
      </c>
      <c r="C27" s="102"/>
      <c r="D27" s="197" t="s">
        <v>341</v>
      </c>
      <c r="E27" s="197"/>
      <c r="F27" s="251">
        <f>SUM(F28:F29)</f>
        <v>1989</v>
      </c>
      <c r="G27" s="251">
        <f>SUM(G28:G29)</f>
        <v>1998</v>
      </c>
    </row>
    <row r="28" spans="1:7" ht="12.75">
      <c r="A28" s="101" t="s">
        <v>41</v>
      </c>
      <c r="B28" s="113" t="s">
        <v>366</v>
      </c>
      <c r="C28" s="102"/>
      <c r="D28" s="100"/>
      <c r="E28" s="196" t="s">
        <v>4</v>
      </c>
      <c r="F28" s="214">
        <v>1989</v>
      </c>
      <c r="G28" s="214">
        <v>1989</v>
      </c>
    </row>
    <row r="29" spans="1:7" ht="25.5">
      <c r="A29" s="101" t="s">
        <v>42</v>
      </c>
      <c r="B29" s="113" t="s">
        <v>367</v>
      </c>
      <c r="C29" s="102"/>
      <c r="D29" s="100"/>
      <c r="E29" s="196" t="s">
        <v>228</v>
      </c>
      <c r="F29" s="214"/>
      <c r="G29" s="214">
        <v>9</v>
      </c>
    </row>
    <row r="30" spans="1:7" ht="25.5">
      <c r="A30" s="101" t="s">
        <v>54</v>
      </c>
      <c r="B30" s="113">
        <v>3.3</v>
      </c>
      <c r="C30" s="102"/>
      <c r="D30" s="197" t="s">
        <v>342</v>
      </c>
      <c r="E30" s="197"/>
      <c r="F30" s="251">
        <f>SUM(F31:F35)</f>
        <v>10521</v>
      </c>
      <c r="G30" s="251">
        <f>SUM(G31:G35)</f>
        <v>10621</v>
      </c>
    </row>
    <row r="31" spans="1:7" ht="12.75">
      <c r="A31" s="101" t="s">
        <v>43</v>
      </c>
      <c r="B31" s="113" t="s">
        <v>229</v>
      </c>
      <c r="C31" s="102"/>
      <c r="D31" s="100"/>
      <c r="E31" s="196" t="s">
        <v>343</v>
      </c>
      <c r="F31" s="214"/>
      <c r="G31" s="214">
        <v>1</v>
      </c>
    </row>
    <row r="32" spans="1:7" ht="25.5">
      <c r="A32" s="101" t="s">
        <v>55</v>
      </c>
      <c r="B32" s="113" t="s">
        <v>230</v>
      </c>
      <c r="C32" s="102"/>
      <c r="D32" s="100"/>
      <c r="E32" s="252" t="s">
        <v>117</v>
      </c>
      <c r="F32" s="214">
        <v>2000</v>
      </c>
      <c r="G32" s="214">
        <v>2000</v>
      </c>
    </row>
    <row r="33" spans="1:7" ht="12.75">
      <c r="A33" s="101" t="s">
        <v>44</v>
      </c>
      <c r="B33" s="113" t="s">
        <v>231</v>
      </c>
      <c r="C33" s="102"/>
      <c r="D33" s="100"/>
      <c r="E33" s="196" t="s">
        <v>5</v>
      </c>
      <c r="F33" s="214">
        <v>8000</v>
      </c>
      <c r="G33" s="214">
        <v>8000</v>
      </c>
    </row>
    <row r="34" spans="1:7" ht="12.75">
      <c r="A34" s="101" t="s">
        <v>56</v>
      </c>
      <c r="B34" s="113" t="s">
        <v>368</v>
      </c>
      <c r="C34" s="102"/>
      <c r="D34" s="100"/>
      <c r="E34" s="196" t="s">
        <v>232</v>
      </c>
      <c r="F34" s="213"/>
      <c r="G34" s="213"/>
    </row>
    <row r="35" spans="1:7" ht="12.75">
      <c r="A35" s="101" t="s">
        <v>82</v>
      </c>
      <c r="B35" s="113" t="s">
        <v>369</v>
      </c>
      <c r="C35" s="102"/>
      <c r="D35" s="100"/>
      <c r="E35" s="196" t="s">
        <v>6</v>
      </c>
      <c r="F35" s="213">
        <v>521</v>
      </c>
      <c r="G35" s="213">
        <v>620</v>
      </c>
    </row>
    <row r="36" spans="1:7" ht="12.75">
      <c r="A36" s="101" t="s">
        <v>83</v>
      </c>
      <c r="B36" s="113" t="s">
        <v>233</v>
      </c>
      <c r="C36" s="102"/>
      <c r="D36" s="100" t="s">
        <v>344</v>
      </c>
      <c r="E36" s="115"/>
      <c r="F36" s="253">
        <v>200</v>
      </c>
      <c r="G36" s="253">
        <v>200</v>
      </c>
    </row>
    <row r="37" spans="1:7" ht="12.75">
      <c r="A37" s="101" t="s">
        <v>84</v>
      </c>
      <c r="B37" s="113" t="s">
        <v>234</v>
      </c>
      <c r="C37" s="102"/>
      <c r="D37" s="100" t="s">
        <v>345</v>
      </c>
      <c r="E37" s="115"/>
      <c r="F37" s="254">
        <f>SUM(F38)</f>
        <v>0</v>
      </c>
      <c r="G37" s="254">
        <f>SUM(G38)</f>
        <v>18</v>
      </c>
    </row>
    <row r="38" spans="1:7" ht="12.75">
      <c r="A38" s="101" t="s">
        <v>85</v>
      </c>
      <c r="B38" s="113" t="s">
        <v>235</v>
      </c>
      <c r="C38" s="102"/>
      <c r="D38" s="100"/>
      <c r="E38" s="196" t="s">
        <v>346</v>
      </c>
      <c r="F38" s="213">
        <v>0</v>
      </c>
      <c r="G38" s="213">
        <v>18</v>
      </c>
    </row>
    <row r="39" spans="1:7" ht="25.5">
      <c r="A39" s="101" t="s">
        <v>86</v>
      </c>
      <c r="B39" s="113" t="s">
        <v>293</v>
      </c>
      <c r="C39" s="103" t="s">
        <v>321</v>
      </c>
      <c r="D39" s="100"/>
      <c r="E39" s="115"/>
      <c r="F39" s="255">
        <f>F40+F47</f>
        <v>1025</v>
      </c>
      <c r="G39" s="255">
        <f>G40+G47</f>
        <v>3759</v>
      </c>
    </row>
    <row r="40" spans="1:7" ht="12.75">
      <c r="A40" s="101" t="s">
        <v>91</v>
      </c>
      <c r="B40" s="113" t="s">
        <v>248</v>
      </c>
      <c r="C40" s="103"/>
      <c r="D40" s="100" t="s">
        <v>320</v>
      </c>
      <c r="E40" s="115"/>
      <c r="F40" s="254">
        <f>SUM(F41:F46)</f>
        <v>1025</v>
      </c>
      <c r="G40" s="254">
        <f>SUM(G41:G46)</f>
        <v>3182</v>
      </c>
    </row>
    <row r="41" spans="1:7" ht="12.75">
      <c r="A41" s="101" t="s">
        <v>236</v>
      </c>
      <c r="B41" s="113" t="s">
        <v>370</v>
      </c>
      <c r="C41" s="102"/>
      <c r="D41" s="100"/>
      <c r="E41" s="196" t="s">
        <v>118</v>
      </c>
      <c r="F41" s="213">
        <v>300</v>
      </c>
      <c r="G41" s="213">
        <v>1461</v>
      </c>
    </row>
    <row r="42" spans="1:7" ht="25.5">
      <c r="A42" s="101" t="s">
        <v>124</v>
      </c>
      <c r="B42" s="113" t="s">
        <v>371</v>
      </c>
      <c r="C42" s="102"/>
      <c r="D42" s="100"/>
      <c r="E42" s="196" t="s">
        <v>7</v>
      </c>
      <c r="F42" s="213"/>
      <c r="G42" s="213"/>
    </row>
    <row r="43" spans="1:7" ht="12.75">
      <c r="A43" s="101" t="s">
        <v>237</v>
      </c>
      <c r="B43" s="113" t="s">
        <v>372</v>
      </c>
      <c r="C43" s="102"/>
      <c r="D43" s="100"/>
      <c r="E43" s="196" t="s">
        <v>8</v>
      </c>
      <c r="F43" s="213"/>
      <c r="G43" s="213"/>
    </row>
    <row r="44" spans="1:7" ht="12.75">
      <c r="A44" s="101" t="s">
        <v>238</v>
      </c>
      <c r="B44" s="113" t="s">
        <v>373</v>
      </c>
      <c r="C44" s="102"/>
      <c r="D44" s="100"/>
      <c r="E44" s="196" t="s">
        <v>9</v>
      </c>
      <c r="F44" s="213">
        <v>704</v>
      </c>
      <c r="G44" s="213">
        <v>1700</v>
      </c>
    </row>
    <row r="45" spans="1:7" ht="12.75">
      <c r="A45" s="101" t="s">
        <v>239</v>
      </c>
      <c r="B45" s="113" t="s">
        <v>374</v>
      </c>
      <c r="C45" s="102"/>
      <c r="D45" s="100"/>
      <c r="E45" s="196" t="s">
        <v>265</v>
      </c>
      <c r="F45" s="213">
        <v>21</v>
      </c>
      <c r="G45" s="213">
        <v>21</v>
      </c>
    </row>
    <row r="46" spans="1:7" ht="12.75">
      <c r="A46" s="101" t="s">
        <v>241</v>
      </c>
      <c r="B46" s="113" t="s">
        <v>375</v>
      </c>
      <c r="C46" s="102"/>
      <c r="D46" s="100"/>
      <c r="E46" s="196" t="s">
        <v>240</v>
      </c>
      <c r="F46" s="213"/>
      <c r="G46" s="213"/>
    </row>
    <row r="47" spans="1:7" ht="27" customHeight="1">
      <c r="A47" s="101" t="s">
        <v>242</v>
      </c>
      <c r="B47" s="113" t="s">
        <v>250</v>
      </c>
      <c r="C47" s="103"/>
      <c r="D47" s="115" t="s">
        <v>322</v>
      </c>
      <c r="E47" s="100"/>
      <c r="F47" s="253">
        <f>SUM(F48:F49)</f>
        <v>0</v>
      </c>
      <c r="G47" s="253">
        <f>SUM(G48:G49)</f>
        <v>577</v>
      </c>
    </row>
    <row r="48" spans="1:7" ht="12.75">
      <c r="A48" s="101" t="s">
        <v>244</v>
      </c>
      <c r="B48" s="113" t="s">
        <v>376</v>
      </c>
      <c r="C48" s="102"/>
      <c r="D48" s="100"/>
      <c r="E48" s="194" t="s">
        <v>323</v>
      </c>
      <c r="F48" s="213"/>
      <c r="G48" s="213">
        <v>19</v>
      </c>
    </row>
    <row r="49" spans="1:7" ht="27.75" customHeight="1">
      <c r="A49" s="101" t="s">
        <v>246</v>
      </c>
      <c r="B49" s="113" t="s">
        <v>377</v>
      </c>
      <c r="C49" s="102"/>
      <c r="D49" s="100"/>
      <c r="E49" s="196" t="s">
        <v>324</v>
      </c>
      <c r="F49" s="213"/>
      <c r="G49" s="213">
        <v>558</v>
      </c>
    </row>
    <row r="50" spans="1:7" ht="38.25">
      <c r="A50" s="101" t="s">
        <v>247</v>
      </c>
      <c r="B50" s="113" t="s">
        <v>26</v>
      </c>
      <c r="C50" s="103" t="s">
        <v>332</v>
      </c>
      <c r="D50" s="115"/>
      <c r="E50" s="115"/>
      <c r="F50" s="255">
        <f>SUM(F51:F53)</f>
        <v>0</v>
      </c>
      <c r="G50" s="255">
        <f>SUM(G51:G53)</f>
        <v>113</v>
      </c>
    </row>
    <row r="51" spans="1:7" ht="12.75">
      <c r="A51" s="101" t="s">
        <v>249</v>
      </c>
      <c r="B51" s="113" t="s">
        <v>257</v>
      </c>
      <c r="C51" s="102"/>
      <c r="D51" s="194" t="s">
        <v>334</v>
      </c>
      <c r="E51" s="194"/>
      <c r="F51" s="213"/>
      <c r="G51" s="213"/>
    </row>
    <row r="52" spans="1:7" ht="12.75">
      <c r="A52" s="101" t="s">
        <v>251</v>
      </c>
      <c r="B52" s="113" t="s">
        <v>259</v>
      </c>
      <c r="C52" s="102"/>
      <c r="D52" s="194" t="s">
        <v>11</v>
      </c>
      <c r="E52" s="194"/>
      <c r="F52" s="213"/>
      <c r="G52" s="213">
        <v>113</v>
      </c>
    </row>
    <row r="53" spans="1:7" ht="26.25" thickBot="1">
      <c r="A53" s="124" t="s">
        <v>253</v>
      </c>
      <c r="B53" s="125" t="s">
        <v>260</v>
      </c>
      <c r="C53" s="105"/>
      <c r="D53" s="256" t="s">
        <v>333</v>
      </c>
      <c r="E53" s="257"/>
      <c r="F53" s="218"/>
      <c r="G53" s="218"/>
    </row>
    <row r="54" spans="1:7" ht="25.5" customHeight="1" thickBot="1">
      <c r="A54" s="108" t="s">
        <v>254</v>
      </c>
      <c r="B54" s="116" t="s">
        <v>378</v>
      </c>
      <c r="C54" s="117" t="s">
        <v>255</v>
      </c>
      <c r="D54" s="118"/>
      <c r="E54" s="199"/>
      <c r="F54" s="258">
        <f>F10+F19+F25+F39+F50</f>
        <v>96271</v>
      </c>
      <c r="G54" s="258">
        <f>G10+G19+G25+G39+G50</f>
        <v>99009</v>
      </c>
    </row>
    <row r="55" spans="1:7" ht="25.5" customHeight="1">
      <c r="A55" s="119"/>
      <c r="B55" s="120"/>
      <c r="C55" s="121"/>
      <c r="D55" s="97"/>
      <c r="E55" s="52"/>
      <c r="F55" s="122"/>
      <c r="G55" s="122"/>
    </row>
    <row r="56" spans="1:7" ht="25.5" customHeight="1">
      <c r="A56" s="119"/>
      <c r="B56" s="120"/>
      <c r="C56" s="121"/>
      <c r="D56" s="97"/>
      <c r="E56" s="52"/>
      <c r="F56" s="122"/>
      <c r="G56" s="122"/>
    </row>
    <row r="57" spans="1:7" ht="25.5" customHeight="1">
      <c r="A57" s="119"/>
      <c r="B57" s="120"/>
      <c r="C57" s="121"/>
      <c r="D57" s="97"/>
      <c r="E57" s="52"/>
      <c r="F57" s="122"/>
      <c r="G57" s="122"/>
    </row>
    <row r="58" spans="2:7" ht="12.75">
      <c r="B58" s="123"/>
      <c r="C58" s="90"/>
      <c r="F58" s="30"/>
      <c r="G58" s="30"/>
    </row>
    <row r="59" spans="1:7" ht="16.5" thickBot="1">
      <c r="A59" s="112" t="s">
        <v>22</v>
      </c>
      <c r="B59" s="123"/>
      <c r="C59" s="536" t="s">
        <v>311</v>
      </c>
      <c r="D59" s="536"/>
      <c r="E59" s="536"/>
      <c r="F59" s="42"/>
      <c r="G59" s="42"/>
    </row>
    <row r="60" spans="1:7" ht="16.5" customHeight="1">
      <c r="A60" s="242"/>
      <c r="B60" s="259" t="s">
        <v>119</v>
      </c>
      <c r="C60" s="260" t="s">
        <v>120</v>
      </c>
      <c r="D60" s="260" t="s">
        <v>121</v>
      </c>
      <c r="E60" s="260" t="s">
        <v>122</v>
      </c>
      <c r="F60" s="261" t="s">
        <v>123</v>
      </c>
      <c r="G60" s="244" t="s">
        <v>309</v>
      </c>
    </row>
    <row r="61" spans="1:7" ht="28.5" customHeight="1">
      <c r="A61" s="99"/>
      <c r="B61" s="262" t="s">
        <v>211</v>
      </c>
      <c r="C61" s="263"/>
      <c r="D61" s="264"/>
      <c r="E61" s="264"/>
      <c r="F61" s="253" t="s">
        <v>212</v>
      </c>
      <c r="G61" s="300" t="s">
        <v>429</v>
      </c>
    </row>
    <row r="62" spans="1:7" ht="38.25">
      <c r="A62" s="101" t="s">
        <v>21</v>
      </c>
      <c r="B62" s="113" t="s">
        <v>286</v>
      </c>
      <c r="C62" s="103" t="s">
        <v>335</v>
      </c>
      <c r="D62" s="115"/>
      <c r="E62" s="100"/>
      <c r="F62" s="255">
        <f>SUM(F63:F67)</f>
        <v>0</v>
      </c>
      <c r="G62" s="255">
        <f>SUM(G63:G67)</f>
        <v>392</v>
      </c>
    </row>
    <row r="63" spans="1:7" ht="25.5">
      <c r="A63" s="101" t="s">
        <v>22</v>
      </c>
      <c r="B63" s="113" t="s">
        <v>213</v>
      </c>
      <c r="C63" s="102"/>
      <c r="D63" s="196" t="s">
        <v>336</v>
      </c>
      <c r="E63" s="196"/>
      <c r="F63" s="265"/>
      <c r="G63" s="214">
        <v>392</v>
      </c>
    </row>
    <row r="64" spans="1:7" ht="12.75">
      <c r="A64" s="101" t="s">
        <v>23</v>
      </c>
      <c r="B64" s="113" t="s">
        <v>214</v>
      </c>
      <c r="C64" s="102"/>
      <c r="D64" s="194" t="s">
        <v>2</v>
      </c>
      <c r="E64" s="194"/>
      <c r="F64" s="265"/>
      <c r="G64" s="214"/>
    </row>
    <row r="65" spans="1:7" ht="12.75">
      <c r="A65" s="101" t="s">
        <v>24</v>
      </c>
      <c r="B65" s="113" t="s">
        <v>216</v>
      </c>
      <c r="C65" s="102"/>
      <c r="D65" s="194" t="s">
        <v>328</v>
      </c>
      <c r="E65" s="194"/>
      <c r="F65" s="213"/>
      <c r="G65" s="214"/>
    </row>
    <row r="66" spans="1:7" ht="25.5">
      <c r="A66" s="101" t="s">
        <v>26</v>
      </c>
      <c r="B66" s="113" t="s">
        <v>218</v>
      </c>
      <c r="C66" s="102"/>
      <c r="D66" s="196" t="s">
        <v>329</v>
      </c>
      <c r="E66" s="196"/>
      <c r="F66" s="213"/>
      <c r="G66" s="266"/>
    </row>
    <row r="67" spans="1:7" ht="25.5">
      <c r="A67" s="101" t="s">
        <v>27</v>
      </c>
      <c r="B67" s="113" t="s">
        <v>264</v>
      </c>
      <c r="C67" s="102"/>
      <c r="D67" s="196" t="s">
        <v>330</v>
      </c>
      <c r="E67" s="196"/>
      <c r="F67" s="265"/>
      <c r="G67" s="214"/>
    </row>
    <row r="68" spans="1:7" ht="25.5">
      <c r="A68" s="101" t="s">
        <v>29</v>
      </c>
      <c r="B68" s="113" t="s">
        <v>295</v>
      </c>
      <c r="C68" s="103" t="s">
        <v>337</v>
      </c>
      <c r="D68" s="115"/>
      <c r="E68" s="100"/>
      <c r="F68" s="255">
        <f>SUM(F69:F69)</f>
        <v>0</v>
      </c>
      <c r="G68" s="255">
        <f>SUM(G69:G69)</f>
        <v>998</v>
      </c>
    </row>
    <row r="69" spans="1:7" ht="18.75" customHeight="1">
      <c r="A69" s="101" t="s">
        <v>30</v>
      </c>
      <c r="B69" s="113" t="s">
        <v>220</v>
      </c>
      <c r="C69" s="102"/>
      <c r="D69" s="196" t="s">
        <v>11</v>
      </c>
      <c r="E69" s="196"/>
      <c r="F69" s="213"/>
      <c r="G69" s="214">
        <v>998</v>
      </c>
    </row>
    <row r="70" spans="1:7" ht="40.5" customHeight="1">
      <c r="A70" s="101" t="s">
        <v>53</v>
      </c>
      <c r="B70" s="113" t="s">
        <v>288</v>
      </c>
      <c r="C70" s="103" t="s">
        <v>338</v>
      </c>
      <c r="D70" s="115"/>
      <c r="E70" s="115"/>
      <c r="F70" s="255">
        <f>SUM(F71)</f>
        <v>0</v>
      </c>
      <c r="G70" s="255">
        <f>SUM(G71)</f>
        <v>6</v>
      </c>
    </row>
    <row r="71" spans="1:7" ht="18" customHeight="1">
      <c r="A71" s="101" t="s">
        <v>32</v>
      </c>
      <c r="B71" s="113" t="s">
        <v>225</v>
      </c>
      <c r="C71" s="103"/>
      <c r="D71" s="196" t="s">
        <v>11</v>
      </c>
      <c r="E71" s="196"/>
      <c r="F71" s="213"/>
      <c r="G71" s="214">
        <v>6</v>
      </c>
    </row>
    <row r="72" spans="1:7" ht="25.5">
      <c r="A72" s="101" t="s">
        <v>33</v>
      </c>
      <c r="B72" s="113" t="s">
        <v>293</v>
      </c>
      <c r="C72" s="103" t="s">
        <v>350</v>
      </c>
      <c r="D72" s="115"/>
      <c r="E72" s="100"/>
      <c r="F72" s="255">
        <f>F73+F74+F76</f>
        <v>4850</v>
      </c>
      <c r="G72" s="255">
        <f>G73+G74+G76</f>
        <v>4960</v>
      </c>
    </row>
    <row r="73" spans="1:7" ht="25.5">
      <c r="A73" s="101" t="s">
        <v>34</v>
      </c>
      <c r="B73" s="113" t="s">
        <v>248</v>
      </c>
      <c r="C73" s="102"/>
      <c r="D73" s="196" t="s">
        <v>258</v>
      </c>
      <c r="E73" s="196"/>
      <c r="F73" s="213">
        <v>1850</v>
      </c>
      <c r="G73" s="267">
        <v>1850</v>
      </c>
    </row>
    <row r="74" spans="1:7" ht="12.75">
      <c r="A74" s="101" t="s">
        <v>35</v>
      </c>
      <c r="B74" s="113" t="s">
        <v>250</v>
      </c>
      <c r="C74" s="102"/>
      <c r="D74" s="100" t="s">
        <v>347</v>
      </c>
      <c r="E74" s="100"/>
      <c r="F74" s="253">
        <f>SUM(F75)</f>
        <v>3000</v>
      </c>
      <c r="G74" s="253">
        <f>SUM(G75)</f>
        <v>3000</v>
      </c>
    </row>
    <row r="75" spans="1:7" ht="12.75">
      <c r="A75" s="101" t="s">
        <v>36</v>
      </c>
      <c r="B75" s="113" t="s">
        <v>376</v>
      </c>
      <c r="C75" s="102"/>
      <c r="D75" s="100"/>
      <c r="E75" s="194" t="s">
        <v>31</v>
      </c>
      <c r="F75" s="213">
        <v>3000</v>
      </c>
      <c r="G75" s="214">
        <v>3000</v>
      </c>
    </row>
    <row r="76" spans="1:7" ht="12.75">
      <c r="A76" s="101" t="s">
        <v>37</v>
      </c>
      <c r="B76" s="113" t="s">
        <v>252</v>
      </c>
      <c r="C76" s="102"/>
      <c r="D76" s="195" t="s">
        <v>348</v>
      </c>
      <c r="E76" s="195"/>
      <c r="F76" s="254">
        <f>SUM(F77)</f>
        <v>0</v>
      </c>
      <c r="G76" s="254">
        <f>SUM(G77)</f>
        <v>110</v>
      </c>
    </row>
    <row r="77" spans="1:7" ht="13.5" thickBot="1">
      <c r="A77" s="124" t="s">
        <v>38</v>
      </c>
      <c r="B77" s="125" t="s">
        <v>379</v>
      </c>
      <c r="C77" s="105"/>
      <c r="D77" s="106"/>
      <c r="E77" s="257" t="s">
        <v>349</v>
      </c>
      <c r="F77" s="218">
        <v>0</v>
      </c>
      <c r="G77" s="219">
        <v>110</v>
      </c>
    </row>
    <row r="78" spans="1:7" ht="26.25" thickBot="1">
      <c r="A78" s="108" t="s">
        <v>39</v>
      </c>
      <c r="B78" s="116" t="s">
        <v>300</v>
      </c>
      <c r="C78" s="117" t="s">
        <v>351</v>
      </c>
      <c r="D78" s="199"/>
      <c r="E78" s="268"/>
      <c r="F78" s="269">
        <f>F72+F70+F68+F62</f>
        <v>4850</v>
      </c>
      <c r="G78" s="269">
        <f>G72+G70+G68+G62</f>
        <v>6356</v>
      </c>
    </row>
    <row r="79" spans="1:7" ht="12.75">
      <c r="A79" s="119"/>
      <c r="B79" s="120"/>
      <c r="C79" s="121"/>
      <c r="D79" s="52"/>
      <c r="E79" s="200"/>
      <c r="F79" s="54"/>
      <c r="G79" s="54"/>
    </row>
    <row r="80" spans="1:7" ht="16.5" thickBot="1">
      <c r="A80" s="205" t="s">
        <v>23</v>
      </c>
      <c r="B80" s="201"/>
      <c r="C80" s="206" t="s">
        <v>434</v>
      </c>
      <c r="D80" s="202"/>
      <c r="E80" s="203"/>
      <c r="F80" s="204"/>
      <c r="G80" s="204"/>
    </row>
    <row r="81" spans="1:7" ht="15.75">
      <c r="A81" s="242"/>
      <c r="B81" s="259" t="s">
        <v>119</v>
      </c>
      <c r="C81" s="260" t="s">
        <v>120</v>
      </c>
      <c r="D81" s="260" t="s">
        <v>121</v>
      </c>
      <c r="E81" s="260" t="s">
        <v>122</v>
      </c>
      <c r="F81" s="261" t="s">
        <v>123</v>
      </c>
      <c r="G81" s="244" t="s">
        <v>309</v>
      </c>
    </row>
    <row r="82" spans="1:7" ht="24.75">
      <c r="A82" s="99"/>
      <c r="B82" s="262" t="s">
        <v>211</v>
      </c>
      <c r="C82" s="263"/>
      <c r="D82" s="264"/>
      <c r="E82" s="264"/>
      <c r="F82" s="253" t="s">
        <v>212</v>
      </c>
      <c r="G82" s="300" t="s">
        <v>429</v>
      </c>
    </row>
    <row r="83" spans="1:7" ht="12.75">
      <c r="A83" s="101" t="s">
        <v>21</v>
      </c>
      <c r="B83" s="113" t="s">
        <v>286</v>
      </c>
      <c r="C83" s="102" t="s">
        <v>339</v>
      </c>
      <c r="D83" s="100"/>
      <c r="E83" s="100"/>
      <c r="F83" s="255">
        <f>SUM(F84:F84)</f>
        <v>0</v>
      </c>
      <c r="G83" s="255">
        <f>SUM(G84:G84)</f>
        <v>11716</v>
      </c>
    </row>
    <row r="84" spans="1:7" ht="25.5">
      <c r="A84" s="101" t="s">
        <v>22</v>
      </c>
      <c r="B84" s="113" t="s">
        <v>213</v>
      </c>
      <c r="C84" s="100"/>
      <c r="D84" s="104"/>
      <c r="E84" s="198" t="s">
        <v>455</v>
      </c>
      <c r="F84" s="213"/>
      <c r="G84" s="214">
        <v>11716</v>
      </c>
    </row>
    <row r="85" spans="1:7" ht="29.25" customHeight="1">
      <c r="A85" s="101" t="s">
        <v>23</v>
      </c>
      <c r="B85" s="113" t="s">
        <v>295</v>
      </c>
      <c r="C85" s="215" t="s">
        <v>356</v>
      </c>
      <c r="D85" s="104"/>
      <c r="E85" s="198"/>
      <c r="F85" s="213">
        <f>SUM(F86:F87)</f>
        <v>400</v>
      </c>
      <c r="G85" s="213">
        <f>SUM(G86:G87)</f>
        <v>639</v>
      </c>
    </row>
    <row r="86" spans="1:7" ht="25.5">
      <c r="A86" s="101" t="s">
        <v>24</v>
      </c>
      <c r="B86" s="113" t="s">
        <v>220</v>
      </c>
      <c r="C86" s="215"/>
      <c r="D86" s="104"/>
      <c r="E86" s="198" t="s">
        <v>357</v>
      </c>
      <c r="F86" s="213">
        <v>400</v>
      </c>
      <c r="G86" s="214">
        <v>639</v>
      </c>
    </row>
    <row r="87" spans="1:7" ht="39" thickBot="1">
      <c r="A87" s="124" t="s">
        <v>26</v>
      </c>
      <c r="B87" s="125" t="s">
        <v>221</v>
      </c>
      <c r="C87" s="216"/>
      <c r="D87" s="107"/>
      <c r="E87" s="217" t="s">
        <v>358</v>
      </c>
      <c r="F87" s="218"/>
      <c r="G87" s="219"/>
    </row>
    <row r="88" spans="1:7" ht="33.75" customHeight="1" thickBot="1">
      <c r="A88" s="108" t="s">
        <v>27</v>
      </c>
      <c r="B88" s="116" t="s">
        <v>288</v>
      </c>
      <c r="C88" s="282" t="s">
        <v>355</v>
      </c>
      <c r="D88" s="270"/>
      <c r="E88" s="271"/>
      <c r="F88" s="269">
        <f>SUM(F83+F85)</f>
        <v>400</v>
      </c>
      <c r="G88" s="269">
        <f>SUM(G83+G85)</f>
        <v>12355</v>
      </c>
    </row>
    <row r="89" spans="1:7" ht="13.5" thickBot="1">
      <c r="A89" s="119"/>
      <c r="B89" s="120"/>
      <c r="C89" s="53"/>
      <c r="D89" s="209"/>
      <c r="E89" s="210"/>
      <c r="F89" s="211"/>
      <c r="G89" s="212"/>
    </row>
    <row r="90" spans="1:7" ht="16.5" thickBot="1">
      <c r="A90" s="272" t="s">
        <v>24</v>
      </c>
      <c r="B90" s="273"/>
      <c r="C90" s="274" t="s">
        <v>354</v>
      </c>
      <c r="D90" s="274"/>
      <c r="E90" s="275"/>
      <c r="F90" s="276"/>
      <c r="G90" s="277"/>
    </row>
    <row r="91" spans="1:7" ht="16.5" thickBot="1">
      <c r="A91" s="127"/>
      <c r="B91" s="207"/>
      <c r="C91" s="208"/>
      <c r="D91" s="208"/>
      <c r="E91" s="90"/>
      <c r="F91" s="126"/>
      <c r="G91" s="193"/>
    </row>
    <row r="92" spans="1:7" ht="16.5" thickBot="1">
      <c r="A92" s="272" t="s">
        <v>26</v>
      </c>
      <c r="B92" s="278"/>
      <c r="C92" s="279" t="s">
        <v>424</v>
      </c>
      <c r="D92" s="280"/>
      <c r="E92" s="91"/>
      <c r="F92" s="281">
        <f>F54+F78+F88+F90</f>
        <v>101521</v>
      </c>
      <c r="G92" s="281">
        <f>G54+G78+G88+G90</f>
        <v>117720</v>
      </c>
    </row>
    <row r="93" spans="6:7" ht="12.75">
      <c r="F93" s="30"/>
      <c r="G93" s="193"/>
    </row>
    <row r="94" spans="6:7" ht="12.75">
      <c r="F94" s="30"/>
      <c r="G94" s="193"/>
    </row>
    <row r="95" spans="6:7" ht="12.75">
      <c r="F95" s="30"/>
      <c r="G95" s="42"/>
    </row>
    <row r="96" spans="6:7" ht="12.75">
      <c r="F96" s="30"/>
      <c r="G96" s="42"/>
    </row>
    <row r="97" spans="6:7" ht="12.75">
      <c r="F97" s="30"/>
      <c r="G97" s="79"/>
    </row>
    <row r="98" ht="12.75">
      <c r="G98" s="79"/>
    </row>
    <row r="99" ht="12.75">
      <c r="G99" s="79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79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84"/>
    </row>
    <row r="115" ht="12.75">
      <c r="G115" s="87"/>
    </row>
    <row r="116" ht="12.75">
      <c r="G116" s="122"/>
    </row>
  </sheetData>
  <sheetProtection/>
  <mergeCells count="4">
    <mergeCell ref="C2:G2"/>
    <mergeCell ref="C3:G3"/>
    <mergeCell ref="C7:E7"/>
    <mergeCell ref="C59:E59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&amp;C3. melléklet Magyaratád Községi Önkormányzat 7/2013. (IX. 12.) önkormányzati rendeletéhez
" 5. melléklet Magyaratád Községi Önkormányzat 2/2013. (III.14.) önkormányzati rendeletéhez"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1">
      <selection activeCell="E87" sqref="E87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7.421875" style="36" customWidth="1"/>
    <col min="5" max="5" width="27.28125" style="36" customWidth="1"/>
    <col min="6" max="9" width="12.421875" style="36" customWidth="1"/>
    <col min="10" max="10" width="11.57421875" style="36" customWidth="1"/>
    <col min="11" max="11" width="14.140625" style="36" customWidth="1"/>
    <col min="12" max="12" width="11.57421875" style="36" customWidth="1"/>
    <col min="13" max="13" width="14.00390625" style="36" customWidth="1"/>
    <col min="14" max="16384" width="9.140625" style="36" customWidth="1"/>
  </cols>
  <sheetData>
    <row r="2" spans="3:12" ht="18">
      <c r="C2" s="534" t="s">
        <v>262</v>
      </c>
      <c r="D2" s="534"/>
      <c r="E2" s="534"/>
      <c r="F2" s="534"/>
      <c r="G2" s="534"/>
      <c r="H2" s="534"/>
      <c r="I2" s="534"/>
      <c r="J2" s="534"/>
      <c r="K2" s="534"/>
      <c r="L2" s="534"/>
    </row>
    <row r="3" spans="2:12" ht="18">
      <c r="B3" s="109"/>
      <c r="C3" s="534" t="s">
        <v>428</v>
      </c>
      <c r="D3" s="534"/>
      <c r="E3" s="534"/>
      <c r="F3" s="534"/>
      <c r="G3" s="534"/>
      <c r="H3" s="534"/>
      <c r="I3" s="534"/>
      <c r="J3" s="534"/>
      <c r="K3" s="534"/>
      <c r="L3" s="534"/>
    </row>
    <row r="4" spans="2:12" ht="18">
      <c r="B4" s="109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6.5" thickBot="1">
      <c r="A5" s="112" t="s">
        <v>21</v>
      </c>
      <c r="B5" s="304" t="s">
        <v>313</v>
      </c>
      <c r="C5" s="304"/>
      <c r="D5" s="304"/>
      <c r="F5" s="307"/>
      <c r="G5" s="307"/>
      <c r="H5" s="307"/>
      <c r="I5" s="307"/>
      <c r="J5" s="34"/>
      <c r="K5" s="34"/>
      <c r="L5" s="34"/>
    </row>
    <row r="6" spans="1:13" ht="18" customHeight="1">
      <c r="A6" s="242"/>
      <c r="B6" s="98" t="s">
        <v>119</v>
      </c>
      <c r="C6" s="243" t="s">
        <v>120</v>
      </c>
      <c r="D6" s="243" t="s">
        <v>121</v>
      </c>
      <c r="E6" s="326" t="s">
        <v>122</v>
      </c>
      <c r="F6" s="556" t="s">
        <v>123</v>
      </c>
      <c r="G6" s="557"/>
      <c r="H6" s="551" t="s">
        <v>285</v>
      </c>
      <c r="I6" s="562"/>
      <c r="J6" s="556" t="s">
        <v>309</v>
      </c>
      <c r="K6" s="557"/>
      <c r="L6" s="551" t="s">
        <v>440</v>
      </c>
      <c r="M6" s="552"/>
    </row>
    <row r="7" spans="1:13" ht="18" customHeight="1">
      <c r="A7" s="308"/>
      <c r="B7" s="309"/>
      <c r="C7" s="310"/>
      <c r="D7" s="310"/>
      <c r="E7" s="327"/>
      <c r="F7" s="560" t="s">
        <v>438</v>
      </c>
      <c r="G7" s="545"/>
      <c r="H7" s="545"/>
      <c r="I7" s="545"/>
      <c r="J7" s="553" t="s">
        <v>439</v>
      </c>
      <c r="K7" s="554"/>
      <c r="L7" s="554"/>
      <c r="M7" s="555"/>
    </row>
    <row r="8" spans="1:13" ht="18" customHeight="1">
      <c r="A8" s="308"/>
      <c r="B8" s="309"/>
      <c r="C8" s="310"/>
      <c r="D8" s="310"/>
      <c r="E8" s="327"/>
      <c r="F8" s="558" t="s">
        <v>302</v>
      </c>
      <c r="G8" s="559"/>
      <c r="H8" s="549" t="s">
        <v>303</v>
      </c>
      <c r="I8" s="563"/>
      <c r="J8" s="558" t="s">
        <v>302</v>
      </c>
      <c r="K8" s="559"/>
      <c r="L8" s="549" t="s">
        <v>303</v>
      </c>
      <c r="M8" s="561"/>
    </row>
    <row r="9" spans="1:13" ht="33.75" customHeight="1">
      <c r="A9" s="99"/>
      <c r="B9" s="245" t="s">
        <v>211</v>
      </c>
      <c r="C9" s="246"/>
      <c r="D9" s="246"/>
      <c r="E9" s="328"/>
      <c r="F9" s="337" t="s">
        <v>304</v>
      </c>
      <c r="G9" s="311" t="s">
        <v>305</v>
      </c>
      <c r="H9" s="311" t="s">
        <v>304</v>
      </c>
      <c r="I9" s="359" t="s">
        <v>305</v>
      </c>
      <c r="J9" s="337" t="s">
        <v>304</v>
      </c>
      <c r="K9" s="311" t="s">
        <v>305</v>
      </c>
      <c r="L9" s="311" t="s">
        <v>304</v>
      </c>
      <c r="M9" s="323" t="s">
        <v>305</v>
      </c>
    </row>
    <row r="10" spans="1:13" ht="16.5" customHeight="1">
      <c r="A10" s="99"/>
      <c r="B10" s="245"/>
      <c r="C10" s="246"/>
      <c r="D10" s="246"/>
      <c r="E10" s="328"/>
      <c r="F10" s="338"/>
      <c r="G10" s="246"/>
      <c r="H10" s="246"/>
      <c r="I10" s="328"/>
      <c r="J10" s="371"/>
      <c r="K10" s="248"/>
      <c r="L10" s="300"/>
      <c r="M10" s="321"/>
    </row>
    <row r="11" spans="1:13" ht="12.75">
      <c r="A11" s="101" t="s">
        <v>21</v>
      </c>
      <c r="B11" s="113">
        <v>1</v>
      </c>
      <c r="C11" s="102" t="s">
        <v>0</v>
      </c>
      <c r="D11" s="100"/>
      <c r="E11" s="329"/>
      <c r="F11" s="339">
        <f aca="true" t="shared" si="0" ref="F11:M11">SUM(F12)</f>
        <v>27941</v>
      </c>
      <c r="G11" s="249">
        <f t="shared" si="0"/>
        <v>0</v>
      </c>
      <c r="H11" s="249">
        <f t="shared" si="0"/>
        <v>9369</v>
      </c>
      <c r="I11" s="360">
        <f t="shared" si="0"/>
        <v>0</v>
      </c>
      <c r="J11" s="339">
        <f t="shared" si="0"/>
        <v>27514</v>
      </c>
      <c r="K11" s="249">
        <f t="shared" si="0"/>
        <v>0</v>
      </c>
      <c r="L11" s="249">
        <f t="shared" si="0"/>
        <v>9369</v>
      </c>
      <c r="M11" s="322">
        <f t="shared" si="0"/>
        <v>0</v>
      </c>
    </row>
    <row r="12" spans="1:13" ht="25.5">
      <c r="A12" s="101" t="s">
        <v>22</v>
      </c>
      <c r="B12" s="113" t="s">
        <v>213</v>
      </c>
      <c r="C12" s="102"/>
      <c r="D12" s="115" t="s">
        <v>331</v>
      </c>
      <c r="E12" s="329"/>
      <c r="F12" s="340">
        <f aca="true" t="shared" si="1" ref="F12:L12">SUM(F13:F19)</f>
        <v>27941</v>
      </c>
      <c r="G12" s="250">
        <f t="shared" si="1"/>
        <v>0</v>
      </c>
      <c r="H12" s="250">
        <f t="shared" si="1"/>
        <v>9369</v>
      </c>
      <c r="I12" s="361">
        <f t="shared" si="1"/>
        <v>0</v>
      </c>
      <c r="J12" s="340">
        <f t="shared" si="1"/>
        <v>27514</v>
      </c>
      <c r="K12" s="250">
        <f t="shared" si="1"/>
        <v>0</v>
      </c>
      <c r="L12" s="250">
        <f t="shared" si="1"/>
        <v>9369</v>
      </c>
      <c r="M12" s="324"/>
    </row>
    <row r="13" spans="1:13" ht="18.75" customHeight="1">
      <c r="A13" s="101" t="s">
        <v>23</v>
      </c>
      <c r="B13" s="113" t="s">
        <v>359</v>
      </c>
      <c r="C13" s="102"/>
      <c r="D13" s="100"/>
      <c r="E13" s="330" t="s">
        <v>215</v>
      </c>
      <c r="F13" s="341">
        <v>17497</v>
      </c>
      <c r="G13" s="312"/>
      <c r="H13" s="312"/>
      <c r="I13" s="362"/>
      <c r="J13" s="372">
        <v>17994</v>
      </c>
      <c r="K13" s="214"/>
      <c r="L13" s="214"/>
      <c r="M13" s="324"/>
    </row>
    <row r="14" spans="1:13" ht="25.5">
      <c r="A14" s="101" t="s">
        <v>24</v>
      </c>
      <c r="B14" s="113" t="s">
        <v>360</v>
      </c>
      <c r="C14" s="102"/>
      <c r="D14" s="100"/>
      <c r="E14" s="330" t="s">
        <v>217</v>
      </c>
      <c r="F14" s="341">
        <v>2891</v>
      </c>
      <c r="G14" s="312"/>
      <c r="H14" s="312">
        <v>9369</v>
      </c>
      <c r="I14" s="362"/>
      <c r="J14" s="372">
        <v>2891</v>
      </c>
      <c r="K14" s="214"/>
      <c r="L14" s="214">
        <v>9369</v>
      </c>
      <c r="M14" s="324"/>
    </row>
    <row r="15" spans="1:13" ht="25.5">
      <c r="A15" s="101" t="s">
        <v>26</v>
      </c>
      <c r="B15" s="113" t="s">
        <v>361</v>
      </c>
      <c r="C15" s="102"/>
      <c r="D15" s="100"/>
      <c r="E15" s="330" t="s">
        <v>219</v>
      </c>
      <c r="F15" s="341">
        <v>991</v>
      </c>
      <c r="G15" s="312"/>
      <c r="H15" s="312"/>
      <c r="I15" s="362"/>
      <c r="J15" s="372">
        <v>991</v>
      </c>
      <c r="K15" s="214"/>
      <c r="L15" s="214"/>
      <c r="M15" s="324"/>
    </row>
    <row r="16" spans="1:13" ht="38.25">
      <c r="A16" s="101" t="s">
        <v>27</v>
      </c>
      <c r="B16" s="113" t="s">
        <v>362</v>
      </c>
      <c r="C16" s="102"/>
      <c r="D16" s="100"/>
      <c r="E16" s="330" t="s">
        <v>263</v>
      </c>
      <c r="F16" s="341">
        <v>23</v>
      </c>
      <c r="G16" s="312"/>
      <c r="H16" s="312"/>
      <c r="I16" s="362"/>
      <c r="J16" s="372">
        <v>23</v>
      </c>
      <c r="K16" s="214"/>
      <c r="L16" s="214"/>
      <c r="M16" s="324"/>
    </row>
    <row r="17" spans="1:13" ht="12.75">
      <c r="A17" s="101" t="s">
        <v>29</v>
      </c>
      <c r="B17" s="113" t="s">
        <v>363</v>
      </c>
      <c r="C17" s="102"/>
      <c r="D17" s="100"/>
      <c r="E17" s="330" t="s">
        <v>325</v>
      </c>
      <c r="F17" s="341"/>
      <c r="G17" s="312"/>
      <c r="H17" s="312"/>
      <c r="I17" s="362"/>
      <c r="J17" s="372">
        <v>1023</v>
      </c>
      <c r="K17" s="214"/>
      <c r="L17" s="214"/>
      <c r="M17" s="324"/>
    </row>
    <row r="18" spans="1:13" ht="25.5">
      <c r="A18" s="101" t="s">
        <v>30</v>
      </c>
      <c r="B18" s="113" t="s">
        <v>364</v>
      </c>
      <c r="C18" s="102"/>
      <c r="D18" s="100"/>
      <c r="E18" s="330" t="s">
        <v>326</v>
      </c>
      <c r="F18" s="341"/>
      <c r="G18" s="312"/>
      <c r="H18" s="312"/>
      <c r="I18" s="362"/>
      <c r="J18" s="372">
        <v>532</v>
      </c>
      <c r="K18" s="214"/>
      <c r="L18" s="214"/>
      <c r="M18" s="324"/>
    </row>
    <row r="19" spans="1:13" ht="12.75">
      <c r="A19" s="101" t="s">
        <v>53</v>
      </c>
      <c r="B19" s="113" t="s">
        <v>365</v>
      </c>
      <c r="C19" s="102"/>
      <c r="D19" s="100"/>
      <c r="E19" s="330" t="s">
        <v>275</v>
      </c>
      <c r="F19" s="341">
        <v>6539</v>
      </c>
      <c r="G19" s="312"/>
      <c r="H19" s="312"/>
      <c r="I19" s="362"/>
      <c r="J19" s="372">
        <v>4060</v>
      </c>
      <c r="K19" s="214"/>
      <c r="L19" s="214"/>
      <c r="M19" s="324"/>
    </row>
    <row r="20" spans="1:13" ht="25.5">
      <c r="A20" s="101" t="s">
        <v>32</v>
      </c>
      <c r="B20" s="114">
        <v>2</v>
      </c>
      <c r="C20" s="103" t="s">
        <v>327</v>
      </c>
      <c r="D20" s="115"/>
      <c r="E20" s="331"/>
      <c r="F20" s="339">
        <f aca="true" t="shared" si="2" ref="F20:M20">SUM(F21:F25)</f>
        <v>44874</v>
      </c>
      <c r="G20" s="249">
        <f t="shared" si="2"/>
        <v>0</v>
      </c>
      <c r="H20" s="249">
        <f t="shared" si="2"/>
        <v>340</v>
      </c>
      <c r="I20" s="360">
        <f t="shared" si="2"/>
        <v>0</v>
      </c>
      <c r="J20" s="339">
        <f t="shared" si="2"/>
        <v>44969</v>
      </c>
      <c r="K20" s="249">
        <f t="shared" si="2"/>
        <v>0</v>
      </c>
      <c r="L20" s="249">
        <f t="shared" si="2"/>
        <v>435</v>
      </c>
      <c r="M20" s="322">
        <f t="shared" si="2"/>
        <v>0</v>
      </c>
    </row>
    <row r="21" spans="1:13" ht="12.75">
      <c r="A21" s="101" t="s">
        <v>33</v>
      </c>
      <c r="B21" s="114" t="s">
        <v>220</v>
      </c>
      <c r="C21" s="102"/>
      <c r="D21" s="194" t="s">
        <v>1</v>
      </c>
      <c r="E21" s="330"/>
      <c r="F21" s="341">
        <v>458</v>
      </c>
      <c r="G21" s="312"/>
      <c r="H21" s="312">
        <v>220</v>
      </c>
      <c r="I21" s="362"/>
      <c r="J21" s="372">
        <v>458</v>
      </c>
      <c r="K21" s="214"/>
      <c r="L21" s="214">
        <v>220</v>
      </c>
      <c r="M21" s="324"/>
    </row>
    <row r="22" spans="1:13" ht="12.75">
      <c r="A22" s="101" t="s">
        <v>34</v>
      </c>
      <c r="B22" s="114" t="s">
        <v>221</v>
      </c>
      <c r="C22" s="102"/>
      <c r="D22" s="194" t="s">
        <v>2</v>
      </c>
      <c r="E22" s="330"/>
      <c r="F22" s="341"/>
      <c r="G22" s="312"/>
      <c r="H22" s="312"/>
      <c r="I22" s="362"/>
      <c r="J22" s="372"/>
      <c r="K22" s="214"/>
      <c r="L22" s="214"/>
      <c r="M22" s="324"/>
    </row>
    <row r="23" spans="1:13" ht="12.75">
      <c r="A23" s="101" t="s">
        <v>35</v>
      </c>
      <c r="B23" s="114" t="s">
        <v>222</v>
      </c>
      <c r="C23" s="102"/>
      <c r="D23" s="194" t="s">
        <v>328</v>
      </c>
      <c r="E23" s="330"/>
      <c r="F23" s="341">
        <v>1920</v>
      </c>
      <c r="G23" s="312"/>
      <c r="H23" s="312"/>
      <c r="I23" s="362"/>
      <c r="J23" s="372">
        <v>1920</v>
      </c>
      <c r="K23" s="214"/>
      <c r="L23" s="214"/>
      <c r="M23" s="324"/>
    </row>
    <row r="24" spans="1:13" ht="12.75">
      <c r="A24" s="101" t="s">
        <v>36</v>
      </c>
      <c r="B24" s="114" t="s">
        <v>223</v>
      </c>
      <c r="C24" s="102"/>
      <c r="D24" s="194" t="s">
        <v>329</v>
      </c>
      <c r="E24" s="330"/>
      <c r="F24" s="341">
        <v>19635</v>
      </c>
      <c r="G24" s="312"/>
      <c r="H24" s="312"/>
      <c r="I24" s="362"/>
      <c r="J24" s="372">
        <v>19635</v>
      </c>
      <c r="K24" s="214"/>
      <c r="L24" s="214"/>
      <c r="M24" s="324"/>
    </row>
    <row r="25" spans="1:13" ht="25.5">
      <c r="A25" s="101" t="s">
        <v>37</v>
      </c>
      <c r="B25" s="114" t="s">
        <v>224</v>
      </c>
      <c r="C25" s="102"/>
      <c r="D25" s="196" t="s">
        <v>330</v>
      </c>
      <c r="E25" s="330"/>
      <c r="F25" s="341">
        <v>22861</v>
      </c>
      <c r="G25" s="312"/>
      <c r="H25" s="312">
        <v>120</v>
      </c>
      <c r="I25" s="362"/>
      <c r="J25" s="372">
        <v>22956</v>
      </c>
      <c r="K25" s="214"/>
      <c r="L25" s="214">
        <v>215</v>
      </c>
      <c r="M25" s="324"/>
    </row>
    <row r="26" spans="1:13" ht="12.75">
      <c r="A26" s="101" t="s">
        <v>38</v>
      </c>
      <c r="B26" s="113">
        <v>3</v>
      </c>
      <c r="C26" s="102" t="s">
        <v>340</v>
      </c>
      <c r="D26" s="100"/>
      <c r="E26" s="331"/>
      <c r="F26" s="339">
        <f aca="true" t="shared" si="3" ref="F26:M26">F27+F28+F31+F37+F38</f>
        <v>0</v>
      </c>
      <c r="G26" s="249">
        <f t="shared" si="3"/>
        <v>10200</v>
      </c>
      <c r="H26" s="249">
        <f t="shared" si="3"/>
        <v>2522</v>
      </c>
      <c r="I26" s="360">
        <f t="shared" si="3"/>
        <v>0</v>
      </c>
      <c r="J26" s="339">
        <f t="shared" si="3"/>
        <v>0</v>
      </c>
      <c r="K26" s="249">
        <f t="shared" si="3"/>
        <v>10201</v>
      </c>
      <c r="L26" s="249">
        <f t="shared" si="3"/>
        <v>2649</v>
      </c>
      <c r="M26" s="322">
        <f t="shared" si="3"/>
        <v>0</v>
      </c>
    </row>
    <row r="27" spans="1:13" ht="12.75">
      <c r="A27" s="101" t="s">
        <v>39</v>
      </c>
      <c r="B27" s="113" t="s">
        <v>225</v>
      </c>
      <c r="C27" s="102"/>
      <c r="D27" s="196" t="s">
        <v>226</v>
      </c>
      <c r="E27" s="330"/>
      <c r="F27" s="341"/>
      <c r="G27" s="312"/>
      <c r="H27" s="312">
        <v>12</v>
      </c>
      <c r="I27" s="362"/>
      <c r="J27" s="372"/>
      <c r="K27" s="214"/>
      <c r="L27" s="214">
        <v>13</v>
      </c>
      <c r="M27" s="324"/>
    </row>
    <row r="28" spans="1:13" ht="25.5">
      <c r="A28" s="101" t="s">
        <v>40</v>
      </c>
      <c r="B28" s="113" t="s">
        <v>227</v>
      </c>
      <c r="C28" s="102"/>
      <c r="D28" s="197" t="s">
        <v>341</v>
      </c>
      <c r="E28" s="332"/>
      <c r="F28" s="343">
        <f aca="true" t="shared" si="4" ref="F28:M28">SUM(F29:F30)</f>
        <v>0</v>
      </c>
      <c r="G28" s="251">
        <f t="shared" si="4"/>
        <v>0</v>
      </c>
      <c r="H28" s="251">
        <f t="shared" si="4"/>
        <v>1989</v>
      </c>
      <c r="I28" s="363">
        <f t="shared" si="4"/>
        <v>0</v>
      </c>
      <c r="J28" s="343">
        <f t="shared" si="4"/>
        <v>0</v>
      </c>
      <c r="K28" s="251">
        <f t="shared" si="4"/>
        <v>0</v>
      </c>
      <c r="L28" s="251">
        <f t="shared" si="4"/>
        <v>1998</v>
      </c>
      <c r="M28" s="344">
        <f t="shared" si="4"/>
        <v>0</v>
      </c>
    </row>
    <row r="29" spans="1:13" ht="12.75">
      <c r="A29" s="101" t="s">
        <v>41</v>
      </c>
      <c r="B29" s="113" t="s">
        <v>366</v>
      </c>
      <c r="C29" s="102"/>
      <c r="D29" s="100"/>
      <c r="E29" s="330" t="s">
        <v>4</v>
      </c>
      <c r="F29" s="341"/>
      <c r="G29" s="312"/>
      <c r="H29" s="312">
        <v>1989</v>
      </c>
      <c r="I29" s="362"/>
      <c r="J29" s="372"/>
      <c r="K29" s="214"/>
      <c r="L29" s="214">
        <v>1989</v>
      </c>
      <c r="M29" s="324"/>
    </row>
    <row r="30" spans="1:13" ht="25.5">
      <c r="A30" s="101" t="s">
        <v>42</v>
      </c>
      <c r="B30" s="113" t="s">
        <v>367</v>
      </c>
      <c r="C30" s="102"/>
      <c r="D30" s="100"/>
      <c r="E30" s="330" t="s">
        <v>228</v>
      </c>
      <c r="F30" s="341"/>
      <c r="G30" s="312"/>
      <c r="H30" s="312"/>
      <c r="I30" s="362"/>
      <c r="J30" s="372"/>
      <c r="K30" s="214"/>
      <c r="L30" s="214">
        <v>9</v>
      </c>
      <c r="M30" s="324"/>
    </row>
    <row r="31" spans="1:13" ht="25.5">
      <c r="A31" s="101" t="s">
        <v>54</v>
      </c>
      <c r="B31" s="113">
        <v>3.3</v>
      </c>
      <c r="C31" s="102"/>
      <c r="D31" s="197" t="s">
        <v>342</v>
      </c>
      <c r="E31" s="332"/>
      <c r="F31" s="343">
        <f aca="true" t="shared" si="5" ref="F31:M31">SUM(F32:F36)</f>
        <v>0</v>
      </c>
      <c r="G31" s="251">
        <f t="shared" si="5"/>
        <v>10000</v>
      </c>
      <c r="H31" s="251">
        <f t="shared" si="5"/>
        <v>521</v>
      </c>
      <c r="I31" s="363">
        <f t="shared" si="5"/>
        <v>0</v>
      </c>
      <c r="J31" s="343">
        <f t="shared" si="5"/>
        <v>0</v>
      </c>
      <c r="K31" s="251">
        <f t="shared" si="5"/>
        <v>10001</v>
      </c>
      <c r="L31" s="251">
        <f t="shared" si="5"/>
        <v>620</v>
      </c>
      <c r="M31" s="344">
        <f t="shared" si="5"/>
        <v>0</v>
      </c>
    </row>
    <row r="32" spans="1:13" ht="12.75">
      <c r="A32" s="101" t="s">
        <v>43</v>
      </c>
      <c r="B32" s="113" t="s">
        <v>229</v>
      </c>
      <c r="C32" s="102"/>
      <c r="D32" s="100"/>
      <c r="E32" s="330" t="s">
        <v>343</v>
      </c>
      <c r="F32" s="341"/>
      <c r="G32" s="312"/>
      <c r="H32" s="312"/>
      <c r="I32" s="362"/>
      <c r="J32" s="372"/>
      <c r="K32" s="214">
        <v>1</v>
      </c>
      <c r="L32" s="214"/>
      <c r="M32" s="324"/>
    </row>
    <row r="33" spans="1:13" ht="25.5">
      <c r="A33" s="101" t="s">
        <v>55</v>
      </c>
      <c r="B33" s="113" t="s">
        <v>230</v>
      </c>
      <c r="C33" s="102"/>
      <c r="D33" s="100"/>
      <c r="E33" s="333" t="s">
        <v>117</v>
      </c>
      <c r="F33" s="345"/>
      <c r="G33" s="314">
        <v>2000</v>
      </c>
      <c r="H33" s="314"/>
      <c r="I33" s="364"/>
      <c r="J33" s="372"/>
      <c r="K33" s="214">
        <v>2000</v>
      </c>
      <c r="L33" s="214"/>
      <c r="M33" s="324"/>
    </row>
    <row r="34" spans="1:13" ht="12.75">
      <c r="A34" s="101" t="s">
        <v>44</v>
      </c>
      <c r="B34" s="113" t="s">
        <v>231</v>
      </c>
      <c r="C34" s="102"/>
      <c r="D34" s="100"/>
      <c r="E34" s="330" t="s">
        <v>5</v>
      </c>
      <c r="F34" s="341"/>
      <c r="G34" s="312">
        <v>8000</v>
      </c>
      <c r="H34" s="312"/>
      <c r="I34" s="362"/>
      <c r="J34" s="372"/>
      <c r="K34" s="214">
        <v>8000</v>
      </c>
      <c r="L34" s="214"/>
      <c r="M34" s="324"/>
    </row>
    <row r="35" spans="1:13" ht="12.75">
      <c r="A35" s="101" t="s">
        <v>56</v>
      </c>
      <c r="B35" s="113" t="s">
        <v>368</v>
      </c>
      <c r="C35" s="102"/>
      <c r="D35" s="100"/>
      <c r="E35" s="330" t="s">
        <v>232</v>
      </c>
      <c r="F35" s="341"/>
      <c r="G35" s="312"/>
      <c r="H35" s="312"/>
      <c r="I35" s="362"/>
      <c r="J35" s="353"/>
      <c r="K35" s="213"/>
      <c r="L35" s="213"/>
      <c r="M35" s="324"/>
    </row>
    <row r="36" spans="1:13" ht="12.75">
      <c r="A36" s="101" t="s">
        <v>82</v>
      </c>
      <c r="B36" s="113" t="s">
        <v>369</v>
      </c>
      <c r="C36" s="102"/>
      <c r="D36" s="100"/>
      <c r="E36" s="330" t="s">
        <v>6</v>
      </c>
      <c r="F36" s="341"/>
      <c r="G36" s="312"/>
      <c r="H36" s="312">
        <v>521</v>
      </c>
      <c r="I36" s="362"/>
      <c r="J36" s="353"/>
      <c r="K36" s="213"/>
      <c r="L36" s="213">
        <v>620</v>
      </c>
      <c r="M36" s="324"/>
    </row>
    <row r="37" spans="1:13" ht="12.75">
      <c r="A37" s="101" t="s">
        <v>83</v>
      </c>
      <c r="B37" s="113" t="s">
        <v>233</v>
      </c>
      <c r="C37" s="102"/>
      <c r="D37" s="100" t="s">
        <v>344</v>
      </c>
      <c r="E37" s="331"/>
      <c r="F37" s="346"/>
      <c r="G37" s="313">
        <v>200</v>
      </c>
      <c r="H37" s="313"/>
      <c r="I37" s="365"/>
      <c r="J37" s="351"/>
      <c r="K37" s="253">
        <v>200</v>
      </c>
      <c r="L37" s="253"/>
      <c r="M37" s="324"/>
    </row>
    <row r="38" spans="1:13" ht="12.75">
      <c r="A38" s="101" t="s">
        <v>84</v>
      </c>
      <c r="B38" s="113" t="s">
        <v>234</v>
      </c>
      <c r="C38" s="102"/>
      <c r="D38" s="100" t="s">
        <v>345</v>
      </c>
      <c r="E38" s="331"/>
      <c r="F38" s="347">
        <f aca="true" t="shared" si="6" ref="F38:L38">SUM(F39)</f>
        <v>0</v>
      </c>
      <c r="G38" s="254">
        <f t="shared" si="6"/>
        <v>0</v>
      </c>
      <c r="H38" s="254">
        <f t="shared" si="6"/>
        <v>0</v>
      </c>
      <c r="I38" s="366">
        <f t="shared" si="6"/>
        <v>0</v>
      </c>
      <c r="J38" s="347">
        <f t="shared" si="6"/>
        <v>0</v>
      </c>
      <c r="K38" s="254">
        <f t="shared" si="6"/>
        <v>0</v>
      </c>
      <c r="L38" s="254">
        <f t="shared" si="6"/>
        <v>18</v>
      </c>
      <c r="M38" s="324"/>
    </row>
    <row r="39" spans="1:13" ht="12.75">
      <c r="A39" s="101" t="s">
        <v>85</v>
      </c>
      <c r="B39" s="113" t="s">
        <v>235</v>
      </c>
      <c r="C39" s="102"/>
      <c r="D39" s="100"/>
      <c r="E39" s="330" t="s">
        <v>346</v>
      </c>
      <c r="F39" s="341"/>
      <c r="G39" s="312"/>
      <c r="H39" s="312"/>
      <c r="I39" s="362"/>
      <c r="J39" s="353">
        <v>0</v>
      </c>
      <c r="K39" s="213">
        <v>0</v>
      </c>
      <c r="L39" s="213">
        <v>18</v>
      </c>
      <c r="M39" s="324"/>
    </row>
    <row r="40" spans="1:13" ht="25.5">
      <c r="A40" s="101" t="s">
        <v>86</v>
      </c>
      <c r="B40" s="113" t="s">
        <v>293</v>
      </c>
      <c r="C40" s="103" t="s">
        <v>321</v>
      </c>
      <c r="D40" s="100"/>
      <c r="E40" s="331"/>
      <c r="F40" s="349">
        <f aca="true" t="shared" si="7" ref="F40:M40">F41+F48</f>
        <v>0</v>
      </c>
      <c r="G40" s="255">
        <f t="shared" si="7"/>
        <v>1025</v>
      </c>
      <c r="H40" s="255">
        <f t="shared" si="7"/>
        <v>0</v>
      </c>
      <c r="I40" s="367">
        <f t="shared" si="7"/>
        <v>0</v>
      </c>
      <c r="J40" s="349">
        <f t="shared" si="7"/>
        <v>0</v>
      </c>
      <c r="K40" s="255">
        <f t="shared" si="7"/>
        <v>3429</v>
      </c>
      <c r="L40" s="255">
        <f t="shared" si="7"/>
        <v>330</v>
      </c>
      <c r="M40" s="350">
        <f t="shared" si="7"/>
        <v>0</v>
      </c>
    </row>
    <row r="41" spans="1:13" ht="12.75">
      <c r="A41" s="101" t="s">
        <v>91</v>
      </c>
      <c r="B41" s="113" t="s">
        <v>248</v>
      </c>
      <c r="C41" s="103"/>
      <c r="D41" s="100" t="s">
        <v>320</v>
      </c>
      <c r="E41" s="331"/>
      <c r="F41" s="347">
        <f aca="true" t="shared" si="8" ref="F41:M41">SUM(F42:F47)</f>
        <v>0</v>
      </c>
      <c r="G41" s="254">
        <f t="shared" si="8"/>
        <v>1025</v>
      </c>
      <c r="H41" s="254">
        <f t="shared" si="8"/>
        <v>0</v>
      </c>
      <c r="I41" s="366">
        <f t="shared" si="8"/>
        <v>0</v>
      </c>
      <c r="J41" s="347">
        <f t="shared" si="8"/>
        <v>0</v>
      </c>
      <c r="K41" s="254">
        <f t="shared" si="8"/>
        <v>2852</v>
      </c>
      <c r="L41" s="254">
        <f t="shared" si="8"/>
        <v>330</v>
      </c>
      <c r="M41" s="348">
        <f t="shared" si="8"/>
        <v>0</v>
      </c>
    </row>
    <row r="42" spans="1:13" ht="12.75">
      <c r="A42" s="101" t="s">
        <v>236</v>
      </c>
      <c r="B42" s="113" t="s">
        <v>370</v>
      </c>
      <c r="C42" s="102"/>
      <c r="D42" s="100"/>
      <c r="E42" s="330" t="s">
        <v>118</v>
      </c>
      <c r="F42" s="341"/>
      <c r="G42" s="312">
        <v>300</v>
      </c>
      <c r="H42" s="312"/>
      <c r="I42" s="362"/>
      <c r="J42" s="353"/>
      <c r="K42" s="213">
        <v>1131</v>
      </c>
      <c r="L42" s="213">
        <v>330</v>
      </c>
      <c r="M42" s="324"/>
    </row>
    <row r="43" spans="1:13" ht="25.5">
      <c r="A43" s="101" t="s">
        <v>124</v>
      </c>
      <c r="B43" s="113" t="s">
        <v>371</v>
      </c>
      <c r="C43" s="102"/>
      <c r="D43" s="100"/>
      <c r="E43" s="330" t="s">
        <v>7</v>
      </c>
      <c r="F43" s="341"/>
      <c r="G43" s="312"/>
      <c r="H43" s="312"/>
      <c r="I43" s="362"/>
      <c r="J43" s="353"/>
      <c r="K43" s="213"/>
      <c r="L43" s="213"/>
      <c r="M43" s="324"/>
    </row>
    <row r="44" spans="1:13" ht="12.75">
      <c r="A44" s="101" t="s">
        <v>237</v>
      </c>
      <c r="B44" s="113" t="s">
        <v>372</v>
      </c>
      <c r="C44" s="102"/>
      <c r="D44" s="100"/>
      <c r="E44" s="330" t="s">
        <v>8</v>
      </c>
      <c r="F44" s="341"/>
      <c r="G44" s="312"/>
      <c r="H44" s="312"/>
      <c r="I44" s="362"/>
      <c r="J44" s="353"/>
      <c r="K44" s="213"/>
      <c r="L44" s="213"/>
      <c r="M44" s="324"/>
    </row>
    <row r="45" spans="1:13" ht="12.75">
      <c r="A45" s="101" t="s">
        <v>238</v>
      </c>
      <c r="B45" s="113" t="s">
        <v>373</v>
      </c>
      <c r="C45" s="102"/>
      <c r="D45" s="100"/>
      <c r="E45" s="330" t="s">
        <v>9</v>
      </c>
      <c r="F45" s="341"/>
      <c r="G45" s="312">
        <v>704</v>
      </c>
      <c r="H45" s="312"/>
      <c r="I45" s="362"/>
      <c r="J45" s="353"/>
      <c r="K45" s="213">
        <v>1700</v>
      </c>
      <c r="L45" s="213"/>
      <c r="M45" s="324"/>
    </row>
    <row r="46" spans="1:13" ht="12.75">
      <c r="A46" s="101" t="s">
        <v>239</v>
      </c>
      <c r="B46" s="113" t="s">
        <v>374</v>
      </c>
      <c r="C46" s="102"/>
      <c r="D46" s="100"/>
      <c r="E46" s="330" t="s">
        <v>265</v>
      </c>
      <c r="F46" s="341"/>
      <c r="G46" s="312">
        <v>21</v>
      </c>
      <c r="H46" s="312"/>
      <c r="I46" s="362"/>
      <c r="J46" s="353"/>
      <c r="K46" s="213">
        <v>21</v>
      </c>
      <c r="L46" s="213"/>
      <c r="M46" s="324"/>
    </row>
    <row r="47" spans="1:13" ht="12.75">
      <c r="A47" s="101" t="s">
        <v>241</v>
      </c>
      <c r="B47" s="113" t="s">
        <v>375</v>
      </c>
      <c r="C47" s="102"/>
      <c r="D47" s="100"/>
      <c r="E47" s="330" t="s">
        <v>240</v>
      </c>
      <c r="F47" s="341"/>
      <c r="G47" s="312"/>
      <c r="H47" s="312"/>
      <c r="I47" s="362"/>
      <c r="J47" s="353"/>
      <c r="K47" s="213"/>
      <c r="L47" s="213"/>
      <c r="M47" s="324"/>
    </row>
    <row r="48" spans="1:13" ht="27" customHeight="1">
      <c r="A48" s="101" t="s">
        <v>242</v>
      </c>
      <c r="B48" s="113" t="s">
        <v>250</v>
      </c>
      <c r="C48" s="103"/>
      <c r="D48" s="115" t="s">
        <v>322</v>
      </c>
      <c r="E48" s="329"/>
      <c r="F48" s="253">
        <f aca="true" t="shared" si="9" ref="F48:M48">SUM(F49:F50)</f>
        <v>0</v>
      </c>
      <c r="G48" s="253">
        <f t="shared" si="9"/>
        <v>0</v>
      </c>
      <c r="H48" s="253">
        <f t="shared" si="9"/>
        <v>0</v>
      </c>
      <c r="I48" s="368">
        <f t="shared" si="9"/>
        <v>0</v>
      </c>
      <c r="J48" s="351">
        <f t="shared" si="9"/>
        <v>0</v>
      </c>
      <c r="K48" s="253">
        <f t="shared" si="9"/>
        <v>577</v>
      </c>
      <c r="L48" s="253">
        <f t="shared" si="9"/>
        <v>0</v>
      </c>
      <c r="M48" s="352">
        <f t="shared" si="9"/>
        <v>0</v>
      </c>
    </row>
    <row r="49" spans="1:13" ht="12.75">
      <c r="A49" s="101" t="s">
        <v>244</v>
      </c>
      <c r="B49" s="113" t="s">
        <v>376</v>
      </c>
      <c r="C49" s="102"/>
      <c r="D49" s="100"/>
      <c r="E49" s="334" t="s">
        <v>323</v>
      </c>
      <c r="F49" s="353"/>
      <c r="G49" s="213"/>
      <c r="H49" s="213"/>
      <c r="I49" s="369"/>
      <c r="J49" s="353"/>
      <c r="K49" s="213">
        <v>19</v>
      </c>
      <c r="L49" s="213"/>
      <c r="M49" s="324"/>
    </row>
    <row r="50" spans="1:13" ht="27.75" customHeight="1">
      <c r="A50" s="101" t="s">
        <v>246</v>
      </c>
      <c r="B50" s="113" t="s">
        <v>377</v>
      </c>
      <c r="C50" s="102"/>
      <c r="D50" s="100"/>
      <c r="E50" s="330" t="s">
        <v>324</v>
      </c>
      <c r="F50" s="341"/>
      <c r="G50" s="312"/>
      <c r="H50" s="312"/>
      <c r="I50" s="362"/>
      <c r="J50" s="353"/>
      <c r="K50" s="213">
        <v>558</v>
      </c>
      <c r="L50" s="213"/>
      <c r="M50" s="324"/>
    </row>
    <row r="51" spans="1:13" ht="38.25">
      <c r="A51" s="101" t="s">
        <v>247</v>
      </c>
      <c r="B51" s="113" t="s">
        <v>26</v>
      </c>
      <c r="C51" s="103" t="s">
        <v>332</v>
      </c>
      <c r="D51" s="115"/>
      <c r="E51" s="331"/>
      <c r="F51" s="255">
        <f aca="true" t="shared" si="10" ref="F51:M51">SUM(F52:F54)</f>
        <v>0</v>
      </c>
      <c r="G51" s="255">
        <f t="shared" si="10"/>
        <v>0</v>
      </c>
      <c r="H51" s="255">
        <f t="shared" si="10"/>
        <v>0</v>
      </c>
      <c r="I51" s="367">
        <f t="shared" si="10"/>
        <v>0</v>
      </c>
      <c r="J51" s="349">
        <f t="shared" si="10"/>
        <v>0</v>
      </c>
      <c r="K51" s="255">
        <f t="shared" si="10"/>
        <v>113</v>
      </c>
      <c r="L51" s="255">
        <f t="shared" si="10"/>
        <v>0</v>
      </c>
      <c r="M51" s="350">
        <f t="shared" si="10"/>
        <v>0</v>
      </c>
    </row>
    <row r="52" spans="1:13" ht="12.75">
      <c r="A52" s="101" t="s">
        <v>249</v>
      </c>
      <c r="B52" s="113" t="s">
        <v>257</v>
      </c>
      <c r="C52" s="102"/>
      <c r="D52" s="194" t="s">
        <v>334</v>
      </c>
      <c r="E52" s="334"/>
      <c r="F52" s="353"/>
      <c r="G52" s="213"/>
      <c r="H52" s="213"/>
      <c r="I52" s="369"/>
      <c r="J52" s="353"/>
      <c r="K52" s="213"/>
      <c r="L52" s="213"/>
      <c r="M52" s="324"/>
    </row>
    <row r="53" spans="1:13" ht="12.75">
      <c r="A53" s="101" t="s">
        <v>251</v>
      </c>
      <c r="B53" s="113" t="s">
        <v>259</v>
      </c>
      <c r="C53" s="102"/>
      <c r="D53" s="194" t="s">
        <v>11</v>
      </c>
      <c r="E53" s="334"/>
      <c r="F53" s="353"/>
      <c r="G53" s="213"/>
      <c r="H53" s="213"/>
      <c r="I53" s="369"/>
      <c r="J53" s="353"/>
      <c r="K53" s="213">
        <v>113</v>
      </c>
      <c r="L53" s="213"/>
      <c r="M53" s="324"/>
    </row>
    <row r="54" spans="1:13" ht="26.25" thickBot="1">
      <c r="A54" s="124" t="s">
        <v>253</v>
      </c>
      <c r="B54" s="125" t="s">
        <v>260</v>
      </c>
      <c r="C54" s="105"/>
      <c r="D54" s="256" t="s">
        <v>333</v>
      </c>
      <c r="E54" s="335"/>
      <c r="F54" s="355"/>
      <c r="G54" s="218"/>
      <c r="H54" s="218"/>
      <c r="I54" s="370"/>
      <c r="J54" s="355"/>
      <c r="K54" s="218"/>
      <c r="L54" s="218"/>
      <c r="M54" s="321"/>
    </row>
    <row r="55" spans="1:13" ht="25.5" customHeight="1" thickBot="1">
      <c r="A55" s="108" t="s">
        <v>254</v>
      </c>
      <c r="B55" s="116" t="s">
        <v>378</v>
      </c>
      <c r="C55" s="117" t="s">
        <v>255</v>
      </c>
      <c r="D55" s="118"/>
      <c r="E55" s="336"/>
      <c r="F55" s="357">
        <f aca="true" t="shared" si="11" ref="F55:M55">F11+F20+F26+F40+F51</f>
        <v>72815</v>
      </c>
      <c r="G55" s="258">
        <f t="shared" si="11"/>
        <v>11225</v>
      </c>
      <c r="H55" s="258">
        <f t="shared" si="11"/>
        <v>12231</v>
      </c>
      <c r="I55" s="325">
        <f t="shared" si="11"/>
        <v>0</v>
      </c>
      <c r="J55" s="357">
        <f t="shared" si="11"/>
        <v>72483</v>
      </c>
      <c r="K55" s="258">
        <f t="shared" si="11"/>
        <v>13743</v>
      </c>
      <c r="L55" s="325">
        <f t="shared" si="11"/>
        <v>12783</v>
      </c>
      <c r="M55" s="358">
        <f t="shared" si="11"/>
        <v>0</v>
      </c>
    </row>
    <row r="56" spans="1:13" ht="25.5" customHeight="1">
      <c r="A56" s="119"/>
      <c r="B56" s="120"/>
      <c r="C56" s="121"/>
      <c r="D56" s="97"/>
      <c r="E56" s="52"/>
      <c r="F56" s="122"/>
      <c r="G56" s="122"/>
      <c r="H56" s="122"/>
      <c r="I56" s="122"/>
      <c r="J56" s="122"/>
      <c r="K56" s="122"/>
      <c r="L56" s="122"/>
      <c r="M56" s="122"/>
    </row>
    <row r="57" spans="1:12" ht="16.5" thickBot="1">
      <c r="A57" s="112" t="s">
        <v>22</v>
      </c>
      <c r="B57" s="305" t="s">
        <v>314</v>
      </c>
      <c r="C57" s="305"/>
      <c r="D57" s="305"/>
      <c r="F57" s="315"/>
      <c r="G57" s="315"/>
      <c r="H57" s="315"/>
      <c r="I57" s="315"/>
      <c r="J57" s="42"/>
      <c r="K57" s="42"/>
      <c r="L57" s="42"/>
    </row>
    <row r="58" spans="1:13" ht="16.5" customHeight="1">
      <c r="A58" s="242"/>
      <c r="B58" s="259" t="s">
        <v>119</v>
      </c>
      <c r="C58" s="260" t="s">
        <v>120</v>
      </c>
      <c r="D58" s="260" t="s">
        <v>121</v>
      </c>
      <c r="E58" s="385" t="s">
        <v>122</v>
      </c>
      <c r="F58" s="540" t="s">
        <v>123</v>
      </c>
      <c r="G58" s="541"/>
      <c r="H58" s="542" t="s">
        <v>285</v>
      </c>
      <c r="I58" s="543"/>
      <c r="J58" s="540" t="s">
        <v>309</v>
      </c>
      <c r="K58" s="541"/>
      <c r="L58" s="542" t="s">
        <v>440</v>
      </c>
      <c r="M58" s="543"/>
    </row>
    <row r="59" spans="1:13" ht="16.5" customHeight="1">
      <c r="A59" s="308"/>
      <c r="B59" s="373"/>
      <c r="C59" s="374"/>
      <c r="D59" s="374"/>
      <c r="E59" s="386"/>
      <c r="F59" s="544" t="s">
        <v>438</v>
      </c>
      <c r="G59" s="545"/>
      <c r="H59" s="545"/>
      <c r="I59" s="546"/>
      <c r="J59" s="544" t="s">
        <v>439</v>
      </c>
      <c r="K59" s="545"/>
      <c r="L59" s="545"/>
      <c r="M59" s="546"/>
    </row>
    <row r="60" spans="1:13" ht="28.5" customHeight="1">
      <c r="A60" s="99"/>
      <c r="B60" s="262" t="s">
        <v>211</v>
      </c>
      <c r="C60" s="263"/>
      <c r="D60" s="264"/>
      <c r="E60" s="387"/>
      <c r="F60" s="547" t="s">
        <v>302</v>
      </c>
      <c r="G60" s="548"/>
      <c r="H60" s="549" t="s">
        <v>303</v>
      </c>
      <c r="I60" s="550"/>
      <c r="J60" s="547" t="s">
        <v>302</v>
      </c>
      <c r="K60" s="548"/>
      <c r="L60" s="549" t="s">
        <v>303</v>
      </c>
      <c r="M60" s="550"/>
    </row>
    <row r="61" spans="1:13" ht="28.5" customHeight="1">
      <c r="A61" s="99"/>
      <c r="B61" s="262"/>
      <c r="C61" s="263"/>
      <c r="D61" s="264"/>
      <c r="E61" s="387"/>
      <c r="F61" s="381" t="s">
        <v>304</v>
      </c>
      <c r="G61" s="316" t="s">
        <v>305</v>
      </c>
      <c r="H61" s="311" t="s">
        <v>304</v>
      </c>
      <c r="I61" s="323" t="s">
        <v>305</v>
      </c>
      <c r="J61" s="381" t="s">
        <v>304</v>
      </c>
      <c r="K61" s="316" t="s">
        <v>305</v>
      </c>
      <c r="L61" s="311" t="s">
        <v>304</v>
      </c>
      <c r="M61" s="382" t="s">
        <v>305</v>
      </c>
    </row>
    <row r="62" spans="1:13" ht="38.25">
      <c r="A62" s="101" t="s">
        <v>21</v>
      </c>
      <c r="B62" s="113" t="s">
        <v>286</v>
      </c>
      <c r="C62" s="103" t="s">
        <v>335</v>
      </c>
      <c r="D62" s="115"/>
      <c r="E62" s="329"/>
      <c r="F62" s="349">
        <f aca="true" t="shared" si="12" ref="F62:M62">SUM(F63:F67)</f>
        <v>0</v>
      </c>
      <c r="G62" s="255">
        <f t="shared" si="12"/>
        <v>0</v>
      </c>
      <c r="H62" s="255">
        <f t="shared" si="12"/>
        <v>0</v>
      </c>
      <c r="I62" s="350">
        <f t="shared" si="12"/>
        <v>0</v>
      </c>
      <c r="J62" s="349">
        <f t="shared" si="12"/>
        <v>392</v>
      </c>
      <c r="K62" s="255">
        <f t="shared" si="12"/>
        <v>0</v>
      </c>
      <c r="L62" s="367">
        <f t="shared" si="12"/>
        <v>0</v>
      </c>
      <c r="M62" s="350">
        <f t="shared" si="12"/>
        <v>0</v>
      </c>
    </row>
    <row r="63" spans="1:13" ht="25.5">
      <c r="A63" s="101" t="s">
        <v>22</v>
      </c>
      <c r="B63" s="113" t="s">
        <v>213</v>
      </c>
      <c r="C63" s="102"/>
      <c r="D63" s="196" t="s">
        <v>336</v>
      </c>
      <c r="E63" s="330"/>
      <c r="F63" s="381"/>
      <c r="G63" s="316"/>
      <c r="H63" s="311"/>
      <c r="I63" s="323"/>
      <c r="J63" s="353">
        <v>392</v>
      </c>
      <c r="K63" s="214"/>
      <c r="L63" s="375"/>
      <c r="M63" s="324"/>
    </row>
    <row r="64" spans="1:13" ht="12.75">
      <c r="A64" s="101" t="s">
        <v>23</v>
      </c>
      <c r="B64" s="113" t="s">
        <v>214</v>
      </c>
      <c r="C64" s="102"/>
      <c r="D64" s="194" t="s">
        <v>2</v>
      </c>
      <c r="E64" s="334"/>
      <c r="F64" s="353"/>
      <c r="G64" s="213"/>
      <c r="H64" s="213"/>
      <c r="I64" s="354"/>
      <c r="J64" s="383"/>
      <c r="K64" s="214"/>
      <c r="L64" s="375"/>
      <c r="M64" s="324"/>
    </row>
    <row r="65" spans="1:13" ht="12.75">
      <c r="A65" s="101" t="s">
        <v>24</v>
      </c>
      <c r="B65" s="113" t="s">
        <v>216</v>
      </c>
      <c r="C65" s="102"/>
      <c r="D65" s="194" t="s">
        <v>328</v>
      </c>
      <c r="E65" s="334"/>
      <c r="F65" s="353"/>
      <c r="G65" s="213"/>
      <c r="H65" s="213"/>
      <c r="I65" s="354"/>
      <c r="J65" s="353"/>
      <c r="K65" s="214"/>
      <c r="L65" s="375"/>
      <c r="M65" s="324"/>
    </row>
    <row r="66" spans="1:13" ht="25.5">
      <c r="A66" s="101" t="s">
        <v>26</v>
      </c>
      <c r="B66" s="113" t="s">
        <v>218</v>
      </c>
      <c r="C66" s="102"/>
      <c r="D66" s="196" t="s">
        <v>329</v>
      </c>
      <c r="E66" s="330"/>
      <c r="F66" s="341"/>
      <c r="G66" s="312"/>
      <c r="H66" s="312"/>
      <c r="I66" s="342"/>
      <c r="J66" s="353"/>
      <c r="K66" s="266"/>
      <c r="L66" s="376"/>
      <c r="M66" s="324"/>
    </row>
    <row r="67" spans="1:13" ht="25.5">
      <c r="A67" s="101" t="s">
        <v>27</v>
      </c>
      <c r="B67" s="113" t="s">
        <v>264</v>
      </c>
      <c r="C67" s="102"/>
      <c r="D67" s="196" t="s">
        <v>330</v>
      </c>
      <c r="E67" s="330"/>
      <c r="F67" s="341"/>
      <c r="G67" s="312"/>
      <c r="H67" s="312"/>
      <c r="I67" s="342"/>
      <c r="J67" s="383"/>
      <c r="K67" s="214"/>
      <c r="L67" s="375"/>
      <c r="M67" s="324"/>
    </row>
    <row r="68" spans="1:13" ht="25.5">
      <c r="A68" s="101" t="s">
        <v>29</v>
      </c>
      <c r="B68" s="113" t="s">
        <v>295</v>
      </c>
      <c r="C68" s="103" t="s">
        <v>337</v>
      </c>
      <c r="D68" s="115"/>
      <c r="E68" s="329"/>
      <c r="F68" s="349">
        <f aca="true" t="shared" si="13" ref="F68:M68">SUM(F69:F69)</f>
        <v>0</v>
      </c>
      <c r="G68" s="255">
        <f t="shared" si="13"/>
        <v>0</v>
      </c>
      <c r="H68" s="255">
        <f t="shared" si="13"/>
        <v>0</v>
      </c>
      <c r="I68" s="350">
        <f t="shared" si="13"/>
        <v>0</v>
      </c>
      <c r="J68" s="349">
        <f t="shared" si="13"/>
        <v>998</v>
      </c>
      <c r="K68" s="255">
        <f t="shared" si="13"/>
        <v>0</v>
      </c>
      <c r="L68" s="367">
        <f t="shared" si="13"/>
        <v>0</v>
      </c>
      <c r="M68" s="350">
        <f t="shared" si="13"/>
        <v>0</v>
      </c>
    </row>
    <row r="69" spans="1:13" ht="18.75" customHeight="1">
      <c r="A69" s="101" t="s">
        <v>30</v>
      </c>
      <c r="B69" s="113" t="s">
        <v>220</v>
      </c>
      <c r="C69" s="102"/>
      <c r="D69" s="196" t="s">
        <v>11</v>
      </c>
      <c r="E69" s="330"/>
      <c r="F69" s="341"/>
      <c r="G69" s="312"/>
      <c r="H69" s="312"/>
      <c r="I69" s="342"/>
      <c r="J69" s="353">
        <v>998</v>
      </c>
      <c r="K69" s="214"/>
      <c r="L69" s="375"/>
      <c r="M69" s="324"/>
    </row>
    <row r="70" spans="1:13" ht="40.5" customHeight="1">
      <c r="A70" s="101" t="s">
        <v>53</v>
      </c>
      <c r="B70" s="113" t="s">
        <v>288</v>
      </c>
      <c r="C70" s="103" t="s">
        <v>338</v>
      </c>
      <c r="D70" s="115"/>
      <c r="E70" s="331"/>
      <c r="F70" s="349">
        <f aca="true" t="shared" si="14" ref="F70:M70">SUM(F71)</f>
        <v>0</v>
      </c>
      <c r="G70" s="255">
        <f t="shared" si="14"/>
        <v>0</v>
      </c>
      <c r="H70" s="255">
        <f t="shared" si="14"/>
        <v>0</v>
      </c>
      <c r="I70" s="350">
        <f t="shared" si="14"/>
        <v>0</v>
      </c>
      <c r="J70" s="349">
        <f t="shared" si="14"/>
        <v>0</v>
      </c>
      <c r="K70" s="255">
        <f t="shared" si="14"/>
        <v>6</v>
      </c>
      <c r="L70" s="367">
        <f t="shared" si="14"/>
        <v>0</v>
      </c>
      <c r="M70" s="350">
        <f t="shared" si="14"/>
        <v>0</v>
      </c>
    </row>
    <row r="71" spans="1:13" ht="18" customHeight="1">
      <c r="A71" s="101" t="s">
        <v>32</v>
      </c>
      <c r="B71" s="113" t="s">
        <v>225</v>
      </c>
      <c r="C71" s="103"/>
      <c r="D71" s="196" t="s">
        <v>11</v>
      </c>
      <c r="E71" s="330"/>
      <c r="F71" s="341"/>
      <c r="G71" s="312"/>
      <c r="H71" s="312"/>
      <c r="I71" s="342"/>
      <c r="J71" s="353"/>
      <c r="K71" s="214">
        <v>6</v>
      </c>
      <c r="L71" s="375"/>
      <c r="M71" s="324"/>
    </row>
    <row r="72" spans="1:13" ht="25.5">
      <c r="A72" s="101" t="s">
        <v>33</v>
      </c>
      <c r="B72" s="113" t="s">
        <v>293</v>
      </c>
      <c r="C72" s="103" t="s">
        <v>350</v>
      </c>
      <c r="D72" s="115"/>
      <c r="E72" s="329"/>
      <c r="F72" s="349">
        <f aca="true" t="shared" si="15" ref="F72:M72">F73+F74+F76</f>
        <v>0</v>
      </c>
      <c r="G72" s="255">
        <f t="shared" si="15"/>
        <v>4850</v>
      </c>
      <c r="H72" s="255">
        <f t="shared" si="15"/>
        <v>0</v>
      </c>
      <c r="I72" s="350">
        <f t="shared" si="15"/>
        <v>0</v>
      </c>
      <c r="J72" s="349">
        <f t="shared" si="15"/>
        <v>0</v>
      </c>
      <c r="K72" s="255">
        <f t="shared" si="15"/>
        <v>4960</v>
      </c>
      <c r="L72" s="367">
        <f t="shared" si="15"/>
        <v>0</v>
      </c>
      <c r="M72" s="350">
        <f t="shared" si="15"/>
        <v>0</v>
      </c>
    </row>
    <row r="73" spans="1:13" ht="25.5">
      <c r="A73" s="101" t="s">
        <v>34</v>
      </c>
      <c r="B73" s="113" t="s">
        <v>248</v>
      </c>
      <c r="C73" s="102"/>
      <c r="D73" s="196" t="s">
        <v>258</v>
      </c>
      <c r="E73" s="330"/>
      <c r="F73" s="341"/>
      <c r="G73" s="312">
        <v>1850</v>
      </c>
      <c r="H73" s="312"/>
      <c r="I73" s="342"/>
      <c r="J73" s="353"/>
      <c r="K73" s="267">
        <v>1850</v>
      </c>
      <c r="L73" s="377"/>
      <c r="M73" s="324"/>
    </row>
    <row r="74" spans="1:13" ht="12.75">
      <c r="A74" s="101" t="s">
        <v>35</v>
      </c>
      <c r="B74" s="113" t="s">
        <v>250</v>
      </c>
      <c r="C74" s="102"/>
      <c r="D74" s="100" t="s">
        <v>347</v>
      </c>
      <c r="E74" s="329"/>
      <c r="F74" s="351">
        <f aca="true" t="shared" si="16" ref="F74:M74">SUM(F75)</f>
        <v>0</v>
      </c>
      <c r="G74" s="253">
        <f t="shared" si="16"/>
        <v>3000</v>
      </c>
      <c r="H74" s="253">
        <f t="shared" si="16"/>
        <v>0</v>
      </c>
      <c r="I74" s="352">
        <f t="shared" si="16"/>
        <v>0</v>
      </c>
      <c r="J74" s="351">
        <f t="shared" si="16"/>
        <v>0</v>
      </c>
      <c r="K74" s="253">
        <f t="shared" si="16"/>
        <v>3000</v>
      </c>
      <c r="L74" s="368">
        <f t="shared" si="16"/>
        <v>0</v>
      </c>
      <c r="M74" s="352">
        <f t="shared" si="16"/>
        <v>0</v>
      </c>
    </row>
    <row r="75" spans="1:13" ht="12.75">
      <c r="A75" s="101" t="s">
        <v>36</v>
      </c>
      <c r="B75" s="113" t="s">
        <v>376</v>
      </c>
      <c r="C75" s="102"/>
      <c r="D75" s="100"/>
      <c r="E75" s="334" t="s">
        <v>31</v>
      </c>
      <c r="F75" s="353"/>
      <c r="G75" s="213">
        <v>3000</v>
      </c>
      <c r="H75" s="213"/>
      <c r="I75" s="354"/>
      <c r="J75" s="353"/>
      <c r="K75" s="214">
        <v>3000</v>
      </c>
      <c r="L75" s="375"/>
      <c r="M75" s="324"/>
    </row>
    <row r="76" spans="1:13" ht="12.75">
      <c r="A76" s="101" t="s">
        <v>37</v>
      </c>
      <c r="B76" s="113" t="s">
        <v>252</v>
      </c>
      <c r="C76" s="102"/>
      <c r="D76" s="195" t="s">
        <v>348</v>
      </c>
      <c r="E76" s="388"/>
      <c r="F76" s="347">
        <f aca="true" t="shared" si="17" ref="F76:M76">SUM(F77)</f>
        <v>0</v>
      </c>
      <c r="G76" s="254">
        <f t="shared" si="17"/>
        <v>0</v>
      </c>
      <c r="H76" s="254">
        <f t="shared" si="17"/>
        <v>0</v>
      </c>
      <c r="I76" s="348">
        <f t="shared" si="17"/>
        <v>0</v>
      </c>
      <c r="J76" s="347">
        <f t="shared" si="17"/>
        <v>0</v>
      </c>
      <c r="K76" s="254">
        <f t="shared" si="17"/>
        <v>110</v>
      </c>
      <c r="L76" s="366">
        <f t="shared" si="17"/>
        <v>0</v>
      </c>
      <c r="M76" s="348">
        <f t="shared" si="17"/>
        <v>0</v>
      </c>
    </row>
    <row r="77" spans="1:13" ht="13.5" thickBot="1">
      <c r="A77" s="124" t="s">
        <v>38</v>
      </c>
      <c r="B77" s="125" t="s">
        <v>379</v>
      </c>
      <c r="C77" s="105"/>
      <c r="D77" s="106"/>
      <c r="E77" s="335" t="s">
        <v>349</v>
      </c>
      <c r="F77" s="355"/>
      <c r="G77" s="218"/>
      <c r="H77" s="218"/>
      <c r="I77" s="356"/>
      <c r="J77" s="355">
        <v>0</v>
      </c>
      <c r="K77" s="219">
        <v>110</v>
      </c>
      <c r="L77" s="378"/>
      <c r="M77" s="391"/>
    </row>
    <row r="78" spans="1:13" ht="26.25" thickBot="1">
      <c r="A78" s="108" t="s">
        <v>39</v>
      </c>
      <c r="B78" s="116" t="s">
        <v>300</v>
      </c>
      <c r="C78" s="117" t="s">
        <v>351</v>
      </c>
      <c r="D78" s="199"/>
      <c r="E78" s="389"/>
      <c r="F78" s="384">
        <f aca="true" t="shared" si="18" ref="F78:M78">F72+F70+F68+F62</f>
        <v>0</v>
      </c>
      <c r="G78" s="269">
        <f t="shared" si="18"/>
        <v>4850</v>
      </c>
      <c r="H78" s="269">
        <f t="shared" si="18"/>
        <v>0</v>
      </c>
      <c r="I78" s="390">
        <f t="shared" si="18"/>
        <v>0</v>
      </c>
      <c r="J78" s="384">
        <f t="shared" si="18"/>
        <v>1390</v>
      </c>
      <c r="K78" s="269">
        <f t="shared" si="18"/>
        <v>4966</v>
      </c>
      <c r="L78" s="379">
        <f t="shared" si="18"/>
        <v>0</v>
      </c>
      <c r="M78" s="380">
        <f t="shared" si="18"/>
        <v>0</v>
      </c>
    </row>
    <row r="79" spans="1:13" ht="12.75">
      <c r="A79" s="407"/>
      <c r="B79" s="408"/>
      <c r="C79" s="409"/>
      <c r="D79" s="410"/>
      <c r="E79" s="411"/>
      <c r="F79" s="412"/>
      <c r="G79" s="412"/>
      <c r="H79" s="412"/>
      <c r="I79" s="412"/>
      <c r="J79" s="412"/>
      <c r="K79" s="412"/>
      <c r="L79" s="412"/>
      <c r="M79" s="54"/>
    </row>
    <row r="80" spans="1:12" s="52" customFormat="1" ht="16.5" thickBot="1">
      <c r="A80" s="205" t="s">
        <v>23</v>
      </c>
      <c r="B80" s="201"/>
      <c r="C80" s="206" t="s">
        <v>434</v>
      </c>
      <c r="D80" s="202"/>
      <c r="E80" s="203"/>
      <c r="F80" s="317"/>
      <c r="G80" s="317"/>
      <c r="H80" s="317"/>
      <c r="I80" s="317"/>
      <c r="J80" s="204"/>
      <c r="K80" s="204"/>
      <c r="L80" s="204"/>
    </row>
    <row r="81" spans="1:13" ht="15.75">
      <c r="A81" s="242"/>
      <c r="B81" s="259" t="s">
        <v>119</v>
      </c>
      <c r="C81" s="260" t="s">
        <v>120</v>
      </c>
      <c r="D81" s="260" t="s">
        <v>121</v>
      </c>
      <c r="E81" s="385" t="s">
        <v>122</v>
      </c>
      <c r="F81" s="540" t="s">
        <v>123</v>
      </c>
      <c r="G81" s="541"/>
      <c r="H81" s="542" t="s">
        <v>285</v>
      </c>
      <c r="I81" s="543"/>
      <c r="J81" s="540" t="s">
        <v>309</v>
      </c>
      <c r="K81" s="541"/>
      <c r="L81" s="542" t="s">
        <v>440</v>
      </c>
      <c r="M81" s="543"/>
    </row>
    <row r="82" spans="1:13" ht="15.75">
      <c r="A82" s="308"/>
      <c r="B82" s="373"/>
      <c r="C82" s="374"/>
      <c r="D82" s="374"/>
      <c r="E82" s="386"/>
      <c r="F82" s="544" t="s">
        <v>438</v>
      </c>
      <c r="G82" s="545"/>
      <c r="H82" s="545"/>
      <c r="I82" s="546"/>
      <c r="J82" s="544" t="s">
        <v>439</v>
      </c>
      <c r="K82" s="545"/>
      <c r="L82" s="545"/>
      <c r="M82" s="546"/>
    </row>
    <row r="83" spans="1:13" ht="24.75">
      <c r="A83" s="99"/>
      <c r="B83" s="262" t="s">
        <v>211</v>
      </c>
      <c r="C83" s="263"/>
      <c r="D83" s="264"/>
      <c r="E83" s="387"/>
      <c r="F83" s="547" t="s">
        <v>302</v>
      </c>
      <c r="G83" s="548"/>
      <c r="H83" s="549" t="s">
        <v>303</v>
      </c>
      <c r="I83" s="550"/>
      <c r="J83" s="547" t="s">
        <v>302</v>
      </c>
      <c r="K83" s="548"/>
      <c r="L83" s="549" t="s">
        <v>303</v>
      </c>
      <c r="M83" s="550"/>
    </row>
    <row r="84" spans="1:13" ht="26.25">
      <c r="A84" s="99"/>
      <c r="B84" s="262"/>
      <c r="C84" s="263"/>
      <c r="D84" s="264"/>
      <c r="E84" s="387"/>
      <c r="F84" s="381" t="s">
        <v>304</v>
      </c>
      <c r="G84" s="316" t="s">
        <v>305</v>
      </c>
      <c r="H84" s="311" t="s">
        <v>304</v>
      </c>
      <c r="I84" s="323" t="s">
        <v>305</v>
      </c>
      <c r="J84" s="381" t="s">
        <v>304</v>
      </c>
      <c r="K84" s="316" t="s">
        <v>305</v>
      </c>
      <c r="L84" s="311" t="s">
        <v>304</v>
      </c>
      <c r="M84" s="323" t="s">
        <v>305</v>
      </c>
    </row>
    <row r="85" spans="1:13" ht="12.75">
      <c r="A85" s="101" t="s">
        <v>21</v>
      </c>
      <c r="B85" s="113" t="s">
        <v>286</v>
      </c>
      <c r="C85" s="102" t="s">
        <v>339</v>
      </c>
      <c r="D85" s="100"/>
      <c r="E85" s="329"/>
      <c r="F85" s="349">
        <f aca="true" t="shared" si="19" ref="F85:M85">SUM(F86:F86)</f>
        <v>0</v>
      </c>
      <c r="G85" s="255">
        <f t="shared" si="19"/>
        <v>0</v>
      </c>
      <c r="H85" s="255">
        <f t="shared" si="19"/>
        <v>0</v>
      </c>
      <c r="I85" s="350">
        <f t="shared" si="19"/>
        <v>0</v>
      </c>
      <c r="J85" s="349">
        <f t="shared" si="19"/>
        <v>0</v>
      </c>
      <c r="K85" s="255">
        <f t="shared" si="19"/>
        <v>11716</v>
      </c>
      <c r="L85" s="255">
        <f t="shared" si="19"/>
        <v>0</v>
      </c>
      <c r="M85" s="350">
        <f t="shared" si="19"/>
        <v>0</v>
      </c>
    </row>
    <row r="86" spans="1:13" ht="25.5">
      <c r="A86" s="101" t="s">
        <v>22</v>
      </c>
      <c r="B86" s="113" t="s">
        <v>213</v>
      </c>
      <c r="C86" s="100"/>
      <c r="D86" s="104"/>
      <c r="E86" s="392" t="s">
        <v>455</v>
      </c>
      <c r="F86" s="395"/>
      <c r="G86" s="318"/>
      <c r="H86" s="318"/>
      <c r="I86" s="396"/>
      <c r="J86" s="353"/>
      <c r="K86" s="214">
        <v>11716</v>
      </c>
      <c r="L86" s="214"/>
      <c r="M86" s="399"/>
    </row>
    <row r="87" spans="1:13" ht="29.25" customHeight="1">
      <c r="A87" s="101" t="s">
        <v>23</v>
      </c>
      <c r="B87" s="113" t="s">
        <v>295</v>
      </c>
      <c r="C87" s="215" t="s">
        <v>356</v>
      </c>
      <c r="D87" s="104"/>
      <c r="E87" s="392"/>
      <c r="F87" s="349">
        <f aca="true" t="shared" si="20" ref="F87:M87">SUM(F88:F89)</f>
        <v>200</v>
      </c>
      <c r="G87" s="255">
        <f>SUM(G88:G89)</f>
        <v>0</v>
      </c>
      <c r="H87" s="255">
        <f>SUM(H88:H89)</f>
        <v>200</v>
      </c>
      <c r="I87" s="350">
        <f>SUM(I88:I89)</f>
        <v>0</v>
      </c>
      <c r="J87" s="353">
        <f t="shared" si="20"/>
        <v>0</v>
      </c>
      <c r="K87" s="213">
        <f t="shared" si="20"/>
        <v>320</v>
      </c>
      <c r="L87" s="213">
        <f t="shared" si="20"/>
        <v>319</v>
      </c>
      <c r="M87" s="354">
        <f t="shared" si="20"/>
        <v>0</v>
      </c>
    </row>
    <row r="88" spans="1:13" ht="25.5">
      <c r="A88" s="101" t="s">
        <v>24</v>
      </c>
      <c r="B88" s="113" t="s">
        <v>220</v>
      </c>
      <c r="C88" s="215"/>
      <c r="D88" s="104"/>
      <c r="E88" s="392" t="s">
        <v>357</v>
      </c>
      <c r="F88" s="395">
        <v>200</v>
      </c>
      <c r="G88" s="318"/>
      <c r="H88" s="318">
        <v>200</v>
      </c>
      <c r="I88" s="396"/>
      <c r="J88" s="353"/>
      <c r="K88" s="214">
        <v>320</v>
      </c>
      <c r="L88" s="214">
        <v>319</v>
      </c>
      <c r="M88" s="399"/>
    </row>
    <row r="89" spans="1:13" ht="39" thickBot="1">
      <c r="A89" s="124" t="s">
        <v>26</v>
      </c>
      <c r="B89" s="125" t="s">
        <v>221</v>
      </c>
      <c r="C89" s="216"/>
      <c r="D89" s="107"/>
      <c r="E89" s="393" t="s">
        <v>358</v>
      </c>
      <c r="F89" s="397"/>
      <c r="G89" s="319"/>
      <c r="H89" s="319"/>
      <c r="I89" s="398"/>
      <c r="J89" s="355"/>
      <c r="K89" s="219"/>
      <c r="L89" s="219"/>
      <c r="M89" s="399"/>
    </row>
    <row r="90" spans="1:13" ht="33.75" customHeight="1" thickBot="1">
      <c r="A90" s="108" t="s">
        <v>27</v>
      </c>
      <c r="B90" s="116" t="s">
        <v>288</v>
      </c>
      <c r="C90" s="282" t="s">
        <v>355</v>
      </c>
      <c r="D90" s="270"/>
      <c r="E90" s="394"/>
      <c r="F90" s="384">
        <f>F87+F85</f>
        <v>200</v>
      </c>
      <c r="G90" s="269">
        <f aca="true" t="shared" si="21" ref="G90:M90">G87+G85</f>
        <v>0</v>
      </c>
      <c r="H90" s="269">
        <f t="shared" si="21"/>
        <v>200</v>
      </c>
      <c r="I90" s="390">
        <f t="shared" si="21"/>
        <v>0</v>
      </c>
      <c r="J90" s="384">
        <f t="shared" si="21"/>
        <v>0</v>
      </c>
      <c r="K90" s="269">
        <f t="shared" si="21"/>
        <v>12036</v>
      </c>
      <c r="L90" s="269">
        <f t="shared" si="21"/>
        <v>319</v>
      </c>
      <c r="M90" s="390">
        <f t="shared" si="21"/>
        <v>0</v>
      </c>
    </row>
    <row r="91" spans="1:12" ht="13.5" thickBot="1">
      <c r="A91" s="119"/>
      <c r="B91" s="120"/>
      <c r="C91" s="53"/>
      <c r="D91" s="209"/>
      <c r="E91" s="210"/>
      <c r="F91" s="320"/>
      <c r="G91" s="320"/>
      <c r="H91" s="320"/>
      <c r="I91" s="320"/>
      <c r="J91" s="211"/>
      <c r="K91" s="212"/>
      <c r="L91" s="212"/>
    </row>
    <row r="92" spans="1:13" ht="16.5" thickBot="1">
      <c r="A92" s="272" t="s">
        <v>24</v>
      </c>
      <c r="B92" s="273"/>
      <c r="C92" s="274" t="s">
        <v>354</v>
      </c>
      <c r="D92" s="274"/>
      <c r="E92" s="275"/>
      <c r="F92" s="400"/>
      <c r="G92" s="401"/>
      <c r="H92" s="401"/>
      <c r="I92" s="404"/>
      <c r="J92" s="403"/>
      <c r="K92" s="277"/>
      <c r="L92" s="277"/>
      <c r="M92" s="402"/>
    </row>
    <row r="93" spans="1:12" ht="16.5" thickBot="1">
      <c r="A93" s="127"/>
      <c r="B93" s="207"/>
      <c r="C93" s="208"/>
      <c r="D93" s="208"/>
      <c r="E93" s="90"/>
      <c r="F93" s="84"/>
      <c r="G93" s="84"/>
      <c r="H93" s="84"/>
      <c r="I93" s="84"/>
      <c r="J93" s="126"/>
      <c r="K93" s="193"/>
      <c r="L93" s="193"/>
    </row>
    <row r="94" spans="1:13" ht="16.5" thickBot="1">
      <c r="A94" s="272" t="s">
        <v>26</v>
      </c>
      <c r="B94" s="278"/>
      <c r="C94" s="279" t="s">
        <v>437</v>
      </c>
      <c r="D94" s="280"/>
      <c r="E94" s="91"/>
      <c r="F94" s="537">
        <f>SUM(F55+G55+H55+I55+F78+G78+H78+I78+F90+G90+H90+I90)</f>
        <v>101521</v>
      </c>
      <c r="G94" s="538"/>
      <c r="H94" s="538"/>
      <c r="I94" s="539"/>
      <c r="J94" s="537">
        <f>SUM(J55+K55+L55+M55+J78+K78+L78+M78+J90+K90+L90+M90)</f>
        <v>117720</v>
      </c>
      <c r="K94" s="538"/>
      <c r="L94" s="538"/>
      <c r="M94" s="539"/>
    </row>
    <row r="95" spans="10:12" ht="12.75">
      <c r="J95" s="30"/>
      <c r="K95" s="193"/>
      <c r="L95" s="193"/>
    </row>
    <row r="96" spans="10:12" ht="12.75">
      <c r="J96" s="30"/>
      <c r="K96" s="193"/>
      <c r="L96" s="193"/>
    </row>
    <row r="97" spans="10:12" ht="12.75">
      <c r="J97" s="30"/>
      <c r="K97" s="42"/>
      <c r="L97" s="42"/>
    </row>
    <row r="98" spans="10:12" ht="12.75">
      <c r="J98" s="30"/>
      <c r="K98" s="42"/>
      <c r="L98" s="42"/>
    </row>
    <row r="99" spans="10:12" ht="12.75">
      <c r="J99" s="30"/>
      <c r="K99" s="79"/>
      <c r="L99" s="79"/>
    </row>
    <row r="100" spans="11:12" ht="12.75">
      <c r="K100" s="79"/>
      <c r="L100" s="79"/>
    </row>
    <row r="101" spans="11:12" ht="12.75">
      <c r="K101" s="79"/>
      <c r="L101" s="79"/>
    </row>
    <row r="102" spans="11:12" ht="12.75">
      <c r="K102" s="42"/>
      <c r="L102" s="42"/>
    </row>
    <row r="103" spans="11:12" ht="12.75">
      <c r="K103" s="42"/>
      <c r="L103" s="42"/>
    </row>
    <row r="104" spans="11:12" ht="12.75">
      <c r="K104" s="42"/>
      <c r="L104" s="42"/>
    </row>
    <row r="105" spans="11:12" ht="12.75">
      <c r="K105" s="42"/>
      <c r="L105" s="42"/>
    </row>
    <row r="106" spans="11:12" ht="12.75">
      <c r="K106" s="42"/>
      <c r="L106" s="42"/>
    </row>
    <row r="107" spans="11:12" ht="12.75">
      <c r="K107" s="42"/>
      <c r="L107" s="42"/>
    </row>
    <row r="108" spans="11:12" ht="12.75">
      <c r="K108" s="42"/>
      <c r="L108" s="42"/>
    </row>
    <row r="109" spans="11:12" ht="12.75">
      <c r="K109" s="79"/>
      <c r="L109" s="79"/>
    </row>
    <row r="110" spans="11:12" ht="12.75">
      <c r="K110" s="42"/>
      <c r="L110" s="42"/>
    </row>
    <row r="111" spans="11:12" ht="12.75">
      <c r="K111" s="42"/>
      <c r="L111" s="42"/>
    </row>
    <row r="112" spans="11:12" ht="12.75">
      <c r="K112" s="42"/>
      <c r="L112" s="42"/>
    </row>
    <row r="113" spans="11:12" ht="12.75">
      <c r="K113" s="42"/>
      <c r="L113" s="42"/>
    </row>
    <row r="114" spans="11:12" ht="12.75">
      <c r="K114" s="42"/>
      <c r="L114" s="42"/>
    </row>
    <row r="115" spans="11:12" ht="12.75">
      <c r="K115" s="42"/>
      <c r="L115" s="42"/>
    </row>
    <row r="116" spans="11:12" ht="12.75">
      <c r="K116" s="84"/>
      <c r="L116" s="84"/>
    </row>
    <row r="117" spans="11:12" ht="12.75">
      <c r="K117" s="87"/>
      <c r="L117" s="87"/>
    </row>
    <row r="118" spans="11:12" ht="12.75">
      <c r="K118" s="122"/>
      <c r="L118" s="122"/>
    </row>
  </sheetData>
  <sheetProtection/>
  <mergeCells count="34">
    <mergeCell ref="J94:M94"/>
    <mergeCell ref="J81:K81"/>
    <mergeCell ref="L81:M81"/>
    <mergeCell ref="J82:M82"/>
    <mergeCell ref="J83:K83"/>
    <mergeCell ref="L83:M83"/>
    <mergeCell ref="F59:I59"/>
    <mergeCell ref="J59:M59"/>
    <mergeCell ref="F60:G60"/>
    <mergeCell ref="H60:I60"/>
    <mergeCell ref="J58:K58"/>
    <mergeCell ref="L58:M58"/>
    <mergeCell ref="J60:K60"/>
    <mergeCell ref="L60:M60"/>
    <mergeCell ref="C2:L2"/>
    <mergeCell ref="C3:L3"/>
    <mergeCell ref="F6:G6"/>
    <mergeCell ref="F8:G8"/>
    <mergeCell ref="F7:I7"/>
    <mergeCell ref="J8:K8"/>
    <mergeCell ref="L8:M8"/>
    <mergeCell ref="J6:K6"/>
    <mergeCell ref="L6:M6"/>
    <mergeCell ref="J7:M7"/>
    <mergeCell ref="F58:G58"/>
    <mergeCell ref="H6:I6"/>
    <mergeCell ref="H8:I8"/>
    <mergeCell ref="H58:I58"/>
    <mergeCell ref="F94:I94"/>
    <mergeCell ref="F81:G81"/>
    <mergeCell ref="H81:I81"/>
    <mergeCell ref="F83:G83"/>
    <mergeCell ref="H83:I83"/>
    <mergeCell ref="F82:I82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8" scale="55" r:id="rId1"/>
  <headerFooter alignWithMargins="0">
    <oddHeader>&amp;C4. melléklet Magyaratád Községi Önkormányzat 7/2013. (IX. 12.) önkormányzati rendeletéhez
" 6. melléklet Magyaratád Községi Önkormányzat 2/2013. (III.14.) önkormányzati rendeletéhez"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K50" sqref="K50"/>
    </sheetView>
  </sheetViews>
  <sheetFormatPr defaultColWidth="9.140625" defaultRowHeight="12.75"/>
  <cols>
    <col min="1" max="1" width="5.7109375" style="0" customWidth="1"/>
    <col min="4" max="4" width="17.421875" style="0" customWidth="1"/>
    <col min="7" max="7" width="8.28125" style="0" customWidth="1"/>
    <col min="8" max="9" width="10.00390625" style="0" customWidth="1"/>
  </cols>
  <sheetData>
    <row r="2" spans="1:10" ht="15.75" customHeight="1">
      <c r="A2" s="515" t="s">
        <v>210</v>
      </c>
      <c r="B2" s="530"/>
      <c r="C2" s="530"/>
      <c r="D2" s="530"/>
      <c r="E2" s="530"/>
      <c r="F2" s="530"/>
      <c r="G2" s="530"/>
      <c r="H2" s="530"/>
      <c r="I2" s="13"/>
      <c r="J2" s="6"/>
    </row>
    <row r="3" spans="1:9" ht="17.25" customHeight="1">
      <c r="A3" s="515" t="s">
        <v>428</v>
      </c>
      <c r="B3" s="530"/>
      <c r="C3" s="530"/>
      <c r="D3" s="530"/>
      <c r="E3" s="530"/>
      <c r="F3" s="530"/>
      <c r="G3" s="530"/>
      <c r="H3" s="530"/>
      <c r="I3" s="13"/>
    </row>
    <row r="5" spans="1:10" s="7" customFormat="1" ht="12.75">
      <c r="A5" s="529" t="s">
        <v>431</v>
      </c>
      <c r="B5" s="530"/>
      <c r="C5" s="530"/>
      <c r="D5" s="530"/>
      <c r="E5" s="530"/>
      <c r="F5" s="530"/>
      <c r="G5" s="530"/>
      <c r="H5" s="530"/>
      <c r="I5" s="13"/>
      <c r="J5" s="14"/>
    </row>
    <row r="6" spans="1:10" s="7" customFormat="1" ht="12.75">
      <c r="A6" s="14"/>
      <c r="B6" s="13"/>
      <c r="C6" s="13"/>
      <c r="D6" s="13"/>
      <c r="E6" s="13"/>
      <c r="F6" s="13"/>
      <c r="G6" s="13"/>
      <c r="H6" s="13"/>
      <c r="I6" s="13"/>
      <c r="J6" s="14"/>
    </row>
    <row r="7" spans="1:9" s="27" customFormat="1" ht="16.5" thickBot="1">
      <c r="A7" s="564" t="s">
        <v>306</v>
      </c>
      <c r="B7" s="564"/>
      <c r="C7" s="564"/>
      <c r="D7" s="564"/>
      <c r="E7" s="564"/>
      <c r="F7" s="564"/>
      <c r="G7" s="564"/>
      <c r="H7" s="15" t="s">
        <v>25</v>
      </c>
      <c r="I7" s="15" t="s">
        <v>429</v>
      </c>
    </row>
    <row r="8" spans="1:9" ht="12.75">
      <c r="A8" s="23" t="s">
        <v>21</v>
      </c>
      <c r="B8" s="520" t="s">
        <v>281</v>
      </c>
      <c r="C8" s="521"/>
      <c r="D8" s="5" t="s">
        <v>0</v>
      </c>
      <c r="E8" s="1"/>
      <c r="F8" s="1"/>
      <c r="G8" s="1"/>
      <c r="H8" s="19">
        <v>34258</v>
      </c>
      <c r="I8" s="19">
        <v>34258</v>
      </c>
    </row>
    <row r="9" spans="1:9" ht="12.75">
      <c r="A9" s="24" t="s">
        <v>22</v>
      </c>
      <c r="B9" s="532"/>
      <c r="C9" s="517"/>
      <c r="D9" s="289" t="s">
        <v>423</v>
      </c>
      <c r="E9" s="3"/>
      <c r="F9" s="3"/>
      <c r="G9" s="3"/>
      <c r="H9" s="17">
        <v>240</v>
      </c>
      <c r="I9" s="17">
        <v>430</v>
      </c>
    </row>
    <row r="10" spans="1:9" ht="12.75">
      <c r="A10" s="24" t="s">
        <v>23</v>
      </c>
      <c r="B10" s="532"/>
      <c r="C10" s="517"/>
      <c r="D10" s="10" t="s">
        <v>3</v>
      </c>
      <c r="E10" s="3"/>
      <c r="F10" s="3"/>
      <c r="G10" s="3"/>
      <c r="H10" s="17"/>
      <c r="I10" s="17">
        <v>662</v>
      </c>
    </row>
    <row r="11" spans="1:9" ht="12.75">
      <c r="A11" s="24" t="s">
        <v>24</v>
      </c>
      <c r="B11" s="532"/>
      <c r="C11" s="517"/>
      <c r="D11" s="10" t="s">
        <v>10</v>
      </c>
      <c r="E11" s="3"/>
      <c r="F11" s="3"/>
      <c r="G11" s="3"/>
      <c r="H11" s="17"/>
      <c r="I11" s="17"/>
    </row>
    <row r="12" spans="1:9" ht="12.75">
      <c r="A12" s="24" t="s">
        <v>26</v>
      </c>
      <c r="B12" s="532"/>
      <c r="C12" s="517"/>
      <c r="D12" s="10" t="s">
        <v>45</v>
      </c>
      <c r="E12" s="3"/>
      <c r="F12" s="3"/>
      <c r="G12" s="3"/>
      <c r="H12" s="17">
        <v>400</v>
      </c>
      <c r="I12" s="17">
        <v>639</v>
      </c>
    </row>
    <row r="13" spans="1:9" ht="13.5" thickBot="1">
      <c r="A13" s="25" t="s">
        <v>27</v>
      </c>
      <c r="B13" s="518"/>
      <c r="C13" s="519"/>
      <c r="D13" s="21" t="s">
        <v>12</v>
      </c>
      <c r="E13" s="3"/>
      <c r="F13" s="3"/>
      <c r="G13" s="3"/>
      <c r="H13" s="17"/>
      <c r="I13" s="17"/>
    </row>
    <row r="14" spans="1:9" ht="13.5" thickBot="1">
      <c r="A14" s="22" t="s">
        <v>29</v>
      </c>
      <c r="B14" s="8" t="s">
        <v>28</v>
      </c>
      <c r="C14" s="4"/>
      <c r="D14" s="4"/>
      <c r="E14" s="4"/>
      <c r="F14" s="4"/>
      <c r="G14" s="4"/>
      <c r="H14" s="16">
        <f>SUM(H8:H13)</f>
        <v>34898</v>
      </c>
      <c r="I14" s="16">
        <f>SUM(I8:I13)</f>
        <v>35989</v>
      </c>
    </row>
    <row r="15" spans="1:9" ht="12.75">
      <c r="A15" s="26"/>
      <c r="B15" s="11"/>
      <c r="C15" s="3"/>
      <c r="D15" s="3"/>
      <c r="E15" s="3"/>
      <c r="F15" s="3"/>
      <c r="G15" s="3"/>
      <c r="H15" s="28"/>
      <c r="I15" s="28"/>
    </row>
    <row r="16" spans="1:9" ht="12.75">
      <c r="A16" s="26"/>
      <c r="B16" s="11"/>
      <c r="C16" s="3"/>
      <c r="D16" s="3"/>
      <c r="E16" s="3"/>
      <c r="F16" s="3"/>
      <c r="G16" s="3"/>
      <c r="H16" s="28"/>
      <c r="I16" s="28"/>
    </row>
    <row r="17" spans="1:9" ht="16.5" thickBot="1">
      <c r="A17" s="564" t="s">
        <v>307</v>
      </c>
      <c r="B17" s="564"/>
      <c r="C17" s="564"/>
      <c r="D17" s="564"/>
      <c r="E17" s="564"/>
      <c r="F17" s="564"/>
      <c r="G17" s="564"/>
      <c r="H17" s="15" t="s">
        <v>25</v>
      </c>
      <c r="I17" s="15" t="s">
        <v>429</v>
      </c>
    </row>
    <row r="18" spans="1:9" ht="12.75" customHeight="1">
      <c r="A18" s="23" t="s">
        <v>21</v>
      </c>
      <c r="B18" s="520" t="s">
        <v>281</v>
      </c>
      <c r="C18" s="521"/>
      <c r="D18" s="288" t="s">
        <v>46</v>
      </c>
      <c r="E18" s="5"/>
      <c r="F18" s="1"/>
      <c r="G18" s="295"/>
      <c r="H18" s="19">
        <f>SUM(H19:H22)</f>
        <v>34761</v>
      </c>
      <c r="I18" s="19">
        <f>SUM(I19:I22)</f>
        <v>35852</v>
      </c>
    </row>
    <row r="19" spans="1:9" ht="12.75">
      <c r="A19" s="24" t="s">
        <v>22</v>
      </c>
      <c r="B19" s="532"/>
      <c r="C19" s="517"/>
      <c r="D19" s="190" t="s">
        <v>47</v>
      </c>
      <c r="E19" s="10" t="s">
        <v>48</v>
      </c>
      <c r="F19" s="3"/>
      <c r="G19" s="296"/>
      <c r="H19" s="17">
        <v>22396</v>
      </c>
      <c r="I19" s="17">
        <v>22520</v>
      </c>
    </row>
    <row r="20" spans="1:9" ht="12.75">
      <c r="A20" s="24" t="s">
        <v>23</v>
      </c>
      <c r="B20" s="532"/>
      <c r="C20" s="517"/>
      <c r="D20" s="190"/>
      <c r="E20" s="10" t="s">
        <v>49</v>
      </c>
      <c r="F20" s="3"/>
      <c r="G20" s="296"/>
      <c r="H20" s="17">
        <v>5602</v>
      </c>
      <c r="I20" s="17">
        <v>5602</v>
      </c>
    </row>
    <row r="21" spans="1:9" ht="12.75">
      <c r="A21" s="24" t="s">
        <v>24</v>
      </c>
      <c r="B21" s="532"/>
      <c r="C21" s="517"/>
      <c r="D21" s="190"/>
      <c r="E21" s="10" t="s">
        <v>50</v>
      </c>
      <c r="F21" s="3"/>
      <c r="G21" s="296"/>
      <c r="H21" s="17">
        <v>6063</v>
      </c>
      <c r="I21" s="17">
        <v>7030</v>
      </c>
    </row>
    <row r="22" spans="1:9" ht="12.75">
      <c r="A22" s="24" t="s">
        <v>26</v>
      </c>
      <c r="B22" s="532"/>
      <c r="C22" s="517"/>
      <c r="D22" s="190"/>
      <c r="E22" s="10" t="s">
        <v>51</v>
      </c>
      <c r="F22" s="3"/>
      <c r="G22" s="296"/>
      <c r="H22" s="17">
        <v>700</v>
      </c>
      <c r="I22" s="17">
        <v>700</v>
      </c>
    </row>
    <row r="23" spans="1:9" ht="28.5" customHeight="1">
      <c r="A23" s="24" t="s">
        <v>27</v>
      </c>
      <c r="B23" s="532"/>
      <c r="C23" s="517"/>
      <c r="D23" s="291" t="s">
        <v>426</v>
      </c>
      <c r="E23" s="10"/>
      <c r="F23" s="3"/>
      <c r="G23" s="296"/>
      <c r="H23" s="17">
        <v>137</v>
      </c>
      <c r="I23" s="17">
        <v>137</v>
      </c>
    </row>
    <row r="24" spans="1:9" ht="46.5" customHeight="1" thickBot="1">
      <c r="A24" s="293" t="s">
        <v>29</v>
      </c>
      <c r="B24" s="522"/>
      <c r="C24" s="523"/>
      <c r="D24" s="292" t="s">
        <v>427</v>
      </c>
      <c r="E24" s="21"/>
      <c r="F24" s="290"/>
      <c r="G24" s="297"/>
      <c r="H24" s="17"/>
      <c r="I24" s="17"/>
    </row>
    <row r="25" spans="1:9" ht="13.5" thickBot="1">
      <c r="A25" s="294" t="s">
        <v>30</v>
      </c>
      <c r="B25" s="8" t="s">
        <v>28</v>
      </c>
      <c r="C25" s="4"/>
      <c r="D25" s="4"/>
      <c r="E25" s="4"/>
      <c r="F25" s="4"/>
      <c r="G25" s="4"/>
      <c r="H25" s="16">
        <f>SUM(H19:H23)</f>
        <v>34898</v>
      </c>
      <c r="I25" s="16">
        <f>SUM(I19:I23)</f>
        <v>35989</v>
      </c>
    </row>
    <row r="26" spans="1:9" ht="12.75">
      <c r="A26" s="26"/>
      <c r="B26" s="11"/>
      <c r="C26" s="3"/>
      <c r="D26" s="3"/>
      <c r="E26" s="3"/>
      <c r="F26" s="3"/>
      <c r="G26" s="3"/>
      <c r="H26" s="28"/>
      <c r="I26" s="28"/>
    </row>
    <row r="28" spans="1:7" ht="16.5" thickBot="1">
      <c r="A28" s="531" t="s">
        <v>316</v>
      </c>
      <c r="B28" s="531"/>
      <c r="C28" s="531"/>
      <c r="D28" s="531"/>
      <c r="E28" s="531"/>
      <c r="F28" s="531"/>
      <c r="G28" s="531"/>
    </row>
    <row r="29" spans="1:11" ht="16.5" thickBot="1">
      <c r="A29" s="186"/>
      <c r="B29" s="187"/>
      <c r="C29" s="187"/>
      <c r="D29" s="187"/>
      <c r="E29" s="187"/>
      <c r="F29" s="187"/>
      <c r="G29" s="187"/>
      <c r="H29" s="566" t="s">
        <v>304</v>
      </c>
      <c r="I29" s="567"/>
      <c r="J29" s="566" t="s">
        <v>304</v>
      </c>
      <c r="K29" s="567"/>
    </row>
    <row r="30" spans="1:11" ht="16.5" thickBot="1">
      <c r="A30" s="306"/>
      <c r="B30" s="302"/>
      <c r="C30" s="302"/>
      <c r="D30" s="302"/>
      <c r="E30" s="302"/>
      <c r="F30" s="302"/>
      <c r="G30" s="302"/>
      <c r="H30" s="516" t="s">
        <v>432</v>
      </c>
      <c r="I30" s="565"/>
      <c r="J30" s="516" t="s">
        <v>433</v>
      </c>
      <c r="K30" s="565"/>
    </row>
    <row r="31" spans="1:11" ht="16.5" thickBot="1">
      <c r="A31" s="188"/>
      <c r="B31" s="185"/>
      <c r="C31" s="185"/>
      <c r="D31" s="185"/>
      <c r="E31" s="185"/>
      <c r="F31" s="185"/>
      <c r="G31" s="185"/>
      <c r="H31" s="189" t="s">
        <v>318</v>
      </c>
      <c r="I31" s="189" t="s">
        <v>319</v>
      </c>
      <c r="J31" s="189" t="s">
        <v>318</v>
      </c>
      <c r="K31" s="189" t="s">
        <v>319</v>
      </c>
    </row>
    <row r="32" spans="1:11" ht="12.75">
      <c r="A32" s="24" t="s">
        <v>21</v>
      </c>
      <c r="B32" s="532" t="s">
        <v>281</v>
      </c>
      <c r="C32" s="517"/>
      <c r="D32" s="10" t="s">
        <v>0</v>
      </c>
      <c r="E32" s="3"/>
      <c r="F32" s="3"/>
      <c r="G32" s="3"/>
      <c r="H32" s="17">
        <v>17129</v>
      </c>
      <c r="I32" s="17">
        <v>17129</v>
      </c>
      <c r="J32" s="17">
        <v>17129</v>
      </c>
      <c r="K32" s="17">
        <v>17129</v>
      </c>
    </row>
    <row r="33" spans="1:11" ht="12.75">
      <c r="A33" s="24" t="s">
        <v>22</v>
      </c>
      <c r="B33" s="532"/>
      <c r="C33" s="517"/>
      <c r="D33" s="289" t="s">
        <v>423</v>
      </c>
      <c r="E33" s="3"/>
      <c r="F33" s="3"/>
      <c r="G33" s="3"/>
      <c r="H33" s="17">
        <v>120</v>
      </c>
      <c r="I33" s="190">
        <v>120</v>
      </c>
      <c r="J33" s="17">
        <v>215</v>
      </c>
      <c r="K33" s="190">
        <v>215</v>
      </c>
    </row>
    <row r="34" spans="1:11" ht="12.75">
      <c r="A34" s="24" t="s">
        <v>23</v>
      </c>
      <c r="B34" s="532"/>
      <c r="C34" s="517"/>
      <c r="D34" s="10" t="s">
        <v>3</v>
      </c>
      <c r="E34" s="3"/>
      <c r="F34" s="3"/>
      <c r="G34" s="3"/>
      <c r="H34" s="17"/>
      <c r="I34" s="190"/>
      <c r="J34" s="17">
        <v>331</v>
      </c>
      <c r="K34" s="190">
        <v>331</v>
      </c>
    </row>
    <row r="35" spans="1:11" ht="12.75">
      <c r="A35" s="24" t="s">
        <v>24</v>
      </c>
      <c r="B35" s="532"/>
      <c r="C35" s="517"/>
      <c r="D35" s="10" t="s">
        <v>10</v>
      </c>
      <c r="E35" s="3"/>
      <c r="F35" s="3"/>
      <c r="G35" s="3"/>
      <c r="H35" s="17"/>
      <c r="I35" s="190"/>
      <c r="J35" s="17"/>
      <c r="K35" s="190"/>
    </row>
    <row r="36" spans="1:11" ht="12.75">
      <c r="A36" s="24" t="s">
        <v>26</v>
      </c>
      <c r="B36" s="532"/>
      <c r="C36" s="517"/>
      <c r="D36" s="10" t="s">
        <v>45</v>
      </c>
      <c r="E36" s="3"/>
      <c r="F36" s="3"/>
      <c r="G36" s="3"/>
      <c r="H36" s="17">
        <v>200</v>
      </c>
      <c r="I36" s="190">
        <v>200</v>
      </c>
      <c r="J36" s="17">
        <v>320</v>
      </c>
      <c r="K36" s="190">
        <v>319</v>
      </c>
    </row>
    <row r="37" spans="1:11" ht="13.5" thickBot="1">
      <c r="A37" s="25" t="s">
        <v>27</v>
      </c>
      <c r="B37" s="518"/>
      <c r="C37" s="519"/>
      <c r="D37" s="21" t="s">
        <v>12</v>
      </c>
      <c r="E37" s="3"/>
      <c r="F37" s="3"/>
      <c r="G37" s="3"/>
      <c r="H37" s="17"/>
      <c r="I37" s="190"/>
      <c r="J37" s="17"/>
      <c r="K37" s="190"/>
    </row>
    <row r="38" spans="1:11" ht="13.5" thickBot="1">
      <c r="A38" s="22" t="s">
        <v>29</v>
      </c>
      <c r="B38" s="8" t="s">
        <v>28</v>
      </c>
      <c r="C38" s="4"/>
      <c r="D38" s="4"/>
      <c r="E38" s="4"/>
      <c r="F38" s="4"/>
      <c r="G38" s="4"/>
      <c r="H38" s="16">
        <f>SUM(H32:H37)</f>
        <v>17449</v>
      </c>
      <c r="I38" s="16">
        <f>SUM(I32:I37)</f>
        <v>17449</v>
      </c>
      <c r="J38" s="16">
        <f>SUM(J32:J37)</f>
        <v>17995</v>
      </c>
      <c r="K38" s="16">
        <f>SUM(K32:K37)</f>
        <v>17994</v>
      </c>
    </row>
    <row r="39" spans="1:11" ht="12.75">
      <c r="A39" s="26"/>
      <c r="B39" s="11"/>
      <c r="C39" s="3"/>
      <c r="D39" s="3"/>
      <c r="E39" s="3"/>
      <c r="F39" s="3"/>
      <c r="G39" s="3"/>
      <c r="H39" s="28"/>
      <c r="I39" s="28"/>
      <c r="J39" s="28"/>
      <c r="K39" s="28"/>
    </row>
    <row r="40" spans="1:7" ht="16.5" thickBot="1">
      <c r="A40" s="564" t="s">
        <v>317</v>
      </c>
      <c r="B40" s="564"/>
      <c r="C40" s="564"/>
      <c r="D40" s="564"/>
      <c r="E40" s="564"/>
      <c r="F40" s="564"/>
      <c r="G40" s="564"/>
    </row>
    <row r="41" spans="1:11" ht="16.5" thickBot="1">
      <c r="A41" s="186"/>
      <c r="B41" s="187"/>
      <c r="C41" s="187"/>
      <c r="D41" s="187"/>
      <c r="E41" s="187"/>
      <c r="F41" s="187"/>
      <c r="G41" s="187"/>
      <c r="H41" s="566" t="s">
        <v>304</v>
      </c>
      <c r="I41" s="567"/>
      <c r="J41" s="566" t="s">
        <v>304</v>
      </c>
      <c r="K41" s="567"/>
    </row>
    <row r="42" spans="1:11" ht="16.5" thickBot="1">
      <c r="A42" s="306"/>
      <c r="B42" s="302"/>
      <c r="C42" s="302"/>
      <c r="D42" s="302"/>
      <c r="E42" s="302"/>
      <c r="F42" s="302"/>
      <c r="G42" s="302"/>
      <c r="H42" s="516" t="s">
        <v>432</v>
      </c>
      <c r="I42" s="565"/>
      <c r="J42" s="516" t="s">
        <v>433</v>
      </c>
      <c r="K42" s="565"/>
    </row>
    <row r="43" spans="1:11" ht="16.5" thickBot="1">
      <c r="A43" s="188"/>
      <c r="B43" s="185"/>
      <c r="C43" s="185"/>
      <c r="D43" s="185"/>
      <c r="E43" s="185"/>
      <c r="F43" s="185"/>
      <c r="G43" s="185"/>
      <c r="H43" s="189" t="s">
        <v>318</v>
      </c>
      <c r="I43" s="189" t="s">
        <v>319</v>
      </c>
      <c r="J43" s="189" t="s">
        <v>318</v>
      </c>
      <c r="K43" s="189" t="s">
        <v>319</v>
      </c>
    </row>
    <row r="44" spans="1:11" ht="12.75">
      <c r="A44" s="23" t="s">
        <v>21</v>
      </c>
      <c r="B44" s="520" t="s">
        <v>281</v>
      </c>
      <c r="C44" s="521"/>
      <c r="D44" s="1" t="s">
        <v>46</v>
      </c>
      <c r="E44" s="5"/>
      <c r="F44" s="1"/>
      <c r="G44" s="1"/>
      <c r="H44" s="19">
        <f>SUM(H45:H48)</f>
        <v>17381</v>
      </c>
      <c r="I44" s="19">
        <f>SUM(I45:I48)</f>
        <v>17380</v>
      </c>
      <c r="J44" s="19">
        <f>SUM(J45:J48)</f>
        <v>17926</v>
      </c>
      <c r="K44" s="19">
        <f>SUM(K45:K48)</f>
        <v>17926</v>
      </c>
    </row>
    <row r="45" spans="1:11" ht="12.75">
      <c r="A45" s="24" t="s">
        <v>22</v>
      </c>
      <c r="B45" s="532"/>
      <c r="C45" s="517"/>
      <c r="D45" s="3" t="s">
        <v>47</v>
      </c>
      <c r="E45" s="10" t="s">
        <v>48</v>
      </c>
      <c r="F45" s="3"/>
      <c r="G45" s="3"/>
      <c r="H45" s="17">
        <v>11198</v>
      </c>
      <c r="I45" s="17">
        <v>11198</v>
      </c>
      <c r="J45" s="17">
        <v>11260</v>
      </c>
      <c r="K45" s="17">
        <v>11260</v>
      </c>
    </row>
    <row r="46" spans="1:11" ht="12.75">
      <c r="A46" s="24" t="s">
        <v>23</v>
      </c>
      <c r="B46" s="532"/>
      <c r="C46" s="517"/>
      <c r="D46" s="3"/>
      <c r="E46" s="10" t="s">
        <v>49</v>
      </c>
      <c r="F46" s="3"/>
      <c r="G46" s="3"/>
      <c r="H46" s="17">
        <v>2801</v>
      </c>
      <c r="I46" s="17">
        <v>2801</v>
      </c>
      <c r="J46" s="17">
        <v>2801</v>
      </c>
      <c r="K46" s="17">
        <v>2801</v>
      </c>
    </row>
    <row r="47" spans="1:11" ht="12.75">
      <c r="A47" s="24" t="s">
        <v>24</v>
      </c>
      <c r="B47" s="532"/>
      <c r="C47" s="517"/>
      <c r="D47" s="3"/>
      <c r="E47" s="10" t="s">
        <v>50</v>
      </c>
      <c r="F47" s="3"/>
      <c r="G47" s="3"/>
      <c r="H47" s="17">
        <v>3032</v>
      </c>
      <c r="I47" s="17">
        <v>3031</v>
      </c>
      <c r="J47" s="17">
        <v>3515</v>
      </c>
      <c r="K47" s="17">
        <v>3515</v>
      </c>
    </row>
    <row r="48" spans="1:11" ht="12.75">
      <c r="A48" s="24" t="s">
        <v>26</v>
      </c>
      <c r="B48" s="532"/>
      <c r="C48" s="517"/>
      <c r="D48" s="3"/>
      <c r="E48" s="10" t="s">
        <v>51</v>
      </c>
      <c r="F48" s="3"/>
      <c r="G48" s="3"/>
      <c r="H48" s="17">
        <v>350</v>
      </c>
      <c r="I48" s="17">
        <v>350</v>
      </c>
      <c r="J48" s="17">
        <v>350</v>
      </c>
      <c r="K48" s="17">
        <v>350</v>
      </c>
    </row>
    <row r="49" spans="1:11" ht="39" thickBot="1">
      <c r="A49" s="25" t="s">
        <v>27</v>
      </c>
      <c r="B49" s="518"/>
      <c r="C49" s="519"/>
      <c r="D49" s="29" t="s">
        <v>52</v>
      </c>
      <c r="E49" s="21"/>
      <c r="F49" s="3"/>
      <c r="G49" s="3"/>
      <c r="H49" s="17">
        <v>69</v>
      </c>
      <c r="I49" s="17">
        <v>68</v>
      </c>
      <c r="J49" s="17">
        <v>69</v>
      </c>
      <c r="K49" s="17">
        <v>68</v>
      </c>
    </row>
    <row r="50" spans="1:11" ht="13.5" thickBot="1">
      <c r="A50" s="22" t="s">
        <v>29</v>
      </c>
      <c r="B50" s="8" t="s">
        <v>28</v>
      </c>
      <c r="C50" s="4"/>
      <c r="D50" s="4"/>
      <c r="E50" s="4"/>
      <c r="F50" s="4"/>
      <c r="G50" s="4"/>
      <c r="H50" s="16">
        <f>SUM(H44+H49)</f>
        <v>17450</v>
      </c>
      <c r="I50" s="16">
        <f>SUM(I44+I49)</f>
        <v>17448</v>
      </c>
      <c r="J50" s="16">
        <f>SUM(J44+J49)</f>
        <v>17995</v>
      </c>
      <c r="K50" s="16">
        <f>SUM(K44+K49)</f>
        <v>17994</v>
      </c>
    </row>
  </sheetData>
  <sheetProtection/>
  <mergeCells count="19">
    <mergeCell ref="J42:K42"/>
    <mergeCell ref="B44:C49"/>
    <mergeCell ref="H29:I29"/>
    <mergeCell ref="H30:I30"/>
    <mergeCell ref="H41:I41"/>
    <mergeCell ref="H42:I42"/>
    <mergeCell ref="A40:G40"/>
    <mergeCell ref="J29:K29"/>
    <mergeCell ref="J30:K30"/>
    <mergeCell ref="J41:K41"/>
    <mergeCell ref="A2:H2"/>
    <mergeCell ref="A3:H3"/>
    <mergeCell ref="B8:C13"/>
    <mergeCell ref="A7:G7"/>
    <mergeCell ref="A17:G17"/>
    <mergeCell ref="A5:H5"/>
    <mergeCell ref="A28:G28"/>
    <mergeCell ref="B32:C37"/>
    <mergeCell ref="B18:C24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&amp;C5. melléklet Magyaratád Községi Önkormányzat 7/2013. (IX. 12.) önkormányzati rendeletéhez
" 8. melléklet Magyaratád Községi Önkormányzat 2/2013. (III.14.) önkormányzati rendeletéhez"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1">
      <selection activeCell="F50" sqref="F50"/>
    </sheetView>
  </sheetViews>
  <sheetFormatPr defaultColWidth="9.140625" defaultRowHeight="12.75"/>
  <cols>
    <col min="1" max="1" width="3.7109375" style="137" customWidth="1"/>
    <col min="2" max="2" width="7.140625" style="137" customWidth="1"/>
    <col min="3" max="3" width="23.140625" style="137" customWidth="1"/>
    <col min="4" max="4" width="27.8515625" style="137" customWidth="1"/>
    <col min="5" max="6" width="10.57421875" style="137" customWidth="1"/>
    <col min="7" max="7" width="9.57421875" style="137" customWidth="1"/>
    <col min="8" max="8" width="11.57421875" style="137" customWidth="1"/>
    <col min="9" max="9" width="18.00390625" style="137" customWidth="1"/>
    <col min="10" max="10" width="11.421875" style="137" customWidth="1"/>
    <col min="11" max="16384" width="9.140625" style="137" customWidth="1"/>
  </cols>
  <sheetData>
    <row r="1" spans="1:11" ht="18">
      <c r="A1" s="568" t="s">
        <v>262</v>
      </c>
      <c r="B1" s="569"/>
      <c r="C1" s="569"/>
      <c r="D1" s="569"/>
      <c r="E1" s="569"/>
      <c r="F1" s="569"/>
      <c r="G1" s="146"/>
      <c r="H1" s="146"/>
      <c r="I1" s="146"/>
      <c r="J1" s="146"/>
      <c r="K1" s="146"/>
    </row>
    <row r="2" spans="1:11" ht="18">
      <c r="A2" s="568" t="s">
        <v>428</v>
      </c>
      <c r="B2" s="568"/>
      <c r="C2" s="568"/>
      <c r="D2" s="568"/>
      <c r="E2" s="568"/>
      <c r="F2" s="568"/>
      <c r="G2" s="152"/>
      <c r="H2" s="146"/>
      <c r="I2" s="146"/>
      <c r="J2" s="146"/>
      <c r="K2" s="146"/>
    </row>
    <row r="3" spans="1:11" ht="21.75" customHeight="1">
      <c r="A3" s="568"/>
      <c r="B3" s="569"/>
      <c r="C3" s="569"/>
      <c r="D3" s="569"/>
      <c r="E3" s="569"/>
      <c r="F3" s="569"/>
      <c r="G3" s="152"/>
      <c r="H3" s="146"/>
      <c r="I3" s="146"/>
      <c r="J3" s="146"/>
      <c r="K3" s="146"/>
    </row>
    <row r="4" spans="1:4" ht="16.5" thickBot="1">
      <c r="A4" s="155" t="s">
        <v>21</v>
      </c>
      <c r="C4" s="156" t="s">
        <v>282</v>
      </c>
      <c r="D4" s="154"/>
    </row>
    <row r="5" spans="1:11" ht="15">
      <c r="A5" s="138"/>
      <c r="B5" s="140" t="s">
        <v>119</v>
      </c>
      <c r="C5" s="139" t="s">
        <v>120</v>
      </c>
      <c r="D5" s="139" t="s">
        <v>121</v>
      </c>
      <c r="E5" s="139" t="s">
        <v>122</v>
      </c>
      <c r="F5" s="139" t="s">
        <v>123</v>
      </c>
      <c r="K5" s="146"/>
    </row>
    <row r="6" spans="1:11" ht="36.75" customHeight="1">
      <c r="A6" s="141"/>
      <c r="B6" s="157" t="s">
        <v>211</v>
      </c>
      <c r="C6" s="148"/>
      <c r="D6" s="148"/>
      <c r="E6" s="157" t="s">
        <v>25</v>
      </c>
      <c r="F6" s="301" t="s">
        <v>429</v>
      </c>
      <c r="K6" s="146"/>
    </row>
    <row r="7" spans="1:11" ht="29.25" customHeight="1">
      <c r="A7" s="169" t="s">
        <v>21</v>
      </c>
      <c r="B7" s="147" t="s">
        <v>286</v>
      </c>
      <c r="C7" s="158" t="s">
        <v>381</v>
      </c>
      <c r="D7" s="159"/>
      <c r="E7" s="183">
        <f>SUM(E8)</f>
        <v>5291</v>
      </c>
      <c r="F7" s="183">
        <f>SUM(F8)</f>
        <v>5866</v>
      </c>
      <c r="K7" s="146"/>
    </row>
    <row r="8" spans="1:11" ht="30.75" customHeight="1">
      <c r="A8" s="169" t="s">
        <v>22</v>
      </c>
      <c r="B8" s="147" t="s">
        <v>213</v>
      </c>
      <c r="C8" s="142"/>
      <c r="D8" s="161" t="s">
        <v>15</v>
      </c>
      <c r="E8" s="184">
        <v>5291</v>
      </c>
      <c r="F8" s="184">
        <v>5866</v>
      </c>
      <c r="K8" s="146"/>
    </row>
    <row r="9" spans="1:11" ht="54" customHeight="1">
      <c r="A9" s="169" t="s">
        <v>23</v>
      </c>
      <c r="B9" s="147" t="s">
        <v>295</v>
      </c>
      <c r="C9" s="158" t="s">
        <v>382</v>
      </c>
      <c r="D9" s="161"/>
      <c r="E9" s="223">
        <f>SUM(E10:E11)</f>
        <v>2145</v>
      </c>
      <c r="F9" s="223">
        <f>SUM(F10:F11)</f>
        <v>2166</v>
      </c>
      <c r="K9" s="146"/>
    </row>
    <row r="10" spans="1:11" ht="12.75">
      <c r="A10" s="169" t="s">
        <v>24</v>
      </c>
      <c r="B10" s="147" t="s">
        <v>220</v>
      </c>
      <c r="C10" s="142"/>
      <c r="D10" s="148" t="s">
        <v>287</v>
      </c>
      <c r="E10" s="184">
        <v>84</v>
      </c>
      <c r="F10" s="184">
        <v>105</v>
      </c>
      <c r="K10" s="146"/>
    </row>
    <row r="11" spans="1:11" ht="12.75">
      <c r="A11" s="169" t="s">
        <v>26</v>
      </c>
      <c r="B11" s="147" t="s">
        <v>221</v>
      </c>
      <c r="C11" s="142"/>
      <c r="D11" s="148" t="s">
        <v>284</v>
      </c>
      <c r="E11" s="184">
        <v>2061</v>
      </c>
      <c r="F11" s="184">
        <v>2061</v>
      </c>
      <c r="K11" s="146"/>
    </row>
    <row r="12" spans="1:11" ht="56.25" customHeight="1">
      <c r="A12" s="169" t="s">
        <v>27</v>
      </c>
      <c r="B12" s="147" t="s">
        <v>288</v>
      </c>
      <c r="C12" s="158" t="s">
        <v>16</v>
      </c>
      <c r="D12" s="159"/>
      <c r="E12" s="183">
        <f>SUM(E13:E18)</f>
        <v>54337</v>
      </c>
      <c r="F12" s="183">
        <f>SUM(F13:F18)</f>
        <v>55627</v>
      </c>
      <c r="K12" s="146"/>
    </row>
    <row r="13" spans="1:11" ht="12.75">
      <c r="A13" s="169" t="s">
        <v>29</v>
      </c>
      <c r="B13" s="147" t="s">
        <v>225</v>
      </c>
      <c r="C13" s="142"/>
      <c r="D13" s="148" t="s">
        <v>13</v>
      </c>
      <c r="E13" s="184">
        <v>21565</v>
      </c>
      <c r="F13" s="184">
        <v>21788</v>
      </c>
      <c r="K13" s="146"/>
    </row>
    <row r="14" spans="1:11" ht="12.75">
      <c r="A14" s="169" t="s">
        <v>30</v>
      </c>
      <c r="B14" s="147" t="s">
        <v>227</v>
      </c>
      <c r="C14" s="142"/>
      <c r="D14" s="159" t="s">
        <v>14</v>
      </c>
      <c r="E14" s="184">
        <v>3923</v>
      </c>
      <c r="F14" s="184">
        <v>3983</v>
      </c>
      <c r="K14" s="146"/>
    </row>
    <row r="15" spans="1:11" ht="12.75">
      <c r="A15" s="169" t="s">
        <v>53</v>
      </c>
      <c r="B15" s="147" t="s">
        <v>256</v>
      </c>
      <c r="C15" s="142"/>
      <c r="D15" s="148" t="s">
        <v>380</v>
      </c>
      <c r="E15" s="184">
        <v>17966</v>
      </c>
      <c r="F15" s="184">
        <v>18865</v>
      </c>
      <c r="K15" s="146"/>
    </row>
    <row r="16" spans="1:11" ht="12.75">
      <c r="A16" s="169" t="s">
        <v>32</v>
      </c>
      <c r="B16" s="147" t="s">
        <v>233</v>
      </c>
      <c r="C16" s="142"/>
      <c r="D16" s="159" t="s">
        <v>383</v>
      </c>
      <c r="E16" s="184">
        <v>10683</v>
      </c>
      <c r="F16" s="184">
        <v>10791</v>
      </c>
      <c r="K16" s="146"/>
    </row>
    <row r="17" spans="1:11" ht="12.75">
      <c r="A17" s="169">
        <v>11</v>
      </c>
      <c r="B17" s="147" t="s">
        <v>234</v>
      </c>
      <c r="C17" s="142"/>
      <c r="D17" s="148" t="s">
        <v>289</v>
      </c>
      <c r="E17" s="184">
        <v>100</v>
      </c>
      <c r="F17" s="184">
        <v>100</v>
      </c>
      <c r="G17" s="162"/>
      <c r="H17" s="146"/>
      <c r="I17" s="146"/>
      <c r="J17" s="146"/>
      <c r="K17" s="146"/>
    </row>
    <row r="18" spans="1:11" ht="12.75">
      <c r="A18" s="169">
        <v>12</v>
      </c>
      <c r="B18" s="147" t="s">
        <v>243</v>
      </c>
      <c r="C18" s="142"/>
      <c r="D18" s="148" t="s">
        <v>291</v>
      </c>
      <c r="E18" s="184">
        <v>100</v>
      </c>
      <c r="F18" s="184">
        <v>100</v>
      </c>
      <c r="G18" s="162"/>
      <c r="H18" s="146"/>
      <c r="I18" s="146"/>
      <c r="J18" s="146"/>
      <c r="K18" s="146"/>
    </row>
    <row r="19" spans="1:11" ht="26.25" thickBot="1">
      <c r="A19" s="224" t="s">
        <v>35</v>
      </c>
      <c r="B19" s="147" t="s">
        <v>245</v>
      </c>
      <c r="C19" s="151"/>
      <c r="D19" s="225" t="s">
        <v>19</v>
      </c>
      <c r="E19" s="226"/>
      <c r="F19" s="226"/>
      <c r="G19" s="162"/>
      <c r="H19" s="146"/>
      <c r="I19" s="146"/>
      <c r="J19" s="146"/>
      <c r="K19" s="146"/>
    </row>
    <row r="20" spans="1:11" ht="34.5" customHeight="1" thickBot="1">
      <c r="A20" s="227" t="s">
        <v>36</v>
      </c>
      <c r="B20" s="173" t="s">
        <v>293</v>
      </c>
      <c r="C20" s="228" t="s">
        <v>294</v>
      </c>
      <c r="D20" s="175"/>
      <c r="E20" s="229">
        <f>E12+E9+E7</f>
        <v>61773</v>
      </c>
      <c r="F20" s="229">
        <f>F12+F9+F7</f>
        <v>63659</v>
      </c>
      <c r="G20" s="160"/>
      <c r="H20" s="146"/>
      <c r="I20" s="146"/>
      <c r="J20" s="146"/>
      <c r="K20" s="146"/>
    </row>
    <row r="21" spans="2:8" ht="12.75">
      <c r="B21" s="163"/>
      <c r="C21" s="164"/>
      <c r="D21" s="164"/>
      <c r="H21" s="165"/>
    </row>
    <row r="22" spans="2:8" ht="12.75">
      <c r="B22" s="163"/>
      <c r="C22" s="164"/>
      <c r="D22" s="164"/>
      <c r="H22" s="165"/>
    </row>
    <row r="23" spans="2:8" ht="12.75">
      <c r="B23" s="163"/>
      <c r="C23" s="164"/>
      <c r="D23" s="164"/>
      <c r="H23" s="165"/>
    </row>
    <row r="24" spans="1:4" ht="37.5" customHeight="1" thickBot="1">
      <c r="A24" s="155" t="s">
        <v>22</v>
      </c>
      <c r="B24" s="163"/>
      <c r="C24" s="155" t="s">
        <v>283</v>
      </c>
      <c r="D24" s="155"/>
    </row>
    <row r="25" spans="1:6" ht="15">
      <c r="A25" s="138"/>
      <c r="B25" s="166" t="s">
        <v>119</v>
      </c>
      <c r="C25" s="140" t="s">
        <v>120</v>
      </c>
      <c r="D25" s="140" t="s">
        <v>121</v>
      </c>
      <c r="E25" s="140" t="s">
        <v>122</v>
      </c>
      <c r="F25" s="140" t="s">
        <v>123</v>
      </c>
    </row>
    <row r="26" spans="1:6" ht="25.5">
      <c r="A26" s="141"/>
      <c r="B26" s="167" t="s">
        <v>211</v>
      </c>
      <c r="C26" s="148"/>
      <c r="D26" s="144"/>
      <c r="E26" s="148" t="s">
        <v>212</v>
      </c>
      <c r="F26" s="303" t="s">
        <v>429</v>
      </c>
    </row>
    <row r="27" spans="1:6" ht="25.5">
      <c r="A27" s="143" t="s">
        <v>21</v>
      </c>
      <c r="B27" s="147" t="s">
        <v>286</v>
      </c>
      <c r="C27" s="158" t="s">
        <v>390</v>
      </c>
      <c r="D27" s="144"/>
      <c r="E27" s="142"/>
      <c r="F27" s="142"/>
    </row>
    <row r="28" spans="1:6" ht="25.5">
      <c r="A28" s="143" t="s">
        <v>22</v>
      </c>
      <c r="B28" s="147" t="s">
        <v>213</v>
      </c>
      <c r="C28" s="148"/>
      <c r="D28" s="159" t="s">
        <v>15</v>
      </c>
      <c r="E28" s="148"/>
      <c r="F28" s="148"/>
    </row>
    <row r="29" spans="1:6" ht="25.5">
      <c r="A29" s="143" t="s">
        <v>23</v>
      </c>
      <c r="B29" s="147" t="s">
        <v>295</v>
      </c>
      <c r="C29" s="158" t="s">
        <v>20</v>
      </c>
      <c r="D29" s="168"/>
      <c r="E29" s="231">
        <f>SUM(E30:E36)</f>
        <v>4850</v>
      </c>
      <c r="F29" s="231">
        <f>SUM(F30:F36)</f>
        <v>5072</v>
      </c>
    </row>
    <row r="30" spans="1:6" ht="12.75">
      <c r="A30" s="143" t="s">
        <v>24</v>
      </c>
      <c r="B30" s="147" t="s">
        <v>220</v>
      </c>
      <c r="C30" s="148"/>
      <c r="D30" s="144" t="s">
        <v>57</v>
      </c>
      <c r="E30" s="230">
        <v>4850</v>
      </c>
      <c r="F30" s="230">
        <v>4850</v>
      </c>
    </row>
    <row r="31" spans="1:6" ht="12.75">
      <c r="A31" s="143" t="s">
        <v>26</v>
      </c>
      <c r="B31" s="147" t="s">
        <v>221</v>
      </c>
      <c r="C31" s="148"/>
      <c r="D31" s="144" t="s">
        <v>58</v>
      </c>
      <c r="E31" s="230"/>
      <c r="F31" s="230">
        <v>222</v>
      </c>
    </row>
    <row r="32" spans="1:6" ht="25.5">
      <c r="A32" s="143" t="s">
        <v>27</v>
      </c>
      <c r="B32" s="147" t="s">
        <v>222</v>
      </c>
      <c r="C32" s="148"/>
      <c r="D32" s="159" t="s">
        <v>59</v>
      </c>
      <c r="E32" s="230"/>
      <c r="F32" s="230"/>
    </row>
    <row r="33" spans="1:6" ht="12.75">
      <c r="A33" s="143" t="s">
        <v>29</v>
      </c>
      <c r="B33" s="147" t="s">
        <v>223</v>
      </c>
      <c r="C33" s="148"/>
      <c r="D33" s="144" t="s">
        <v>296</v>
      </c>
      <c r="E33" s="230"/>
      <c r="F33" s="230"/>
    </row>
    <row r="34" spans="1:6" ht="25.5">
      <c r="A34" s="143" t="s">
        <v>30</v>
      </c>
      <c r="B34" s="147" t="s">
        <v>224</v>
      </c>
      <c r="C34" s="148"/>
      <c r="D34" s="159" t="s">
        <v>60</v>
      </c>
      <c r="E34" s="230"/>
      <c r="F34" s="230"/>
    </row>
    <row r="35" spans="1:6" ht="12.75">
      <c r="A35" s="143" t="s">
        <v>53</v>
      </c>
      <c r="B35" s="147" t="s">
        <v>297</v>
      </c>
      <c r="C35" s="148"/>
      <c r="D35" s="144" t="s">
        <v>298</v>
      </c>
      <c r="E35" s="230"/>
      <c r="F35" s="230"/>
    </row>
    <row r="36" spans="1:6" ht="26.25" thickBot="1">
      <c r="A36" s="149" t="s">
        <v>32</v>
      </c>
      <c r="B36" s="150" t="s">
        <v>299</v>
      </c>
      <c r="C36" s="171"/>
      <c r="D36" s="225" t="s">
        <v>94</v>
      </c>
      <c r="E36" s="236"/>
      <c r="F36" s="236"/>
    </row>
    <row r="37" spans="1:6" ht="26.25" thickBot="1">
      <c r="A37" s="172" t="s">
        <v>33</v>
      </c>
      <c r="B37" s="173" t="s">
        <v>288</v>
      </c>
      <c r="C37" s="174" t="s">
        <v>61</v>
      </c>
      <c r="D37" s="192"/>
      <c r="E37" s="237">
        <f>SUM(E29)</f>
        <v>4850</v>
      </c>
      <c r="F37" s="237">
        <f>SUM(F29)</f>
        <v>5072</v>
      </c>
    </row>
    <row r="38" spans="1:6" ht="12.75">
      <c r="A38" s="176"/>
      <c r="B38" s="177"/>
      <c r="C38" s="178"/>
      <c r="D38" s="220"/>
      <c r="E38" s="221"/>
      <c r="F38" s="221"/>
    </row>
    <row r="39" spans="1:6" ht="16.5" thickBot="1">
      <c r="A39" s="179" t="s">
        <v>23</v>
      </c>
      <c r="B39" s="222"/>
      <c r="C39" s="180" t="s">
        <v>384</v>
      </c>
      <c r="D39" s="220"/>
      <c r="E39" s="221"/>
      <c r="F39" s="221"/>
    </row>
    <row r="40" spans="1:6" ht="15">
      <c r="A40" s="138"/>
      <c r="B40" s="166" t="s">
        <v>119</v>
      </c>
      <c r="C40" s="140" t="s">
        <v>120</v>
      </c>
      <c r="D40" s="140" t="s">
        <v>121</v>
      </c>
      <c r="E40" s="140" t="s">
        <v>122</v>
      </c>
      <c r="F40" s="140" t="s">
        <v>123</v>
      </c>
    </row>
    <row r="41" spans="1:6" ht="25.5">
      <c r="A41" s="141"/>
      <c r="B41" s="167" t="s">
        <v>211</v>
      </c>
      <c r="C41" s="148"/>
      <c r="D41" s="144"/>
      <c r="E41" s="148" t="s">
        <v>212</v>
      </c>
      <c r="F41" s="303" t="s">
        <v>429</v>
      </c>
    </row>
    <row r="42" spans="1:6" ht="25.5">
      <c r="A42" s="143" t="s">
        <v>21</v>
      </c>
      <c r="B42" s="147" t="s">
        <v>21</v>
      </c>
      <c r="C42" s="158" t="s">
        <v>385</v>
      </c>
      <c r="D42" s="144"/>
      <c r="E42" s="232">
        <f>SUM(E44)</f>
        <v>0</v>
      </c>
      <c r="F42" s="232">
        <f>SUM(F43:F44)</f>
        <v>13000</v>
      </c>
    </row>
    <row r="43" spans="1:6" ht="27.75" customHeight="1">
      <c r="A43" s="143" t="s">
        <v>22</v>
      </c>
      <c r="B43" s="147" t="s">
        <v>213</v>
      </c>
      <c r="C43" s="158"/>
      <c r="D43" s="524" t="s">
        <v>453</v>
      </c>
      <c r="E43" s="232"/>
      <c r="F43" s="233">
        <v>137</v>
      </c>
    </row>
    <row r="44" spans="1:6" ht="38.25">
      <c r="A44" s="143" t="s">
        <v>23</v>
      </c>
      <c r="B44" s="147" t="s">
        <v>214</v>
      </c>
      <c r="C44" s="158"/>
      <c r="D44" s="524" t="s">
        <v>454</v>
      </c>
      <c r="E44" s="233">
        <v>0</v>
      </c>
      <c r="F44" s="233">
        <v>12863</v>
      </c>
    </row>
    <row r="45" spans="1:6" ht="25.5">
      <c r="A45" s="143" t="s">
        <v>24</v>
      </c>
      <c r="B45" s="170">
        <v>2</v>
      </c>
      <c r="C45" s="234" t="s">
        <v>386</v>
      </c>
      <c r="D45" s="148"/>
      <c r="E45" s="235">
        <f>SUM(E46)</f>
        <v>34258</v>
      </c>
      <c r="F45" s="235">
        <f>SUM(F46)</f>
        <v>34258</v>
      </c>
    </row>
    <row r="46" spans="1:6" ht="12.75">
      <c r="A46" s="143" t="s">
        <v>26</v>
      </c>
      <c r="B46" s="147" t="s">
        <v>220</v>
      </c>
      <c r="C46" s="159"/>
      <c r="D46" s="148" t="s">
        <v>387</v>
      </c>
      <c r="E46" s="230">
        <v>34258</v>
      </c>
      <c r="F46" s="230">
        <v>34258</v>
      </c>
    </row>
    <row r="47" spans="1:6" ht="13.5" thickBot="1">
      <c r="A47" s="149" t="s">
        <v>27</v>
      </c>
      <c r="B47" s="150" t="s">
        <v>221</v>
      </c>
      <c r="C47" s="171"/>
      <c r="D47" s="171" t="s">
        <v>388</v>
      </c>
      <c r="E47" s="236"/>
      <c r="F47" s="236"/>
    </row>
    <row r="48" spans="1:6" ht="26.25" thickBot="1">
      <c r="A48" s="172" t="s">
        <v>29</v>
      </c>
      <c r="B48" s="182">
        <v>3</v>
      </c>
      <c r="C48" s="283" t="s">
        <v>389</v>
      </c>
      <c r="D48" s="182"/>
      <c r="E48" s="238">
        <f>E42+E45</f>
        <v>34258</v>
      </c>
      <c r="F48" s="238">
        <f>F42+F45</f>
        <v>47258</v>
      </c>
    </row>
    <row r="49" spans="5:7" ht="13.5" thickBot="1">
      <c r="E49" s="162"/>
      <c r="F49" s="162"/>
      <c r="G49" s="162"/>
    </row>
    <row r="50" spans="1:7" ht="16.5" thickBot="1">
      <c r="A50" s="239" t="s">
        <v>24</v>
      </c>
      <c r="B50" s="240"/>
      <c r="C50" s="240" t="s">
        <v>354</v>
      </c>
      <c r="D50" s="240"/>
      <c r="E50" s="241"/>
      <c r="F50" s="241"/>
      <c r="G50" s="162"/>
    </row>
    <row r="51" spans="5:7" ht="13.5" thickBot="1">
      <c r="E51" s="162"/>
      <c r="F51" s="162"/>
      <c r="G51" s="162"/>
    </row>
    <row r="52" spans="1:7" ht="16.5" thickBot="1">
      <c r="A52" s="239" t="s">
        <v>26</v>
      </c>
      <c r="B52" s="240"/>
      <c r="C52" s="240" t="s">
        <v>391</v>
      </c>
      <c r="D52" s="240"/>
      <c r="E52" s="241">
        <f>E50+E48+E37+E20</f>
        <v>100881</v>
      </c>
      <c r="F52" s="241">
        <f>F50+F48+F37+F20</f>
        <v>115989</v>
      </c>
      <c r="G52" s="162"/>
    </row>
    <row r="53" spans="5:7" ht="12.75">
      <c r="E53" s="160"/>
      <c r="F53" s="160"/>
      <c r="G53" s="160"/>
    </row>
  </sheetData>
  <sheetProtection/>
  <mergeCells count="3">
    <mergeCell ref="A1:F1"/>
    <mergeCell ref="A2:F2"/>
    <mergeCell ref="A3:F3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&amp;C6. melléklet Magyaratád Községi Önkormányzat 7/2013. (IX. 12.) önkormányzati rendeletéhez
" 9. melléklet Magyaratád Községi Önkormányzat 2/2013. (III.14.) önkormányzati rendeletéhez"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J47" sqref="J47"/>
    </sheetView>
  </sheetViews>
  <sheetFormatPr defaultColWidth="9.140625" defaultRowHeight="12.75"/>
  <cols>
    <col min="1" max="1" width="3.7109375" style="137" customWidth="1"/>
    <col min="2" max="2" width="5.57421875" style="137" customWidth="1"/>
    <col min="3" max="3" width="23.140625" style="137" customWidth="1"/>
    <col min="4" max="4" width="27.8515625" style="137" customWidth="1"/>
    <col min="5" max="6" width="10.57421875" style="137" customWidth="1"/>
    <col min="7" max="7" width="9.57421875" style="137" customWidth="1"/>
    <col min="8" max="8" width="11.57421875" style="137" customWidth="1"/>
    <col min="9" max="9" width="10.57421875" style="137" customWidth="1"/>
    <col min="10" max="10" width="11.421875" style="137" customWidth="1"/>
    <col min="11" max="16384" width="9.140625" style="137" customWidth="1"/>
  </cols>
  <sheetData>
    <row r="1" spans="1:12" ht="18">
      <c r="A1" s="568" t="s">
        <v>262</v>
      </c>
      <c r="B1" s="569"/>
      <c r="C1" s="569"/>
      <c r="D1" s="569"/>
      <c r="E1" s="569"/>
      <c r="F1" s="569"/>
      <c r="G1" s="530"/>
      <c r="H1" s="530"/>
      <c r="I1" s="530"/>
      <c r="J1" s="530"/>
      <c r="K1" s="530"/>
      <c r="L1" s="530"/>
    </row>
    <row r="2" spans="1:12" ht="18">
      <c r="A2" s="568" t="s">
        <v>428</v>
      </c>
      <c r="B2" s="568"/>
      <c r="C2" s="568"/>
      <c r="D2" s="568"/>
      <c r="E2" s="568"/>
      <c r="F2" s="568"/>
      <c r="G2" s="530"/>
      <c r="H2" s="530"/>
      <c r="I2" s="530"/>
      <c r="J2" s="530"/>
      <c r="K2" s="530"/>
      <c r="L2" s="530"/>
    </row>
    <row r="3" spans="1:11" ht="21.75" customHeight="1">
      <c r="A3" s="568"/>
      <c r="B3" s="569"/>
      <c r="C3" s="569"/>
      <c r="D3" s="569"/>
      <c r="E3" s="569"/>
      <c r="F3" s="569"/>
      <c r="G3" s="152"/>
      <c r="H3" s="146"/>
      <c r="I3" s="146"/>
      <c r="J3" s="146"/>
      <c r="K3" s="146"/>
    </row>
    <row r="4" spans="1:4" ht="16.5" thickBot="1">
      <c r="A4" s="155" t="s">
        <v>21</v>
      </c>
      <c r="C4" s="156" t="s">
        <v>442</v>
      </c>
      <c r="D4" s="154"/>
    </row>
    <row r="5" spans="1:12" ht="15">
      <c r="A5" s="138"/>
      <c r="B5" s="140" t="s">
        <v>119</v>
      </c>
      <c r="C5" s="139" t="s">
        <v>120</v>
      </c>
      <c r="D5" s="418" t="s">
        <v>121</v>
      </c>
      <c r="E5" s="579" t="s">
        <v>122</v>
      </c>
      <c r="F5" s="580"/>
      <c r="G5" s="580" t="s">
        <v>123</v>
      </c>
      <c r="H5" s="581"/>
      <c r="I5" s="579" t="s">
        <v>285</v>
      </c>
      <c r="J5" s="580"/>
      <c r="K5" s="580" t="s">
        <v>309</v>
      </c>
      <c r="L5" s="581"/>
    </row>
    <row r="6" spans="1:12" ht="15">
      <c r="A6" s="413"/>
      <c r="B6" s="414"/>
      <c r="C6" s="415"/>
      <c r="D6" s="419"/>
      <c r="E6" s="573" t="s">
        <v>25</v>
      </c>
      <c r="F6" s="574"/>
      <c r="G6" s="574"/>
      <c r="H6" s="575"/>
      <c r="I6" s="573" t="s">
        <v>441</v>
      </c>
      <c r="J6" s="574"/>
      <c r="K6" s="574"/>
      <c r="L6" s="575"/>
    </row>
    <row r="7" spans="1:12" ht="15">
      <c r="A7" s="413"/>
      <c r="B7" s="414"/>
      <c r="C7" s="415"/>
      <c r="D7" s="419"/>
      <c r="E7" s="576" t="s">
        <v>302</v>
      </c>
      <c r="F7" s="577"/>
      <c r="G7" s="577" t="s">
        <v>303</v>
      </c>
      <c r="H7" s="578"/>
      <c r="I7" s="576" t="s">
        <v>302</v>
      </c>
      <c r="J7" s="577"/>
      <c r="K7" s="577" t="s">
        <v>303</v>
      </c>
      <c r="L7" s="578"/>
    </row>
    <row r="8" spans="1:12" ht="39">
      <c r="A8" s="413"/>
      <c r="B8" s="417" t="s">
        <v>211</v>
      </c>
      <c r="C8" s="415"/>
      <c r="D8" s="419"/>
      <c r="E8" s="425" t="s">
        <v>304</v>
      </c>
      <c r="F8" s="181" t="s">
        <v>305</v>
      </c>
      <c r="G8" s="181" t="s">
        <v>304</v>
      </c>
      <c r="H8" s="426" t="s">
        <v>305</v>
      </c>
      <c r="I8" s="425" t="s">
        <v>304</v>
      </c>
      <c r="J8" s="181" t="s">
        <v>305</v>
      </c>
      <c r="K8" s="181" t="s">
        <v>304</v>
      </c>
      <c r="L8" s="426" t="s">
        <v>305</v>
      </c>
    </row>
    <row r="9" spans="1:12" ht="29.25" customHeight="1">
      <c r="A9" s="169" t="s">
        <v>21</v>
      </c>
      <c r="B9" s="147" t="s">
        <v>286</v>
      </c>
      <c r="C9" s="158" t="s">
        <v>381</v>
      </c>
      <c r="D9" s="420"/>
      <c r="E9" s="427">
        <f>SUM(E10)</f>
        <v>5291</v>
      </c>
      <c r="F9" s="183">
        <f>SUM(F10)</f>
        <v>0</v>
      </c>
      <c r="G9" s="183">
        <f aca="true" t="shared" si="0" ref="G9:L9">SUM(G10)</f>
        <v>0</v>
      </c>
      <c r="H9" s="436">
        <f t="shared" si="0"/>
        <v>0</v>
      </c>
      <c r="I9" s="435">
        <f t="shared" si="0"/>
        <v>5866</v>
      </c>
      <c r="J9" s="183">
        <f t="shared" si="0"/>
        <v>0</v>
      </c>
      <c r="K9" s="183">
        <f t="shared" si="0"/>
        <v>0</v>
      </c>
      <c r="L9" s="436">
        <f t="shared" si="0"/>
        <v>0</v>
      </c>
    </row>
    <row r="10" spans="1:12" ht="30.75" customHeight="1">
      <c r="A10" s="169" t="s">
        <v>22</v>
      </c>
      <c r="B10" s="147" t="s">
        <v>213</v>
      </c>
      <c r="C10" s="142"/>
      <c r="D10" s="421" t="s">
        <v>15</v>
      </c>
      <c r="E10" s="429">
        <v>5291</v>
      </c>
      <c r="F10" s="184"/>
      <c r="G10" s="428"/>
      <c r="H10" s="145"/>
      <c r="I10" s="474">
        <v>5866</v>
      </c>
      <c r="J10" s="428"/>
      <c r="K10" s="434"/>
      <c r="L10" s="145"/>
    </row>
    <row r="11" spans="1:12" ht="54" customHeight="1">
      <c r="A11" s="169" t="s">
        <v>23</v>
      </c>
      <c r="B11" s="147" t="s">
        <v>295</v>
      </c>
      <c r="C11" s="158" t="s">
        <v>382</v>
      </c>
      <c r="D11" s="421"/>
      <c r="E11" s="430">
        <f>SUM(E12:E13)</f>
        <v>0</v>
      </c>
      <c r="F11" s="223">
        <f>SUM(F12:F13)</f>
        <v>2145</v>
      </c>
      <c r="G11" s="223">
        <f aca="true" t="shared" si="1" ref="G11:L11">SUM(G12:G13)</f>
        <v>0</v>
      </c>
      <c r="H11" s="438">
        <f t="shared" si="1"/>
        <v>0</v>
      </c>
      <c r="I11" s="437">
        <f t="shared" si="1"/>
        <v>0</v>
      </c>
      <c r="J11" s="223">
        <f t="shared" si="1"/>
        <v>2166</v>
      </c>
      <c r="K11" s="223">
        <f t="shared" si="1"/>
        <v>0</v>
      </c>
      <c r="L11" s="438">
        <f t="shared" si="1"/>
        <v>0</v>
      </c>
    </row>
    <row r="12" spans="1:12" ht="12.75">
      <c r="A12" s="169" t="s">
        <v>24</v>
      </c>
      <c r="B12" s="147" t="s">
        <v>220</v>
      </c>
      <c r="C12" s="142"/>
      <c r="D12" s="422" t="s">
        <v>287</v>
      </c>
      <c r="E12" s="429"/>
      <c r="F12" s="184">
        <v>84</v>
      </c>
      <c r="G12" s="428"/>
      <c r="H12" s="145"/>
      <c r="I12" s="433"/>
      <c r="J12" s="428">
        <v>105</v>
      </c>
      <c r="K12" s="434"/>
      <c r="L12" s="145"/>
    </row>
    <row r="13" spans="1:12" ht="12.75">
      <c r="A13" s="169" t="s">
        <v>26</v>
      </c>
      <c r="B13" s="147" t="s">
        <v>221</v>
      </c>
      <c r="C13" s="142"/>
      <c r="D13" s="422" t="s">
        <v>284</v>
      </c>
      <c r="E13" s="429"/>
      <c r="F13" s="184">
        <v>2061</v>
      </c>
      <c r="G13" s="428"/>
      <c r="H13" s="145"/>
      <c r="I13" s="433"/>
      <c r="J13" s="447">
        <v>2061</v>
      </c>
      <c r="K13" s="434"/>
      <c r="L13" s="145"/>
    </row>
    <row r="14" spans="1:12" ht="56.25" customHeight="1">
      <c r="A14" s="169" t="s">
        <v>27</v>
      </c>
      <c r="B14" s="147" t="s">
        <v>288</v>
      </c>
      <c r="C14" s="158" t="s">
        <v>16</v>
      </c>
      <c r="D14" s="420"/>
      <c r="E14" s="427">
        <f>SUM(E15:E20)</f>
        <v>44548</v>
      </c>
      <c r="F14" s="183">
        <f>SUM(F15:F20)</f>
        <v>200</v>
      </c>
      <c r="G14" s="183">
        <f aca="true" t="shared" si="2" ref="G14:L14">SUM(G15:G20)</f>
        <v>9589</v>
      </c>
      <c r="H14" s="436">
        <f t="shared" si="2"/>
        <v>0</v>
      </c>
      <c r="I14" s="435">
        <f t="shared" si="2"/>
        <v>45730</v>
      </c>
      <c r="J14" s="183">
        <f t="shared" si="2"/>
        <v>231</v>
      </c>
      <c r="K14" s="183">
        <f t="shared" si="2"/>
        <v>9666</v>
      </c>
      <c r="L14" s="436">
        <f t="shared" si="2"/>
        <v>0</v>
      </c>
    </row>
    <row r="15" spans="1:12" ht="12.75">
      <c r="A15" s="169" t="s">
        <v>29</v>
      </c>
      <c r="B15" s="147" t="s">
        <v>225</v>
      </c>
      <c r="C15" s="142"/>
      <c r="D15" s="422" t="s">
        <v>13</v>
      </c>
      <c r="E15" s="429">
        <v>21565</v>
      </c>
      <c r="F15" s="184"/>
      <c r="G15" s="428"/>
      <c r="H15" s="145"/>
      <c r="I15" s="474">
        <v>21788</v>
      </c>
      <c r="J15" s="447"/>
      <c r="K15" s="475"/>
      <c r="L15" s="476"/>
    </row>
    <row r="16" spans="1:12" ht="12.75">
      <c r="A16" s="169" t="s">
        <v>30</v>
      </c>
      <c r="B16" s="147" t="s">
        <v>227</v>
      </c>
      <c r="C16" s="142"/>
      <c r="D16" s="420" t="s">
        <v>14</v>
      </c>
      <c r="E16" s="429">
        <v>3923</v>
      </c>
      <c r="F16" s="184"/>
      <c r="G16" s="428"/>
      <c r="H16" s="145"/>
      <c r="I16" s="474">
        <v>3983</v>
      </c>
      <c r="J16" s="447"/>
      <c r="K16" s="475"/>
      <c r="L16" s="476"/>
    </row>
    <row r="17" spans="1:12" ht="12.75">
      <c r="A17" s="169" t="s">
        <v>53</v>
      </c>
      <c r="B17" s="147" t="s">
        <v>256</v>
      </c>
      <c r="C17" s="142"/>
      <c r="D17" s="422" t="s">
        <v>380</v>
      </c>
      <c r="E17" s="429">
        <v>17966</v>
      </c>
      <c r="F17" s="184"/>
      <c r="G17" s="428"/>
      <c r="H17" s="145"/>
      <c r="I17" s="474">
        <v>18865</v>
      </c>
      <c r="J17" s="447"/>
      <c r="K17" s="475"/>
      <c r="L17" s="476"/>
    </row>
    <row r="18" spans="1:12" ht="12.75">
      <c r="A18" s="169" t="s">
        <v>32</v>
      </c>
      <c r="B18" s="147" t="s">
        <v>233</v>
      </c>
      <c r="C18" s="142"/>
      <c r="D18" s="420" t="s">
        <v>383</v>
      </c>
      <c r="E18" s="429">
        <v>894</v>
      </c>
      <c r="F18" s="184">
        <v>200</v>
      </c>
      <c r="G18" s="447">
        <v>9589</v>
      </c>
      <c r="H18" s="145"/>
      <c r="I18" s="474">
        <v>894</v>
      </c>
      <c r="J18" s="447">
        <v>231</v>
      </c>
      <c r="K18" s="475">
        <v>9666</v>
      </c>
      <c r="L18" s="476"/>
    </row>
    <row r="19" spans="1:12" ht="12.75">
      <c r="A19" s="169">
        <v>11</v>
      </c>
      <c r="B19" s="147" t="s">
        <v>234</v>
      </c>
      <c r="C19" s="142"/>
      <c r="D19" s="422" t="s">
        <v>289</v>
      </c>
      <c r="E19" s="429">
        <v>100</v>
      </c>
      <c r="F19" s="184"/>
      <c r="G19" s="431"/>
      <c r="H19" s="432"/>
      <c r="I19" s="477">
        <v>100</v>
      </c>
      <c r="J19" s="475"/>
      <c r="K19" s="475"/>
      <c r="L19" s="476"/>
    </row>
    <row r="20" spans="1:12" ht="12.75">
      <c r="A20" s="169">
        <v>12</v>
      </c>
      <c r="B20" s="147" t="s">
        <v>243</v>
      </c>
      <c r="C20" s="142"/>
      <c r="D20" s="422" t="s">
        <v>291</v>
      </c>
      <c r="E20" s="429">
        <v>100</v>
      </c>
      <c r="F20" s="184"/>
      <c r="G20" s="431"/>
      <c r="H20" s="432"/>
      <c r="I20" s="477">
        <v>100</v>
      </c>
      <c r="J20" s="475"/>
      <c r="K20" s="475"/>
      <c r="L20" s="476"/>
    </row>
    <row r="21" spans="1:12" ht="26.25" thickBot="1">
      <c r="A21" s="224" t="s">
        <v>35</v>
      </c>
      <c r="B21" s="147" t="s">
        <v>245</v>
      </c>
      <c r="C21" s="151"/>
      <c r="D21" s="423" t="s">
        <v>19</v>
      </c>
      <c r="E21" s="439"/>
      <c r="F21" s="440"/>
      <c r="G21" s="441"/>
      <c r="H21" s="442"/>
      <c r="I21" s="478"/>
      <c r="J21" s="479"/>
      <c r="K21" s="479"/>
      <c r="L21" s="480"/>
    </row>
    <row r="22" spans="1:12" ht="34.5" customHeight="1" thickBot="1">
      <c r="A22" s="227" t="s">
        <v>36</v>
      </c>
      <c r="B22" s="173" t="s">
        <v>293</v>
      </c>
      <c r="C22" s="228" t="s">
        <v>294</v>
      </c>
      <c r="D22" s="424"/>
      <c r="E22" s="444">
        <f>E14+E11+E9</f>
        <v>49839</v>
      </c>
      <c r="F22" s="229">
        <f>F14+F11+F9</f>
        <v>2345</v>
      </c>
      <c r="G22" s="229">
        <f aca="true" t="shared" si="3" ref="G22:L22">G14+G11+G9</f>
        <v>9589</v>
      </c>
      <c r="H22" s="445">
        <f t="shared" si="3"/>
        <v>0</v>
      </c>
      <c r="I22" s="446">
        <f t="shared" si="3"/>
        <v>51596</v>
      </c>
      <c r="J22" s="229">
        <f t="shared" si="3"/>
        <v>2397</v>
      </c>
      <c r="K22" s="229">
        <f t="shared" si="3"/>
        <v>9666</v>
      </c>
      <c r="L22" s="445">
        <f t="shared" si="3"/>
        <v>0</v>
      </c>
    </row>
    <row r="23" spans="2:8" ht="12.75">
      <c r="B23" s="163"/>
      <c r="C23" s="164"/>
      <c r="D23" s="164"/>
      <c r="H23" s="165"/>
    </row>
    <row r="24" spans="1:4" ht="27.75" customHeight="1" thickBot="1">
      <c r="A24" s="155" t="s">
        <v>22</v>
      </c>
      <c r="B24" s="163"/>
      <c r="C24" s="155" t="s">
        <v>308</v>
      </c>
      <c r="D24" s="155"/>
    </row>
    <row r="25" spans="1:12" ht="27.75" customHeight="1">
      <c r="A25" s="138"/>
      <c r="B25" s="166" t="s">
        <v>119</v>
      </c>
      <c r="C25" s="140" t="s">
        <v>120</v>
      </c>
      <c r="D25" s="448" t="s">
        <v>121</v>
      </c>
      <c r="E25" s="579" t="s">
        <v>122</v>
      </c>
      <c r="F25" s="580"/>
      <c r="G25" s="580" t="s">
        <v>123</v>
      </c>
      <c r="H25" s="581"/>
      <c r="I25" s="579" t="s">
        <v>285</v>
      </c>
      <c r="J25" s="580"/>
      <c r="K25" s="580" t="s">
        <v>309</v>
      </c>
      <c r="L25" s="581"/>
    </row>
    <row r="26" spans="1:12" ht="15">
      <c r="A26" s="413"/>
      <c r="B26" s="416"/>
      <c r="C26" s="414"/>
      <c r="D26" s="449"/>
      <c r="E26" s="573" t="s">
        <v>25</v>
      </c>
      <c r="F26" s="574"/>
      <c r="G26" s="574"/>
      <c r="H26" s="575"/>
      <c r="I26" s="573" t="s">
        <v>441</v>
      </c>
      <c r="J26" s="574"/>
      <c r="K26" s="574"/>
      <c r="L26" s="575"/>
    </row>
    <row r="27" spans="1:12" ht="15">
      <c r="A27" s="413"/>
      <c r="B27" s="416"/>
      <c r="C27" s="414"/>
      <c r="D27" s="449"/>
      <c r="E27" s="576" t="s">
        <v>302</v>
      </c>
      <c r="F27" s="577"/>
      <c r="G27" s="577" t="s">
        <v>303</v>
      </c>
      <c r="H27" s="578"/>
      <c r="I27" s="576" t="s">
        <v>302</v>
      </c>
      <c r="J27" s="577"/>
      <c r="K27" s="577" t="s">
        <v>303</v>
      </c>
      <c r="L27" s="578"/>
    </row>
    <row r="28" spans="1:12" ht="39">
      <c r="A28" s="413"/>
      <c r="B28" s="464" t="s">
        <v>211</v>
      </c>
      <c r="C28" s="414"/>
      <c r="D28" s="449"/>
      <c r="E28" s="425" t="s">
        <v>304</v>
      </c>
      <c r="F28" s="181" t="s">
        <v>305</v>
      </c>
      <c r="G28" s="181" t="s">
        <v>304</v>
      </c>
      <c r="H28" s="426" t="s">
        <v>305</v>
      </c>
      <c r="I28" s="425" t="s">
        <v>304</v>
      </c>
      <c r="J28" s="181" t="s">
        <v>305</v>
      </c>
      <c r="K28" s="181" t="s">
        <v>304</v>
      </c>
      <c r="L28" s="426" t="s">
        <v>305</v>
      </c>
    </row>
    <row r="29" spans="1:12" ht="25.5">
      <c r="A29" s="143" t="s">
        <v>21</v>
      </c>
      <c r="B29" s="147" t="s">
        <v>286</v>
      </c>
      <c r="C29" s="158" t="s">
        <v>390</v>
      </c>
      <c r="D29" s="450"/>
      <c r="E29" s="453">
        <f>SUM(E30)</f>
        <v>0</v>
      </c>
      <c r="F29" s="142">
        <f aca="true" t="shared" si="4" ref="F29:L29">SUM(F30)</f>
        <v>0</v>
      </c>
      <c r="G29" s="142">
        <f t="shared" si="4"/>
        <v>0</v>
      </c>
      <c r="H29" s="454">
        <f t="shared" si="4"/>
        <v>0</v>
      </c>
      <c r="I29" s="453">
        <f t="shared" si="4"/>
        <v>0</v>
      </c>
      <c r="J29" s="142">
        <f t="shared" si="4"/>
        <v>0</v>
      </c>
      <c r="K29" s="142">
        <f t="shared" si="4"/>
        <v>0</v>
      </c>
      <c r="L29" s="454">
        <f t="shared" si="4"/>
        <v>0</v>
      </c>
    </row>
    <row r="30" spans="1:12" ht="25.5">
      <c r="A30" s="143" t="s">
        <v>22</v>
      </c>
      <c r="B30" s="147" t="s">
        <v>213</v>
      </c>
      <c r="C30" s="148"/>
      <c r="D30" s="420" t="s">
        <v>15</v>
      </c>
      <c r="E30" s="141"/>
      <c r="F30" s="148"/>
      <c r="G30" s="428"/>
      <c r="H30" s="145"/>
      <c r="I30" s="433"/>
      <c r="J30" s="428"/>
      <c r="K30" s="428"/>
      <c r="L30" s="145"/>
    </row>
    <row r="31" spans="1:12" ht="25.5">
      <c r="A31" s="143" t="s">
        <v>23</v>
      </c>
      <c r="B31" s="147" t="s">
        <v>295</v>
      </c>
      <c r="C31" s="158" t="s">
        <v>20</v>
      </c>
      <c r="D31" s="451"/>
      <c r="E31" s="455">
        <f>SUM(E32:E38)</f>
        <v>0</v>
      </c>
      <c r="F31" s="231">
        <f>SUM(F32:F38)</f>
        <v>4850</v>
      </c>
      <c r="G31" s="231">
        <f aca="true" t="shared" si="5" ref="G31:L31">SUM(G32:G38)</f>
        <v>0</v>
      </c>
      <c r="H31" s="456">
        <f t="shared" si="5"/>
        <v>0</v>
      </c>
      <c r="I31" s="455">
        <f t="shared" si="5"/>
        <v>0</v>
      </c>
      <c r="J31" s="231">
        <f t="shared" si="5"/>
        <v>5072</v>
      </c>
      <c r="K31" s="231">
        <f t="shared" si="5"/>
        <v>0</v>
      </c>
      <c r="L31" s="456">
        <f t="shared" si="5"/>
        <v>0</v>
      </c>
    </row>
    <row r="32" spans="1:12" ht="12.75">
      <c r="A32" s="143" t="s">
        <v>24</v>
      </c>
      <c r="B32" s="147" t="s">
        <v>220</v>
      </c>
      <c r="C32" s="148"/>
      <c r="D32" s="450" t="s">
        <v>57</v>
      </c>
      <c r="E32" s="457"/>
      <c r="F32" s="230">
        <v>4850</v>
      </c>
      <c r="G32" s="428"/>
      <c r="H32" s="145"/>
      <c r="I32" s="433"/>
      <c r="J32" s="447">
        <v>4850</v>
      </c>
      <c r="K32" s="428"/>
      <c r="L32" s="145"/>
    </row>
    <row r="33" spans="1:12" ht="12.75">
      <c r="A33" s="143" t="s">
        <v>26</v>
      </c>
      <c r="B33" s="147" t="s">
        <v>221</v>
      </c>
      <c r="C33" s="148"/>
      <c r="D33" s="450" t="s">
        <v>58</v>
      </c>
      <c r="E33" s="457"/>
      <c r="F33" s="230"/>
      <c r="G33" s="428"/>
      <c r="H33" s="145"/>
      <c r="I33" s="433"/>
      <c r="J33" s="447">
        <v>222</v>
      </c>
      <c r="K33" s="428"/>
      <c r="L33" s="145"/>
    </row>
    <row r="34" spans="1:12" ht="25.5">
      <c r="A34" s="143" t="s">
        <v>27</v>
      </c>
      <c r="B34" s="147" t="s">
        <v>222</v>
      </c>
      <c r="C34" s="148"/>
      <c r="D34" s="420" t="s">
        <v>59</v>
      </c>
      <c r="E34" s="457"/>
      <c r="F34" s="230"/>
      <c r="G34" s="428"/>
      <c r="H34" s="145"/>
      <c r="I34" s="433"/>
      <c r="J34" s="447"/>
      <c r="K34" s="428"/>
      <c r="L34" s="145"/>
    </row>
    <row r="35" spans="1:12" ht="12.75">
      <c r="A35" s="143" t="s">
        <v>29</v>
      </c>
      <c r="B35" s="147" t="s">
        <v>223</v>
      </c>
      <c r="C35" s="148"/>
      <c r="D35" s="450" t="s">
        <v>296</v>
      </c>
      <c r="E35" s="457"/>
      <c r="F35" s="230"/>
      <c r="G35" s="428"/>
      <c r="H35" s="145"/>
      <c r="I35" s="433"/>
      <c r="J35" s="447"/>
      <c r="K35" s="428"/>
      <c r="L35" s="145"/>
    </row>
    <row r="36" spans="1:12" ht="25.5">
      <c r="A36" s="143" t="s">
        <v>30</v>
      </c>
      <c r="B36" s="147" t="s">
        <v>224</v>
      </c>
      <c r="C36" s="148"/>
      <c r="D36" s="420" t="s">
        <v>60</v>
      </c>
      <c r="E36" s="457"/>
      <c r="F36" s="230"/>
      <c r="G36" s="428"/>
      <c r="H36" s="145"/>
      <c r="I36" s="433"/>
      <c r="J36" s="447"/>
      <c r="K36" s="428"/>
      <c r="L36" s="145"/>
    </row>
    <row r="37" spans="1:12" ht="12.75">
      <c r="A37" s="143" t="s">
        <v>53</v>
      </c>
      <c r="B37" s="147" t="s">
        <v>297</v>
      </c>
      <c r="C37" s="148"/>
      <c r="D37" s="450" t="s">
        <v>298</v>
      </c>
      <c r="E37" s="457"/>
      <c r="F37" s="230"/>
      <c r="G37" s="428"/>
      <c r="H37" s="145"/>
      <c r="I37" s="433"/>
      <c r="J37" s="447"/>
      <c r="K37" s="428"/>
      <c r="L37" s="145"/>
    </row>
    <row r="38" spans="1:12" ht="26.25" thickBot="1">
      <c r="A38" s="149" t="s">
        <v>32</v>
      </c>
      <c r="B38" s="150" t="s">
        <v>299</v>
      </c>
      <c r="C38" s="171"/>
      <c r="D38" s="423" t="s">
        <v>94</v>
      </c>
      <c r="E38" s="458"/>
      <c r="F38" s="459"/>
      <c r="G38" s="460"/>
      <c r="H38" s="443"/>
      <c r="I38" s="461"/>
      <c r="J38" s="481"/>
      <c r="K38" s="460"/>
      <c r="L38" s="443"/>
    </row>
    <row r="39" spans="1:12" ht="26.25" thickBot="1">
      <c r="A39" s="172" t="s">
        <v>33</v>
      </c>
      <c r="B39" s="173" t="s">
        <v>288</v>
      </c>
      <c r="C39" s="174" t="s">
        <v>61</v>
      </c>
      <c r="D39" s="452"/>
      <c r="E39" s="462">
        <f>SUM(E31)</f>
        <v>0</v>
      </c>
      <c r="F39" s="237">
        <f>SUM(F31)</f>
        <v>4850</v>
      </c>
      <c r="G39" s="237">
        <f aca="true" t="shared" si="6" ref="G39:L39">SUM(G31)</f>
        <v>0</v>
      </c>
      <c r="H39" s="463">
        <f t="shared" si="6"/>
        <v>0</v>
      </c>
      <c r="I39" s="462">
        <f t="shared" si="6"/>
        <v>0</v>
      </c>
      <c r="J39" s="237">
        <f t="shared" si="6"/>
        <v>5072</v>
      </c>
      <c r="K39" s="237">
        <f t="shared" si="6"/>
        <v>0</v>
      </c>
      <c r="L39" s="463">
        <f t="shared" si="6"/>
        <v>0</v>
      </c>
    </row>
    <row r="40" spans="1:6" ht="12.75">
      <c r="A40" s="176"/>
      <c r="B40" s="177"/>
      <c r="C40" s="178"/>
      <c r="D40" s="220"/>
      <c r="E40" s="221"/>
      <c r="F40" s="221"/>
    </row>
    <row r="41" spans="1:6" ht="16.5" thickBot="1">
      <c r="A41" s="179" t="s">
        <v>23</v>
      </c>
      <c r="B41" s="222"/>
      <c r="C41" s="180" t="s">
        <v>443</v>
      </c>
      <c r="D41" s="220"/>
      <c r="E41" s="221"/>
      <c r="F41" s="221"/>
    </row>
    <row r="42" spans="1:12" ht="15">
      <c r="A42" s="138"/>
      <c r="B42" s="166" t="s">
        <v>119</v>
      </c>
      <c r="C42" s="140" t="s">
        <v>120</v>
      </c>
      <c r="D42" s="448" t="s">
        <v>121</v>
      </c>
      <c r="E42" s="579" t="s">
        <v>122</v>
      </c>
      <c r="F42" s="580"/>
      <c r="G42" s="580" t="s">
        <v>123</v>
      </c>
      <c r="H42" s="581"/>
      <c r="I42" s="579" t="s">
        <v>285</v>
      </c>
      <c r="J42" s="580"/>
      <c r="K42" s="580" t="s">
        <v>309</v>
      </c>
      <c r="L42" s="581"/>
    </row>
    <row r="43" spans="1:12" ht="15">
      <c r="A43" s="413"/>
      <c r="B43" s="416"/>
      <c r="C43" s="414"/>
      <c r="D43" s="449"/>
      <c r="E43" s="573" t="s">
        <v>25</v>
      </c>
      <c r="F43" s="574"/>
      <c r="G43" s="574"/>
      <c r="H43" s="575"/>
      <c r="I43" s="573" t="s">
        <v>441</v>
      </c>
      <c r="J43" s="574"/>
      <c r="K43" s="574"/>
      <c r="L43" s="575"/>
    </row>
    <row r="44" spans="1:12" ht="15">
      <c r="A44" s="413"/>
      <c r="B44" s="416"/>
      <c r="C44" s="414"/>
      <c r="D44" s="449"/>
      <c r="E44" s="576" t="s">
        <v>302</v>
      </c>
      <c r="F44" s="577"/>
      <c r="G44" s="577" t="s">
        <v>303</v>
      </c>
      <c r="H44" s="578"/>
      <c r="I44" s="576" t="s">
        <v>302</v>
      </c>
      <c r="J44" s="577"/>
      <c r="K44" s="577" t="s">
        <v>303</v>
      </c>
      <c r="L44" s="578"/>
    </row>
    <row r="45" spans="1:12" ht="38.25">
      <c r="A45" s="141"/>
      <c r="B45" s="167" t="s">
        <v>211</v>
      </c>
      <c r="C45" s="148"/>
      <c r="D45" s="450"/>
      <c r="E45" s="425" t="s">
        <v>304</v>
      </c>
      <c r="F45" s="181" t="s">
        <v>305</v>
      </c>
      <c r="G45" s="181" t="s">
        <v>304</v>
      </c>
      <c r="H45" s="426" t="s">
        <v>305</v>
      </c>
      <c r="I45" s="425" t="s">
        <v>304</v>
      </c>
      <c r="J45" s="181" t="s">
        <v>305</v>
      </c>
      <c r="K45" s="181" t="s">
        <v>304</v>
      </c>
      <c r="L45" s="426" t="s">
        <v>305</v>
      </c>
    </row>
    <row r="46" spans="1:12" ht="25.5">
      <c r="A46" s="143" t="s">
        <v>21</v>
      </c>
      <c r="B46" s="147" t="s">
        <v>21</v>
      </c>
      <c r="C46" s="158" t="s">
        <v>385</v>
      </c>
      <c r="D46" s="450"/>
      <c r="E46" s="467">
        <f>SUM(E48)</f>
        <v>0</v>
      </c>
      <c r="F46" s="232">
        <f>SUM(F48)</f>
        <v>0</v>
      </c>
      <c r="G46" s="232">
        <f aca="true" t="shared" si="7" ref="G46:L46">SUM(G48)</f>
        <v>0</v>
      </c>
      <c r="H46" s="468">
        <f t="shared" si="7"/>
        <v>0</v>
      </c>
      <c r="I46" s="467">
        <f t="shared" si="7"/>
        <v>0</v>
      </c>
      <c r="J46" s="232">
        <f>SUM(J47:J48)</f>
        <v>13000</v>
      </c>
      <c r="K46" s="232">
        <f t="shared" si="7"/>
        <v>0</v>
      </c>
      <c r="L46" s="468">
        <f t="shared" si="7"/>
        <v>0</v>
      </c>
    </row>
    <row r="47" spans="1:12" ht="25.5">
      <c r="A47" s="143" t="s">
        <v>22</v>
      </c>
      <c r="B47" s="147" t="s">
        <v>213</v>
      </c>
      <c r="C47" s="158"/>
      <c r="D47" s="528" t="s">
        <v>456</v>
      </c>
      <c r="E47" s="467"/>
      <c r="F47" s="232"/>
      <c r="G47" s="525"/>
      <c r="H47" s="526"/>
      <c r="I47" s="527"/>
      <c r="J47" s="533">
        <v>137</v>
      </c>
      <c r="K47" s="525"/>
      <c r="L47" s="526"/>
    </row>
    <row r="48" spans="1:12" ht="27.75" customHeight="1">
      <c r="A48" s="143" t="s">
        <v>23</v>
      </c>
      <c r="B48" s="147" t="s">
        <v>214</v>
      </c>
      <c r="C48" s="158"/>
      <c r="D48" s="528" t="s">
        <v>454</v>
      </c>
      <c r="E48" s="469">
        <v>0</v>
      </c>
      <c r="F48" s="233"/>
      <c r="G48" s="428"/>
      <c r="H48" s="145"/>
      <c r="I48" s="433"/>
      <c r="J48" s="447">
        <v>12863</v>
      </c>
      <c r="K48" s="428"/>
      <c r="L48" s="145"/>
    </row>
    <row r="49" spans="1:12" ht="25.5">
      <c r="A49" s="143" t="s">
        <v>24</v>
      </c>
      <c r="B49" s="170">
        <v>2</v>
      </c>
      <c r="C49" s="234" t="s">
        <v>386</v>
      </c>
      <c r="D49" s="422"/>
      <c r="E49" s="470">
        <f>SUM(E50)</f>
        <v>17129</v>
      </c>
      <c r="F49" s="235">
        <f>SUM(F50)</f>
        <v>0</v>
      </c>
      <c r="G49" s="235">
        <f aca="true" t="shared" si="8" ref="G49:L49">SUM(G50)</f>
        <v>17129</v>
      </c>
      <c r="H49" s="471">
        <f t="shared" si="8"/>
        <v>0</v>
      </c>
      <c r="I49" s="470">
        <f t="shared" si="8"/>
        <v>17129</v>
      </c>
      <c r="J49" s="235">
        <f t="shared" si="8"/>
        <v>17129</v>
      </c>
      <c r="K49" s="235">
        <f t="shared" si="8"/>
        <v>0</v>
      </c>
      <c r="L49" s="471">
        <f t="shared" si="8"/>
        <v>0</v>
      </c>
    </row>
    <row r="50" spans="1:12" ht="12.75">
      <c r="A50" s="143" t="s">
        <v>26</v>
      </c>
      <c r="B50" s="147" t="s">
        <v>220</v>
      </c>
      <c r="C50" s="159"/>
      <c r="D50" s="422" t="s">
        <v>387</v>
      </c>
      <c r="E50" s="457">
        <v>17129</v>
      </c>
      <c r="F50" s="230"/>
      <c r="G50" s="447">
        <v>17129</v>
      </c>
      <c r="H50" s="145"/>
      <c r="I50" s="474">
        <v>17129</v>
      </c>
      <c r="J50" s="447">
        <v>17129</v>
      </c>
      <c r="K50" s="447"/>
      <c r="L50" s="476"/>
    </row>
    <row r="51" spans="1:12" ht="13.5" thickBot="1">
      <c r="A51" s="149" t="s">
        <v>27</v>
      </c>
      <c r="B51" s="150" t="s">
        <v>221</v>
      </c>
      <c r="C51" s="171"/>
      <c r="D51" s="465" t="s">
        <v>388</v>
      </c>
      <c r="E51" s="458"/>
      <c r="F51" s="459"/>
      <c r="G51" s="460"/>
      <c r="H51" s="443"/>
      <c r="I51" s="482"/>
      <c r="J51" s="481"/>
      <c r="K51" s="481"/>
      <c r="L51" s="480"/>
    </row>
    <row r="52" spans="1:12" ht="26.25" thickBot="1">
      <c r="A52" s="172" t="s">
        <v>29</v>
      </c>
      <c r="B52" s="182">
        <v>3</v>
      </c>
      <c r="C52" s="283" t="s">
        <v>389</v>
      </c>
      <c r="D52" s="466"/>
      <c r="E52" s="472">
        <f>E46+E49</f>
        <v>17129</v>
      </c>
      <c r="F52" s="238">
        <f>F46+F49</f>
        <v>0</v>
      </c>
      <c r="G52" s="238">
        <f aca="true" t="shared" si="9" ref="G52:L52">G46+G49</f>
        <v>17129</v>
      </c>
      <c r="H52" s="473">
        <f t="shared" si="9"/>
        <v>0</v>
      </c>
      <c r="I52" s="472">
        <f t="shared" si="9"/>
        <v>17129</v>
      </c>
      <c r="J52" s="238">
        <f t="shared" si="9"/>
        <v>30129</v>
      </c>
      <c r="K52" s="238">
        <f t="shared" si="9"/>
        <v>0</v>
      </c>
      <c r="L52" s="473">
        <f t="shared" si="9"/>
        <v>0</v>
      </c>
    </row>
    <row r="53" spans="5:7" ht="13.5" thickBot="1">
      <c r="E53" s="162"/>
      <c r="F53" s="162"/>
      <c r="G53" s="162"/>
    </row>
    <row r="54" spans="1:12" ht="16.5" thickBot="1">
      <c r="A54" s="239" t="s">
        <v>24</v>
      </c>
      <c r="B54" s="240"/>
      <c r="C54" s="240" t="s">
        <v>354</v>
      </c>
      <c r="D54" s="240"/>
      <c r="E54" s="241"/>
      <c r="F54" s="241"/>
      <c r="G54" s="241"/>
      <c r="H54" s="241"/>
      <c r="I54" s="241"/>
      <c r="J54" s="241"/>
      <c r="K54" s="241"/>
      <c r="L54" s="241"/>
    </row>
    <row r="55" spans="5:7" ht="13.5" thickBot="1">
      <c r="E55" s="162"/>
      <c r="F55" s="162"/>
      <c r="G55" s="162"/>
    </row>
    <row r="56" spans="1:12" ht="16.5" thickBot="1">
      <c r="A56" s="239" t="s">
        <v>26</v>
      </c>
      <c r="B56" s="240"/>
      <c r="C56" s="240" t="s">
        <v>391</v>
      </c>
      <c r="D56" s="240"/>
      <c r="E56" s="570">
        <f>E52+F52+G52+H52+E39+F39+G39+H39+E22+F22+G22+H22</f>
        <v>100881</v>
      </c>
      <c r="F56" s="571"/>
      <c r="G56" s="571"/>
      <c r="H56" s="572"/>
      <c r="I56" s="570">
        <f>I52+J52+K52+L52+I39+J39+K39+L39+I22+J22+K22+L22</f>
        <v>115989</v>
      </c>
      <c r="J56" s="571"/>
      <c r="K56" s="571"/>
      <c r="L56" s="572"/>
    </row>
    <row r="57" spans="5:7" ht="12.75">
      <c r="E57" s="160"/>
      <c r="F57" s="160"/>
      <c r="G57" s="160"/>
    </row>
  </sheetData>
  <sheetProtection/>
  <mergeCells count="35">
    <mergeCell ref="A3:F3"/>
    <mergeCell ref="E5:F5"/>
    <mergeCell ref="E7:F7"/>
    <mergeCell ref="G7:H7"/>
    <mergeCell ref="G5:H5"/>
    <mergeCell ref="E6:H6"/>
    <mergeCell ref="E25:F25"/>
    <mergeCell ref="G25:H25"/>
    <mergeCell ref="K25:L25"/>
    <mergeCell ref="I27:J27"/>
    <mergeCell ref="K27:L27"/>
    <mergeCell ref="E26:H26"/>
    <mergeCell ref="I26:L26"/>
    <mergeCell ref="E27:F27"/>
    <mergeCell ref="G27:H27"/>
    <mergeCell ref="I25:J25"/>
    <mergeCell ref="I5:J5"/>
    <mergeCell ref="K5:L5"/>
    <mergeCell ref="I7:J7"/>
    <mergeCell ref="K7:L7"/>
    <mergeCell ref="I6:L6"/>
    <mergeCell ref="E42:F42"/>
    <mergeCell ref="G42:H42"/>
    <mergeCell ref="I42:J42"/>
    <mergeCell ref="K42:L42"/>
    <mergeCell ref="E56:H56"/>
    <mergeCell ref="I56:L56"/>
    <mergeCell ref="A1:L1"/>
    <mergeCell ref="A2:L2"/>
    <mergeCell ref="E43:H43"/>
    <mergeCell ref="I43:L43"/>
    <mergeCell ref="E44:F44"/>
    <mergeCell ref="G44:H44"/>
    <mergeCell ref="I44:J44"/>
    <mergeCell ref="K44:L44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&amp;C7. melléklet Magyaratád Községi Önkormányzat 7/2013. (IX. 12.) önkormányzati rendeletéhez
" 10. melléklet Magyaratád Községi Önkormányzat 2/2013. (III.14.) önkormányzati rendeletéhez"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43">
      <selection activeCell="F48" sqref="F48"/>
    </sheetView>
  </sheetViews>
  <sheetFormatPr defaultColWidth="9.140625" defaultRowHeight="12.75"/>
  <cols>
    <col min="1" max="1" width="3.7109375" style="137" customWidth="1"/>
    <col min="2" max="2" width="7.140625" style="137" customWidth="1"/>
    <col min="3" max="3" width="23.140625" style="137" customWidth="1"/>
    <col min="4" max="4" width="27.8515625" style="137" customWidth="1"/>
    <col min="5" max="6" width="10.57421875" style="137" customWidth="1"/>
    <col min="7" max="7" width="9.57421875" style="137" customWidth="1"/>
    <col min="8" max="8" width="11.57421875" style="137" customWidth="1"/>
    <col min="9" max="9" width="18.00390625" style="137" customWidth="1"/>
    <col min="10" max="10" width="11.421875" style="137" customWidth="1"/>
    <col min="11" max="16384" width="9.140625" style="137" customWidth="1"/>
  </cols>
  <sheetData>
    <row r="1" spans="1:11" ht="18">
      <c r="A1" s="568" t="s">
        <v>262</v>
      </c>
      <c r="B1" s="569"/>
      <c r="C1" s="569"/>
      <c r="D1" s="569"/>
      <c r="E1" s="569"/>
      <c r="F1" s="569"/>
      <c r="G1" s="146"/>
      <c r="H1" s="146"/>
      <c r="I1" s="146"/>
      <c r="J1" s="146"/>
      <c r="K1" s="146"/>
    </row>
    <row r="2" spans="1:11" ht="18">
      <c r="A2" s="568" t="s">
        <v>428</v>
      </c>
      <c r="B2" s="568"/>
      <c r="C2" s="568"/>
      <c r="D2" s="568"/>
      <c r="E2" s="568"/>
      <c r="F2" s="568"/>
      <c r="G2" s="152"/>
      <c r="H2" s="146"/>
      <c r="I2" s="146"/>
      <c r="J2" s="146"/>
      <c r="K2" s="146"/>
    </row>
    <row r="3" spans="1:11" ht="21.75" customHeight="1">
      <c r="A3" s="568"/>
      <c r="B3" s="569"/>
      <c r="C3" s="569"/>
      <c r="D3" s="569"/>
      <c r="E3" s="569"/>
      <c r="F3" s="569"/>
      <c r="G3" s="152"/>
      <c r="H3" s="146"/>
      <c r="I3" s="146"/>
      <c r="J3" s="146"/>
      <c r="K3" s="146"/>
    </row>
    <row r="4" spans="3:4" ht="15.75">
      <c r="C4" s="153"/>
      <c r="D4" s="154"/>
    </row>
    <row r="5" spans="1:4" ht="16.5" thickBot="1">
      <c r="A5" s="155" t="s">
        <v>21</v>
      </c>
      <c r="C5" s="156" t="s">
        <v>312</v>
      </c>
      <c r="D5" s="154"/>
    </row>
    <row r="6" spans="1:11" ht="15">
      <c r="A6" s="138"/>
      <c r="B6" s="140" t="s">
        <v>119</v>
      </c>
      <c r="C6" s="139" t="s">
        <v>120</v>
      </c>
      <c r="D6" s="139" t="s">
        <v>121</v>
      </c>
      <c r="E6" s="139" t="s">
        <v>122</v>
      </c>
      <c r="F6" s="139" t="s">
        <v>123</v>
      </c>
      <c r="K6" s="146"/>
    </row>
    <row r="7" spans="1:11" ht="36.75" customHeight="1">
      <c r="A7" s="141"/>
      <c r="B7" s="157" t="s">
        <v>211</v>
      </c>
      <c r="C7" s="148"/>
      <c r="D7" s="148"/>
      <c r="E7" s="157" t="s">
        <v>25</v>
      </c>
      <c r="F7" s="301" t="s">
        <v>429</v>
      </c>
      <c r="K7" s="146"/>
    </row>
    <row r="8" spans="1:11" ht="29.25" customHeight="1">
      <c r="A8" s="169" t="s">
        <v>21</v>
      </c>
      <c r="B8" s="147" t="s">
        <v>286</v>
      </c>
      <c r="C8" s="158" t="s">
        <v>381</v>
      </c>
      <c r="D8" s="159"/>
      <c r="E8" s="183">
        <f>SUM(E9)</f>
        <v>5991</v>
      </c>
      <c r="F8" s="183">
        <f>SUM(F9)</f>
        <v>6566</v>
      </c>
      <c r="K8" s="146"/>
    </row>
    <row r="9" spans="1:11" ht="30.75" customHeight="1">
      <c r="A9" s="169" t="s">
        <v>22</v>
      </c>
      <c r="B9" s="147" t="s">
        <v>213</v>
      </c>
      <c r="C9" s="142"/>
      <c r="D9" s="161" t="s">
        <v>15</v>
      </c>
      <c r="E9" s="184">
        <v>5991</v>
      </c>
      <c r="F9" s="184">
        <v>6566</v>
      </c>
      <c r="K9" s="146"/>
    </row>
    <row r="10" spans="1:14" ht="54" customHeight="1">
      <c r="A10" s="169" t="s">
        <v>23</v>
      </c>
      <c r="B10" s="147" t="s">
        <v>295</v>
      </c>
      <c r="C10" s="158" t="s">
        <v>382</v>
      </c>
      <c r="D10" s="161"/>
      <c r="E10" s="223">
        <f>SUM(E11:E12)</f>
        <v>2145</v>
      </c>
      <c r="F10" s="223">
        <f>SUM(F11:F12)</f>
        <v>2166</v>
      </c>
      <c r="I10" s="3"/>
      <c r="J10" s="3"/>
      <c r="K10" s="3"/>
      <c r="L10" s="3"/>
      <c r="M10" s="20"/>
      <c r="N10" s="20"/>
    </row>
    <row r="11" spans="1:14" ht="12.75">
      <c r="A11" s="169" t="s">
        <v>24</v>
      </c>
      <c r="B11" s="147" t="s">
        <v>220</v>
      </c>
      <c r="C11" s="142"/>
      <c r="D11" s="148" t="s">
        <v>287</v>
      </c>
      <c r="E11" s="184">
        <v>84</v>
      </c>
      <c r="F11" s="184">
        <v>105</v>
      </c>
      <c r="I11" s="3"/>
      <c r="J11" s="3"/>
      <c r="K11" s="3"/>
      <c r="L11" s="3"/>
      <c r="M11" s="20"/>
      <c r="N11" s="93"/>
    </row>
    <row r="12" spans="1:14" ht="12.75">
      <c r="A12" s="169" t="s">
        <v>26</v>
      </c>
      <c r="B12" s="147" t="s">
        <v>221</v>
      </c>
      <c r="C12" s="142"/>
      <c r="D12" s="148" t="s">
        <v>284</v>
      </c>
      <c r="E12" s="184">
        <v>2061</v>
      </c>
      <c r="F12" s="184">
        <v>2061</v>
      </c>
      <c r="I12" s="3"/>
      <c r="J12" s="3"/>
      <c r="K12" s="3"/>
      <c r="L12" s="3"/>
      <c r="M12" s="20"/>
      <c r="N12" s="93"/>
    </row>
    <row r="13" spans="1:14" ht="56.25" customHeight="1">
      <c r="A13" s="169" t="s">
        <v>27</v>
      </c>
      <c r="B13" s="147" t="s">
        <v>288</v>
      </c>
      <c r="C13" s="158" t="s">
        <v>16</v>
      </c>
      <c r="D13" s="159"/>
      <c r="E13" s="183">
        <f>SUM(E14:E21)</f>
        <v>88398</v>
      </c>
      <c r="F13" s="183">
        <f>SUM(F14:F21)</f>
        <v>90779</v>
      </c>
      <c r="I13" s="3"/>
      <c r="J13" s="3"/>
      <c r="K13" s="3"/>
      <c r="L13" s="3"/>
      <c r="M13" s="20"/>
      <c r="N13" s="93"/>
    </row>
    <row r="14" spans="1:14" ht="12.75">
      <c r="A14" s="169" t="s">
        <v>29</v>
      </c>
      <c r="B14" s="147" t="s">
        <v>225</v>
      </c>
      <c r="C14" s="142"/>
      <c r="D14" s="148" t="s">
        <v>13</v>
      </c>
      <c r="E14" s="184">
        <v>43961</v>
      </c>
      <c r="F14" s="184">
        <v>44308</v>
      </c>
      <c r="I14" s="3"/>
      <c r="J14" s="3"/>
      <c r="K14" s="3"/>
      <c r="L14" s="3"/>
      <c r="M14" s="20"/>
      <c r="N14" s="93"/>
    </row>
    <row r="15" spans="1:14" ht="12.75">
      <c r="A15" s="169" t="s">
        <v>30</v>
      </c>
      <c r="B15" s="147" t="s">
        <v>227</v>
      </c>
      <c r="C15" s="142"/>
      <c r="D15" s="159" t="s">
        <v>14</v>
      </c>
      <c r="E15" s="184">
        <v>9525</v>
      </c>
      <c r="F15" s="184">
        <v>9585</v>
      </c>
      <c r="I15" s="29"/>
      <c r="J15" s="3"/>
      <c r="K15" s="3"/>
      <c r="L15" s="3"/>
      <c r="M15" s="20"/>
      <c r="N15" s="20"/>
    </row>
    <row r="16" spans="1:14" ht="12.75">
      <c r="A16" s="169" t="s">
        <v>53</v>
      </c>
      <c r="B16" s="147" t="s">
        <v>256</v>
      </c>
      <c r="C16" s="142"/>
      <c r="D16" s="148" t="s">
        <v>380</v>
      </c>
      <c r="E16" s="184">
        <v>24029</v>
      </c>
      <c r="F16" s="184">
        <v>25895</v>
      </c>
      <c r="I16" s="3"/>
      <c r="J16" s="3"/>
      <c r="K16" s="3"/>
      <c r="L16" s="3"/>
      <c r="M16" s="28"/>
      <c r="N16" s="28"/>
    </row>
    <row r="17" spans="1:11" ht="12.75">
      <c r="A17" s="169" t="s">
        <v>32</v>
      </c>
      <c r="B17" s="147" t="s">
        <v>233</v>
      </c>
      <c r="C17" s="142"/>
      <c r="D17" s="159" t="s">
        <v>383</v>
      </c>
      <c r="E17" s="184">
        <v>10683</v>
      </c>
      <c r="F17" s="184">
        <v>10791</v>
      </c>
      <c r="K17" s="146"/>
    </row>
    <row r="18" spans="1:11" ht="12.75">
      <c r="A18" s="169" t="s">
        <v>33</v>
      </c>
      <c r="B18" s="147" t="s">
        <v>234</v>
      </c>
      <c r="C18" s="142"/>
      <c r="D18" s="159" t="s">
        <v>17</v>
      </c>
      <c r="E18" s="184"/>
      <c r="F18" s="184"/>
      <c r="K18" s="146"/>
    </row>
    <row r="19" spans="1:11" ht="12.75">
      <c r="A19" s="169" t="s">
        <v>34</v>
      </c>
      <c r="B19" s="147" t="s">
        <v>243</v>
      </c>
      <c r="C19" s="142"/>
      <c r="D19" s="159" t="s">
        <v>18</v>
      </c>
      <c r="E19" s="184"/>
      <c r="F19" s="184"/>
      <c r="K19" s="146"/>
    </row>
    <row r="20" spans="1:11" ht="12.75">
      <c r="A20" s="169" t="s">
        <v>35</v>
      </c>
      <c r="B20" s="147" t="s">
        <v>245</v>
      </c>
      <c r="C20" s="142"/>
      <c r="D20" s="148" t="s">
        <v>289</v>
      </c>
      <c r="E20" s="184">
        <v>100</v>
      </c>
      <c r="F20" s="184">
        <v>100</v>
      </c>
      <c r="G20" s="162"/>
      <c r="H20" s="146"/>
      <c r="I20" s="146"/>
      <c r="J20" s="146"/>
      <c r="K20" s="146"/>
    </row>
    <row r="21" spans="1:11" ht="12.75">
      <c r="A21" s="169" t="s">
        <v>36</v>
      </c>
      <c r="B21" s="147" t="s">
        <v>290</v>
      </c>
      <c r="C21" s="142"/>
      <c r="D21" s="148" t="s">
        <v>291</v>
      </c>
      <c r="E21" s="184">
        <v>100</v>
      </c>
      <c r="F21" s="184">
        <v>100</v>
      </c>
      <c r="G21" s="162"/>
      <c r="H21" s="146"/>
      <c r="I21" s="146"/>
      <c r="J21" s="146"/>
      <c r="K21" s="146"/>
    </row>
    <row r="22" spans="1:11" ht="26.25" thickBot="1">
      <c r="A22" s="224" t="s">
        <v>37</v>
      </c>
      <c r="B22" s="147" t="s">
        <v>292</v>
      </c>
      <c r="C22" s="151"/>
      <c r="D22" s="225" t="s">
        <v>19</v>
      </c>
      <c r="E22" s="226"/>
      <c r="F22" s="226"/>
      <c r="G22" s="162"/>
      <c r="H22" s="146"/>
      <c r="I22" s="146"/>
      <c r="J22" s="146"/>
      <c r="K22" s="146"/>
    </row>
    <row r="23" spans="1:11" ht="34.5" customHeight="1" thickBot="1">
      <c r="A23" s="227" t="s">
        <v>38</v>
      </c>
      <c r="B23" s="173" t="s">
        <v>293</v>
      </c>
      <c r="C23" s="228" t="s">
        <v>294</v>
      </c>
      <c r="D23" s="175"/>
      <c r="E23" s="229">
        <f>E13+E10+E8</f>
        <v>96534</v>
      </c>
      <c r="F23" s="229">
        <f>F13+F10+F8</f>
        <v>99511</v>
      </c>
      <c r="G23" s="160"/>
      <c r="H23" s="146"/>
      <c r="I23" s="146"/>
      <c r="J23" s="146"/>
      <c r="K23" s="146"/>
    </row>
    <row r="24" spans="2:8" ht="12.75">
      <c r="B24" s="163"/>
      <c r="C24" s="164"/>
      <c r="D24" s="164"/>
      <c r="H24" s="165"/>
    </row>
    <row r="25" spans="2:8" ht="12.75">
      <c r="B25" s="163"/>
      <c r="C25" s="164"/>
      <c r="D25" s="164"/>
      <c r="H25" s="165"/>
    </row>
    <row r="26" spans="2:8" ht="12.75">
      <c r="B26" s="163"/>
      <c r="C26" s="164"/>
      <c r="D26" s="164"/>
      <c r="H26" s="165"/>
    </row>
    <row r="27" spans="1:4" ht="37.5" customHeight="1" thickBot="1">
      <c r="A27" s="155" t="s">
        <v>22</v>
      </c>
      <c r="B27" s="163"/>
      <c r="C27" s="155" t="s">
        <v>425</v>
      </c>
      <c r="D27" s="155"/>
    </row>
    <row r="28" spans="1:6" ht="15">
      <c r="A28" s="138"/>
      <c r="B28" s="166" t="s">
        <v>119</v>
      </c>
      <c r="C28" s="140" t="s">
        <v>120</v>
      </c>
      <c r="D28" s="140" t="s">
        <v>121</v>
      </c>
      <c r="E28" s="140" t="s">
        <v>122</v>
      </c>
      <c r="F28" s="140" t="s">
        <v>123</v>
      </c>
    </row>
    <row r="29" spans="1:6" ht="25.5">
      <c r="A29" s="141"/>
      <c r="B29" s="167" t="s">
        <v>211</v>
      </c>
      <c r="C29" s="148"/>
      <c r="D29" s="144"/>
      <c r="E29" s="148" t="s">
        <v>212</v>
      </c>
      <c r="F29" s="303" t="s">
        <v>429</v>
      </c>
    </row>
    <row r="30" spans="1:6" ht="25.5">
      <c r="A30" s="143" t="s">
        <v>21</v>
      </c>
      <c r="B30" s="147" t="s">
        <v>286</v>
      </c>
      <c r="C30" s="158" t="s">
        <v>390</v>
      </c>
      <c r="D30" s="144"/>
      <c r="E30" s="142"/>
      <c r="F30" s="142"/>
    </row>
    <row r="31" spans="1:6" ht="25.5">
      <c r="A31" s="143" t="s">
        <v>22</v>
      </c>
      <c r="B31" s="147" t="s">
        <v>213</v>
      </c>
      <c r="C31" s="148"/>
      <c r="D31" s="159" t="s">
        <v>15</v>
      </c>
      <c r="E31" s="148"/>
      <c r="F31" s="148"/>
    </row>
    <row r="32" spans="1:6" ht="25.5">
      <c r="A32" s="143" t="s">
        <v>23</v>
      </c>
      <c r="B32" s="147" t="s">
        <v>295</v>
      </c>
      <c r="C32" s="158" t="s">
        <v>20</v>
      </c>
      <c r="D32" s="168"/>
      <c r="E32" s="231">
        <f>SUM(E33:E39)</f>
        <v>4987</v>
      </c>
      <c r="F32" s="231">
        <f>SUM(F33:F39)</f>
        <v>5209</v>
      </c>
    </row>
    <row r="33" spans="1:6" ht="12.75">
      <c r="A33" s="143" t="s">
        <v>24</v>
      </c>
      <c r="B33" s="147" t="s">
        <v>220</v>
      </c>
      <c r="C33" s="148"/>
      <c r="D33" s="144" t="s">
        <v>57</v>
      </c>
      <c r="E33" s="230">
        <v>4850</v>
      </c>
      <c r="F33" s="230">
        <v>4850</v>
      </c>
    </row>
    <row r="34" spans="1:6" ht="12.75">
      <c r="A34" s="143" t="s">
        <v>26</v>
      </c>
      <c r="B34" s="147" t="s">
        <v>221</v>
      </c>
      <c r="C34" s="148"/>
      <c r="D34" s="144" t="s">
        <v>58</v>
      </c>
      <c r="E34" s="230">
        <v>137</v>
      </c>
      <c r="F34" s="230">
        <v>359</v>
      </c>
    </row>
    <row r="35" spans="1:6" ht="25.5">
      <c r="A35" s="143" t="s">
        <v>27</v>
      </c>
      <c r="B35" s="147" t="s">
        <v>222</v>
      </c>
      <c r="C35" s="148"/>
      <c r="D35" s="159" t="s">
        <v>59</v>
      </c>
      <c r="E35" s="230"/>
      <c r="F35" s="230"/>
    </row>
    <row r="36" spans="1:6" ht="12.75">
      <c r="A36" s="143" t="s">
        <v>29</v>
      </c>
      <c r="B36" s="147" t="s">
        <v>223</v>
      </c>
      <c r="C36" s="148"/>
      <c r="D36" s="144" t="s">
        <v>296</v>
      </c>
      <c r="E36" s="230"/>
      <c r="F36" s="230"/>
    </row>
    <row r="37" spans="1:6" ht="25.5">
      <c r="A37" s="143" t="s">
        <v>30</v>
      </c>
      <c r="B37" s="147" t="s">
        <v>224</v>
      </c>
      <c r="C37" s="148"/>
      <c r="D37" s="159" t="s">
        <v>60</v>
      </c>
      <c r="E37" s="230"/>
      <c r="F37" s="230"/>
    </row>
    <row r="38" spans="1:6" ht="12.75">
      <c r="A38" s="143" t="s">
        <v>53</v>
      </c>
      <c r="B38" s="147" t="s">
        <v>297</v>
      </c>
      <c r="C38" s="148"/>
      <c r="D38" s="144" t="s">
        <v>298</v>
      </c>
      <c r="E38" s="230"/>
      <c r="F38" s="230"/>
    </row>
    <row r="39" spans="1:6" ht="26.25" thickBot="1">
      <c r="A39" s="149" t="s">
        <v>32</v>
      </c>
      <c r="B39" s="150" t="s">
        <v>299</v>
      </c>
      <c r="C39" s="171"/>
      <c r="D39" s="225" t="s">
        <v>94</v>
      </c>
      <c r="E39" s="236"/>
      <c r="F39" s="236"/>
    </row>
    <row r="40" spans="1:6" ht="26.25" thickBot="1">
      <c r="A40" s="172" t="s">
        <v>33</v>
      </c>
      <c r="B40" s="173" t="s">
        <v>288</v>
      </c>
      <c r="C40" s="174" t="s">
        <v>61</v>
      </c>
      <c r="D40" s="192"/>
      <c r="E40" s="237">
        <f>SUM(E32)</f>
        <v>4987</v>
      </c>
      <c r="F40" s="237">
        <f>SUM(F32)</f>
        <v>5209</v>
      </c>
    </row>
    <row r="41" spans="1:6" ht="12.75">
      <c r="A41" s="176"/>
      <c r="B41" s="177"/>
      <c r="C41" s="178"/>
      <c r="D41" s="220"/>
      <c r="E41" s="221"/>
      <c r="F41" s="221"/>
    </row>
    <row r="42" spans="1:6" ht="12.75">
      <c r="A42" s="176"/>
      <c r="B42" s="177"/>
      <c r="C42" s="178"/>
      <c r="D42" s="220"/>
      <c r="E42" s="221"/>
      <c r="F42" s="221"/>
    </row>
    <row r="43" spans="1:6" ht="12.75">
      <c r="A43" s="176"/>
      <c r="B43" s="177"/>
      <c r="C43" s="178"/>
      <c r="D43" s="220"/>
      <c r="E43" s="221"/>
      <c r="F43" s="221"/>
    </row>
    <row r="44" spans="1:6" ht="16.5" thickBot="1">
      <c r="A44" s="179" t="s">
        <v>23</v>
      </c>
      <c r="B44" s="222"/>
      <c r="C44" s="180" t="s">
        <v>435</v>
      </c>
      <c r="D44" s="220"/>
      <c r="E44" s="221"/>
      <c r="F44" s="221"/>
    </row>
    <row r="45" spans="1:6" ht="15">
      <c r="A45" s="138"/>
      <c r="B45" s="166" t="s">
        <v>119</v>
      </c>
      <c r="C45" s="140" t="s">
        <v>120</v>
      </c>
      <c r="D45" s="140" t="s">
        <v>121</v>
      </c>
      <c r="E45" s="140" t="s">
        <v>122</v>
      </c>
      <c r="F45" s="140" t="s">
        <v>123</v>
      </c>
    </row>
    <row r="46" spans="1:6" ht="25.5">
      <c r="A46" s="141"/>
      <c r="B46" s="167" t="s">
        <v>211</v>
      </c>
      <c r="C46" s="148"/>
      <c r="D46" s="144"/>
      <c r="E46" s="148" t="s">
        <v>212</v>
      </c>
      <c r="F46" s="303" t="s">
        <v>429</v>
      </c>
    </row>
    <row r="47" spans="1:6" ht="25.5">
      <c r="A47" s="143" t="s">
        <v>21</v>
      </c>
      <c r="B47" s="147" t="s">
        <v>21</v>
      </c>
      <c r="C47" s="158" t="s">
        <v>385</v>
      </c>
      <c r="D47" s="144"/>
      <c r="E47" s="232">
        <f>SUM(E49)</f>
        <v>0</v>
      </c>
      <c r="F47" s="232">
        <f>SUM(F48:F49)</f>
        <v>13000</v>
      </c>
    </row>
    <row r="48" spans="1:6" ht="25.5">
      <c r="A48" s="143" t="s">
        <v>22</v>
      </c>
      <c r="B48" s="147" t="s">
        <v>213</v>
      </c>
      <c r="C48" s="158"/>
      <c r="D48" s="524" t="s">
        <v>456</v>
      </c>
      <c r="E48" s="232"/>
      <c r="F48" s="233">
        <v>137</v>
      </c>
    </row>
    <row r="49" spans="1:6" ht="26.25" thickBot="1">
      <c r="A49" s="143" t="s">
        <v>23</v>
      </c>
      <c r="B49" s="147" t="s">
        <v>214</v>
      </c>
      <c r="C49" s="158"/>
      <c r="D49" s="524" t="s">
        <v>457</v>
      </c>
      <c r="E49" s="233">
        <v>0</v>
      </c>
      <c r="F49" s="233">
        <v>12863</v>
      </c>
    </row>
    <row r="50" spans="1:6" ht="26.25" thickBot="1">
      <c r="A50" s="172" t="s">
        <v>24</v>
      </c>
      <c r="B50" s="182">
        <v>2</v>
      </c>
      <c r="C50" s="283" t="s">
        <v>389</v>
      </c>
      <c r="D50" s="182"/>
      <c r="E50" s="238">
        <f>E47</f>
        <v>0</v>
      </c>
      <c r="F50" s="238">
        <f>F47</f>
        <v>13000</v>
      </c>
    </row>
    <row r="51" spans="5:7" ht="13.5" thickBot="1">
      <c r="E51" s="162"/>
      <c r="F51" s="162"/>
      <c r="G51" s="162"/>
    </row>
    <row r="52" spans="1:7" ht="16.5" thickBot="1">
      <c r="A52" s="239" t="s">
        <v>24</v>
      </c>
      <c r="B52" s="240"/>
      <c r="C52" s="240" t="s">
        <v>354</v>
      </c>
      <c r="D52" s="240"/>
      <c r="E52" s="241"/>
      <c r="F52" s="241"/>
      <c r="G52" s="162"/>
    </row>
    <row r="53" spans="5:7" ht="13.5" thickBot="1">
      <c r="E53" s="162"/>
      <c r="F53" s="162"/>
      <c r="G53" s="162"/>
    </row>
    <row r="54" spans="1:7" ht="16.5" thickBot="1">
      <c r="A54" s="239" t="s">
        <v>26</v>
      </c>
      <c r="B54" s="240"/>
      <c r="C54" s="240" t="s">
        <v>391</v>
      </c>
      <c r="D54" s="240"/>
      <c r="E54" s="241">
        <f>E52+E50+E40+E23</f>
        <v>101521</v>
      </c>
      <c r="F54" s="241">
        <f>F52+F50+F40+F23</f>
        <v>117720</v>
      </c>
      <c r="G54" s="162"/>
    </row>
    <row r="55" spans="5:7" ht="12.75">
      <c r="E55" s="160"/>
      <c r="F55" s="160"/>
      <c r="G55" s="160"/>
    </row>
  </sheetData>
  <sheetProtection/>
  <mergeCells count="3">
    <mergeCell ref="A1:F1"/>
    <mergeCell ref="A2:F2"/>
    <mergeCell ref="A3:F3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&amp;C8. melléklet Magyaratád Községi Önkormányzat 7/2013. (IX. 12.) önkormányzati rendeletéhez
" 11. melléklet Magyaratád Községi Önkormányzat 2/2013. (III.14.)  önkormányzati rendeletéhez"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C46">
      <selection activeCell="J49" sqref="J49"/>
    </sheetView>
  </sheetViews>
  <sheetFormatPr defaultColWidth="9.140625" defaultRowHeight="12.75"/>
  <cols>
    <col min="1" max="1" width="3.7109375" style="137" customWidth="1"/>
    <col min="2" max="2" width="5.57421875" style="137" customWidth="1"/>
    <col min="3" max="3" width="23.140625" style="137" customWidth="1"/>
    <col min="4" max="4" width="27.8515625" style="137" customWidth="1"/>
    <col min="5" max="6" width="10.57421875" style="137" customWidth="1"/>
    <col min="7" max="7" width="9.57421875" style="137" customWidth="1"/>
    <col min="8" max="8" width="11.57421875" style="137" customWidth="1"/>
    <col min="9" max="9" width="10.57421875" style="137" customWidth="1"/>
    <col min="10" max="10" width="11.421875" style="137" customWidth="1"/>
    <col min="11" max="16384" width="9.140625" style="137" customWidth="1"/>
  </cols>
  <sheetData>
    <row r="1" spans="1:12" ht="18">
      <c r="A1" s="568" t="s">
        <v>262</v>
      </c>
      <c r="B1" s="569"/>
      <c r="C1" s="569"/>
      <c r="D1" s="569"/>
      <c r="E1" s="569"/>
      <c r="F1" s="569"/>
      <c r="G1" s="530"/>
      <c r="H1" s="530"/>
      <c r="I1" s="530"/>
      <c r="J1" s="530"/>
      <c r="K1" s="530"/>
      <c r="L1" s="530"/>
    </row>
    <row r="2" spans="1:12" ht="18">
      <c r="A2" s="568" t="s">
        <v>428</v>
      </c>
      <c r="B2" s="568"/>
      <c r="C2" s="568"/>
      <c r="D2" s="568"/>
      <c r="E2" s="568"/>
      <c r="F2" s="568"/>
      <c r="G2" s="530"/>
      <c r="H2" s="530"/>
      <c r="I2" s="530"/>
      <c r="J2" s="530"/>
      <c r="K2" s="530"/>
      <c r="L2" s="530"/>
    </row>
    <row r="3" spans="1:11" ht="21.75" customHeight="1">
      <c r="A3" s="568"/>
      <c r="B3" s="569"/>
      <c r="C3" s="569"/>
      <c r="D3" s="569"/>
      <c r="E3" s="569"/>
      <c r="F3" s="569"/>
      <c r="G3" s="152"/>
      <c r="H3" s="146"/>
      <c r="I3" s="146"/>
      <c r="J3" s="146"/>
      <c r="K3" s="146"/>
    </row>
    <row r="4" spans="1:4" ht="16.5" thickBot="1">
      <c r="A4" s="155" t="s">
        <v>21</v>
      </c>
      <c r="C4" s="156" t="s">
        <v>444</v>
      </c>
      <c r="D4" s="154"/>
    </row>
    <row r="5" spans="1:12" ht="15">
      <c r="A5" s="138"/>
      <c r="B5" s="140" t="s">
        <v>119</v>
      </c>
      <c r="C5" s="139" t="s">
        <v>120</v>
      </c>
      <c r="D5" s="418" t="s">
        <v>121</v>
      </c>
      <c r="E5" s="579" t="s">
        <v>122</v>
      </c>
      <c r="F5" s="580"/>
      <c r="G5" s="580" t="s">
        <v>123</v>
      </c>
      <c r="H5" s="581"/>
      <c r="I5" s="579" t="s">
        <v>285</v>
      </c>
      <c r="J5" s="580"/>
      <c r="K5" s="580" t="s">
        <v>309</v>
      </c>
      <c r="L5" s="581"/>
    </row>
    <row r="6" spans="1:12" ht="15">
      <c r="A6" s="413"/>
      <c r="B6" s="414"/>
      <c r="C6" s="415"/>
      <c r="D6" s="419"/>
      <c r="E6" s="573" t="s">
        <v>25</v>
      </c>
      <c r="F6" s="574"/>
      <c r="G6" s="574"/>
      <c r="H6" s="575"/>
      <c r="I6" s="573" t="s">
        <v>441</v>
      </c>
      <c r="J6" s="574"/>
      <c r="K6" s="574"/>
      <c r="L6" s="575"/>
    </row>
    <row r="7" spans="1:12" ht="15">
      <c r="A7" s="413"/>
      <c r="B7" s="414"/>
      <c r="C7" s="415"/>
      <c r="D7" s="419"/>
      <c r="E7" s="576" t="s">
        <v>302</v>
      </c>
      <c r="F7" s="577"/>
      <c r="G7" s="577" t="s">
        <v>303</v>
      </c>
      <c r="H7" s="578"/>
      <c r="I7" s="576" t="s">
        <v>302</v>
      </c>
      <c r="J7" s="577"/>
      <c r="K7" s="577" t="s">
        <v>303</v>
      </c>
      <c r="L7" s="578"/>
    </row>
    <row r="8" spans="1:12" ht="39">
      <c r="A8" s="413"/>
      <c r="B8" s="417" t="s">
        <v>211</v>
      </c>
      <c r="C8" s="415"/>
      <c r="D8" s="419"/>
      <c r="E8" s="425" t="s">
        <v>304</v>
      </c>
      <c r="F8" s="181" t="s">
        <v>305</v>
      </c>
      <c r="G8" s="181" t="s">
        <v>304</v>
      </c>
      <c r="H8" s="426" t="s">
        <v>305</v>
      </c>
      <c r="I8" s="425" t="s">
        <v>304</v>
      </c>
      <c r="J8" s="181" t="s">
        <v>305</v>
      </c>
      <c r="K8" s="181" t="s">
        <v>304</v>
      </c>
      <c r="L8" s="426" t="s">
        <v>305</v>
      </c>
    </row>
    <row r="9" spans="1:12" ht="29.25" customHeight="1">
      <c r="A9" s="169" t="s">
        <v>21</v>
      </c>
      <c r="B9" s="147" t="s">
        <v>286</v>
      </c>
      <c r="C9" s="158" t="s">
        <v>381</v>
      </c>
      <c r="D9" s="420"/>
      <c r="E9" s="427">
        <f aca="true" t="shared" si="0" ref="E9:L9">SUM(E10)</f>
        <v>5641</v>
      </c>
      <c r="F9" s="183">
        <f t="shared" si="0"/>
        <v>0</v>
      </c>
      <c r="G9" s="183">
        <f t="shared" si="0"/>
        <v>350</v>
      </c>
      <c r="H9" s="436">
        <f t="shared" si="0"/>
        <v>0</v>
      </c>
      <c r="I9" s="435">
        <f t="shared" si="0"/>
        <v>6216</v>
      </c>
      <c r="J9" s="183">
        <f t="shared" si="0"/>
        <v>350</v>
      </c>
      <c r="K9" s="183">
        <f t="shared" si="0"/>
        <v>0</v>
      </c>
      <c r="L9" s="436">
        <f t="shared" si="0"/>
        <v>0</v>
      </c>
    </row>
    <row r="10" spans="1:12" ht="30.75" customHeight="1">
      <c r="A10" s="169" t="s">
        <v>22</v>
      </c>
      <c r="B10" s="147" t="s">
        <v>213</v>
      </c>
      <c r="C10" s="142"/>
      <c r="D10" s="421" t="s">
        <v>15</v>
      </c>
      <c r="E10" s="429">
        <v>5641</v>
      </c>
      <c r="F10" s="184"/>
      <c r="G10" s="428">
        <v>350</v>
      </c>
      <c r="H10" s="145"/>
      <c r="I10" s="474">
        <v>6216</v>
      </c>
      <c r="J10" s="428">
        <v>350</v>
      </c>
      <c r="K10" s="434"/>
      <c r="L10" s="145"/>
    </row>
    <row r="11" spans="1:12" ht="54" customHeight="1">
      <c r="A11" s="169" t="s">
        <v>23</v>
      </c>
      <c r="B11" s="147" t="s">
        <v>295</v>
      </c>
      <c r="C11" s="158" t="s">
        <v>382</v>
      </c>
      <c r="D11" s="421"/>
      <c r="E11" s="430">
        <f aca="true" t="shared" si="1" ref="E11:L11">SUM(E12:E13)</f>
        <v>0</v>
      </c>
      <c r="F11" s="223">
        <f t="shared" si="1"/>
        <v>2145</v>
      </c>
      <c r="G11" s="223">
        <f t="shared" si="1"/>
        <v>0</v>
      </c>
      <c r="H11" s="438">
        <f t="shared" si="1"/>
        <v>0</v>
      </c>
      <c r="I11" s="437">
        <f t="shared" si="1"/>
        <v>0</v>
      </c>
      <c r="J11" s="223">
        <f t="shared" si="1"/>
        <v>2166</v>
      </c>
      <c r="K11" s="223">
        <f t="shared" si="1"/>
        <v>0</v>
      </c>
      <c r="L11" s="438">
        <f t="shared" si="1"/>
        <v>0</v>
      </c>
    </row>
    <row r="12" spans="1:12" ht="12.75">
      <c r="A12" s="169" t="s">
        <v>24</v>
      </c>
      <c r="B12" s="147" t="s">
        <v>220</v>
      </c>
      <c r="C12" s="142"/>
      <c r="D12" s="422" t="s">
        <v>287</v>
      </c>
      <c r="E12" s="429"/>
      <c r="F12" s="184">
        <v>84</v>
      </c>
      <c r="G12" s="428"/>
      <c r="H12" s="145"/>
      <c r="I12" s="433"/>
      <c r="J12" s="428">
        <v>105</v>
      </c>
      <c r="K12" s="434"/>
      <c r="L12" s="145"/>
    </row>
    <row r="13" spans="1:12" ht="12.75">
      <c r="A13" s="169" t="s">
        <v>26</v>
      </c>
      <c r="B13" s="147" t="s">
        <v>221</v>
      </c>
      <c r="C13" s="142"/>
      <c r="D13" s="422" t="s">
        <v>284</v>
      </c>
      <c r="E13" s="429"/>
      <c r="F13" s="184">
        <v>2061</v>
      </c>
      <c r="G13" s="428"/>
      <c r="H13" s="145"/>
      <c r="I13" s="433"/>
      <c r="J13" s="447">
        <v>2061</v>
      </c>
      <c r="K13" s="434"/>
      <c r="L13" s="145"/>
    </row>
    <row r="14" spans="1:12" ht="56.25" customHeight="1">
      <c r="A14" s="169" t="s">
        <v>27</v>
      </c>
      <c r="B14" s="147" t="s">
        <v>288</v>
      </c>
      <c r="C14" s="158" t="s">
        <v>16</v>
      </c>
      <c r="D14" s="420"/>
      <c r="E14" s="427">
        <f aca="true" t="shared" si="2" ref="E14:L14">SUM(E15:E20)</f>
        <v>61579</v>
      </c>
      <c r="F14" s="183">
        <f t="shared" si="2"/>
        <v>200</v>
      </c>
      <c r="G14" s="183">
        <f t="shared" si="2"/>
        <v>26619</v>
      </c>
      <c r="H14" s="436">
        <f t="shared" si="2"/>
        <v>0</v>
      </c>
      <c r="I14" s="435">
        <f t="shared" si="2"/>
        <v>63306</v>
      </c>
      <c r="J14" s="183">
        <f t="shared" si="2"/>
        <v>17807</v>
      </c>
      <c r="K14" s="183">
        <f t="shared" si="2"/>
        <v>9666</v>
      </c>
      <c r="L14" s="436">
        <f t="shared" si="2"/>
        <v>0</v>
      </c>
    </row>
    <row r="15" spans="1:12" ht="12.75">
      <c r="A15" s="169" t="s">
        <v>29</v>
      </c>
      <c r="B15" s="147" t="s">
        <v>225</v>
      </c>
      <c r="C15" s="142"/>
      <c r="D15" s="422" t="s">
        <v>13</v>
      </c>
      <c r="E15" s="483">
        <v>32763</v>
      </c>
      <c r="F15" s="484"/>
      <c r="G15" s="475">
        <v>11198</v>
      </c>
      <c r="H15" s="485"/>
      <c r="I15" s="474">
        <v>33048</v>
      </c>
      <c r="J15" s="447">
        <v>11260</v>
      </c>
      <c r="K15" s="475"/>
      <c r="L15" s="476"/>
    </row>
    <row r="16" spans="1:12" ht="12.75">
      <c r="A16" s="169" t="s">
        <v>30</v>
      </c>
      <c r="B16" s="147" t="s">
        <v>227</v>
      </c>
      <c r="C16" s="142"/>
      <c r="D16" s="420" t="s">
        <v>14</v>
      </c>
      <c r="E16" s="483">
        <v>6724</v>
      </c>
      <c r="F16" s="484"/>
      <c r="G16" s="475">
        <v>2801</v>
      </c>
      <c r="H16" s="485"/>
      <c r="I16" s="474">
        <v>6784</v>
      </c>
      <c r="J16" s="447">
        <v>2801</v>
      </c>
      <c r="K16" s="475"/>
      <c r="L16" s="476"/>
    </row>
    <row r="17" spans="1:12" ht="12.75">
      <c r="A17" s="169" t="s">
        <v>53</v>
      </c>
      <c r="B17" s="147" t="s">
        <v>256</v>
      </c>
      <c r="C17" s="142"/>
      <c r="D17" s="422" t="s">
        <v>380</v>
      </c>
      <c r="E17" s="483">
        <v>20998</v>
      </c>
      <c r="F17" s="484"/>
      <c r="G17" s="475">
        <v>3031</v>
      </c>
      <c r="H17" s="485"/>
      <c r="I17" s="474">
        <v>22380</v>
      </c>
      <c r="J17" s="447">
        <v>3515</v>
      </c>
      <c r="K17" s="475"/>
      <c r="L17" s="476"/>
    </row>
    <row r="18" spans="1:12" ht="12.75">
      <c r="A18" s="169" t="s">
        <v>32</v>
      </c>
      <c r="B18" s="147" t="s">
        <v>233</v>
      </c>
      <c r="C18" s="142"/>
      <c r="D18" s="420" t="s">
        <v>383</v>
      </c>
      <c r="E18" s="483">
        <v>894</v>
      </c>
      <c r="F18" s="484">
        <v>200</v>
      </c>
      <c r="G18" s="475">
        <v>9589</v>
      </c>
      <c r="H18" s="485"/>
      <c r="I18" s="474">
        <v>894</v>
      </c>
      <c r="J18" s="447">
        <v>231</v>
      </c>
      <c r="K18" s="475">
        <v>9666</v>
      </c>
      <c r="L18" s="476"/>
    </row>
    <row r="19" spans="1:12" ht="12.75">
      <c r="A19" s="169">
        <v>11</v>
      </c>
      <c r="B19" s="147" t="s">
        <v>234</v>
      </c>
      <c r="C19" s="142"/>
      <c r="D19" s="422" t="s">
        <v>289</v>
      </c>
      <c r="E19" s="483">
        <v>100</v>
      </c>
      <c r="F19" s="484"/>
      <c r="G19" s="431"/>
      <c r="H19" s="485"/>
      <c r="I19" s="477">
        <v>100</v>
      </c>
      <c r="J19" s="475"/>
      <c r="K19" s="475"/>
      <c r="L19" s="476"/>
    </row>
    <row r="20" spans="1:12" ht="12.75">
      <c r="A20" s="169">
        <v>12</v>
      </c>
      <c r="B20" s="147" t="s">
        <v>243</v>
      </c>
      <c r="C20" s="142"/>
      <c r="D20" s="422" t="s">
        <v>291</v>
      </c>
      <c r="E20" s="483">
        <v>100</v>
      </c>
      <c r="F20" s="484"/>
      <c r="G20" s="431"/>
      <c r="H20" s="485"/>
      <c r="I20" s="477">
        <v>100</v>
      </c>
      <c r="J20" s="475"/>
      <c r="K20" s="475"/>
      <c r="L20" s="476"/>
    </row>
    <row r="21" spans="1:12" ht="26.25" thickBot="1">
      <c r="A21" s="224" t="s">
        <v>35</v>
      </c>
      <c r="B21" s="147" t="s">
        <v>245</v>
      </c>
      <c r="C21" s="151"/>
      <c r="D21" s="423" t="s">
        <v>19</v>
      </c>
      <c r="E21" s="486"/>
      <c r="F21" s="487"/>
      <c r="G21" s="441"/>
      <c r="H21" s="488"/>
      <c r="I21" s="478"/>
      <c r="J21" s="479"/>
      <c r="K21" s="479"/>
      <c r="L21" s="480"/>
    </row>
    <row r="22" spans="1:12" ht="34.5" customHeight="1" thickBot="1">
      <c r="A22" s="227" t="s">
        <v>36</v>
      </c>
      <c r="B22" s="173" t="s">
        <v>293</v>
      </c>
      <c r="C22" s="228" t="s">
        <v>294</v>
      </c>
      <c r="D22" s="424"/>
      <c r="E22" s="444">
        <f aca="true" t="shared" si="3" ref="E22:L22">E14+E11+E9</f>
        <v>67220</v>
      </c>
      <c r="F22" s="229">
        <f t="shared" si="3"/>
        <v>2345</v>
      </c>
      <c r="G22" s="229">
        <f t="shared" si="3"/>
        <v>26969</v>
      </c>
      <c r="H22" s="445">
        <f t="shared" si="3"/>
        <v>0</v>
      </c>
      <c r="I22" s="446">
        <f t="shared" si="3"/>
        <v>69522</v>
      </c>
      <c r="J22" s="229">
        <f t="shared" si="3"/>
        <v>20323</v>
      </c>
      <c r="K22" s="229">
        <f t="shared" si="3"/>
        <v>9666</v>
      </c>
      <c r="L22" s="445">
        <f t="shared" si="3"/>
        <v>0</v>
      </c>
    </row>
    <row r="23" spans="2:8" ht="12.75">
      <c r="B23" s="163"/>
      <c r="C23" s="164"/>
      <c r="D23" s="164"/>
      <c r="H23" s="165"/>
    </row>
    <row r="24" spans="2:8" ht="12.75">
      <c r="B24" s="163"/>
      <c r="C24" s="164"/>
      <c r="D24" s="164"/>
      <c r="H24" s="165"/>
    </row>
    <row r="25" spans="2:8" ht="12.75">
      <c r="B25" s="163"/>
      <c r="C25" s="164"/>
      <c r="D25" s="164"/>
      <c r="H25" s="165"/>
    </row>
    <row r="26" spans="1:4" ht="37.5" customHeight="1" thickBot="1">
      <c r="A26" s="155" t="s">
        <v>22</v>
      </c>
      <c r="B26" s="163"/>
      <c r="C26" s="155" t="s">
        <v>315</v>
      </c>
      <c r="D26" s="155"/>
    </row>
    <row r="27" spans="1:12" ht="15">
      <c r="A27" s="138"/>
      <c r="B27" s="166" t="s">
        <v>119</v>
      </c>
      <c r="C27" s="140" t="s">
        <v>120</v>
      </c>
      <c r="D27" s="448" t="s">
        <v>121</v>
      </c>
      <c r="E27" s="579" t="s">
        <v>122</v>
      </c>
      <c r="F27" s="580"/>
      <c r="G27" s="580" t="s">
        <v>123</v>
      </c>
      <c r="H27" s="581"/>
      <c r="I27" s="579" t="s">
        <v>285</v>
      </c>
      <c r="J27" s="580"/>
      <c r="K27" s="580" t="s">
        <v>309</v>
      </c>
      <c r="L27" s="581"/>
    </row>
    <row r="28" spans="1:12" ht="15">
      <c r="A28" s="413"/>
      <c r="B28" s="416"/>
      <c r="C28" s="414"/>
      <c r="D28" s="449"/>
      <c r="E28" s="573" t="s">
        <v>25</v>
      </c>
      <c r="F28" s="574"/>
      <c r="G28" s="574"/>
      <c r="H28" s="575"/>
      <c r="I28" s="573" t="s">
        <v>441</v>
      </c>
      <c r="J28" s="574"/>
      <c r="K28" s="574"/>
      <c r="L28" s="575"/>
    </row>
    <row r="29" spans="1:12" ht="15">
      <c r="A29" s="413"/>
      <c r="B29" s="416"/>
      <c r="C29" s="414"/>
      <c r="D29" s="449"/>
      <c r="E29" s="576" t="s">
        <v>302</v>
      </c>
      <c r="F29" s="577"/>
      <c r="G29" s="577" t="s">
        <v>303</v>
      </c>
      <c r="H29" s="578"/>
      <c r="I29" s="576" t="s">
        <v>302</v>
      </c>
      <c r="J29" s="577"/>
      <c r="K29" s="577" t="s">
        <v>303</v>
      </c>
      <c r="L29" s="578"/>
    </row>
    <row r="30" spans="1:12" ht="39">
      <c r="A30" s="413"/>
      <c r="B30" s="464" t="s">
        <v>211</v>
      </c>
      <c r="C30" s="414"/>
      <c r="D30" s="449"/>
      <c r="E30" s="425" t="s">
        <v>304</v>
      </c>
      <c r="F30" s="181" t="s">
        <v>305</v>
      </c>
      <c r="G30" s="181" t="s">
        <v>304</v>
      </c>
      <c r="H30" s="426" t="s">
        <v>305</v>
      </c>
      <c r="I30" s="425" t="s">
        <v>304</v>
      </c>
      <c r="J30" s="181" t="s">
        <v>305</v>
      </c>
      <c r="K30" s="181" t="s">
        <v>304</v>
      </c>
      <c r="L30" s="426" t="s">
        <v>305</v>
      </c>
    </row>
    <row r="31" spans="1:12" ht="25.5">
      <c r="A31" s="143" t="s">
        <v>21</v>
      </c>
      <c r="B31" s="147" t="s">
        <v>286</v>
      </c>
      <c r="C31" s="158" t="s">
        <v>390</v>
      </c>
      <c r="D31" s="450"/>
      <c r="E31" s="453">
        <f aca="true" t="shared" si="4" ref="E31:L31">SUM(E32)</f>
        <v>0</v>
      </c>
      <c r="F31" s="142">
        <f t="shared" si="4"/>
        <v>0</v>
      </c>
      <c r="G31" s="142">
        <f t="shared" si="4"/>
        <v>0</v>
      </c>
      <c r="H31" s="454">
        <f t="shared" si="4"/>
        <v>0</v>
      </c>
      <c r="I31" s="453">
        <f t="shared" si="4"/>
        <v>0</v>
      </c>
      <c r="J31" s="142">
        <f t="shared" si="4"/>
        <v>0</v>
      </c>
      <c r="K31" s="142">
        <f t="shared" si="4"/>
        <v>0</v>
      </c>
      <c r="L31" s="454">
        <f t="shared" si="4"/>
        <v>0</v>
      </c>
    </row>
    <row r="32" spans="1:12" ht="25.5">
      <c r="A32" s="143" t="s">
        <v>22</v>
      </c>
      <c r="B32" s="147" t="s">
        <v>213</v>
      </c>
      <c r="C32" s="148"/>
      <c r="D32" s="420" t="s">
        <v>15</v>
      </c>
      <c r="E32" s="141"/>
      <c r="F32" s="148"/>
      <c r="G32" s="428"/>
      <c r="H32" s="145"/>
      <c r="I32" s="433"/>
      <c r="J32" s="428"/>
      <c r="K32" s="428"/>
      <c r="L32" s="145"/>
    </row>
    <row r="33" spans="1:12" ht="25.5">
      <c r="A33" s="143" t="s">
        <v>23</v>
      </c>
      <c r="B33" s="147" t="s">
        <v>295</v>
      </c>
      <c r="C33" s="158" t="s">
        <v>20</v>
      </c>
      <c r="D33" s="451"/>
      <c r="E33" s="455">
        <f aca="true" t="shared" si="5" ref="E33:L33">SUM(E34:E40)</f>
        <v>69</v>
      </c>
      <c r="F33" s="231">
        <f t="shared" si="5"/>
        <v>4850</v>
      </c>
      <c r="G33" s="231">
        <f t="shared" si="5"/>
        <v>68</v>
      </c>
      <c r="H33" s="456">
        <f t="shared" si="5"/>
        <v>0</v>
      </c>
      <c r="I33" s="455">
        <f t="shared" si="5"/>
        <v>69</v>
      </c>
      <c r="J33" s="231">
        <f t="shared" si="5"/>
        <v>5140</v>
      </c>
      <c r="K33" s="231">
        <f t="shared" si="5"/>
        <v>0</v>
      </c>
      <c r="L33" s="456">
        <f t="shared" si="5"/>
        <v>0</v>
      </c>
    </row>
    <row r="34" spans="1:12" ht="12.75">
      <c r="A34" s="143" t="s">
        <v>24</v>
      </c>
      <c r="B34" s="147" t="s">
        <v>220</v>
      </c>
      <c r="C34" s="148"/>
      <c r="D34" s="450" t="s">
        <v>57</v>
      </c>
      <c r="E34" s="457">
        <v>69</v>
      </c>
      <c r="F34" s="230">
        <v>4850</v>
      </c>
      <c r="G34" s="428">
        <v>68</v>
      </c>
      <c r="H34" s="145"/>
      <c r="I34" s="433"/>
      <c r="J34" s="447">
        <v>4850</v>
      </c>
      <c r="K34" s="428"/>
      <c r="L34" s="145"/>
    </row>
    <row r="35" spans="1:12" ht="12.75">
      <c r="A35" s="143" t="s">
        <v>26</v>
      </c>
      <c r="B35" s="147" t="s">
        <v>221</v>
      </c>
      <c r="C35" s="148"/>
      <c r="D35" s="450" t="s">
        <v>58</v>
      </c>
      <c r="E35" s="457"/>
      <c r="F35" s="230"/>
      <c r="G35" s="428"/>
      <c r="H35" s="145"/>
      <c r="I35" s="433">
        <v>69</v>
      </c>
      <c r="J35" s="447">
        <v>290</v>
      </c>
      <c r="K35" s="428"/>
      <c r="L35" s="145"/>
    </row>
    <row r="36" spans="1:12" ht="25.5">
      <c r="A36" s="143" t="s">
        <v>27</v>
      </c>
      <c r="B36" s="147" t="s">
        <v>222</v>
      </c>
      <c r="C36" s="148"/>
      <c r="D36" s="420" t="s">
        <v>59</v>
      </c>
      <c r="E36" s="457"/>
      <c r="F36" s="230"/>
      <c r="G36" s="428"/>
      <c r="H36" s="145"/>
      <c r="I36" s="433"/>
      <c r="J36" s="447"/>
      <c r="K36" s="428"/>
      <c r="L36" s="145"/>
    </row>
    <row r="37" spans="1:12" ht="12.75">
      <c r="A37" s="143" t="s">
        <v>29</v>
      </c>
      <c r="B37" s="147" t="s">
        <v>223</v>
      </c>
      <c r="C37" s="148"/>
      <c r="D37" s="450" t="s">
        <v>296</v>
      </c>
      <c r="E37" s="457"/>
      <c r="F37" s="230"/>
      <c r="G37" s="428"/>
      <c r="H37" s="145"/>
      <c r="I37" s="433"/>
      <c r="J37" s="447"/>
      <c r="K37" s="428"/>
      <c r="L37" s="145"/>
    </row>
    <row r="38" spans="1:12" ht="25.5">
      <c r="A38" s="143" t="s">
        <v>30</v>
      </c>
      <c r="B38" s="147" t="s">
        <v>224</v>
      </c>
      <c r="C38" s="148"/>
      <c r="D38" s="420" t="s">
        <v>60</v>
      </c>
      <c r="E38" s="457"/>
      <c r="F38" s="230"/>
      <c r="G38" s="428"/>
      <c r="H38" s="145"/>
      <c r="I38" s="433"/>
      <c r="J38" s="447"/>
      <c r="K38" s="428"/>
      <c r="L38" s="145"/>
    </row>
    <row r="39" spans="1:12" ht="12.75">
      <c r="A39" s="143" t="s">
        <v>53</v>
      </c>
      <c r="B39" s="147" t="s">
        <v>297</v>
      </c>
      <c r="C39" s="148"/>
      <c r="D39" s="450" t="s">
        <v>298</v>
      </c>
      <c r="E39" s="457"/>
      <c r="F39" s="230"/>
      <c r="G39" s="428"/>
      <c r="H39" s="145"/>
      <c r="I39" s="433"/>
      <c r="J39" s="447"/>
      <c r="K39" s="428"/>
      <c r="L39" s="145"/>
    </row>
    <row r="40" spans="1:12" ht="26.25" thickBot="1">
      <c r="A40" s="149" t="s">
        <v>32</v>
      </c>
      <c r="B40" s="150" t="s">
        <v>299</v>
      </c>
      <c r="C40" s="171"/>
      <c r="D40" s="423" t="s">
        <v>94</v>
      </c>
      <c r="E40" s="458"/>
      <c r="F40" s="459"/>
      <c r="G40" s="460"/>
      <c r="H40" s="443"/>
      <c r="I40" s="461"/>
      <c r="J40" s="481"/>
      <c r="K40" s="460"/>
      <c r="L40" s="443"/>
    </row>
    <row r="41" spans="1:12" ht="26.25" thickBot="1">
      <c r="A41" s="172" t="s">
        <v>33</v>
      </c>
      <c r="B41" s="173" t="s">
        <v>288</v>
      </c>
      <c r="C41" s="174" t="s">
        <v>61</v>
      </c>
      <c r="D41" s="452"/>
      <c r="E41" s="462">
        <f aca="true" t="shared" si="6" ref="E41:L41">SUM(E33)</f>
        <v>69</v>
      </c>
      <c r="F41" s="237">
        <f t="shared" si="6"/>
        <v>4850</v>
      </c>
      <c r="G41" s="237">
        <f t="shared" si="6"/>
        <v>68</v>
      </c>
      <c r="H41" s="463">
        <f t="shared" si="6"/>
        <v>0</v>
      </c>
      <c r="I41" s="462">
        <f t="shared" si="6"/>
        <v>69</v>
      </c>
      <c r="J41" s="237">
        <f t="shared" si="6"/>
        <v>5140</v>
      </c>
      <c r="K41" s="237">
        <f t="shared" si="6"/>
        <v>0</v>
      </c>
      <c r="L41" s="463">
        <f t="shared" si="6"/>
        <v>0</v>
      </c>
    </row>
    <row r="42" spans="1:6" ht="12.75">
      <c r="A42" s="176"/>
      <c r="B42" s="177"/>
      <c r="C42" s="178"/>
      <c r="D42" s="220"/>
      <c r="E42" s="221"/>
      <c r="F42" s="221"/>
    </row>
    <row r="43" spans="1:6" ht="16.5" thickBot="1">
      <c r="A43" s="179" t="s">
        <v>23</v>
      </c>
      <c r="B43" s="222"/>
      <c r="C43" s="180" t="s">
        <v>445</v>
      </c>
      <c r="D43" s="220"/>
      <c r="E43" s="221"/>
      <c r="F43" s="221"/>
    </row>
    <row r="44" spans="1:12" ht="15">
      <c r="A44" s="138"/>
      <c r="B44" s="166" t="s">
        <v>119</v>
      </c>
      <c r="C44" s="140" t="s">
        <v>120</v>
      </c>
      <c r="D44" s="448" t="s">
        <v>121</v>
      </c>
      <c r="E44" s="579" t="s">
        <v>122</v>
      </c>
      <c r="F44" s="580"/>
      <c r="G44" s="580" t="s">
        <v>123</v>
      </c>
      <c r="H44" s="581"/>
      <c r="I44" s="579" t="s">
        <v>285</v>
      </c>
      <c r="J44" s="580"/>
      <c r="K44" s="580" t="s">
        <v>309</v>
      </c>
      <c r="L44" s="581"/>
    </row>
    <row r="45" spans="1:12" ht="15">
      <c r="A45" s="413"/>
      <c r="B45" s="416"/>
      <c r="C45" s="414"/>
      <c r="D45" s="449"/>
      <c r="E45" s="573" t="s">
        <v>25</v>
      </c>
      <c r="F45" s="574"/>
      <c r="G45" s="574"/>
      <c r="H45" s="575"/>
      <c r="I45" s="573" t="s">
        <v>441</v>
      </c>
      <c r="J45" s="574"/>
      <c r="K45" s="574"/>
      <c r="L45" s="575"/>
    </row>
    <row r="46" spans="1:12" ht="15">
      <c r="A46" s="413"/>
      <c r="B46" s="416"/>
      <c r="C46" s="414"/>
      <c r="D46" s="449"/>
      <c r="E46" s="576" t="s">
        <v>302</v>
      </c>
      <c r="F46" s="577"/>
      <c r="G46" s="577" t="s">
        <v>303</v>
      </c>
      <c r="H46" s="578"/>
      <c r="I46" s="576" t="s">
        <v>302</v>
      </c>
      <c r="J46" s="577"/>
      <c r="K46" s="577" t="s">
        <v>303</v>
      </c>
      <c r="L46" s="578"/>
    </row>
    <row r="47" spans="1:12" ht="38.25">
      <c r="A47" s="141"/>
      <c r="B47" s="167" t="s">
        <v>211</v>
      </c>
      <c r="C47" s="148"/>
      <c r="D47" s="450"/>
      <c r="E47" s="425" t="s">
        <v>304</v>
      </c>
      <c r="F47" s="181" t="s">
        <v>305</v>
      </c>
      <c r="G47" s="181" t="s">
        <v>304</v>
      </c>
      <c r="H47" s="426" t="s">
        <v>305</v>
      </c>
      <c r="I47" s="425" t="s">
        <v>304</v>
      </c>
      <c r="J47" s="181" t="s">
        <v>305</v>
      </c>
      <c r="K47" s="181" t="s">
        <v>304</v>
      </c>
      <c r="L47" s="426" t="s">
        <v>305</v>
      </c>
    </row>
    <row r="48" spans="1:12" ht="25.5">
      <c r="A48" s="143" t="s">
        <v>21</v>
      </c>
      <c r="B48" s="147" t="s">
        <v>21</v>
      </c>
      <c r="C48" s="158" t="s">
        <v>385</v>
      </c>
      <c r="D48" s="450"/>
      <c r="E48" s="467">
        <f aca="true" t="shared" si="7" ref="E48:L48">SUM(E50)</f>
        <v>0</v>
      </c>
      <c r="F48" s="232">
        <f t="shared" si="7"/>
        <v>0</v>
      </c>
      <c r="G48" s="232">
        <f t="shared" si="7"/>
        <v>0</v>
      </c>
      <c r="H48" s="468">
        <f t="shared" si="7"/>
        <v>0</v>
      </c>
      <c r="I48" s="467">
        <f t="shared" si="7"/>
        <v>0</v>
      </c>
      <c r="J48" s="232">
        <f>SUM(J49:J50)</f>
        <v>13000</v>
      </c>
      <c r="K48" s="232">
        <f t="shared" si="7"/>
        <v>0</v>
      </c>
      <c r="L48" s="468">
        <f t="shared" si="7"/>
        <v>0</v>
      </c>
    </row>
    <row r="49" spans="1:12" ht="25.5">
      <c r="A49" s="143" t="s">
        <v>22</v>
      </c>
      <c r="B49" s="147" t="s">
        <v>213</v>
      </c>
      <c r="C49" s="158"/>
      <c r="D49" s="528" t="s">
        <v>456</v>
      </c>
      <c r="E49" s="467"/>
      <c r="F49" s="232"/>
      <c r="G49" s="525"/>
      <c r="H49" s="526"/>
      <c r="I49" s="527"/>
      <c r="J49" s="533">
        <v>137</v>
      </c>
      <c r="K49" s="525"/>
      <c r="L49" s="526"/>
    </row>
    <row r="50" spans="1:12" ht="26.25" thickBot="1">
      <c r="A50" s="143" t="s">
        <v>23</v>
      </c>
      <c r="B50" s="147" t="s">
        <v>214</v>
      </c>
      <c r="C50" s="158"/>
      <c r="D50" s="528" t="s">
        <v>457</v>
      </c>
      <c r="E50" s="469">
        <v>0</v>
      </c>
      <c r="F50" s="233"/>
      <c r="G50" s="428"/>
      <c r="H50" s="145"/>
      <c r="I50" s="433"/>
      <c r="J50" s="447">
        <v>12863</v>
      </c>
      <c r="K50" s="428"/>
      <c r="L50" s="145"/>
    </row>
    <row r="51" spans="1:12" ht="26.25" thickBot="1">
      <c r="A51" s="172" t="s">
        <v>24</v>
      </c>
      <c r="B51" s="182">
        <v>3</v>
      </c>
      <c r="C51" s="283" t="s">
        <v>389</v>
      </c>
      <c r="D51" s="466"/>
      <c r="E51" s="472">
        <f>E48</f>
        <v>0</v>
      </c>
      <c r="F51" s="238">
        <f aca="true" t="shared" si="8" ref="F51:L51">F48</f>
        <v>0</v>
      </c>
      <c r="G51" s="238">
        <f t="shared" si="8"/>
        <v>0</v>
      </c>
      <c r="H51" s="473">
        <f t="shared" si="8"/>
        <v>0</v>
      </c>
      <c r="I51" s="472">
        <f t="shared" si="8"/>
        <v>0</v>
      </c>
      <c r="J51" s="238">
        <f t="shared" si="8"/>
        <v>13000</v>
      </c>
      <c r="K51" s="238">
        <f t="shared" si="8"/>
        <v>0</v>
      </c>
      <c r="L51" s="473">
        <f t="shared" si="8"/>
        <v>0</v>
      </c>
    </row>
    <row r="52" spans="5:7" ht="13.5" thickBot="1">
      <c r="E52" s="162"/>
      <c r="F52" s="162"/>
      <c r="G52" s="162"/>
    </row>
    <row r="53" spans="1:12" ht="16.5" thickBot="1">
      <c r="A53" s="239" t="s">
        <v>24</v>
      </c>
      <c r="B53" s="240"/>
      <c r="C53" s="240" t="s">
        <v>354</v>
      </c>
      <c r="D53" s="240"/>
      <c r="E53" s="241"/>
      <c r="F53" s="241"/>
      <c r="G53" s="241"/>
      <c r="H53" s="241"/>
      <c r="I53" s="241"/>
      <c r="J53" s="241"/>
      <c r="K53" s="241"/>
      <c r="L53" s="241"/>
    </row>
    <row r="54" spans="5:7" ht="13.5" thickBot="1">
      <c r="E54" s="162"/>
      <c r="F54" s="162"/>
      <c r="G54" s="162"/>
    </row>
    <row r="55" spans="1:12" ht="16.5" thickBot="1">
      <c r="A55" s="239" t="s">
        <v>26</v>
      </c>
      <c r="B55" s="240"/>
      <c r="C55" s="240" t="s">
        <v>391</v>
      </c>
      <c r="D55" s="240"/>
      <c r="E55" s="570">
        <f>E51+F51+G51+H51+E41+F41+G41+H41+E22+F22+G22+H22</f>
        <v>101521</v>
      </c>
      <c r="F55" s="571"/>
      <c r="G55" s="571"/>
      <c r="H55" s="572"/>
      <c r="I55" s="570">
        <f>I51+J51+K51+L51+I41+J41+K41+L41+I22+J22+K22+L22</f>
        <v>117720</v>
      </c>
      <c r="J55" s="571"/>
      <c r="K55" s="571"/>
      <c r="L55" s="572"/>
    </row>
    <row r="56" spans="5:7" ht="12.75">
      <c r="E56" s="160"/>
      <c r="F56" s="160"/>
      <c r="G56" s="160"/>
    </row>
  </sheetData>
  <sheetProtection/>
  <mergeCells count="35">
    <mergeCell ref="E55:H55"/>
    <mergeCell ref="I55:L55"/>
    <mergeCell ref="A1:L1"/>
    <mergeCell ref="A2:L2"/>
    <mergeCell ref="E45:H45"/>
    <mergeCell ref="I45:L45"/>
    <mergeCell ref="E46:F46"/>
    <mergeCell ref="G46:H46"/>
    <mergeCell ref="I46:J46"/>
    <mergeCell ref="K46:L46"/>
    <mergeCell ref="E44:F44"/>
    <mergeCell ref="G44:H44"/>
    <mergeCell ref="I44:J44"/>
    <mergeCell ref="K44:L44"/>
    <mergeCell ref="I5:J5"/>
    <mergeCell ref="K5:L5"/>
    <mergeCell ref="I7:J7"/>
    <mergeCell ref="K7:L7"/>
    <mergeCell ref="I6:L6"/>
    <mergeCell ref="E27:F27"/>
    <mergeCell ref="G27:H27"/>
    <mergeCell ref="K27:L27"/>
    <mergeCell ref="I29:J29"/>
    <mergeCell ref="K29:L29"/>
    <mergeCell ref="E28:H28"/>
    <mergeCell ref="I28:L28"/>
    <mergeCell ref="E29:F29"/>
    <mergeCell ref="G29:H29"/>
    <mergeCell ref="I27:J27"/>
    <mergeCell ref="A3:F3"/>
    <mergeCell ref="E5:F5"/>
    <mergeCell ref="E7:F7"/>
    <mergeCell ref="G7:H7"/>
    <mergeCell ref="G5:H5"/>
    <mergeCell ref="E6:H6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&amp;C9. melléklet Magyaratád Községi Önkormányzat 7/2013. (IX. 12.) önkormányzati rendeletéhez
" 12. melléklet Magyaratád Községi Önkormányzat 2/2013. (III.14.) önkormányzati rendeletéhez"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Magyaratád</cp:lastModifiedBy>
  <cp:lastPrinted>2013-10-22T08:32:02Z</cp:lastPrinted>
  <dcterms:created xsi:type="dcterms:W3CDTF">2006-01-17T11:47:21Z</dcterms:created>
  <dcterms:modified xsi:type="dcterms:W3CDTF">2013-10-22T08:32:26Z</dcterms:modified>
  <cp:category/>
  <cp:version/>
  <cp:contentType/>
  <cp:contentStatus/>
</cp:coreProperties>
</file>