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2120" windowHeight="9030" activeTab="3"/>
  </bookViews>
  <sheets>
    <sheet name="1.Bev-kiad." sheetId="1" r:id="rId1"/>
    <sheet name="2.működés" sheetId="2" r:id="rId2"/>
    <sheet name="3.felh" sheetId="3" r:id="rId3"/>
    <sheet name="4. Átadott p.eszk." sheetId="4" r:id="rId4"/>
    <sheet name="5.Bev.össz." sheetId="5" r:id="rId5"/>
    <sheet name="6.Kiad.össz." sheetId="6" r:id="rId6"/>
    <sheet name="7.Önk." sheetId="7" r:id="rId7"/>
    <sheet name="8-9.Többéves,adósság" sheetId="8" r:id="rId8"/>
    <sheet name="10.Likviditás" sheetId="9" r:id="rId9"/>
    <sheet name="11.Eu projekt" sheetId="10" r:id="rId10"/>
    <sheet name="12.gördülő" sheetId="11" r:id="rId11"/>
    <sheet name="TKT hozzájárulás" sheetId="12" r:id="rId12"/>
  </sheets>
  <externalReferences>
    <externalReference r:id="rId15"/>
    <externalReference r:id="rId16"/>
    <externalReference r:id="rId17"/>
  </externalReferences>
  <definedNames>
    <definedName name="beruh" localSheetId="9">'[1]4.1. táj.'!#REF!</definedName>
    <definedName name="beruh" localSheetId="10">'[1]4.1. táj.'!#REF!</definedName>
    <definedName name="beruh" localSheetId="1">'[1]4.1. táj.'!#REF!</definedName>
    <definedName name="beruh" localSheetId="2">'[1]4.1. táj.'!#REF!</definedName>
    <definedName name="beruh">'[1]4.1. táj.'!#REF!</definedName>
    <definedName name="intézmények" localSheetId="9">'[2]4.1. táj.'!#REF!</definedName>
    <definedName name="intézmények" localSheetId="10">'[2]4.1. táj.'!#REF!</definedName>
    <definedName name="intézmények" localSheetId="1">'[2]4.1. táj.'!#REF!</definedName>
    <definedName name="intézmények" localSheetId="2">'[2]4.1. táj.'!#REF!</definedName>
    <definedName name="intézmények" localSheetId="4">'[2]4.1. táj.'!#REF!</definedName>
    <definedName name="intézmények">'[2]4.1. táj.'!#REF!</definedName>
    <definedName name="_xlnm.Print_Titles" localSheetId="4">'5.Bev.össz.'!$A:$A,'5.Bev.össz.'!$1:$4</definedName>
    <definedName name="_xlnm.Print_Titles" localSheetId="5">'6.Kiad.össz.'!$A:$A,'6.Kiad.össz.'!$1:$8</definedName>
    <definedName name="_xlnm.Print_Area" localSheetId="0">'1.Bev-kiad.'!$A$1:$C$74</definedName>
    <definedName name="_xlnm.Print_Area" localSheetId="8">'10.Likviditás'!$A$1:$N$25</definedName>
    <definedName name="_xlnm.Print_Area" localSheetId="9">'11.Eu projekt'!$A$1:$K$13</definedName>
    <definedName name="_xlnm.Print_Area" localSheetId="10">'12.gördülő'!$A$1:$F$73</definedName>
    <definedName name="_xlnm.Print_Area" localSheetId="1">'2.működés'!$A$1:$D$79</definedName>
    <definedName name="_xlnm.Print_Area" localSheetId="2">'3.felh'!$A$1:$C$46</definedName>
    <definedName name="_xlnm.Print_Area" localSheetId="3">'4. Átadott p.eszk.'!$A$1:$B$70</definedName>
    <definedName name="_xlnm.Print_Area" localSheetId="4">'5.Bev.össz.'!$A$1:$M$14</definedName>
    <definedName name="_xlnm.Print_Area" localSheetId="5">'6.Kiad.össz.'!$A$1:$P$13</definedName>
    <definedName name="_xlnm.Print_Area" localSheetId="6">'7.Önk.'!$A$1:$O$70</definedName>
    <definedName name="_xlnm.Print_Area" localSheetId="7">'8-9.Többéves,adósság'!$A$1:$H$29</definedName>
    <definedName name="_xlnm.Print_Area" localSheetId="11">'TKT hozzájárulás'!$A$1:$T$31</definedName>
    <definedName name="qewrqewr" localSheetId="10">'[1]4.1. táj.'!#REF!</definedName>
    <definedName name="qewrqewr">'[1]4.1. táj.'!#REF!</definedName>
    <definedName name="Z_ABF21C5C_6078_4D03_96DF_78390D4F8F84_.wvu.Cols" localSheetId="3" hidden="1">'4. Átadott p.eszk.'!#REF!,'4. Átadott p.eszk.'!$HP:$IV</definedName>
    <definedName name="Z_ABF21C5C_6078_4D03_96DF_78390D4F8F84_.wvu.FilterData" localSheetId="0" hidden="1">'1.Bev-kiad.'!$B$1:$B$61</definedName>
    <definedName name="Z_ABF21C5C_6078_4D03_96DF_78390D4F8F84_.wvu.FilterData" localSheetId="10" hidden="1">'12.gördülő'!$B$1:$B$61</definedName>
    <definedName name="Z_ABF21C5C_6078_4D03_96DF_78390D4F8F84_.wvu.FilterData" localSheetId="1" hidden="1">'2.működés'!$B$1:$B$66</definedName>
    <definedName name="Z_ABF21C5C_6078_4D03_96DF_78390D4F8F84_.wvu.FilterData" localSheetId="2" hidden="1">'3.felh'!$B$1:$B$33</definedName>
    <definedName name="Z_ABF21C5C_6078_4D03_96DF_78390D4F8F84_.wvu.PrintArea" localSheetId="0" hidden="1">'1.Bev-kiad.'!$B$1:$B$73</definedName>
    <definedName name="Z_ABF21C5C_6078_4D03_96DF_78390D4F8F84_.wvu.PrintArea" localSheetId="10" hidden="1">'12.gördülő'!$B$1:$B$72</definedName>
    <definedName name="Z_ABF21C5C_6078_4D03_96DF_78390D4F8F84_.wvu.PrintArea" localSheetId="1" hidden="1">'2.működés'!$B$1:$B$78</definedName>
    <definedName name="Z_ABF21C5C_6078_4D03_96DF_78390D4F8F84_.wvu.PrintArea" localSheetId="2" hidden="1">'3.felh'!$B$1:$B$41</definedName>
    <definedName name="Z_ABF21C5C_6078_4D03_96DF_78390D4F8F84_.wvu.PrintArea" localSheetId="3" hidden="1">'4. Átadott p.eszk.'!$A$1:$A$45</definedName>
    <definedName name="Z_ABF21C5C_6078_4D03_96DF_78390D4F8F84_.wvu.PrintArea" localSheetId="6" hidden="1">'7.Önk.'!$B$1:$B$68</definedName>
    <definedName name="Z_ABF21C5C_6078_4D03_96DF_78390D4F8F84_.wvu.Rows" localSheetId="0" hidden="1">'1.Bev-kiad.'!#REF!</definedName>
    <definedName name="Z_ABF21C5C_6078_4D03_96DF_78390D4F8F84_.wvu.Rows" localSheetId="10" hidden="1">'12.gördülő'!#REF!</definedName>
    <definedName name="Z_ABF21C5C_6078_4D03_96DF_78390D4F8F84_.wvu.Rows" localSheetId="1" hidden="1">'2.működés'!#REF!</definedName>
    <definedName name="Z_ABF21C5C_6078_4D03_96DF_78390D4F8F84_.wvu.Rows" localSheetId="2" hidden="1">'3.felh'!#REF!</definedName>
    <definedName name="Z_ABF21C5C_6078_4D03_96DF_78390D4F8F84_.wvu.Rows" localSheetId="3" hidden="1">'4. Átadott p.eszk.'!#REF!,'4. Átadott p.eszk.'!#REF!,'4. Átadott p.eszk.'!#REF!,'4. Átadott p.eszk.'!#REF!,'4. Átadott p.eszk.'!#REF!</definedName>
    <definedName name="Z_ABF21C5C_6078_4D03_96DF_78390D4F8F84_.wvu.Rows" localSheetId="6" hidden="1">'7.Önk.'!#REF!,'7.Önk.'!$18:$18</definedName>
  </definedNames>
  <calcPr fullCalcOnLoad="1"/>
</workbook>
</file>

<file path=xl/sharedStrings.xml><?xml version="1.0" encoding="utf-8"?>
<sst xmlns="http://schemas.openxmlformats.org/spreadsheetml/2006/main" count="828" uniqueCount="571">
  <si>
    <t>ezer Ft-ban</t>
  </si>
  <si>
    <t>Felhalmozási célú bevételek mindösszesen</t>
  </si>
  <si>
    <t>Felhalmozási célú kiadások mindösszesen</t>
  </si>
  <si>
    <t>II. Felújítások</t>
  </si>
  <si>
    <t xml:space="preserve">             Balatonföldvári Sport Egyesület</t>
  </si>
  <si>
    <t xml:space="preserve">             Balatonföldvári Technikai Vízisport Klub</t>
  </si>
  <si>
    <t xml:space="preserve">             ASZTEK</t>
  </si>
  <si>
    <t xml:space="preserve">             Országos Polgárőr Szövetség Balatonföldvári Új Szervezete</t>
  </si>
  <si>
    <t xml:space="preserve">             Üdülőtulajdonosok Egyesülete</t>
  </si>
  <si>
    <t xml:space="preserve">             Kolping Család</t>
  </si>
  <si>
    <t xml:space="preserve">             Nyugdíjas Egyesület </t>
  </si>
  <si>
    <t xml:space="preserve">             Balatonföldvári Ifjúsági Néptánc Egyesület</t>
  </si>
  <si>
    <t xml:space="preserve">             Somogyi Egyetemistákért Közalapítvány</t>
  </si>
  <si>
    <t xml:space="preserve">             Sm Szabadidősport Szövetség</t>
  </si>
  <si>
    <t xml:space="preserve">             Közigazgatási Kar</t>
  </si>
  <si>
    <t xml:space="preserve">             Egészségügyi Alapítvány               </t>
  </si>
  <si>
    <t xml:space="preserve">             Zenebarátok Egyesülete</t>
  </si>
  <si>
    <t xml:space="preserve">             Néptánc Egyesület</t>
  </si>
  <si>
    <t>I. Beruházások</t>
  </si>
  <si>
    <t>Költségvetési bevételek mindösszesen</t>
  </si>
  <si>
    <t>Működési célú bevételek összesen</t>
  </si>
  <si>
    <t>Költségvetési kiadások összesen</t>
  </si>
  <si>
    <t>Költségvetési kiadások mindösszesen</t>
  </si>
  <si>
    <t xml:space="preserve">I. Működési kiadások </t>
  </si>
  <si>
    <r>
      <t xml:space="preserve">      </t>
    </r>
    <r>
      <rPr>
        <sz val="10"/>
        <rFont val="Times New Roman"/>
        <family val="1"/>
      </rPr>
      <t>1. Önkormányzat működési kiadásai</t>
    </r>
  </si>
  <si>
    <t>Felhalmozási célú bevételek összesen</t>
  </si>
  <si>
    <t>Felhalmozási célú kiadások összesen</t>
  </si>
  <si>
    <t>III.  Egyéb felhalmozási célú kiadások</t>
  </si>
  <si>
    <t>Önkormányzati költségvetési bevételek - kiadások</t>
  </si>
  <si>
    <t>Működési célú támogatások, pénzeszközátadások</t>
  </si>
  <si>
    <t>I. Működési célú pénzeszközátadások</t>
  </si>
  <si>
    <t>II. Működési célú támogatások</t>
  </si>
  <si>
    <t xml:space="preserve">             Asztalitenisz és Teke Egyesület</t>
  </si>
  <si>
    <t xml:space="preserve">             Balatonföldvári Gyermekekért Alapítvány</t>
  </si>
  <si>
    <t xml:space="preserve">             Spartacus Sport Egyesület</t>
  </si>
  <si>
    <t xml:space="preserve">             Balatoni Integrációs Közhasznú Nonprofit KFT</t>
  </si>
  <si>
    <t xml:space="preserve">             Balatoni Futár BT</t>
  </si>
  <si>
    <t xml:space="preserve">             Római Katolikus Plébánia  Kőröshegy</t>
  </si>
  <si>
    <t xml:space="preserve">             Nők a Balatonért Egyesület</t>
  </si>
  <si>
    <t xml:space="preserve">             Koppányvölgye Vidékfejlesztési KHT</t>
  </si>
  <si>
    <t xml:space="preserve">             Mozdulj Balaton</t>
  </si>
  <si>
    <t xml:space="preserve">             VUELTA Sportegyesület</t>
  </si>
  <si>
    <t xml:space="preserve">               Óvodai nevelés</t>
  </si>
  <si>
    <t xml:space="preserve">               Családsegítés, gyermekjóléti feladatok</t>
  </si>
  <si>
    <t xml:space="preserve">               Házi segítségnyújtás</t>
  </si>
  <si>
    <t xml:space="preserve">               Jelzőrendszeres házi segítésnyújtás</t>
  </si>
  <si>
    <t xml:space="preserve">               Pénzügyi Gondnokság iroda működtetés</t>
  </si>
  <si>
    <t xml:space="preserve">               Háziorvosi ügyeleti ellátás</t>
  </si>
  <si>
    <t xml:space="preserve">               Egészségügyi laboratóriumi szolgáltatás</t>
  </si>
  <si>
    <t xml:space="preserve">               Kistérségi TV működtetés</t>
  </si>
  <si>
    <t xml:space="preserve">               Kistérségi Társulás tagdíj (500 Ft/fő)</t>
  </si>
  <si>
    <t xml:space="preserve">                      ezer Ft-ban</t>
  </si>
  <si>
    <t>Kiadások</t>
  </si>
  <si>
    <t xml:space="preserve">    Szociális hozzájárulási adó</t>
  </si>
  <si>
    <t>Dologi kiadások összesen</t>
  </si>
  <si>
    <t>Létszám</t>
  </si>
  <si>
    <t>Működési célú kiadások</t>
  </si>
  <si>
    <t>Működési célú kiadások mind
összesen</t>
  </si>
  <si>
    <t>Felhalmozási célú kiadások</t>
  </si>
  <si>
    <t>Személyi juttatás</t>
  </si>
  <si>
    <t>Dologi kiadások</t>
  </si>
  <si>
    <t>Ellátottak pénzbeni juttatásai</t>
  </si>
  <si>
    <t>Egyéb működési célú kiadások</t>
  </si>
  <si>
    <t>Beruházás</t>
  </si>
  <si>
    <t>Felújítás</t>
  </si>
  <si>
    <t>Egyéb felhalmozási célú kiadás</t>
  </si>
  <si>
    <t>Önkormányzat</t>
  </si>
  <si>
    <t>Összesen</t>
  </si>
  <si>
    <t xml:space="preserve">    Polgármester illetménye</t>
  </si>
  <si>
    <t xml:space="preserve">    Egyéb dologi kiadások</t>
  </si>
  <si>
    <t>Létszám (fő)</t>
  </si>
  <si>
    <t xml:space="preserve">    Közlekedési költségtérítés</t>
  </si>
  <si>
    <t>Működési célú bevételek</t>
  </si>
  <si>
    <t>Bevételek mindösszesen</t>
  </si>
  <si>
    <t>Működési célú pénz
maradvány</t>
  </si>
  <si>
    <t>Felhalmozási célú pénz
maradvány</t>
  </si>
  <si>
    <t>Feladat
finanszírozás</t>
  </si>
  <si>
    <t>Egyéb állami támogatás</t>
  </si>
  <si>
    <t>Összes kiadás</t>
  </si>
  <si>
    <t>1. Beruházások</t>
  </si>
  <si>
    <t>2. Felújítások</t>
  </si>
  <si>
    <t>-</t>
  </si>
  <si>
    <t>3. Egyéb felhalmozási kiadások</t>
  </si>
  <si>
    <t>Felvétel éve</t>
  </si>
  <si>
    <t>Összege</t>
  </si>
  <si>
    <t>Mindösszesen: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</si>
  <si>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</si>
  <si>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</si>
  <si>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</si>
  <si>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</si>
  <si>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</si>
  <si>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</si>
  <si>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</si>
  <si>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</si>
  <si>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</si>
  <si>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</si>
  <si>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</si>
  <si>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</si>
  <si>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</si>
  <si>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1.Bevételek</t>
  </si>
  <si>
    <t xml:space="preserve">   Előző évi pénzmaradvány</t>
  </si>
  <si>
    <t xml:space="preserve">   Bevételek összesen</t>
  </si>
  <si>
    <t>2.Kiadások</t>
  </si>
  <si>
    <t xml:space="preserve">   Működési célú kiadások</t>
  </si>
  <si>
    <t xml:space="preserve">   Beruházás, fejlesztés</t>
  </si>
  <si>
    <t xml:space="preserve">    Tartalék felhasználása, tervezett
    maradvány</t>
  </si>
  <si>
    <t xml:space="preserve">   Kiadások összesen</t>
  </si>
  <si>
    <t>Havi egyenleg</t>
  </si>
  <si>
    <t>Göngyölített egyenleg</t>
  </si>
  <si>
    <t xml:space="preserve">               Pénzügyi Gondnokság konyha működtetés (intézményi étkeztetés)</t>
  </si>
  <si>
    <t xml:space="preserve">        Fogorvosi alapellátás</t>
  </si>
  <si>
    <t xml:space="preserve">        Gyermekorvos</t>
  </si>
  <si>
    <t xml:space="preserve">        Fizikoterápiás szolgáltatás</t>
  </si>
  <si>
    <t>III. Közvetett támogatások</t>
  </si>
  <si>
    <t>Ellátottak térítési díjának méltányossági alapon elengedett összege</t>
  </si>
  <si>
    <t>Lakosság részére lakásépítéshez, felújításhoz nyújtott kölcsön elengedése</t>
  </si>
  <si>
    <t>Építményadó mentesség helyi lakosok számára</t>
  </si>
  <si>
    <t>Építményadó törlés méltányosságból</t>
  </si>
  <si>
    <t>Idegenforgalmi adó kedvezmény elő- utószezonban</t>
  </si>
  <si>
    <t>Egyéb nyújtott kedvezmény vagy kölcsön elengedésének összege</t>
  </si>
  <si>
    <t xml:space="preserve">     Államigazgatási</t>
  </si>
  <si>
    <t xml:space="preserve">       Kötelező</t>
  </si>
  <si>
    <t xml:space="preserve">       Nem kötelező</t>
  </si>
  <si>
    <t>Önkormányzat/
intézmények/feladatok szerinti bontásban</t>
  </si>
  <si>
    <t xml:space="preserve">     Kötelező </t>
  </si>
  <si>
    <t xml:space="preserve">     Nem kötelező</t>
  </si>
  <si>
    <t xml:space="preserve">       Államigazgatási feladatok</t>
  </si>
  <si>
    <t>Munkaadót terhelő járulékok és szociális hozzájárulási adó</t>
  </si>
  <si>
    <t>III. Közhatalmi bevételek</t>
  </si>
  <si>
    <t>Telekadó mentesség, kedvezmény m2 alapján</t>
  </si>
  <si>
    <t>közfoglalkoztatottak létszáma (önkormányzat)</t>
  </si>
  <si>
    <t>Engedély
ezett
 létszám</t>
  </si>
  <si>
    <t>EU-s projekt, program megnevezése</t>
  </si>
  <si>
    <t>Projekt azonosító</t>
  </si>
  <si>
    <t>Igényelt támogatás összege</t>
  </si>
  <si>
    <t>Megítélt támogatás összege</t>
  </si>
  <si>
    <t>Önkormányzati önerő összege</t>
  </si>
  <si>
    <t>Projekthez kapcsolódó kiadások</t>
  </si>
  <si>
    <t>Projekt megvalósításhoz kapcsolódó egyéb költségek</t>
  </si>
  <si>
    <t>Projekt megvalósítás során felmerült költségek</t>
  </si>
  <si>
    <t>Elszámolható</t>
  </si>
  <si>
    <t>Nem elszámolható</t>
  </si>
  <si>
    <t>Önkormányzati önerő
 %</t>
  </si>
  <si>
    <t>Projekt összköltség összesen</t>
  </si>
  <si>
    <t>Tám.-i intenzitás
%</t>
  </si>
  <si>
    <t xml:space="preserve">    Munkáltatót terhelő szja</t>
  </si>
  <si>
    <t>064010 Közvilágítás</t>
  </si>
  <si>
    <t>107 051 Szociális étkeztetés</t>
  </si>
  <si>
    <t>Futamidő (fizetési kötelezettség)</t>
  </si>
  <si>
    <t>Adósságot keletkeztető ügylet
(kiadás)
Stabilitási tv. 3.§ (1) bek.</t>
  </si>
  <si>
    <t>Várható saját bevételek</t>
  </si>
  <si>
    <t>Rovat</t>
  </si>
  <si>
    <t>1. melléklet</t>
  </si>
  <si>
    <t>B1-B7</t>
  </si>
  <si>
    <t>B1</t>
  </si>
  <si>
    <t>B11</t>
  </si>
  <si>
    <t>B13</t>
  </si>
  <si>
    <t>B14</t>
  </si>
  <si>
    <t>B15</t>
  </si>
  <si>
    <t>B16</t>
  </si>
  <si>
    <t xml:space="preserve">      1.3. Működési és garancia- és kezességvállalásból származó bevételek</t>
  </si>
  <si>
    <t xml:space="preserve">      1.4. Működési célú visszatérítendő támogatások, kölcsönök visszatérülése</t>
  </si>
  <si>
    <t xml:space="preserve">      1.5. Működési célú visszatérítendő támogatások, kölcsönök igénybevétele</t>
  </si>
  <si>
    <t xml:space="preserve">      1.1. Önkormányzatok működési támogatásai</t>
  </si>
  <si>
    <t xml:space="preserve">      1.6. Egyéb működési célú támogatások</t>
  </si>
  <si>
    <t>B2</t>
  </si>
  <si>
    <t>B21</t>
  </si>
  <si>
    <t>B23</t>
  </si>
  <si>
    <t>B24</t>
  </si>
  <si>
    <t>B25</t>
  </si>
  <si>
    <t xml:space="preserve">      2.3. Felhalmozási célú visszatérítendő támogatások, kölcsönök visszatérülése</t>
  </si>
  <si>
    <t xml:space="preserve">      2.4. Felhalmozási célú visszatérítendő támogatások, kölcsönök igénybevétele</t>
  </si>
  <si>
    <t xml:space="preserve">      2.5. Egyéb felhalmozási célú támogatások</t>
  </si>
  <si>
    <t xml:space="preserve">      2.1. Felhalmozási célú önkormányzati támogatások</t>
  </si>
  <si>
    <t>B3</t>
  </si>
  <si>
    <t>B31</t>
  </si>
  <si>
    <t>B32</t>
  </si>
  <si>
    <t>B33</t>
  </si>
  <si>
    <t>B34</t>
  </si>
  <si>
    <t>B35</t>
  </si>
  <si>
    <t>B36</t>
  </si>
  <si>
    <t xml:space="preserve">      3.1. Jövedelemadók</t>
  </si>
  <si>
    <t xml:space="preserve">      3.2. Szociális hozzájárulási adók és járulékok</t>
  </si>
  <si>
    <t xml:space="preserve">      3.3. Bérhez és foglalkoztatáshoz kapcsolódó adók</t>
  </si>
  <si>
    <t xml:space="preserve">      3.6. Egyéb közhatalmi bevételek</t>
  </si>
  <si>
    <t>B4</t>
  </si>
  <si>
    <t xml:space="preserve">      4.1. Készletértékesítés ellenértéke</t>
  </si>
  <si>
    <t xml:space="preserve">      4.2. Szolgáltatások ellenértéke</t>
  </si>
  <si>
    <t>B401</t>
  </si>
  <si>
    <t>B402</t>
  </si>
  <si>
    <t>B403</t>
  </si>
  <si>
    <t>B404</t>
  </si>
  <si>
    <t>B405</t>
  </si>
  <si>
    <t xml:space="preserve">      4.3. Közvetített szolgáltatások ellenértéke</t>
  </si>
  <si>
    <t xml:space="preserve">      4.4. Tulajdonosi bevételek</t>
  </si>
  <si>
    <t xml:space="preserve">      4.5. Ellátási díjak</t>
  </si>
  <si>
    <t>B406</t>
  </si>
  <si>
    <t xml:space="preserve">      4.6. Kiszámlázott ÁFA</t>
  </si>
  <si>
    <t>B407</t>
  </si>
  <si>
    <t xml:space="preserve">      4.7. ÁFA visszatérítése</t>
  </si>
  <si>
    <t>B408</t>
  </si>
  <si>
    <t xml:space="preserve">      4.8. Kamatbevételek</t>
  </si>
  <si>
    <t>B409</t>
  </si>
  <si>
    <t xml:space="preserve">      4.9. Egyéb pénzügyi műveletek bevételei</t>
  </si>
  <si>
    <t>B12-16</t>
  </si>
  <si>
    <t xml:space="preserve">      1.2. Egyéb működési célú támogatások</t>
  </si>
  <si>
    <t>B22-25</t>
  </si>
  <si>
    <t xml:space="preserve">      2.2. Egyéb felhalmozási célú támogatások</t>
  </si>
  <si>
    <t>B410</t>
  </si>
  <si>
    <t xml:space="preserve">      4.10. Egyéb működési bevételek</t>
  </si>
  <si>
    <t xml:space="preserve">      3.4. Vagyoni típusú adók (építményadó, telekadó)</t>
  </si>
  <si>
    <t xml:space="preserve">      3.5. Termékek és szolgáltatások adói (iparűzési adó, gépjárműadó)</t>
  </si>
  <si>
    <t>B5</t>
  </si>
  <si>
    <t>B51</t>
  </si>
  <si>
    <t>B52</t>
  </si>
  <si>
    <t>B53</t>
  </si>
  <si>
    <t>B54</t>
  </si>
  <si>
    <t>B55</t>
  </si>
  <si>
    <t xml:space="preserve">      5.1. Immateriális javak értékesítése</t>
  </si>
  <si>
    <t xml:space="preserve">      5.2. Ingatlanok értékesítése</t>
  </si>
  <si>
    <t xml:space="preserve">      5.3. Egyéb tárgyi eszközök értékesítése</t>
  </si>
  <si>
    <t xml:space="preserve">      5.4. Részesedések értékesítése</t>
  </si>
  <si>
    <t xml:space="preserve">      5.5. Részesedések megszűnéséhez kapcsolódó bevételek</t>
  </si>
  <si>
    <t>B6</t>
  </si>
  <si>
    <t>B7</t>
  </si>
  <si>
    <t xml:space="preserve">      6.1. Működési célú garancia- és kezességvállalásból származó megtérülések</t>
  </si>
  <si>
    <t xml:space="preserve">      6.2. Működési célú visszatérítendő támogatások, kölcsönök visszatérülése</t>
  </si>
  <si>
    <t xml:space="preserve">      6.3. Egyéb működési célú átvett pénzeszközök</t>
  </si>
  <si>
    <t>B61</t>
  </si>
  <si>
    <t>B62</t>
  </si>
  <si>
    <t>B63</t>
  </si>
  <si>
    <t>B71</t>
  </si>
  <si>
    <t>B72</t>
  </si>
  <si>
    <t>B73</t>
  </si>
  <si>
    <t xml:space="preserve">      7.1. Felhalmozási célú garancia- és kezességvállalásból származó megtérülések</t>
  </si>
  <si>
    <t xml:space="preserve">      7.2. Felhalmozási célú visszatérítendő támogatások, kölcsönök visszatérülése</t>
  </si>
  <si>
    <t xml:space="preserve">      7.3. Felhalmozási célú átvett pénzeszközök</t>
  </si>
  <si>
    <t>K1-K5</t>
  </si>
  <si>
    <t>K6-K8</t>
  </si>
  <si>
    <t>K9</t>
  </si>
  <si>
    <t>K1-K8</t>
  </si>
  <si>
    <t>2. melléklet</t>
  </si>
  <si>
    <t>3. melléklet</t>
  </si>
  <si>
    <t>Működési bevételek - kiadások</t>
  </si>
  <si>
    <t>Felhalmozási bevételek - kiadások</t>
  </si>
  <si>
    <t>B111</t>
  </si>
  <si>
    <t>B112</t>
  </si>
  <si>
    <t>B113</t>
  </si>
  <si>
    <t>B114</t>
  </si>
  <si>
    <t>B115</t>
  </si>
  <si>
    <t xml:space="preserve">B116 </t>
  </si>
  <si>
    <t>K1</t>
  </si>
  <si>
    <t>K2</t>
  </si>
  <si>
    <t>K3</t>
  </si>
  <si>
    <t>K4</t>
  </si>
  <si>
    <t>K5</t>
  </si>
  <si>
    <t>I. Működési célú támogatások államháztartáson belülről</t>
  </si>
  <si>
    <t>II. Felhalmozási célú támogatások államháztartáson belülről</t>
  </si>
  <si>
    <t>IV. Működési bevételek</t>
  </si>
  <si>
    <t>V. Felhalmozási bevételek</t>
  </si>
  <si>
    <t>VI. Működési célú átvett pénzeszközök</t>
  </si>
  <si>
    <t>VII. Felhalmozási célú átvett pénzeszközök</t>
  </si>
  <si>
    <t xml:space="preserve">II. Felhalmozási kiadások </t>
  </si>
  <si>
    <t>II. Közhatalmi bevételek</t>
  </si>
  <si>
    <t xml:space="preserve">          1.5. Működési célú központosított előirányzatok</t>
  </si>
  <si>
    <t xml:space="preserve">          1.6. Helyi önkormányzatok kiegészítő támogatásai</t>
  </si>
  <si>
    <t xml:space="preserve">      1. Vagyoni típusú adók </t>
  </si>
  <si>
    <t xml:space="preserve">          1.1. Építményadó </t>
  </si>
  <si>
    <t xml:space="preserve">          1.2. Idegenforgalmi adó</t>
  </si>
  <si>
    <t xml:space="preserve">          1.3. Kommunális adó</t>
  </si>
  <si>
    <t xml:space="preserve">          1.4. Telekadó</t>
  </si>
  <si>
    <t xml:space="preserve">     2. Termékek és szolgáltatások adói</t>
  </si>
  <si>
    <t xml:space="preserve">          2.1. Iparűzési adó</t>
  </si>
  <si>
    <t>III. Működési bevételek</t>
  </si>
  <si>
    <t xml:space="preserve">      1. Készletértékesítés ellenértéke</t>
  </si>
  <si>
    <t xml:space="preserve">      2. Szolgáltatások ellenértéke</t>
  </si>
  <si>
    <t xml:space="preserve">      3. Közvetített szolgáltatások ellenértéke</t>
  </si>
  <si>
    <t xml:space="preserve">      5. Ellátási díjak</t>
  </si>
  <si>
    <t xml:space="preserve">      6. Kiszámlázott ÁFA</t>
  </si>
  <si>
    <t xml:space="preserve">      7. ÁFA visszatérítése</t>
  </si>
  <si>
    <t xml:space="preserve">      8. Kamatbevételek</t>
  </si>
  <si>
    <t xml:space="preserve">     10. Egyéb működési bevételek</t>
  </si>
  <si>
    <t xml:space="preserve">      9. Egyéb pénzügyi műveletek bevételei</t>
  </si>
  <si>
    <t>IV. Működési célú átvett pénzeszközök</t>
  </si>
  <si>
    <t xml:space="preserve">      1. Működési célú garancia- és kezességvállalásból származó megtérülések</t>
  </si>
  <si>
    <t xml:space="preserve">      2. Működési célú visszatérítendő támogatások, kölcsönök visszatérülése</t>
  </si>
  <si>
    <t xml:space="preserve">      3. Egyéb működési célú átvett pénzeszközök</t>
  </si>
  <si>
    <t>I. Személyi juttatások</t>
  </si>
  <si>
    <t>II. Munkaadót terhelő járulékok és szociális hozzájárulási adó</t>
  </si>
  <si>
    <t>III. Dologi kiadások</t>
  </si>
  <si>
    <t>IV. Ellátottak pénzbeni juttatásai</t>
  </si>
  <si>
    <t>I. Felhalmozási célú támogatások államháztartáson belülről</t>
  </si>
  <si>
    <t>II. Felhalmozási bevételek</t>
  </si>
  <si>
    <t xml:space="preserve">      1. Immateriális javak értékesítése</t>
  </si>
  <si>
    <t xml:space="preserve">      2. Ingatlanok értékesítése</t>
  </si>
  <si>
    <t xml:space="preserve">      3. Egyéb tárgyi eszközök értékesítése</t>
  </si>
  <si>
    <t xml:space="preserve">      4. Részesedések értékesítése</t>
  </si>
  <si>
    <t xml:space="preserve">      5. Részesedések megszűnéséhez kapcsolódó bevételek</t>
  </si>
  <si>
    <t>K6</t>
  </si>
  <si>
    <t>Működési bevételek mindösszesen</t>
  </si>
  <si>
    <t>Működési kiadások mindösszesen</t>
  </si>
  <si>
    <t>4. melléklet</t>
  </si>
  <si>
    <t>5. melléklet</t>
  </si>
  <si>
    <t>6. melléklet</t>
  </si>
  <si>
    <t>Kiküldetések, reklám- és propagandakiadások</t>
  </si>
  <si>
    <t>Különféle befizetések és egyéb dologi kiadások</t>
  </si>
  <si>
    <t>K 31</t>
  </si>
  <si>
    <t>K 311</t>
  </si>
  <si>
    <t>K 313</t>
  </si>
  <si>
    <t>K 312</t>
  </si>
  <si>
    <t>K 32</t>
  </si>
  <si>
    <t>K 321</t>
  </si>
  <si>
    <t>K 322</t>
  </si>
  <si>
    <t>K 33</t>
  </si>
  <si>
    <t>K 331</t>
  </si>
  <si>
    <t>K 333</t>
  </si>
  <si>
    <t>K 334</t>
  </si>
  <si>
    <t>K 335</t>
  </si>
  <si>
    <t>K 336</t>
  </si>
  <si>
    <t>K 337</t>
  </si>
  <si>
    <t>K 34</t>
  </si>
  <si>
    <t>K 341</t>
  </si>
  <si>
    <t>K 342</t>
  </si>
  <si>
    <t>K 35</t>
  </si>
  <si>
    <t>K 351</t>
  </si>
  <si>
    <t>K 352</t>
  </si>
  <si>
    <t>K 353</t>
  </si>
  <si>
    <t>K 354</t>
  </si>
  <si>
    <t>K 355</t>
  </si>
  <si>
    <t>Készletbeszerzés</t>
  </si>
  <si>
    <t xml:space="preserve">     Üzemeltetési anyagok</t>
  </si>
  <si>
    <t xml:space="preserve">     Árubeszerzés</t>
  </si>
  <si>
    <t>Kommunikációs szolgáltatások</t>
  </si>
  <si>
    <t>Szolgáltatási kiadások</t>
  </si>
  <si>
    <t xml:space="preserve">    Működési célú előzetesen felszámított ÁFA</t>
  </si>
  <si>
    <t xml:space="preserve">    Fizetendő ÁFA</t>
  </si>
  <si>
    <t xml:space="preserve">    Kamatkiadások</t>
  </si>
  <si>
    <t xml:space="preserve">    Egyéb pénzügyi műveletek kiadásai</t>
  </si>
  <si>
    <t xml:space="preserve">K4 </t>
  </si>
  <si>
    <t xml:space="preserve">K3 </t>
  </si>
  <si>
    <t>Személyi juttatások összesen</t>
  </si>
  <si>
    <t>K11</t>
  </si>
  <si>
    <t>Foglalkoztatottak személyi juttatásai</t>
  </si>
  <si>
    <t>K12</t>
  </si>
  <si>
    <t xml:space="preserve">     Kiküldetések </t>
  </si>
  <si>
    <t xml:space="preserve">     Egyéb szolgáltatások</t>
  </si>
  <si>
    <t xml:space="preserve">     Szakmai tevékenységet segítő szolgáltatások</t>
  </si>
  <si>
    <t xml:space="preserve">     Közvetített szolgáltatások</t>
  </si>
  <si>
    <t xml:space="preserve">     Karbantartás, kisjavítás</t>
  </si>
  <si>
    <t xml:space="preserve">     Bérleti és lízingdíjak</t>
  </si>
  <si>
    <t xml:space="preserve">     Közüzemi díjak</t>
  </si>
  <si>
    <t xml:space="preserve">        Nyomtatvány, irodaszer</t>
  </si>
  <si>
    <t xml:space="preserve">        Hajtó- és kenőanyagok</t>
  </si>
  <si>
    <t xml:space="preserve">        Tisztítószer</t>
  </si>
  <si>
    <r>
      <t xml:space="preserve">      Egyéb kommunikációs szolgáltatások</t>
    </r>
    <r>
      <rPr>
        <sz val="8"/>
        <rFont val="Times New Roman"/>
        <family val="1"/>
      </rPr>
      <t xml:space="preserve"> (telefon, mobiltelefon)</t>
    </r>
  </si>
  <si>
    <t xml:space="preserve">     Reklám- és propagandakiadások </t>
  </si>
  <si>
    <t xml:space="preserve">        Biztosítások (vagyon, gépjármű)</t>
  </si>
  <si>
    <t xml:space="preserve">        Különféle adók, díjak, adójellegű befizetések, hozzájárulások</t>
  </si>
  <si>
    <t>011130 Önk. és önk.-i hivatalok 
jogalkotói és ált. igazgatási tevékenysége</t>
  </si>
  <si>
    <t>K 332</t>
  </si>
  <si>
    <t xml:space="preserve">     Vásárolt élelmezés</t>
  </si>
  <si>
    <t xml:space="preserve">        Munkaruha</t>
  </si>
  <si>
    <t xml:space="preserve">K5 </t>
  </si>
  <si>
    <t xml:space="preserve">K6 </t>
  </si>
  <si>
    <t>Beruházások (kis értékű tárgyi eszköz beszerzés)</t>
  </si>
  <si>
    <t xml:space="preserve">        Foglalkozás- egészségügyi alapellátás</t>
  </si>
  <si>
    <t xml:space="preserve">        Rendezvények</t>
  </si>
  <si>
    <t xml:space="preserve">        Továbbképzés, oktatás</t>
  </si>
  <si>
    <t>082044 Könyvtári szolgáltatások</t>
  </si>
  <si>
    <t xml:space="preserve">      2. Európai Uniós forrásból származó bevételek</t>
  </si>
  <si>
    <t xml:space="preserve">      1. Önkormányzatok működési támogatásai</t>
  </si>
  <si>
    <t xml:space="preserve">      2. Egyéb működési célú támogatások államháztartáson belülről </t>
  </si>
  <si>
    <t xml:space="preserve">                    Településüzemeltetéshez kapcsolódó feladatellátás támogatása</t>
  </si>
  <si>
    <t xml:space="preserve">                    Egyéb önkormányzati feladatok támogatása</t>
  </si>
  <si>
    <t xml:space="preserve">      3. Egyéb közhatalmi bevételek (igazgatási szolgáltatási díj, bírságok)</t>
  </si>
  <si>
    <t xml:space="preserve">        1. Európai Uniós támogatásból megvalósuló beruházások</t>
  </si>
  <si>
    <t xml:space="preserve">    Költségtérítés</t>
  </si>
  <si>
    <r>
      <t>Külső személyi juttatások</t>
    </r>
    <r>
      <rPr>
        <sz val="10"/>
        <rFont val="Times New Roman"/>
        <family val="1"/>
      </rPr>
      <t xml:space="preserve"> </t>
    </r>
  </si>
  <si>
    <t>Egyéb működési célú kiadások mindösszesen (I+II)</t>
  </si>
  <si>
    <t xml:space="preserve">    Alkalmazottak illetménye </t>
  </si>
  <si>
    <t xml:space="preserve">V. Egyéb működési célú kiadások </t>
  </si>
  <si>
    <t xml:space="preserve">    1. Működési célú pénzeszközátadások, támogatások</t>
  </si>
  <si>
    <t xml:space="preserve">    2. Működési célú tartalék</t>
  </si>
  <si>
    <t xml:space="preserve">      1. Beruházások</t>
  </si>
  <si>
    <t xml:space="preserve">      2. Felújítások</t>
  </si>
  <si>
    <t xml:space="preserve">      3. Egyéb felhalmozási célú kiadások</t>
  </si>
  <si>
    <t xml:space="preserve">III. Felhalmozási célú átvett pénzeszközök </t>
  </si>
  <si>
    <t xml:space="preserve">        1. Európai Uniós támogatásból megvalósuló felújítások</t>
  </si>
  <si>
    <t xml:space="preserve">        2. Hazai támogatásból, saját forrásból megvalósuló felújítások</t>
  </si>
  <si>
    <t>045160 Közutak, hidak fenntartása</t>
  </si>
  <si>
    <t xml:space="preserve">    1. Többcélú kistérségi társulásnak, önkormányzatoknak és költségvetési szerveinek</t>
  </si>
  <si>
    <t xml:space="preserve">        Tüzelőanyag</t>
  </si>
  <si>
    <t xml:space="preserve">        Egyéb üzemeltetés, készletbeszerzés</t>
  </si>
  <si>
    <r>
      <t xml:space="preserve">                                              </t>
    </r>
    <r>
      <rPr>
        <b/>
        <i/>
        <u val="single"/>
        <sz val="12"/>
        <rFont val="Arial CE"/>
        <family val="2"/>
      </rPr>
      <t>több éves kihatással járó feladatai</t>
    </r>
  </si>
  <si>
    <t xml:space="preserve">      2. Működési célú tartalék</t>
  </si>
  <si>
    <t xml:space="preserve">      1. Hazai forrásból származó bevételek </t>
  </si>
  <si>
    <t>Többéves kihatással járó feladatok</t>
  </si>
  <si>
    <t>7. melléklet</t>
  </si>
  <si>
    <t>8. melléklet</t>
  </si>
  <si>
    <t>9. melléklet</t>
  </si>
  <si>
    <t>10. melléklet</t>
  </si>
  <si>
    <t>11. melléklet</t>
  </si>
  <si>
    <t xml:space="preserve">   Támogatások ÁHT-n belülről</t>
  </si>
  <si>
    <t xml:space="preserve">   Közhatalmi bevételek</t>
  </si>
  <si>
    <t xml:space="preserve">   Működési bevételek</t>
  </si>
  <si>
    <t xml:space="preserve">   Működési célú átvett pénzeszközök</t>
  </si>
  <si>
    <t xml:space="preserve">   Felhalmozási bevételek</t>
  </si>
  <si>
    <t>Önkormányzat összesen</t>
  </si>
  <si>
    <t>Működési célú tartalék</t>
  </si>
  <si>
    <t>Műk. célú
pénzeszköz
átadás</t>
  </si>
  <si>
    <t>Költség-
vetési kiadások összesen</t>
  </si>
  <si>
    <t>Felhalmozási célúl bevételek</t>
  </si>
  <si>
    <t>Működési bevételek</t>
  </si>
  <si>
    <t>Működési célú támogatások államháztartáson belülről</t>
  </si>
  <si>
    <t>Közhatalmi bevételek</t>
  </si>
  <si>
    <t>Működési célú átvett pénzeszközök</t>
  </si>
  <si>
    <t xml:space="preserve">                    Szociális étkeztetés</t>
  </si>
  <si>
    <t xml:space="preserve">                    Falugondnoki szolgálat</t>
  </si>
  <si>
    <t>041233 Közfoglalkoztatás</t>
  </si>
  <si>
    <t>107055 Falugondnoki szolgáltatás</t>
  </si>
  <si>
    <t xml:space="preserve">    Reprezentáció</t>
  </si>
  <si>
    <t xml:space="preserve">        Kéményseprés, rovarirtás, egyéb</t>
  </si>
  <si>
    <t xml:space="preserve">          2.2. Gépjárműadó (40%)</t>
  </si>
  <si>
    <t xml:space="preserve">      Informatikai szolgáltatások</t>
  </si>
  <si>
    <r>
      <t xml:space="preserve">      4. Tulajdonosi bevételek </t>
    </r>
    <r>
      <rPr>
        <sz val="8"/>
        <rFont val="Times New Roman"/>
        <family val="1"/>
      </rPr>
      <t>(bérleti díjak, közterület használat)</t>
    </r>
  </si>
  <si>
    <t xml:space="preserve">        Postaköltség</t>
  </si>
  <si>
    <t xml:space="preserve">     2. Egyéb működési célú pénzeszközátadás </t>
  </si>
  <si>
    <r>
      <t xml:space="preserve">     Szakmai anyagok beszerzése</t>
    </r>
    <r>
      <rPr>
        <sz val="7"/>
        <rFont val="Times New Roman"/>
        <family val="1"/>
      </rPr>
      <t xml:space="preserve"> (könyv, folyóirat, napilap, gyógyszer, egyéb)</t>
    </r>
  </si>
  <si>
    <t xml:space="preserve">        Hóeltakarítás</t>
  </si>
  <si>
    <t>082092 Közművelődési intézmények működtetése</t>
  </si>
  <si>
    <t xml:space="preserve">        2. Hazai támogatásból, saját forrásból megvalósítandó beruházások </t>
  </si>
  <si>
    <t xml:space="preserve">        2.1. Általános tartalék</t>
  </si>
  <si>
    <t xml:space="preserve">        2.2. Működési célú céltartalék</t>
  </si>
  <si>
    <t>B8</t>
  </si>
  <si>
    <t xml:space="preserve">A. K ö l t s é g v e t é s i  b e v é t e l e k </t>
  </si>
  <si>
    <t xml:space="preserve">B. F i n a n s z í r o z á s i   b e v é t e l e k </t>
  </si>
  <si>
    <t xml:space="preserve">A. K ö l t s é g v e t é s i  k i a d á s o k </t>
  </si>
  <si>
    <t>B. F i n a n s z í r o z á s i   k i a d á s o k</t>
  </si>
  <si>
    <t xml:space="preserve">A. K ö l t s é g v e t é s i   k i a d á s o k </t>
  </si>
  <si>
    <t xml:space="preserve">A. K ö l t s é g v e t é s i   b e v é t e l e k </t>
  </si>
  <si>
    <t xml:space="preserve">B. F i n a n s z í r o z á s i  b e v é t e l e k </t>
  </si>
  <si>
    <t xml:space="preserve"> I. Költségvetési bevételek belső finanszírozására szolgáló eszközök</t>
  </si>
  <si>
    <t xml:space="preserve">        1. Működési célú hitel</t>
  </si>
  <si>
    <t>II. Költségvetési bevételek külső finanszírozására szolgáló eszközök</t>
  </si>
  <si>
    <t xml:space="preserve">        1. Előző évi működési célú pénzmaradvány</t>
  </si>
  <si>
    <t>I. Költségvetési hiány belső finanszírozására szolgáló eszközök</t>
  </si>
  <si>
    <t xml:space="preserve">       1. Előző évi felhalmozási célú pénzmaradvány</t>
  </si>
  <si>
    <t>II. Költségvetési hiány külső finanszírozására szolgáló eszközök</t>
  </si>
  <si>
    <t xml:space="preserve">       1. Felhalmozási célú hitel</t>
  </si>
  <si>
    <t>I. Költségvetési bevételek belső finanszírozására szolgáló eszközök</t>
  </si>
  <si>
    <t xml:space="preserve">     1. Előző évi pénzmaradvány igénybevétele</t>
  </si>
  <si>
    <t xml:space="preserve">         1.1. Működési célú pénzmaradvány</t>
  </si>
  <si>
    <t xml:space="preserve">       1. Működési célú hitel</t>
  </si>
  <si>
    <t xml:space="preserve">       2. Felhalmozási célú hitel</t>
  </si>
  <si>
    <t xml:space="preserve">B. F i n a n s z í r o z á s i   k i a d á s o k </t>
  </si>
  <si>
    <t xml:space="preserve">         1.2. Felhalmozási célú pénzmaradvány</t>
  </si>
  <si>
    <t xml:space="preserve">          2. Felhalmozási célú tartalék</t>
  </si>
  <si>
    <t xml:space="preserve">          3.1. Felhalmozási célú pénzeszközátadás</t>
  </si>
  <si>
    <r>
      <t xml:space="preserve">     </t>
    </r>
    <r>
      <rPr>
        <i/>
        <sz val="10"/>
        <rFont val="Times New Roman"/>
        <family val="1"/>
      </rPr>
      <t xml:space="preserve">     3.2. Felhalmozási célú tartalék (céltartalék)</t>
    </r>
  </si>
  <si>
    <t xml:space="preserve">Kereki Község Önkormányzatának </t>
  </si>
  <si>
    <r>
      <t xml:space="preserve">                                           </t>
    </r>
    <r>
      <rPr>
        <b/>
        <i/>
        <u val="single"/>
        <sz val="14"/>
        <rFont val="Times New Roman"/>
        <family val="1"/>
      </rPr>
      <t xml:space="preserve"> Kereki Község Önkormányzata </t>
    </r>
  </si>
  <si>
    <t>Kereki Község Önkormányzata</t>
  </si>
  <si>
    <t xml:space="preserve">          1. Felhalmozási célú pénzeszközátadás </t>
  </si>
  <si>
    <t xml:space="preserve">        Park- és közterület fenntartás, üzemeltetés</t>
  </si>
  <si>
    <t xml:space="preserve">    Képviselői tiszteletdíjak</t>
  </si>
  <si>
    <t xml:space="preserve">        Honlap üzemeltetés</t>
  </si>
  <si>
    <t>013320 Köztemető fenntartás</t>
  </si>
  <si>
    <t>Háziorvosi alapellátás</t>
  </si>
  <si>
    <r>
      <t xml:space="preserve">    2. Civil szervezeteknek </t>
    </r>
    <r>
      <rPr>
        <sz val="10"/>
        <rFont val="Times New Roman"/>
        <family val="1"/>
      </rPr>
      <t>(Együtt kerekiért, Polgárőrség, Nyugdíjas klub, stb.)</t>
    </r>
  </si>
  <si>
    <r>
      <t xml:space="preserve">                                              </t>
    </r>
    <r>
      <rPr>
        <b/>
        <i/>
        <u val="single"/>
        <sz val="12"/>
        <rFont val="Arial CE"/>
        <family val="0"/>
      </rPr>
      <t>Kereki Község Önkorm</t>
    </r>
    <r>
      <rPr>
        <b/>
        <i/>
        <u val="single"/>
        <sz val="12"/>
        <rFont val="Arial CE"/>
        <family val="2"/>
      </rPr>
      <t xml:space="preserve">ányzatának </t>
    </r>
  </si>
  <si>
    <t>Adósságot keletkeztető ügyletnél figyelembe veendő bevételek (Stabilitási tv. 45.§ (1) a., 10.§ (5) bek. szerint)</t>
  </si>
  <si>
    <r>
      <t xml:space="preserve">                                               </t>
    </r>
    <r>
      <rPr>
        <b/>
        <i/>
        <u val="single"/>
        <sz val="12"/>
        <rFont val="Arial CE"/>
        <family val="0"/>
      </rPr>
      <t xml:space="preserve">Kereki Község </t>
    </r>
    <r>
      <rPr>
        <b/>
        <i/>
        <u val="single"/>
        <sz val="12"/>
        <rFont val="Arial CE"/>
        <family val="2"/>
      </rPr>
      <t xml:space="preserve">Önkormányzatának </t>
    </r>
  </si>
  <si>
    <t>egyenleg tartalék nélkül (működési többlet)</t>
  </si>
  <si>
    <t>Felh. bevételek, átvett pénzeszközök</t>
  </si>
  <si>
    <t>12. melléklet</t>
  </si>
  <si>
    <t>2016. évi eredeti előirányzat</t>
  </si>
  <si>
    <t>2017. évi eredeti előirányzat</t>
  </si>
  <si>
    <t>2018. évi eredeti előirányzat</t>
  </si>
  <si>
    <r>
      <t>Kereki Község</t>
    </r>
    <r>
      <rPr>
        <b/>
        <i/>
        <u val="single"/>
        <sz val="12"/>
        <rFont val="Arial CE"/>
        <family val="2"/>
      </rPr>
      <t xml:space="preserve">Önkormányzatának </t>
    </r>
  </si>
  <si>
    <t>2016. évi összevont mérlege</t>
  </si>
  <si>
    <t>2016. évi működési célú bevételei, kiadásai</t>
  </si>
  <si>
    <t>2016. évi felhalmozási bevételei, kiadásai</t>
  </si>
  <si>
    <t xml:space="preserve">    1. Háztartásoknak </t>
  </si>
  <si>
    <t>2016. évi működési célú támogatásai, pénzeszközátadásai, közvetetett támogatásai</t>
  </si>
  <si>
    <t>Kereki Község Önkormányzatának 2016. évi bevételei kiemelt előirányzatonként, feladatonként</t>
  </si>
  <si>
    <t>2016. évi eredeti előirányzat (kiemelt előirányzatok)</t>
  </si>
  <si>
    <t>Kereki Község Önkormányzatának 2016. évi kiadásai intézményenként, kiemelt előirányzatonként, 
feladatonkénti bontásban</t>
  </si>
  <si>
    <t>107060 Egyéb pénbeli és szoc. ellátások</t>
  </si>
  <si>
    <t>2016. évi költségvetési kiadásainak részletezése kormányzati funkciók szerint</t>
  </si>
  <si>
    <t>066020 Város- és községgazdálkodási szolg.</t>
  </si>
  <si>
    <t>2016. évi adósságot keletkeztető ügyleteiből eredő fizetési kötelezettségek, várható saját bevételek</t>
  </si>
  <si>
    <r>
      <t xml:space="preserve">                                           </t>
    </r>
    <r>
      <rPr>
        <b/>
        <i/>
        <u val="single"/>
        <sz val="12"/>
        <rFont val="Times New Roman"/>
        <family val="1"/>
      </rPr>
      <t xml:space="preserve"> Kereki Község Önkormányzat 2016. évi bevétel-kiadási előirányzat-felhasználási ütemterve</t>
    </r>
  </si>
  <si>
    <t>2016. évi Európai Uniós forrásból finanszírozott támogatással megvalósuló projektek kiadásai, 
projekt megvalósításhoz történő önkormányzati hozzájárulásai</t>
  </si>
  <si>
    <t>2016-2019. évi gördülő tervezése</t>
  </si>
  <si>
    <t>2019. évi eredeti előirányzat</t>
  </si>
  <si>
    <t>Felhalmozási célú bevételek áht-n belülről</t>
  </si>
  <si>
    <t xml:space="preserve">          1.1. A helyi önkormányzatok működésének általános támogatása</t>
  </si>
  <si>
    <t xml:space="preserve">                           Zöldterület gazdálkodással kapcsolatos feladatok támogatása</t>
  </si>
  <si>
    <t xml:space="preserve">                           Közvilágítás fenntartásának támogatása</t>
  </si>
  <si>
    <t xml:space="preserve">                           Köztemető fenntartással kapcsolatos feladatok</t>
  </si>
  <si>
    <t xml:space="preserve">                           Közutak fenntartásának támogatása</t>
  </si>
  <si>
    <t xml:space="preserve">                    I.1. jogcímekhez kapcsoló kiegészítés</t>
  </si>
  <si>
    <t xml:space="preserve">                    Lakott külterülettel kapcsolatos feladatok támogatás</t>
  </si>
  <si>
    <t xml:space="preserve">          1.2. A települési önkormányzatok egyes köznevelési feladatainak támogatása</t>
  </si>
  <si>
    <t xml:space="preserve">          1.3. A települési önkormányzatok szociális, gyermekjóléti és gyermekétkeztetési fel. támogatása </t>
  </si>
  <si>
    <t xml:space="preserve">                    A telülési önkormányzatok szociális feladatok egyéb támogatása</t>
  </si>
  <si>
    <t xml:space="preserve">          1.4. A települési önkormányzatok kulturális feladatainak támogatása </t>
  </si>
  <si>
    <t>KEREKÍTÉS!!</t>
  </si>
  <si>
    <t xml:space="preserve">              Munka- és tűzvédelmi társulás</t>
  </si>
  <si>
    <t xml:space="preserve">               TKT feladatok</t>
  </si>
  <si>
    <t xml:space="preserve">            Urnafal bővítés</t>
  </si>
  <si>
    <t>K914</t>
  </si>
  <si>
    <t>ÁH-on belüli megelőlegezések</t>
  </si>
  <si>
    <t xml:space="preserve">    Étkezési utalvány, cafeteria</t>
  </si>
  <si>
    <t>Össz.</t>
  </si>
  <si>
    <t>Közfoglalkoztatottak</t>
  </si>
  <si>
    <t>2015. évi terv 10 m</t>
  </si>
  <si>
    <t>2015. évi tény 18,4 m</t>
  </si>
  <si>
    <t>egyenleg (működési többletbevételből átcsoportosított összeg)</t>
  </si>
  <si>
    <t>Finanszírozási kiadások</t>
  </si>
  <si>
    <t xml:space="preserve">               Balatonföldvári Közös Önkormányzati Hivatal</t>
  </si>
  <si>
    <t xml:space="preserve">                      Belső ellenőrzés</t>
  </si>
  <si>
    <t xml:space="preserve">                      Hivatal működtetés</t>
  </si>
  <si>
    <t>Költségfelosztás 2016. Összesítő (2016.02.08.)</t>
  </si>
  <si>
    <t>ezer Ft</t>
  </si>
  <si>
    <t>Települések</t>
  </si>
  <si>
    <t>Lakosságszám 
(fő)</t>
  </si>
  <si>
    <t xml:space="preserve">TKT </t>
  </si>
  <si>
    <t>Intézmények</t>
  </si>
  <si>
    <t>Mind
összesen</t>
  </si>
  <si>
    <t>2015. évi hozzájárulás</t>
  </si>
  <si>
    <t>2015. évi
 hátralék</t>
  </si>
  <si>
    <t>2015. évi 
túlfizetés</t>
  </si>
  <si>
    <t>Társulási díj   
500Ft/fő/év</t>
  </si>
  <si>
    <t>TKT működési h.jár</t>
  </si>
  <si>
    <t xml:space="preserve">Ügyelet  </t>
  </si>
  <si>
    <t xml:space="preserve">Labor  </t>
  </si>
  <si>
    <t>TKT
összesen</t>
  </si>
  <si>
    <t xml:space="preserve">BTKT TV </t>
  </si>
  <si>
    <t xml:space="preserve">Házi segítség
nyújtás </t>
  </si>
  <si>
    <t xml:space="preserve"> jhs</t>
  </si>
  <si>
    <t xml:space="preserve">Családseg.,Gyerm.jólét </t>
  </si>
  <si>
    <t xml:space="preserve">Óvodák (Bf. Bálv.) </t>
  </si>
  <si>
    <t xml:space="preserve">PÜG iroda, étkeztetés </t>
  </si>
  <si>
    <t xml:space="preserve">Intézmények
összesen                         </t>
  </si>
  <si>
    <t>különb
ség</t>
  </si>
  <si>
    <t>ebből pénzeszköz átadás felújításhoz</t>
  </si>
  <si>
    <t>B.földvár</t>
  </si>
  <si>
    <t>B.őszöd</t>
  </si>
  <si>
    <t>B.szárszó</t>
  </si>
  <si>
    <t>B.szemes</t>
  </si>
  <si>
    <t>Bálványos</t>
  </si>
  <si>
    <t>Kereki</t>
  </si>
  <si>
    <t>Kőröshegy</t>
  </si>
  <si>
    <t>Kötcse</t>
  </si>
  <si>
    <t>N.csepely</t>
  </si>
  <si>
    <t>P.szemes</t>
  </si>
  <si>
    <t>ebből 2014. évi 1057e + 2015. éviből 828 e</t>
  </si>
  <si>
    <t>Szántód</t>
  </si>
  <si>
    <t>önhikiből átutalva</t>
  </si>
  <si>
    <t>Szólád</t>
  </si>
  <si>
    <t>Teleki</t>
  </si>
  <si>
    <t>Balatonendréd</t>
  </si>
  <si>
    <t>Ügyelet</t>
  </si>
  <si>
    <t>Óvoda**</t>
  </si>
  <si>
    <t>Zamárdi *</t>
  </si>
  <si>
    <t>Mindösszesen</t>
  </si>
  <si>
    <t xml:space="preserve"> * A nyaraló vendégekkel együtt a Balaton parti települések között került felosztásra (1.896.000.- Ft.)</t>
  </si>
  <si>
    <t xml:space="preserve">** Társuláson kívüli (Kőröshegy, B.szárszó, Kötcse) településekről bejáró gyermekekre jutó kiadás (4.300.000.- Ft) Bföldvárhoz számolva. </t>
  </si>
  <si>
    <t xml:space="preserve">              Dél-Balatoni Vizitársulat (végelszámolás alatt)</t>
  </si>
  <si>
    <t xml:space="preserve">   Finanszírozási kiadások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</si>
</sst>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\ &quot;EURO&quot;;\-#,##0\ &quot;EURO&quot;"/>
    <numFmt numFmtId="171" formatCode="#,##0\ &quot;EURO&quot;;[Red]\-#,##0\ &quot;EURO&quot;"/>
    <numFmt numFmtId="172" formatCode="#,##0.00\ &quot;EURO&quot;;\-#,##0.00\ &quot;EURO&quot;"/>
    <numFmt numFmtId="173" formatCode="#,##0.00\ &quot;EURO&quot;;[Red]\-#,##0.00\ &quot;EURO&quot;"/>
    <numFmt numFmtId="174" formatCode="_-* #,##0\ &quot;EURO&quot;_-;\-* #,##0\ &quot;EURO&quot;_-;_-* &quot;-&quot;\ &quot;EURO&quot;_-;_-@_-"/>
    <numFmt numFmtId="175" formatCode="_-* #,##0\ _E_U_R_O_-;\-* #,##0\ _E_U_R_O_-;_-* &quot;-&quot;\ _E_U_R_O_-;_-@_-"/>
    <numFmt numFmtId="176" formatCode="_-* #,##0.00\ &quot;EURO&quot;_-;\-* #,##0.00\ &quot;EURO&quot;_-;_-* &quot;-&quot;??\ &quot;EURO&quot;_-;_-@_-"/>
    <numFmt numFmtId="177" formatCode="_-* #,##0.00\ _E_U_R_O_-;\-* #,##0.00\ _E_U_R_O_-;_-* &quot;-&quot;??\ _E_U_R_O_-;_-@_-"/>
    <numFmt numFmtId="178" formatCode="#,##0.0"/>
    <numFmt numFmtId="179" formatCode="#,##0\ &quot;Ft&quot;"/>
    <numFmt numFmtId="180" formatCode="#,##0_ ;\-#,##0\ "/>
    <numFmt numFmtId="181" formatCode="#,##0;[Red]#,##0"/>
    <numFmt numFmtId="182" formatCode="#,##0.0\ &quot;Ft&quot;"/>
    <numFmt numFmtId="183" formatCode="_-* #,##0.0\ _F_t_-;\-* #,##0.0\ _F_t_-;_-* &quot;-&quot;??\ _F_t_-;_-@_-"/>
    <numFmt numFmtId="184" formatCode="_-* #,##0\ _F_t_-;\-* #,##0\ _F_t_-;_-* &quot;-&quot;??\ _F_t_-;_-@_-"/>
    <numFmt numFmtId="185" formatCode="_-* #,##0.000\ _F_t_-;\-* #,##0.000\ _F_t_-;_-* &quot;-&quot;??\ _F_t_-;_-@_-"/>
    <numFmt numFmtId="186" formatCode="&quot;Igen&quot;;&quot;Igen&quot;;&quot;Nem&quot;"/>
    <numFmt numFmtId="187" formatCode="&quot;Igaz&quot;;&quot;Igaz&quot;;&quot;Hamis&quot;"/>
    <numFmt numFmtId="188" formatCode="&quot;Be&quot;;&quot;Be&quot;;&quot;Ki&quot;"/>
    <numFmt numFmtId="189" formatCode="[$€-2]\ #\ ##,000_);[Red]\([$€-2]\ #\ ##,000\)"/>
  </numFmts>
  <fonts count="7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4"/>
      <name val="Times New Roman"/>
      <family val="1"/>
    </font>
    <font>
      <sz val="14"/>
      <name val="Arial CE"/>
      <family val="0"/>
    </font>
    <font>
      <sz val="9"/>
      <name val="Times New Roman"/>
      <family val="1"/>
    </font>
    <font>
      <sz val="8"/>
      <name val="Arial CE"/>
      <family val="0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u val="single"/>
      <sz val="14"/>
      <name val="Times New Roman"/>
      <family val="1"/>
    </font>
    <font>
      <b/>
      <sz val="8"/>
      <name val="Arial CE"/>
      <family val="0"/>
    </font>
    <font>
      <b/>
      <i/>
      <u val="single"/>
      <sz val="12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sz val="9"/>
      <name val="Arial CE"/>
      <family val="2"/>
    </font>
    <font>
      <b/>
      <i/>
      <sz val="12"/>
      <name val="Arial CE"/>
      <family val="2"/>
    </font>
    <font>
      <b/>
      <i/>
      <u val="single"/>
      <sz val="12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i/>
      <sz val="12"/>
      <name val="Times New Roman"/>
      <family val="1"/>
    </font>
    <font>
      <sz val="10"/>
      <color indexed="10"/>
      <name val="Arial CE"/>
      <family val="2"/>
    </font>
    <font>
      <i/>
      <sz val="10"/>
      <name val="Arial CE"/>
      <family val="0"/>
    </font>
    <font>
      <b/>
      <sz val="6"/>
      <name val="Times New Roman"/>
      <family val="1"/>
    </font>
    <font>
      <b/>
      <i/>
      <sz val="9"/>
      <name val="Arial CE"/>
      <family val="2"/>
    </font>
    <font>
      <sz val="7"/>
      <name val="Arial CE"/>
      <family val="0"/>
    </font>
    <font>
      <b/>
      <sz val="7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51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3" fontId="17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3" fontId="15" fillId="0" borderId="1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11" fillId="0" borderId="12" xfId="0" applyFont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4" fillId="33" borderId="0" xfId="0" applyFont="1" applyFill="1" applyBorder="1" applyAlignment="1">
      <alignment/>
    </xf>
    <xf numFmtId="3" fontId="19" fillId="0" borderId="1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34" borderId="14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3" fontId="8" fillId="34" borderId="14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34" borderId="13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left" vertical="center"/>
    </xf>
    <xf numFmtId="3" fontId="5" fillId="0" borderId="14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0" fontId="3" fillId="36" borderId="0" xfId="0" applyFont="1" applyFill="1" applyAlignment="1">
      <alignment horizontal="center"/>
    </xf>
    <xf numFmtId="0" fontId="0" fillId="36" borderId="0" xfId="0" applyFill="1" applyBorder="1" applyAlignment="1">
      <alignment/>
    </xf>
    <xf numFmtId="0" fontId="3" fillId="0" borderId="0" xfId="0" applyFont="1" applyAlignment="1">
      <alignment horizontal="right"/>
    </xf>
    <xf numFmtId="0" fontId="3" fillId="36" borderId="0" xfId="0" applyFont="1" applyFill="1" applyAlignment="1">
      <alignment/>
    </xf>
    <xf numFmtId="3" fontId="3" fillId="0" borderId="0" xfId="0" applyNumberFormat="1" applyFont="1" applyAlignment="1">
      <alignment horizontal="right"/>
    </xf>
    <xf numFmtId="0" fontId="6" fillId="0" borderId="17" xfId="0" applyFont="1" applyBorder="1" applyAlignment="1">
      <alignment/>
    </xf>
    <xf numFmtId="0" fontId="10" fillId="33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3" fontId="10" fillId="33" borderId="0" xfId="0" applyNumberFormat="1" applyFont="1" applyFill="1" applyAlignment="1">
      <alignment horizontal="right" vertical="center"/>
    </xf>
    <xf numFmtId="3" fontId="6" fillId="37" borderId="10" xfId="0" applyNumberFormat="1" applyFont="1" applyFill="1" applyBorder="1" applyAlignment="1">
      <alignment horizontal="center" vertical="center" wrapText="1"/>
    </xf>
    <xf numFmtId="3" fontId="6" fillId="37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3" fontId="3" fillId="0" borderId="10" xfId="42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11" xfId="42" applyNumberFormat="1" applyFont="1" applyFill="1" applyBorder="1" applyAlignment="1">
      <alignment horizontal="right" vertical="center"/>
    </xf>
    <xf numFmtId="3" fontId="3" fillId="0" borderId="18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6" fillId="0" borderId="10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12" fillId="36" borderId="0" xfId="0" applyFont="1" applyFill="1" applyAlignment="1">
      <alignment vertical="center"/>
    </xf>
    <xf numFmtId="3" fontId="12" fillId="36" borderId="0" xfId="0" applyNumberFormat="1" applyFont="1" applyFill="1" applyAlignment="1">
      <alignment horizontal="center" vertical="center"/>
    </xf>
    <xf numFmtId="3" fontId="13" fillId="36" borderId="0" xfId="0" applyNumberFormat="1" applyFont="1" applyFill="1" applyAlignment="1">
      <alignment horizontal="center" vertical="center"/>
    </xf>
    <xf numFmtId="3" fontId="12" fillId="36" borderId="0" xfId="0" applyNumberFormat="1" applyFont="1" applyFill="1" applyAlignment="1">
      <alignment horizontal="right" vertical="center"/>
    </xf>
    <xf numFmtId="3" fontId="24" fillId="36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24" fillId="36" borderId="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10" fillId="36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6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29" fillId="37" borderId="13" xfId="0" applyFont="1" applyFill="1" applyBorder="1" applyAlignment="1">
      <alignment horizontal="center" vertical="center" wrapText="1"/>
    </xf>
    <xf numFmtId="3" fontId="29" fillId="37" borderId="19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7" fillId="0" borderId="13" xfId="0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36" borderId="0" xfId="0" applyFill="1" applyAlignment="1">
      <alignment/>
    </xf>
    <xf numFmtId="3" fontId="0" fillId="33" borderId="0" xfId="0" applyNumberFormat="1" applyFill="1" applyAlignment="1">
      <alignment/>
    </xf>
    <xf numFmtId="0" fontId="2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7" fillId="33" borderId="10" xfId="0" applyFont="1" applyFill="1" applyBorder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31" fillId="33" borderId="0" xfId="0" applyFont="1" applyFill="1" applyAlignment="1">
      <alignment/>
    </xf>
    <xf numFmtId="0" fontId="7" fillId="37" borderId="13" xfId="0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vertical="center" wrapText="1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22" xfId="0" applyBorder="1" applyAlignment="1">
      <alignment/>
    </xf>
    <xf numFmtId="3" fontId="7" fillId="0" borderId="23" xfId="0" applyNumberFormat="1" applyFont="1" applyBorder="1" applyAlignment="1">
      <alignment/>
    </xf>
    <xf numFmtId="0" fontId="7" fillId="0" borderId="22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0" fillId="0" borderId="24" xfId="0" applyNumberFormat="1" applyFill="1" applyBorder="1" applyAlignment="1">
      <alignment/>
    </xf>
    <xf numFmtId="0" fontId="11" fillId="0" borderId="22" xfId="0" applyFont="1" applyBorder="1" applyAlignment="1">
      <alignment wrapText="1"/>
    </xf>
    <xf numFmtId="0" fontId="7" fillId="0" borderId="25" xfId="0" applyFont="1" applyBorder="1" applyAlignment="1">
      <alignment/>
    </xf>
    <xf numFmtId="3" fontId="7" fillId="33" borderId="26" xfId="0" applyNumberFormat="1" applyFont="1" applyFill="1" applyBorder="1" applyAlignment="1">
      <alignment/>
    </xf>
    <xf numFmtId="3" fontId="7" fillId="33" borderId="27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8" fillId="35" borderId="13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33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0" borderId="22" xfId="0" applyBorder="1" applyAlignment="1">
      <alignment wrapText="1"/>
    </xf>
    <xf numFmtId="3" fontId="6" fillId="37" borderId="0" xfId="0" applyNumberFormat="1" applyFont="1" applyFill="1" applyBorder="1" applyAlignment="1">
      <alignment vertical="center"/>
    </xf>
    <xf numFmtId="3" fontId="22" fillId="0" borderId="13" xfId="0" applyNumberFormat="1" applyFont="1" applyFill="1" applyBorder="1" applyAlignment="1">
      <alignment horizontal="left" vertical="center" wrapText="1"/>
    </xf>
    <xf numFmtId="3" fontId="22" fillId="0" borderId="19" xfId="42" applyNumberFormat="1" applyFont="1" applyFill="1" applyBorder="1" applyAlignment="1">
      <alignment horizontal="right" vertical="center"/>
    </xf>
    <xf numFmtId="3" fontId="3" fillId="0" borderId="12" xfId="42" applyNumberFormat="1" applyFont="1" applyFill="1" applyBorder="1" applyAlignment="1">
      <alignment horizontal="right" vertical="center"/>
    </xf>
    <xf numFmtId="3" fontId="16" fillId="37" borderId="10" xfId="0" applyNumberFormat="1" applyFont="1" applyFill="1" applyBorder="1" applyAlignment="1">
      <alignment horizontal="center" vertical="center" wrapText="1"/>
    </xf>
    <xf numFmtId="3" fontId="16" fillId="37" borderId="10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vertical="center"/>
    </xf>
    <xf numFmtId="3" fontId="22" fillId="38" borderId="13" xfId="0" applyNumberFormat="1" applyFont="1" applyFill="1" applyBorder="1" applyAlignment="1">
      <alignment horizontal="left" vertical="center" wrapText="1"/>
    </xf>
    <xf numFmtId="3" fontId="22" fillId="38" borderId="19" xfId="0" applyNumberFormat="1" applyFont="1" applyFill="1" applyBorder="1" applyAlignment="1">
      <alignment vertical="center"/>
    </xf>
    <xf numFmtId="3" fontId="16" fillId="37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left" vertical="center"/>
    </xf>
    <xf numFmtId="3" fontId="12" fillId="36" borderId="0" xfId="0" applyNumberFormat="1" applyFont="1" applyFill="1" applyBorder="1" applyAlignment="1">
      <alignment vertical="center"/>
    </xf>
    <xf numFmtId="3" fontId="34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6" fillId="36" borderId="0" xfId="0" applyFont="1" applyFill="1" applyAlignment="1">
      <alignment/>
    </xf>
    <xf numFmtId="0" fontId="27" fillId="33" borderId="0" xfId="0" applyFont="1" applyFill="1" applyAlignment="1">
      <alignment/>
    </xf>
    <xf numFmtId="0" fontId="30" fillId="37" borderId="11" xfId="0" applyFont="1" applyFill="1" applyBorder="1" applyAlignment="1">
      <alignment horizontal="center" vertical="center" wrapText="1"/>
    </xf>
    <xf numFmtId="0" fontId="30" fillId="37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17" fillId="33" borderId="13" xfId="0" applyFont="1" applyFill="1" applyBorder="1" applyAlignment="1">
      <alignment/>
    </xf>
    <xf numFmtId="0" fontId="17" fillId="33" borderId="19" xfId="0" applyFont="1" applyFill="1" applyBorder="1" applyAlignment="1">
      <alignment/>
    </xf>
    <xf numFmtId="3" fontId="17" fillId="33" borderId="19" xfId="0" applyNumberFormat="1" applyFont="1" applyFill="1" applyBorder="1" applyAlignment="1">
      <alignment/>
    </xf>
    <xf numFmtId="3" fontId="17" fillId="33" borderId="14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3" fontId="7" fillId="0" borderId="28" xfId="0" applyNumberFormat="1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38" borderId="12" xfId="0" applyFont="1" applyFill="1" applyBorder="1" applyAlignment="1">
      <alignment/>
    </xf>
    <xf numFmtId="3" fontId="0" fillId="38" borderId="10" xfId="0" applyNumberFormat="1" applyFont="1" applyFill="1" applyBorder="1" applyAlignment="1">
      <alignment/>
    </xf>
    <xf numFmtId="0" fontId="0" fillId="38" borderId="10" xfId="0" applyFill="1" applyBorder="1" applyAlignment="1">
      <alignment/>
    </xf>
    <xf numFmtId="3" fontId="7" fillId="38" borderId="19" xfId="0" applyNumberFormat="1" applyFont="1" applyFill="1" applyBorder="1" applyAlignment="1">
      <alignment/>
    </xf>
    <xf numFmtId="0" fontId="4" fillId="34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 wrapText="1"/>
    </xf>
    <xf numFmtId="0" fontId="5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5" fillId="0" borderId="31" xfId="0" applyFont="1" applyFill="1" applyBorder="1" applyAlignment="1">
      <alignment/>
    </xf>
    <xf numFmtId="3" fontId="17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3" fontId="5" fillId="0" borderId="11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0" fontId="24" fillId="0" borderId="31" xfId="0" applyFont="1" applyBorder="1" applyAlignment="1">
      <alignment/>
    </xf>
    <xf numFmtId="0" fontId="10" fillId="0" borderId="31" xfId="0" applyFont="1" applyBorder="1" applyAlignment="1">
      <alignment/>
    </xf>
    <xf numFmtId="0" fontId="5" fillId="33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21" fillId="35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1" fillId="35" borderId="3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7" fillId="0" borderId="17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6" fillId="35" borderId="11" xfId="0" applyNumberFormat="1" applyFont="1" applyFill="1" applyBorder="1" applyAlignment="1">
      <alignment/>
    </xf>
    <xf numFmtId="3" fontId="4" fillId="35" borderId="19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4" fillId="36" borderId="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3" fontId="3" fillId="0" borderId="12" xfId="0" applyNumberFormat="1" applyFont="1" applyFill="1" applyBorder="1" applyAlignment="1">
      <alignment horizontal="right" vertical="center" wrapText="1"/>
    </xf>
    <xf numFmtId="3" fontId="8" fillId="35" borderId="14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horizontal="left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" fillId="0" borderId="12" xfId="0" applyFont="1" applyFill="1" applyBorder="1" applyAlignment="1">
      <alignment/>
    </xf>
    <xf numFmtId="3" fontId="23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/>
    </xf>
    <xf numFmtId="0" fontId="3" fillId="36" borderId="0" xfId="0" applyFont="1" applyFill="1" applyBorder="1" applyAlignment="1">
      <alignment horizontal="right"/>
    </xf>
    <xf numFmtId="3" fontId="3" fillId="36" borderId="0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/>
    </xf>
    <xf numFmtId="0" fontId="3" fillId="36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3" fontId="16" fillId="37" borderId="10" xfId="0" applyNumberFormat="1" applyFont="1" applyFill="1" applyBorder="1" applyAlignment="1">
      <alignment horizontal="center" vertical="center"/>
    </xf>
    <xf numFmtId="3" fontId="16" fillId="37" borderId="10" xfId="0" applyNumberFormat="1" applyFont="1" applyFill="1" applyBorder="1" applyAlignment="1">
      <alignment vertical="center"/>
    </xf>
    <xf numFmtId="3" fontId="37" fillId="37" borderId="10" xfId="0" applyNumberFormat="1" applyFont="1" applyFill="1" applyBorder="1" applyAlignment="1">
      <alignment horizontal="center" vertical="center" wrapText="1"/>
    </xf>
    <xf numFmtId="3" fontId="6" fillId="35" borderId="12" xfId="42" applyNumberFormat="1" applyFont="1" applyFill="1" applyBorder="1" applyAlignment="1">
      <alignment horizontal="right" vertical="center"/>
    </xf>
    <xf numFmtId="3" fontId="6" fillId="35" borderId="10" xfId="42" applyNumberFormat="1" applyFont="1" applyFill="1" applyBorder="1" applyAlignment="1">
      <alignment horizontal="right" vertical="center"/>
    </xf>
    <xf numFmtId="3" fontId="3" fillId="35" borderId="11" xfId="42" applyNumberFormat="1" applyFont="1" applyFill="1" applyBorder="1" applyAlignment="1">
      <alignment horizontal="right" vertical="center"/>
    </xf>
    <xf numFmtId="3" fontId="22" fillId="35" borderId="19" xfId="42" applyNumberFormat="1" applyFont="1" applyFill="1" applyBorder="1" applyAlignment="1">
      <alignment horizontal="right" vertical="center"/>
    </xf>
    <xf numFmtId="0" fontId="3" fillId="33" borderId="31" xfId="0" applyFont="1" applyFill="1" applyBorder="1" applyAlignment="1">
      <alignment/>
    </xf>
    <xf numFmtId="3" fontId="3" fillId="0" borderId="11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/>
    </xf>
    <xf numFmtId="0" fontId="3" fillId="0" borderId="34" xfId="0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/>
    </xf>
    <xf numFmtId="3" fontId="17" fillId="0" borderId="10" xfId="0" applyNumberFormat="1" applyFont="1" applyFill="1" applyBorder="1" applyAlignment="1">
      <alignment horizontal="right"/>
    </xf>
    <xf numFmtId="0" fontId="12" fillId="35" borderId="32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5" fillId="0" borderId="36" xfId="0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right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3" fontId="8" fillId="34" borderId="19" xfId="0" applyNumberFormat="1" applyFont="1" applyFill="1" applyBorder="1" applyAlignment="1">
      <alignment horizontal="right"/>
    </xf>
    <xf numFmtId="0" fontId="14" fillId="36" borderId="0" xfId="0" applyFont="1" applyFill="1" applyBorder="1" applyAlignment="1">
      <alignment/>
    </xf>
    <xf numFmtId="3" fontId="11" fillId="36" borderId="0" xfId="0" applyNumberFormat="1" applyFont="1" applyFill="1" applyAlignment="1">
      <alignment/>
    </xf>
    <xf numFmtId="3" fontId="3" fillId="36" borderId="0" xfId="0" applyNumberFormat="1" applyFont="1" applyFill="1" applyAlignment="1">
      <alignment horizontal="right"/>
    </xf>
    <xf numFmtId="1" fontId="29" fillId="37" borderId="19" xfId="0" applyNumberFormat="1" applyFont="1" applyFill="1" applyBorder="1" applyAlignment="1">
      <alignment horizontal="center" vertical="center" wrapText="1"/>
    </xf>
    <xf numFmtId="1" fontId="29" fillId="37" borderId="14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/>
    </xf>
    <xf numFmtId="0" fontId="15" fillId="0" borderId="31" xfId="0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6" fillId="37" borderId="3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3" fontId="6" fillId="0" borderId="12" xfId="0" applyNumberFormat="1" applyFont="1" applyBorder="1" applyAlignment="1">
      <alignment/>
    </xf>
    <xf numFmtId="3" fontId="4" fillId="35" borderId="14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3" fillId="39" borderId="11" xfId="0" applyFont="1" applyFill="1" applyBorder="1" applyAlignment="1">
      <alignment horizontal="left" vertical="center"/>
    </xf>
    <xf numFmtId="3" fontId="10" fillId="0" borderId="11" xfId="0" applyNumberFormat="1" applyFont="1" applyBorder="1" applyAlignment="1">
      <alignment horizontal="right" vertical="center"/>
    </xf>
    <xf numFmtId="0" fontId="38" fillId="36" borderId="0" xfId="59" applyFill="1">
      <alignment/>
      <protection/>
    </xf>
    <xf numFmtId="0" fontId="39" fillId="36" borderId="0" xfId="59" applyFont="1" applyFill="1">
      <alignment/>
      <protection/>
    </xf>
    <xf numFmtId="3" fontId="38" fillId="0" borderId="0" xfId="59" applyNumberFormat="1">
      <alignment/>
      <protection/>
    </xf>
    <xf numFmtId="0" fontId="38" fillId="0" borderId="0" xfId="59">
      <alignment/>
      <protection/>
    </xf>
    <xf numFmtId="0" fontId="39" fillId="36" borderId="0" xfId="59" applyFont="1" applyFill="1" applyBorder="1">
      <alignment/>
      <protection/>
    </xf>
    <xf numFmtId="3" fontId="40" fillId="36" borderId="0" xfId="59" applyNumberFormat="1" applyFont="1" applyFill="1">
      <alignment/>
      <protection/>
    </xf>
    <xf numFmtId="0" fontId="38" fillId="36" borderId="0" xfId="59" applyFont="1" applyFill="1" applyAlignment="1">
      <alignment horizontal="right"/>
      <protection/>
    </xf>
    <xf numFmtId="0" fontId="41" fillId="38" borderId="37" xfId="59" applyFont="1" applyFill="1" applyBorder="1" applyAlignment="1">
      <alignment horizontal="center" vertical="center" wrapText="1"/>
      <protection/>
    </xf>
    <xf numFmtId="0" fontId="41" fillId="38" borderId="38" xfId="59" applyFont="1" applyFill="1" applyBorder="1" applyAlignment="1">
      <alignment horizontal="center" vertical="center" wrapText="1"/>
      <protection/>
    </xf>
    <xf numFmtId="0" fontId="41" fillId="38" borderId="39" xfId="59" applyFont="1" applyFill="1" applyBorder="1" applyAlignment="1">
      <alignment horizontal="center" vertical="center" wrapText="1"/>
      <protection/>
    </xf>
    <xf numFmtId="0" fontId="41" fillId="38" borderId="32" xfId="59" applyFont="1" applyFill="1" applyBorder="1" applyAlignment="1">
      <alignment horizontal="center" vertical="center" wrapText="1"/>
      <protection/>
    </xf>
    <xf numFmtId="0" fontId="39" fillId="38" borderId="37" xfId="59" applyFont="1" applyFill="1" applyBorder="1" applyAlignment="1">
      <alignment horizontal="center" vertical="center" wrapText="1"/>
      <protection/>
    </xf>
    <xf numFmtId="0" fontId="39" fillId="38" borderId="38" xfId="59" applyFont="1" applyFill="1" applyBorder="1" applyAlignment="1">
      <alignment horizontal="center" vertical="center" wrapText="1"/>
      <protection/>
    </xf>
    <xf numFmtId="0" fontId="39" fillId="38" borderId="39" xfId="59" applyFont="1" applyFill="1" applyBorder="1" applyAlignment="1">
      <alignment horizontal="center" vertical="center" wrapText="1"/>
      <protection/>
    </xf>
    <xf numFmtId="0" fontId="39" fillId="38" borderId="32" xfId="59" applyFont="1" applyFill="1" applyBorder="1" applyAlignment="1">
      <alignment horizontal="center" vertical="center" wrapText="1"/>
      <protection/>
    </xf>
    <xf numFmtId="3" fontId="42" fillId="0" borderId="0" xfId="59" applyNumberFormat="1" applyFont="1" applyFill="1" applyBorder="1" applyAlignment="1">
      <alignment horizontal="center" vertical="center" wrapText="1"/>
      <protection/>
    </xf>
    <xf numFmtId="0" fontId="40" fillId="0" borderId="0" xfId="59" applyFont="1" applyFill="1" applyBorder="1" applyAlignment="1">
      <alignment horizontal="center" vertical="center" wrapText="1"/>
      <protection/>
    </xf>
    <xf numFmtId="0" fontId="38" fillId="0" borderId="0" xfId="59" applyAlignment="1">
      <alignment horizontal="center" vertical="center"/>
      <protection/>
    </xf>
    <xf numFmtId="0" fontId="39" fillId="38" borderId="40" xfId="59" applyFont="1" applyFill="1" applyBorder="1">
      <alignment/>
      <protection/>
    </xf>
    <xf numFmtId="3" fontId="38" fillId="0" borderId="41" xfId="59" applyNumberFormat="1" applyBorder="1">
      <alignment/>
      <protection/>
    </xf>
    <xf numFmtId="3" fontId="38" fillId="0" borderId="31" xfId="59" applyNumberFormat="1" applyFont="1" applyBorder="1">
      <alignment/>
      <protection/>
    </xf>
    <xf numFmtId="3" fontId="38" fillId="0" borderId="12" xfId="59" applyNumberFormat="1" applyFont="1" applyBorder="1">
      <alignment/>
      <protection/>
    </xf>
    <xf numFmtId="3" fontId="38" fillId="0" borderId="12" xfId="59" applyNumberFormat="1" applyBorder="1">
      <alignment/>
      <protection/>
    </xf>
    <xf numFmtId="3" fontId="38" fillId="0" borderId="42" xfId="59" applyNumberFormat="1" applyBorder="1">
      <alignment/>
      <protection/>
    </xf>
    <xf numFmtId="3" fontId="39" fillId="0" borderId="41" xfId="59" applyNumberFormat="1" applyFont="1" applyBorder="1">
      <alignment/>
      <protection/>
    </xf>
    <xf numFmtId="0" fontId="39" fillId="38" borderId="43" xfId="59" applyFont="1" applyFill="1" applyBorder="1">
      <alignment/>
      <protection/>
    </xf>
    <xf numFmtId="3" fontId="38" fillId="0" borderId="30" xfId="59" applyNumberFormat="1" applyBorder="1">
      <alignment/>
      <protection/>
    </xf>
    <xf numFmtId="3" fontId="39" fillId="38" borderId="41" xfId="59" applyNumberFormat="1" applyFont="1" applyFill="1" applyBorder="1">
      <alignment/>
      <protection/>
    </xf>
    <xf numFmtId="3" fontId="40" fillId="0" borderId="43" xfId="59" applyNumberFormat="1" applyFont="1" applyBorder="1">
      <alignment/>
      <protection/>
    </xf>
    <xf numFmtId="3" fontId="40" fillId="0" borderId="0" xfId="59" applyNumberFormat="1" applyFont="1" applyFill="1" applyBorder="1">
      <alignment/>
      <protection/>
    </xf>
    <xf numFmtId="1" fontId="38" fillId="0" borderId="0" xfId="59" applyNumberFormat="1" applyFill="1" applyBorder="1">
      <alignment/>
      <protection/>
    </xf>
    <xf numFmtId="3" fontId="38" fillId="38" borderId="12" xfId="59" applyNumberFormat="1" applyFill="1" applyBorder="1">
      <alignment/>
      <protection/>
    </xf>
    <xf numFmtId="0" fontId="39" fillId="38" borderId="44" xfId="59" applyFont="1" applyFill="1" applyBorder="1">
      <alignment/>
      <protection/>
    </xf>
    <xf numFmtId="3" fontId="38" fillId="0" borderId="45" xfId="59" applyNumberFormat="1" applyBorder="1">
      <alignment/>
      <protection/>
    </xf>
    <xf numFmtId="0" fontId="39" fillId="38" borderId="45" xfId="59" applyFont="1" applyFill="1" applyBorder="1">
      <alignment/>
      <protection/>
    </xf>
    <xf numFmtId="3" fontId="38" fillId="0" borderId="10" xfId="59" applyNumberFormat="1" applyBorder="1">
      <alignment/>
      <protection/>
    </xf>
    <xf numFmtId="3" fontId="40" fillId="0" borderId="45" xfId="59" applyNumberFormat="1" applyFont="1" applyBorder="1">
      <alignment/>
      <protection/>
    </xf>
    <xf numFmtId="0" fontId="38" fillId="0" borderId="0" xfId="59" applyBorder="1">
      <alignment/>
      <protection/>
    </xf>
    <xf numFmtId="3" fontId="38" fillId="38" borderId="10" xfId="59" applyNumberFormat="1" applyFill="1" applyBorder="1">
      <alignment/>
      <protection/>
    </xf>
    <xf numFmtId="1" fontId="38" fillId="0" borderId="0" xfId="59" applyNumberFormat="1" applyFont="1" applyFill="1" applyBorder="1">
      <alignment/>
      <protection/>
    </xf>
    <xf numFmtId="0" fontId="43" fillId="0" borderId="0" xfId="59" applyFont="1">
      <alignment/>
      <protection/>
    </xf>
    <xf numFmtId="1" fontId="38" fillId="0" borderId="0" xfId="59" applyNumberFormat="1" applyBorder="1">
      <alignment/>
      <protection/>
    </xf>
    <xf numFmtId="0" fontId="39" fillId="38" borderId="17" xfId="59" applyFont="1" applyFill="1" applyBorder="1">
      <alignment/>
      <protection/>
    </xf>
    <xf numFmtId="3" fontId="38" fillId="0" borderId="10" xfId="59" applyNumberFormat="1" applyFont="1" applyBorder="1">
      <alignment/>
      <protection/>
    </xf>
    <xf numFmtId="3" fontId="38" fillId="0" borderId="17" xfId="59" applyNumberFormat="1" applyBorder="1">
      <alignment/>
      <protection/>
    </xf>
    <xf numFmtId="3" fontId="39" fillId="0" borderId="45" xfId="59" applyNumberFormat="1" applyFont="1" applyBorder="1">
      <alignment/>
      <protection/>
    </xf>
    <xf numFmtId="3" fontId="38" fillId="0" borderId="31" xfId="59" applyNumberFormat="1" applyBorder="1">
      <alignment/>
      <protection/>
    </xf>
    <xf numFmtId="3" fontId="39" fillId="38" borderId="45" xfId="59" applyNumberFormat="1" applyFont="1" applyFill="1" applyBorder="1">
      <alignment/>
      <protection/>
    </xf>
    <xf numFmtId="0" fontId="38" fillId="0" borderId="0" xfId="59" applyFill="1" applyBorder="1">
      <alignment/>
      <protection/>
    </xf>
    <xf numFmtId="0" fontId="39" fillId="38" borderId="46" xfId="59" applyFont="1" applyFill="1" applyBorder="1">
      <alignment/>
      <protection/>
    </xf>
    <xf numFmtId="3" fontId="39" fillId="38" borderId="47" xfId="59" applyNumberFormat="1" applyFont="1" applyFill="1" applyBorder="1">
      <alignment/>
      <protection/>
    </xf>
    <xf numFmtId="3" fontId="39" fillId="38" borderId="37" xfId="59" applyNumberFormat="1" applyFont="1" applyFill="1" applyBorder="1">
      <alignment/>
      <protection/>
    </xf>
    <xf numFmtId="3" fontId="39" fillId="38" borderId="38" xfId="59" applyNumberFormat="1" applyFont="1" applyFill="1" applyBorder="1">
      <alignment/>
      <protection/>
    </xf>
    <xf numFmtId="3" fontId="39" fillId="38" borderId="48" xfId="59" applyNumberFormat="1" applyFont="1" applyFill="1" applyBorder="1">
      <alignment/>
      <protection/>
    </xf>
    <xf numFmtId="0" fontId="39" fillId="38" borderId="47" xfId="59" applyFont="1" applyFill="1" applyBorder="1">
      <alignment/>
      <protection/>
    </xf>
    <xf numFmtId="3" fontId="39" fillId="38" borderId="39" xfId="59" applyNumberFormat="1" applyFont="1" applyFill="1" applyBorder="1">
      <alignment/>
      <protection/>
    </xf>
    <xf numFmtId="3" fontId="42" fillId="38" borderId="47" xfId="59" applyNumberFormat="1" applyFont="1" applyFill="1" applyBorder="1">
      <alignment/>
      <protection/>
    </xf>
    <xf numFmtId="3" fontId="40" fillId="0" borderId="0" xfId="59" applyNumberFormat="1" applyFont="1" applyBorder="1">
      <alignment/>
      <protection/>
    </xf>
    <xf numFmtId="0" fontId="39" fillId="0" borderId="0" xfId="59" applyFont="1" applyFill="1" applyBorder="1">
      <alignment/>
      <protection/>
    </xf>
    <xf numFmtId="3" fontId="39" fillId="0" borderId="0" xfId="59" applyNumberFormat="1" applyFont="1" applyFill="1" applyBorder="1">
      <alignment/>
      <protection/>
    </xf>
    <xf numFmtId="3" fontId="42" fillId="0" borderId="0" xfId="59" applyNumberFormat="1" applyFont="1" applyFill="1" applyBorder="1">
      <alignment/>
      <protection/>
    </xf>
    <xf numFmtId="0" fontId="38" fillId="0" borderId="0" xfId="59" applyFill="1">
      <alignment/>
      <protection/>
    </xf>
    <xf numFmtId="3" fontId="38" fillId="38" borderId="49" xfId="59" applyNumberFormat="1" applyFont="1" applyFill="1" applyBorder="1">
      <alignment/>
      <protection/>
    </xf>
    <xf numFmtId="3" fontId="38" fillId="38" borderId="50" xfId="59" applyNumberFormat="1" applyFont="1" applyFill="1" applyBorder="1">
      <alignment/>
      <protection/>
    </xf>
    <xf numFmtId="3" fontId="38" fillId="38" borderId="51" xfId="59" applyNumberFormat="1" applyFont="1" applyFill="1" applyBorder="1">
      <alignment/>
      <protection/>
    </xf>
    <xf numFmtId="3" fontId="39" fillId="38" borderId="43" xfId="59" applyNumberFormat="1" applyFont="1" applyFill="1" applyBorder="1">
      <alignment/>
      <protection/>
    </xf>
    <xf numFmtId="3" fontId="40" fillId="0" borderId="52" xfId="59" applyNumberFormat="1" applyFont="1" applyFill="1" applyBorder="1">
      <alignment/>
      <protection/>
    </xf>
    <xf numFmtId="3" fontId="38" fillId="0" borderId="0" xfId="59" applyNumberFormat="1" applyFill="1" applyBorder="1">
      <alignment/>
      <protection/>
    </xf>
    <xf numFmtId="3" fontId="38" fillId="0" borderId="31" xfId="59" applyNumberFormat="1" applyFont="1" applyFill="1" applyBorder="1">
      <alignment/>
      <protection/>
    </xf>
    <xf numFmtId="3" fontId="38" fillId="0" borderId="10" xfId="59" applyNumberFormat="1" applyFont="1" applyFill="1" applyBorder="1">
      <alignment/>
      <protection/>
    </xf>
    <xf numFmtId="3" fontId="38" fillId="0" borderId="17" xfId="59" applyNumberFormat="1" applyFont="1" applyFill="1" applyBorder="1">
      <alignment/>
      <protection/>
    </xf>
    <xf numFmtId="3" fontId="39" fillId="0" borderId="45" xfId="59" applyNumberFormat="1" applyFont="1" applyFill="1" applyBorder="1">
      <alignment/>
      <protection/>
    </xf>
    <xf numFmtId="3" fontId="40" fillId="0" borderId="53" xfId="59" applyNumberFormat="1" applyFont="1" applyFill="1" applyBorder="1">
      <alignment/>
      <protection/>
    </xf>
    <xf numFmtId="3" fontId="38" fillId="38" borderId="11" xfId="59" applyNumberFormat="1" applyFill="1" applyBorder="1">
      <alignment/>
      <protection/>
    </xf>
    <xf numFmtId="0" fontId="39" fillId="38" borderId="32" xfId="59" applyFont="1" applyFill="1" applyBorder="1" applyAlignment="1">
      <alignment vertical="center"/>
      <protection/>
    </xf>
    <xf numFmtId="3" fontId="39" fillId="38" borderId="29" xfId="59" applyNumberFormat="1" applyFont="1" applyFill="1" applyBorder="1" applyAlignment="1">
      <alignment vertical="center"/>
      <protection/>
    </xf>
    <xf numFmtId="3" fontId="39" fillId="38" borderId="54" xfId="59" applyNumberFormat="1" applyFont="1" applyFill="1" applyBorder="1" applyAlignment="1">
      <alignment vertical="center"/>
      <protection/>
    </xf>
    <xf numFmtId="3" fontId="39" fillId="38" borderId="32" xfId="59" applyNumberFormat="1" applyFont="1" applyFill="1" applyBorder="1" applyAlignment="1">
      <alignment vertical="center"/>
      <protection/>
    </xf>
    <xf numFmtId="3" fontId="39" fillId="38" borderId="19" xfId="59" applyNumberFormat="1" applyFont="1" applyFill="1" applyBorder="1" applyAlignment="1">
      <alignment vertical="center"/>
      <protection/>
    </xf>
    <xf numFmtId="3" fontId="42" fillId="38" borderId="55" xfId="59" applyNumberFormat="1" applyFont="1" applyFill="1" applyBorder="1" applyAlignment="1">
      <alignment vertical="center"/>
      <protection/>
    </xf>
    <xf numFmtId="3" fontId="38" fillId="0" borderId="0" xfId="59" applyNumberFormat="1" applyFill="1" applyBorder="1" applyAlignment="1">
      <alignment vertical="center"/>
      <protection/>
    </xf>
    <xf numFmtId="0" fontId="38" fillId="0" borderId="0" xfId="59" applyBorder="1" applyAlignment="1">
      <alignment vertical="center"/>
      <protection/>
    </xf>
    <xf numFmtId="3" fontId="39" fillId="38" borderId="55" xfId="59" applyNumberFormat="1" applyFont="1" applyFill="1" applyBorder="1" applyAlignment="1">
      <alignment vertical="center"/>
      <protection/>
    </xf>
    <xf numFmtId="0" fontId="38" fillId="0" borderId="0" xfId="59" applyAlignment="1">
      <alignment vertical="center"/>
      <protection/>
    </xf>
    <xf numFmtId="0" fontId="38" fillId="0" borderId="0" xfId="59" applyFont="1" applyFill="1" applyBorder="1" applyAlignment="1">
      <alignment/>
      <protection/>
    </xf>
    <xf numFmtId="3" fontId="39" fillId="0" borderId="0" xfId="59" applyNumberFormat="1" applyFont="1" applyFill="1" applyBorder="1" applyAlignment="1">
      <alignment vertical="center"/>
      <protection/>
    </xf>
    <xf numFmtId="0" fontId="39" fillId="0" borderId="0" xfId="59" applyFont="1" applyFill="1" applyBorder="1" applyAlignment="1">
      <alignment vertical="center"/>
      <protection/>
    </xf>
    <xf numFmtId="0" fontId="38" fillId="0" borderId="0" xfId="59" applyFill="1" applyBorder="1" applyAlignment="1">
      <alignment vertical="center"/>
      <protection/>
    </xf>
    <xf numFmtId="0" fontId="38" fillId="0" borderId="0" xfId="59" applyFill="1" applyAlignment="1">
      <alignment vertical="center"/>
      <protection/>
    </xf>
    <xf numFmtId="0" fontId="38" fillId="0" borderId="0" xfId="59" applyFont="1" applyFill="1" applyBorder="1">
      <alignment/>
      <protection/>
    </xf>
    <xf numFmtId="1" fontId="38" fillId="0" borderId="0" xfId="59" applyNumberFormat="1">
      <alignment/>
      <protection/>
    </xf>
    <xf numFmtId="4" fontId="38" fillId="0" borderId="0" xfId="59" applyNumberFormat="1">
      <alignment/>
      <protection/>
    </xf>
    <xf numFmtId="0" fontId="39" fillId="0" borderId="0" xfId="59" applyFont="1" applyBorder="1">
      <alignment/>
      <protection/>
    </xf>
    <xf numFmtId="0" fontId="39" fillId="0" borderId="0" xfId="59" applyFont="1">
      <alignment/>
      <protection/>
    </xf>
    <xf numFmtId="3" fontId="38" fillId="0" borderId="12" xfId="59" applyNumberFormat="1" applyFont="1" applyFill="1" applyBorder="1">
      <alignment/>
      <protection/>
    </xf>
    <xf numFmtId="3" fontId="38" fillId="0" borderId="12" xfId="59" applyNumberFormat="1" applyFill="1" applyBorder="1">
      <alignment/>
      <protection/>
    </xf>
    <xf numFmtId="3" fontId="38" fillId="0" borderId="34" xfId="59" applyNumberFormat="1" applyFill="1" applyBorder="1">
      <alignment/>
      <protection/>
    </xf>
    <xf numFmtId="3" fontId="38" fillId="0" borderId="10" xfId="59" applyNumberFormat="1" applyFill="1" applyBorder="1">
      <alignment/>
      <protection/>
    </xf>
    <xf numFmtId="3" fontId="38" fillId="0" borderId="17" xfId="59" applyNumberFormat="1" applyFill="1" applyBorder="1">
      <alignment/>
      <protection/>
    </xf>
    <xf numFmtId="0" fontId="3" fillId="0" borderId="0" xfId="0" applyFont="1" applyFill="1" applyBorder="1" applyAlignment="1">
      <alignment/>
    </xf>
    <xf numFmtId="0" fontId="21" fillId="0" borderId="12" xfId="0" applyFont="1" applyBorder="1" applyAlignment="1">
      <alignment horizontal="left"/>
    </xf>
    <xf numFmtId="3" fontId="10" fillId="0" borderId="12" xfId="0" applyNumberFormat="1" applyFont="1" applyFill="1" applyBorder="1" applyAlignment="1">
      <alignment/>
    </xf>
    <xf numFmtId="0" fontId="8" fillId="35" borderId="13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1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vertical="center"/>
    </xf>
    <xf numFmtId="0" fontId="18" fillId="36" borderId="0" xfId="0" applyFont="1" applyFill="1" applyAlignment="1">
      <alignment horizontal="center" wrapText="1"/>
    </xf>
    <xf numFmtId="0" fontId="8" fillId="36" borderId="0" xfId="0" applyFont="1" applyFill="1" applyAlignment="1">
      <alignment horizont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3" fillId="36" borderId="0" xfId="0" applyFont="1" applyFill="1" applyAlignment="1">
      <alignment horizontal="right" vertical="center"/>
    </xf>
    <xf numFmtId="0" fontId="18" fillId="36" borderId="0" xfId="0" applyFont="1" applyFill="1" applyAlignment="1">
      <alignment horizontal="center" vertical="center"/>
    </xf>
    <xf numFmtId="0" fontId="8" fillId="36" borderId="0" xfId="0" applyFont="1" applyFill="1" applyAlignment="1">
      <alignment horizontal="center" vertical="center"/>
    </xf>
    <xf numFmtId="3" fontId="6" fillId="37" borderId="10" xfId="0" applyNumberFormat="1" applyFont="1" applyFill="1" applyBorder="1" applyAlignment="1">
      <alignment horizontal="center" vertical="center" wrapText="1"/>
    </xf>
    <xf numFmtId="3" fontId="6" fillId="37" borderId="17" xfId="0" applyNumberFormat="1" applyFont="1" applyFill="1" applyBorder="1" applyAlignment="1">
      <alignment horizontal="center" vertical="center"/>
    </xf>
    <xf numFmtId="3" fontId="6" fillId="37" borderId="56" xfId="0" applyNumberFormat="1" applyFont="1" applyFill="1" applyBorder="1" applyAlignment="1">
      <alignment horizontal="center" vertical="center"/>
    </xf>
    <xf numFmtId="3" fontId="6" fillId="37" borderId="31" xfId="0" applyNumberFormat="1" applyFont="1" applyFill="1" applyBorder="1" applyAlignment="1">
      <alignment horizontal="center" vertical="center"/>
    </xf>
    <xf numFmtId="3" fontId="17" fillId="37" borderId="10" xfId="0" applyNumberFormat="1" applyFont="1" applyFill="1" applyBorder="1" applyAlignment="1">
      <alignment horizontal="center" vertical="center" wrapText="1"/>
    </xf>
    <xf numFmtId="3" fontId="16" fillId="37" borderId="10" xfId="0" applyNumberFormat="1" applyFont="1" applyFill="1" applyBorder="1" applyAlignment="1">
      <alignment horizontal="center" vertical="center" wrapText="1"/>
    </xf>
    <xf numFmtId="3" fontId="17" fillId="35" borderId="10" xfId="0" applyNumberFormat="1" applyFont="1" applyFill="1" applyBorder="1" applyAlignment="1">
      <alignment horizontal="center" vertical="center" wrapText="1"/>
    </xf>
    <xf numFmtId="3" fontId="6" fillId="37" borderId="17" xfId="0" applyNumberFormat="1" applyFont="1" applyFill="1" applyBorder="1" applyAlignment="1">
      <alignment horizontal="center" vertical="center" wrapText="1"/>
    </xf>
    <xf numFmtId="3" fontId="6" fillId="37" borderId="31" xfId="0" applyNumberFormat="1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/>
    </xf>
    <xf numFmtId="3" fontId="6" fillId="37" borderId="10" xfId="0" applyNumberFormat="1" applyFont="1" applyFill="1" applyBorder="1" applyAlignment="1">
      <alignment horizontal="center" vertical="center"/>
    </xf>
    <xf numFmtId="0" fontId="6" fillId="40" borderId="57" xfId="0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horizontal="center" vertical="center"/>
    </xf>
    <xf numFmtId="0" fontId="6" fillId="40" borderId="48" xfId="0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 wrapText="1"/>
    </xf>
    <xf numFmtId="3" fontId="6" fillId="37" borderId="56" xfId="0" applyNumberFormat="1" applyFont="1" applyFill="1" applyBorder="1" applyAlignment="1">
      <alignment horizontal="center" vertical="center" wrapText="1"/>
    </xf>
    <xf numFmtId="3" fontId="6" fillId="37" borderId="10" xfId="0" applyNumberFormat="1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/>
    </xf>
    <xf numFmtId="0" fontId="6" fillId="35" borderId="58" xfId="0" applyFont="1" applyFill="1" applyBorder="1" applyAlignment="1">
      <alignment horizontal="center" vertical="center"/>
    </xf>
    <xf numFmtId="0" fontId="5" fillId="35" borderId="59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 wrapText="1"/>
    </xf>
    <xf numFmtId="0" fontId="4" fillId="35" borderId="54" xfId="0" applyFont="1" applyFill="1" applyBorder="1" applyAlignment="1">
      <alignment horizontal="center" vertical="center" wrapText="1"/>
    </xf>
    <xf numFmtId="0" fontId="4" fillId="35" borderId="55" xfId="0" applyFont="1" applyFill="1" applyBorder="1" applyAlignment="1">
      <alignment horizontal="center" vertical="center" wrapText="1"/>
    </xf>
    <xf numFmtId="0" fontId="4" fillId="36" borderId="48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9" fillId="37" borderId="33" xfId="0" applyFont="1" applyFill="1" applyBorder="1" applyAlignment="1">
      <alignment horizontal="center" vertical="center" wrapText="1"/>
    </xf>
    <xf numFmtId="0" fontId="29" fillId="37" borderId="60" xfId="0" applyFont="1" applyFill="1" applyBorder="1" applyAlignment="1">
      <alignment horizontal="center" vertical="center" wrapText="1"/>
    </xf>
    <xf numFmtId="0" fontId="29" fillId="37" borderId="36" xfId="0" applyFont="1" applyFill="1" applyBorder="1" applyAlignment="1">
      <alignment horizontal="center" vertical="center" wrapText="1"/>
    </xf>
    <xf numFmtId="0" fontId="29" fillId="37" borderId="24" xfId="0" applyFont="1" applyFill="1" applyBorder="1" applyAlignment="1">
      <alignment horizontal="center" vertical="center" wrapText="1"/>
    </xf>
    <xf numFmtId="0" fontId="29" fillId="37" borderId="0" xfId="0" applyFont="1" applyFill="1" applyBorder="1" applyAlignment="1">
      <alignment horizontal="center" vertical="center" wrapText="1"/>
    </xf>
    <xf numFmtId="0" fontId="29" fillId="37" borderId="61" xfId="0" applyFont="1" applyFill="1" applyBorder="1" applyAlignment="1">
      <alignment horizontal="center" vertical="center" wrapText="1"/>
    </xf>
    <xf numFmtId="0" fontId="29" fillId="37" borderId="34" xfId="0" applyFont="1" applyFill="1" applyBorder="1" applyAlignment="1">
      <alignment horizontal="center" vertical="center" wrapText="1"/>
    </xf>
    <xf numFmtId="0" fontId="29" fillId="37" borderId="42" xfId="0" applyFont="1" applyFill="1" applyBorder="1" applyAlignment="1">
      <alignment horizontal="center" vertical="center" wrapText="1"/>
    </xf>
    <xf numFmtId="0" fontId="29" fillId="37" borderId="3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/>
    </xf>
    <xf numFmtId="0" fontId="29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29" fillId="35" borderId="56" xfId="0" applyNumberFormat="1" applyFont="1" applyFill="1" applyBorder="1" applyAlignment="1">
      <alignment horizontal="center" vertical="center" wrapText="1"/>
    </xf>
    <xf numFmtId="3" fontId="29" fillId="37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0" fillId="37" borderId="11" xfId="0" applyFont="1" applyFill="1" applyBorder="1" applyAlignment="1">
      <alignment horizontal="center" vertical="center" wrapText="1"/>
    </xf>
    <xf numFmtId="0" fontId="30" fillId="37" borderId="18" xfId="0" applyFont="1" applyFill="1" applyBorder="1" applyAlignment="1">
      <alignment horizontal="center" vertical="center" wrapText="1"/>
    </xf>
    <xf numFmtId="0" fontId="30" fillId="37" borderId="12" xfId="0" applyFont="1" applyFill="1" applyBorder="1" applyAlignment="1">
      <alignment horizontal="center" vertical="center" wrapText="1"/>
    </xf>
    <xf numFmtId="0" fontId="30" fillId="37" borderId="17" xfId="0" applyFont="1" applyFill="1" applyBorder="1" applyAlignment="1">
      <alignment horizontal="center" vertical="center" wrapText="1"/>
    </xf>
    <xf numFmtId="0" fontId="30" fillId="37" borderId="56" xfId="0" applyFont="1" applyFill="1" applyBorder="1" applyAlignment="1">
      <alignment horizontal="center" vertical="center" wrapText="1"/>
    </xf>
    <xf numFmtId="0" fontId="30" fillId="37" borderId="31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 wrapText="1"/>
    </xf>
    <xf numFmtId="0" fontId="30" fillId="37" borderId="34" xfId="0" applyFont="1" applyFill="1" applyBorder="1" applyAlignment="1">
      <alignment horizontal="center" vertical="center" wrapText="1"/>
    </xf>
    <xf numFmtId="0" fontId="30" fillId="37" borderId="30" xfId="0" applyFont="1" applyFill="1" applyBorder="1" applyAlignment="1">
      <alignment horizontal="center" vertical="center" wrapText="1"/>
    </xf>
    <xf numFmtId="0" fontId="35" fillId="37" borderId="11" xfId="0" applyFont="1" applyFill="1" applyBorder="1" applyAlignment="1">
      <alignment horizontal="center" vertical="center" wrapText="1"/>
    </xf>
    <xf numFmtId="0" fontId="35" fillId="37" borderId="18" xfId="0" applyFont="1" applyFill="1" applyBorder="1" applyAlignment="1">
      <alignment horizontal="center" vertical="center" wrapText="1"/>
    </xf>
    <xf numFmtId="0" fontId="35" fillId="37" borderId="12" xfId="0" applyFont="1" applyFill="1" applyBorder="1" applyAlignment="1">
      <alignment horizontal="center" vertical="center" wrapText="1"/>
    </xf>
    <xf numFmtId="0" fontId="18" fillId="36" borderId="0" xfId="0" applyFont="1" applyFill="1" applyAlignment="1">
      <alignment horizontal="center"/>
    </xf>
    <xf numFmtId="0" fontId="42" fillId="38" borderId="52" xfId="59" applyFont="1" applyFill="1" applyBorder="1" applyAlignment="1">
      <alignment horizontal="center" vertical="center" wrapText="1"/>
      <protection/>
    </xf>
    <xf numFmtId="0" fontId="42" fillId="38" borderId="62" xfId="59" applyFont="1" applyFill="1" applyBorder="1" applyAlignment="1">
      <alignment horizontal="center" vertical="center" wrapText="1"/>
      <protection/>
    </xf>
    <xf numFmtId="0" fontId="42" fillId="38" borderId="43" xfId="59" applyFont="1" applyFill="1" applyBorder="1" applyAlignment="1">
      <alignment horizontal="center" vertical="center" wrapText="1"/>
      <protection/>
    </xf>
    <xf numFmtId="0" fontId="42" fillId="38" borderId="63" xfId="59" applyFont="1" applyFill="1" applyBorder="1" applyAlignment="1">
      <alignment horizontal="center" vertical="center" wrapText="1"/>
      <protection/>
    </xf>
    <xf numFmtId="0" fontId="39" fillId="38" borderId="64" xfId="59" applyFont="1" applyFill="1" applyBorder="1" applyAlignment="1">
      <alignment horizontal="center" vertical="center"/>
      <protection/>
    </xf>
    <xf numFmtId="0" fontId="39" fillId="38" borderId="65" xfId="59" applyFont="1" applyFill="1" applyBorder="1" applyAlignment="1">
      <alignment horizontal="center" vertical="center"/>
      <protection/>
    </xf>
    <xf numFmtId="0" fontId="41" fillId="38" borderId="43" xfId="59" applyFont="1" applyFill="1" applyBorder="1" applyAlignment="1">
      <alignment horizontal="center" vertical="center" wrapText="1"/>
      <protection/>
    </xf>
    <xf numFmtId="0" fontId="41" fillId="38" borderId="63" xfId="59" applyFont="1" applyFill="1" applyBorder="1" applyAlignment="1">
      <alignment horizontal="center" vertical="center" wrapText="1"/>
      <protection/>
    </xf>
    <xf numFmtId="0" fontId="39" fillId="38" borderId="54" xfId="59" applyFont="1" applyFill="1" applyBorder="1" applyAlignment="1">
      <alignment horizontal="center"/>
      <protection/>
    </xf>
    <xf numFmtId="0" fontId="39" fillId="38" borderId="62" xfId="59" applyFont="1" applyFill="1" applyBorder="1" applyAlignment="1">
      <alignment horizontal="center" vertical="center"/>
      <protection/>
    </xf>
    <xf numFmtId="0" fontId="39" fillId="38" borderId="13" xfId="59" applyFont="1" applyFill="1" applyBorder="1" applyAlignment="1">
      <alignment horizontal="center"/>
      <protection/>
    </xf>
    <xf numFmtId="0" fontId="39" fillId="38" borderId="19" xfId="59" applyFont="1" applyFill="1" applyBorder="1" applyAlignment="1">
      <alignment horizontal="center"/>
      <protection/>
    </xf>
    <xf numFmtId="0" fontId="39" fillId="38" borderId="28" xfId="59" applyFont="1" applyFill="1" applyBorder="1" applyAlignment="1">
      <alignment horizontal="center"/>
      <protection/>
    </xf>
    <xf numFmtId="0" fontId="39" fillId="38" borderId="43" xfId="59" applyFont="1" applyFill="1" applyBorder="1" applyAlignment="1">
      <alignment horizontal="center" vertical="center" wrapText="1"/>
      <protection/>
    </xf>
    <xf numFmtId="0" fontId="39" fillId="38" borderId="63" xfId="59" applyFont="1" applyFill="1" applyBorder="1" applyAlignment="1">
      <alignment horizontal="center" vertical="center" wrapText="1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 4" xfId="59"/>
    <cellStyle name="Normál 8" xfId="60"/>
    <cellStyle name="Normal_KARSZJ3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ist&#233;rs&#233;g\2016\K&#246;lts&#233;gvet&#233;s_2016_kist&#233;rs&#233;g\2016.02.15\Ktgfeloszt&#225;s_2016_T&#225;rsul&#225;s%2002.15-re_02.12._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Óvoda"/>
      <sheetName val="Házi segítségnyújtás"/>
      <sheetName val="munka"/>
      <sheetName val="szoc. egyenkénti feladatok"/>
      <sheetName val="Püg.,TV, étkeztetés "/>
      <sheetName val="Társulási hozzájár."/>
      <sheetName val="Ügyelet"/>
      <sheetName val="Labor"/>
      <sheetName val="TKT feladatok"/>
      <sheetName val="TKT műk."/>
      <sheetName val="Családsegítés, gyerm.jólét"/>
      <sheetName val="Összesítő"/>
      <sheetName val="házi segítségnyújtás bér"/>
    </sheetNames>
    <sheetDataSet>
      <sheetData sheetId="0">
        <row r="19">
          <cell r="I19">
            <v>1532.013888888889</v>
          </cell>
        </row>
        <row r="20">
          <cell r="I20">
            <v>2150.0694444444443</v>
          </cell>
        </row>
        <row r="21">
          <cell r="I21">
            <v>430.0138888888889</v>
          </cell>
        </row>
        <row r="22">
          <cell r="I22">
            <v>3870.125</v>
          </cell>
        </row>
        <row r="23">
          <cell r="I23">
            <v>19780.63888888889</v>
          </cell>
        </row>
        <row r="27">
          <cell r="I27">
            <v>4300.138888888889</v>
          </cell>
        </row>
      </sheetData>
      <sheetData sheetId="1">
        <row r="30">
          <cell r="E30">
            <v>4435</v>
          </cell>
        </row>
        <row r="31">
          <cell r="E31">
            <v>814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724</v>
          </cell>
        </row>
        <row r="35">
          <cell r="E35">
            <v>1448</v>
          </cell>
        </row>
        <row r="36">
          <cell r="E36">
            <v>814</v>
          </cell>
        </row>
        <row r="37">
          <cell r="E37">
            <v>1448</v>
          </cell>
        </row>
        <row r="38">
          <cell r="E38">
            <v>724</v>
          </cell>
        </row>
        <row r="39">
          <cell r="E39">
            <v>724</v>
          </cell>
        </row>
        <row r="40">
          <cell r="E40">
            <v>814</v>
          </cell>
        </row>
        <row r="41">
          <cell r="E41">
            <v>1719</v>
          </cell>
        </row>
        <row r="42">
          <cell r="E42">
            <v>362</v>
          </cell>
        </row>
      </sheetData>
      <sheetData sheetId="4">
        <row r="19">
          <cell r="E19">
            <v>9217</v>
          </cell>
          <cell r="G19">
            <v>2700</v>
          </cell>
          <cell r="H19">
            <v>2555.931733098437</v>
          </cell>
          <cell r="I19">
            <v>571.973936348846</v>
          </cell>
        </row>
        <row r="20">
          <cell r="E20">
            <v>0</v>
          </cell>
          <cell r="G20">
            <v>120</v>
          </cell>
          <cell r="H20">
            <v>0</v>
          </cell>
          <cell r="I20">
            <v>130.5854564031485</v>
          </cell>
        </row>
        <row r="21">
          <cell r="E21">
            <v>0</v>
          </cell>
          <cell r="G21">
            <v>0</v>
          </cell>
          <cell r="H21">
            <v>0</v>
          </cell>
          <cell r="I21">
            <v>173.53763615672247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146.99658592098845</v>
          </cell>
        </row>
        <row r="23">
          <cell r="E23">
            <v>140</v>
          </cell>
          <cell r="G23">
            <v>120</v>
          </cell>
          <cell r="H23">
            <v>624.4483593922045</v>
          </cell>
          <cell r="I23">
            <v>139.74089430595228</v>
          </cell>
        </row>
        <row r="24">
          <cell r="E24">
            <v>0</v>
          </cell>
          <cell r="G24">
            <v>120</v>
          </cell>
          <cell r="H24">
            <v>588.9194010129928</v>
          </cell>
          <cell r="I24">
            <v>131.79011928509635</v>
          </cell>
        </row>
        <row r="25">
          <cell r="E25">
            <v>413</v>
          </cell>
          <cell r="G25">
            <v>0</v>
          </cell>
          <cell r="H25">
            <v>0</v>
          </cell>
          <cell r="I25">
            <v>341.8833258968039</v>
          </cell>
        </row>
        <row r="26">
          <cell r="E26">
            <v>0</v>
          </cell>
          <cell r="G26">
            <v>120</v>
          </cell>
          <cell r="H26">
            <v>0</v>
          </cell>
          <cell r="I26">
            <v>128.41706321564234</v>
          </cell>
        </row>
        <row r="27">
          <cell r="E27">
            <v>0</v>
          </cell>
          <cell r="G27">
            <v>120</v>
          </cell>
          <cell r="H27">
            <v>0</v>
          </cell>
          <cell r="I27">
            <v>97.57769343777701</v>
          </cell>
        </row>
        <row r="28">
          <cell r="E28">
            <v>0</v>
          </cell>
          <cell r="G28">
            <v>120</v>
          </cell>
          <cell r="H28">
            <v>403.7381634001322</v>
          </cell>
          <cell r="I28">
            <v>90.34971614608983</v>
          </cell>
        </row>
        <row r="29">
          <cell r="E29">
            <v>0</v>
          </cell>
          <cell r="G29">
            <v>120</v>
          </cell>
          <cell r="H29">
            <v>715.9623430962343</v>
          </cell>
          <cell r="I29">
            <v>160.22016329906594</v>
          </cell>
        </row>
        <row r="30">
          <cell r="E30">
            <v>0</v>
          </cell>
          <cell r="G30">
            <v>0</v>
          </cell>
          <cell r="H30">
            <v>0</v>
          </cell>
          <cell r="I30">
            <v>136.84970338927738</v>
          </cell>
        </row>
        <row r="31">
          <cell r="E31">
            <v>0</v>
          </cell>
          <cell r="G31">
            <v>0</v>
          </cell>
          <cell r="H31">
            <v>0</v>
          </cell>
          <cell r="I31">
            <v>51.07770619458945</v>
          </cell>
        </row>
      </sheetData>
      <sheetData sheetId="5">
        <row r="9">
          <cell r="F9">
            <v>1187</v>
          </cell>
        </row>
        <row r="10">
          <cell r="F10">
            <v>271</v>
          </cell>
        </row>
        <row r="11">
          <cell r="F11">
            <v>1105</v>
          </cell>
        </row>
        <row r="12">
          <cell r="F12">
            <v>936</v>
          </cell>
        </row>
        <row r="13">
          <cell r="F13">
            <v>290</v>
          </cell>
        </row>
        <row r="14">
          <cell r="F14">
            <v>273</v>
          </cell>
        </row>
        <row r="15">
          <cell r="F15">
            <v>709</v>
          </cell>
        </row>
        <row r="16">
          <cell r="F16">
            <v>267</v>
          </cell>
        </row>
        <row r="17">
          <cell r="F17">
            <v>203</v>
          </cell>
        </row>
        <row r="18">
          <cell r="F18">
            <v>187</v>
          </cell>
        </row>
        <row r="19">
          <cell r="F19">
            <v>333</v>
          </cell>
        </row>
        <row r="20">
          <cell r="F20">
            <v>284</v>
          </cell>
        </row>
        <row r="21">
          <cell r="F21">
            <v>106</v>
          </cell>
        </row>
      </sheetData>
      <sheetData sheetId="6">
        <row r="26">
          <cell r="E26">
            <v>6606.720913200166</v>
          </cell>
        </row>
        <row r="27">
          <cell r="E27">
            <v>1270.384851532849</v>
          </cell>
        </row>
        <row r="28">
          <cell r="E28">
            <v>5140.275808284833</v>
          </cell>
        </row>
        <row r="29">
          <cell r="E29">
            <v>3789.178076782681</v>
          </cell>
        </row>
        <row r="30">
          <cell r="E30">
            <v>366.00397614314113</v>
          </cell>
        </row>
        <row r="31">
          <cell r="E31">
            <v>270.8429423459244</v>
          </cell>
        </row>
        <row r="32">
          <cell r="E32">
            <v>1515.2564612326044</v>
          </cell>
        </row>
        <row r="33">
          <cell r="E33">
            <v>409.92445328031806</v>
          </cell>
        </row>
        <row r="34">
          <cell r="E34">
            <v>190.3220675944334</v>
          </cell>
        </row>
        <row r="35">
          <cell r="E35">
            <v>278.16302186878727</v>
          </cell>
        </row>
        <row r="36">
          <cell r="E36">
            <v>1486.3190778336634</v>
          </cell>
        </row>
        <row r="37">
          <cell r="E37">
            <v>446.5248508946322</v>
          </cell>
        </row>
        <row r="38">
          <cell r="E38">
            <v>322.0834990059642</v>
          </cell>
        </row>
      </sheetData>
      <sheetData sheetId="7">
        <row r="27">
          <cell r="D27">
            <v>3972.975485790436</v>
          </cell>
        </row>
        <row r="28">
          <cell r="D28">
            <v>907.0567452815569</v>
          </cell>
        </row>
        <row r="29">
          <cell r="D29">
            <v>3698.5155112033967</v>
          </cell>
        </row>
        <row r="30">
          <cell r="D30">
            <v>3132.86019772523</v>
          </cell>
        </row>
        <row r="31">
          <cell r="D31">
            <v>647.1007530913937</v>
          </cell>
        </row>
        <row r="32">
          <cell r="D32">
            <v>610.2829516224007</v>
          </cell>
        </row>
        <row r="33">
          <cell r="D33">
            <v>1583.165463166703</v>
          </cell>
        </row>
        <row r="34">
          <cell r="D34">
            <v>594.6632782719187</v>
          </cell>
        </row>
        <row r="35">
          <cell r="D35">
            <v>451.8548362103697</v>
          </cell>
        </row>
        <row r="36">
          <cell r="D36">
            <v>418.3841076021942</v>
          </cell>
        </row>
        <row r="37">
          <cell r="D37">
            <v>1112.9017262218365</v>
          </cell>
        </row>
        <row r="38">
          <cell r="D38">
            <v>633.7124616481235</v>
          </cell>
        </row>
        <row r="39">
          <cell r="D39">
            <v>236.52648216444044</v>
          </cell>
        </row>
      </sheetData>
      <sheetData sheetId="9">
        <row r="39">
          <cell r="F39">
            <v>4337.5680875326125</v>
          </cell>
        </row>
        <row r="40">
          <cell r="F40">
            <v>144.76196438191909</v>
          </cell>
        </row>
        <row r="41">
          <cell r="F41">
            <v>15.808811575353602</v>
          </cell>
        </row>
        <row r="42">
          <cell r="F42">
            <v>13.39099333441717</v>
          </cell>
        </row>
        <row r="43">
          <cell r="F43">
            <v>154.9113271983636</v>
          </cell>
        </row>
        <row r="44">
          <cell r="F44">
            <v>146.09740685776706</v>
          </cell>
        </row>
        <row r="45">
          <cell r="F45">
            <v>10.150544626889936</v>
          </cell>
        </row>
        <row r="46">
          <cell r="F46">
            <v>3.812713379938222</v>
          </cell>
        </row>
        <row r="47">
          <cell r="F47">
            <v>2.8970899040806373</v>
          </cell>
        </row>
        <row r="48">
          <cell r="F48">
            <v>100.15818568859716</v>
          </cell>
        </row>
        <row r="49">
          <cell r="F49">
            <v>177.61384928777898</v>
          </cell>
        </row>
        <row r="50">
          <cell r="F50">
            <v>151.70626525632852</v>
          </cell>
        </row>
        <row r="51">
          <cell r="F51">
            <v>56.6227609759536</v>
          </cell>
        </row>
      </sheetData>
      <sheetData sheetId="10">
        <row r="41">
          <cell r="V41">
            <v>520.3849187844162</v>
          </cell>
        </row>
        <row r="42">
          <cell r="V42">
            <v>362.1350290068098</v>
          </cell>
        </row>
        <row r="43">
          <cell r="V43">
            <v>255.1405886184342</v>
          </cell>
        </row>
        <row r="44">
          <cell r="V44">
            <v>106.99444038837574</v>
          </cell>
        </row>
        <row r="45">
          <cell r="V45">
            <v>127.20520236952395</v>
          </cell>
        </row>
        <row r="46">
          <cell r="V46">
            <v>360.3308127379277</v>
          </cell>
        </row>
        <row r="47">
          <cell r="V47">
            <v>527.4270583634043</v>
          </cell>
        </row>
        <row r="49">
          <cell r="V49">
            <v>820.5843512550781</v>
          </cell>
        </row>
        <row r="50">
          <cell r="V50">
            <v>369.40621679163354</v>
          </cell>
        </row>
        <row r="51">
          <cell r="V51">
            <v>369.40621679163354</v>
          </cell>
        </row>
        <row r="53">
          <cell r="V53">
            <v>-189.20243305212784</v>
          </cell>
        </row>
        <row r="54">
          <cell r="V54">
            <v>-53.724147656776864</v>
          </cell>
        </row>
        <row r="56">
          <cell r="V56">
            <v>-48.74203084154669</v>
          </cell>
        </row>
        <row r="57">
          <cell r="V57">
            <v>394.7414064432139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31"/>
  <sheetViews>
    <sheetView zoomScalePageLayoutView="0" workbookViewId="0" topLeftCell="A44">
      <selection activeCell="B62" sqref="B62"/>
    </sheetView>
  </sheetViews>
  <sheetFormatPr defaultColWidth="9.00390625" defaultRowHeight="12.75"/>
  <cols>
    <col min="1" max="1" width="6.25390625" style="2" customWidth="1"/>
    <col min="2" max="2" width="77.75390625" style="0" customWidth="1"/>
    <col min="3" max="3" width="18.75390625" style="50" customWidth="1"/>
    <col min="4" max="4" width="18.75390625" style="12" customWidth="1"/>
    <col min="5" max="6" width="18.75390625" style="0" customWidth="1"/>
  </cols>
  <sheetData>
    <row r="1" spans="1:45" ht="15" customHeight="1">
      <c r="A1" s="73"/>
      <c r="B1" s="48"/>
      <c r="C1" s="74" t="s">
        <v>152</v>
      </c>
      <c r="D1" s="3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9.5">
      <c r="A2" s="73"/>
      <c r="B2" s="424" t="s">
        <v>459</v>
      </c>
      <c r="C2" s="425"/>
      <c r="D2" s="3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9.5">
      <c r="A3" s="73"/>
      <c r="B3" s="424" t="s">
        <v>479</v>
      </c>
      <c r="C3" s="425"/>
      <c r="D3" s="3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3.5" thickBot="1">
      <c r="A4" s="73"/>
      <c r="B4" s="1"/>
      <c r="C4" s="74" t="s">
        <v>0</v>
      </c>
      <c r="D4" s="3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53.25" customHeight="1" thickBot="1">
      <c r="A5" s="219" t="s">
        <v>151</v>
      </c>
      <c r="B5" s="211" t="s">
        <v>28</v>
      </c>
      <c r="C5" s="57" t="s">
        <v>475</v>
      </c>
      <c r="D5" s="3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20.25" customHeight="1">
      <c r="A6" s="220" t="s">
        <v>153</v>
      </c>
      <c r="B6" s="212" t="s">
        <v>439</v>
      </c>
      <c r="C6" s="286">
        <f>SUM(C7+C14+C20+C27+C38+C44+C48)</f>
        <v>47135</v>
      </c>
      <c r="D6" s="39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8" customHeight="1">
      <c r="A7" s="20" t="s">
        <v>154</v>
      </c>
      <c r="B7" s="213" t="s">
        <v>256</v>
      </c>
      <c r="C7" s="51">
        <f>SUM('2.működés'!C7)</f>
        <v>21235</v>
      </c>
      <c r="D7" s="39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3.5" customHeight="1" hidden="1">
      <c r="A8" s="11" t="s">
        <v>155</v>
      </c>
      <c r="B8" s="215" t="s">
        <v>163</v>
      </c>
      <c r="C8" s="8"/>
      <c r="D8" s="39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3.5" customHeight="1" hidden="1">
      <c r="A9" s="11" t="s">
        <v>204</v>
      </c>
      <c r="B9" s="215" t="s">
        <v>205</v>
      </c>
      <c r="C9" s="8"/>
      <c r="D9" s="39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3.5" customHeight="1" hidden="1">
      <c r="A10" s="11" t="s">
        <v>156</v>
      </c>
      <c r="B10" s="215" t="s">
        <v>160</v>
      </c>
      <c r="C10" s="9"/>
      <c r="D10" s="3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3.5" customHeight="1" hidden="1">
      <c r="A11" s="11" t="s">
        <v>157</v>
      </c>
      <c r="B11" s="215" t="s">
        <v>161</v>
      </c>
      <c r="C11" s="14"/>
      <c r="D11" s="3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3.5" customHeight="1" hidden="1">
      <c r="A12" s="11" t="s">
        <v>158</v>
      </c>
      <c r="B12" s="215" t="s">
        <v>162</v>
      </c>
      <c r="C12" s="19"/>
      <c r="D12" s="3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2.75" customHeight="1" hidden="1">
      <c r="A13" s="11" t="s">
        <v>159</v>
      </c>
      <c r="B13" s="215" t="s">
        <v>164</v>
      </c>
      <c r="C13" s="19"/>
      <c r="D13" s="3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8" customHeight="1">
      <c r="A14" s="20" t="s">
        <v>165</v>
      </c>
      <c r="B14" s="213" t="s">
        <v>257</v>
      </c>
      <c r="C14" s="55">
        <f>SUM('3.felh'!C11)</f>
        <v>0</v>
      </c>
      <c r="D14" s="3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3.5" customHeight="1" hidden="1">
      <c r="A15" s="11" t="s">
        <v>166</v>
      </c>
      <c r="B15" s="215" t="s">
        <v>173</v>
      </c>
      <c r="C15" s="8"/>
      <c r="D15" s="3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3.5" customHeight="1" hidden="1">
      <c r="A16" s="11" t="s">
        <v>206</v>
      </c>
      <c r="B16" s="215" t="s">
        <v>207</v>
      </c>
      <c r="C16" s="19"/>
      <c r="D16" s="3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3.5" customHeight="1" hidden="1">
      <c r="A17" s="11" t="s">
        <v>167</v>
      </c>
      <c r="B17" s="215" t="s">
        <v>170</v>
      </c>
      <c r="C17" s="19"/>
      <c r="D17" s="3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3.5" customHeight="1" hidden="1">
      <c r="A18" s="11" t="s">
        <v>168</v>
      </c>
      <c r="B18" s="215" t="s">
        <v>171</v>
      </c>
      <c r="C18" s="19"/>
      <c r="D18" s="3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3.5" customHeight="1" hidden="1">
      <c r="A19" s="11" t="s">
        <v>169</v>
      </c>
      <c r="B19" s="215" t="s">
        <v>172</v>
      </c>
      <c r="C19" s="19"/>
      <c r="D19" s="3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8" customHeight="1">
      <c r="A20" s="20" t="s">
        <v>174</v>
      </c>
      <c r="B20" s="213" t="s">
        <v>128</v>
      </c>
      <c r="C20" s="55">
        <f>SUM('2.működés'!C32)</f>
        <v>23700</v>
      </c>
      <c r="D20" s="3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3.5" customHeight="1" hidden="1">
      <c r="A21" s="11" t="s">
        <v>175</v>
      </c>
      <c r="B21" s="215" t="s">
        <v>181</v>
      </c>
      <c r="C21" s="19"/>
      <c r="D21" s="3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3.5" customHeight="1" hidden="1">
      <c r="A22" s="11" t="s">
        <v>176</v>
      </c>
      <c r="B22" s="215" t="s">
        <v>182</v>
      </c>
      <c r="C22" s="19"/>
      <c r="D22" s="4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3.5" customHeight="1" hidden="1">
      <c r="A23" s="11" t="s">
        <v>177</v>
      </c>
      <c r="B23" s="216" t="s">
        <v>183</v>
      </c>
      <c r="C23" s="60"/>
      <c r="D23" s="3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3.5" customHeight="1" hidden="1">
      <c r="A24" s="11" t="s">
        <v>178</v>
      </c>
      <c r="B24" s="215" t="s">
        <v>210</v>
      </c>
      <c r="C24" s="52"/>
      <c r="D24" s="6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s="62" customFormat="1" ht="13.5" customHeight="1" hidden="1">
      <c r="A25" s="11" t="s">
        <v>179</v>
      </c>
      <c r="B25" s="215" t="s">
        <v>211</v>
      </c>
      <c r="C25" s="19"/>
      <c r="D25" s="3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s="62" customFormat="1" ht="13.5" customHeight="1" hidden="1">
      <c r="A26" s="11" t="s">
        <v>180</v>
      </c>
      <c r="B26" s="215" t="s">
        <v>184</v>
      </c>
      <c r="C26" s="19"/>
      <c r="D26" s="3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s="62" customFormat="1" ht="18" customHeight="1">
      <c r="A27" s="20" t="s">
        <v>185</v>
      </c>
      <c r="B27" s="213" t="s">
        <v>258</v>
      </c>
      <c r="C27" s="55">
        <f>SUM('2.működés'!C45)</f>
        <v>2200</v>
      </c>
      <c r="D27" s="3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3.5" customHeight="1" hidden="1">
      <c r="A28" s="11" t="s">
        <v>188</v>
      </c>
      <c r="B28" s="215" t="s">
        <v>186</v>
      </c>
      <c r="C28" s="19"/>
      <c r="D28" s="3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s="62" customFormat="1" ht="13.5" customHeight="1" hidden="1">
      <c r="A29" s="11" t="s">
        <v>189</v>
      </c>
      <c r="B29" s="215" t="s">
        <v>187</v>
      </c>
      <c r="C29" s="19"/>
      <c r="D29" s="3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s="62" customFormat="1" ht="13.5" customHeight="1" hidden="1">
      <c r="A30" s="11" t="s">
        <v>190</v>
      </c>
      <c r="B30" s="215" t="s">
        <v>193</v>
      </c>
      <c r="C30" s="14"/>
      <c r="D30" s="3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3.5" customHeight="1" hidden="1">
      <c r="A31" s="11" t="s">
        <v>191</v>
      </c>
      <c r="B31" s="216" t="s">
        <v>194</v>
      </c>
      <c r="C31" s="11"/>
      <c r="D31" s="3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3.5" customHeight="1" hidden="1">
      <c r="A32" s="11" t="s">
        <v>192</v>
      </c>
      <c r="B32" s="30" t="s">
        <v>195</v>
      </c>
      <c r="C32" s="11"/>
      <c r="D32" s="3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3.5" customHeight="1" hidden="1">
      <c r="A33" s="11" t="s">
        <v>196</v>
      </c>
      <c r="B33" s="30" t="s">
        <v>197</v>
      </c>
      <c r="C33" s="11"/>
      <c r="D33" s="3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3.5" customHeight="1" hidden="1">
      <c r="A34" s="11" t="s">
        <v>198</v>
      </c>
      <c r="B34" s="30" t="s">
        <v>199</v>
      </c>
      <c r="C34" s="11"/>
      <c r="D34" s="3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3.5" customHeight="1" hidden="1">
      <c r="A35" s="11" t="s">
        <v>200</v>
      </c>
      <c r="B35" s="30" t="s">
        <v>201</v>
      </c>
      <c r="C35" s="11"/>
      <c r="D35" s="3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3.5" customHeight="1" hidden="1">
      <c r="A36" s="11" t="s">
        <v>202</v>
      </c>
      <c r="B36" s="30" t="s">
        <v>203</v>
      </c>
      <c r="C36" s="11"/>
      <c r="D36" s="3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3.5" customHeight="1" hidden="1">
      <c r="A37" s="11" t="s">
        <v>208</v>
      </c>
      <c r="B37" s="30" t="s">
        <v>209</v>
      </c>
      <c r="C37" s="11"/>
      <c r="D37" s="3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7.25" customHeight="1">
      <c r="A38" s="20" t="s">
        <v>212</v>
      </c>
      <c r="B38" s="213" t="s">
        <v>259</v>
      </c>
      <c r="C38" s="55">
        <f>SUM('3.felh'!C17)</f>
        <v>0</v>
      </c>
      <c r="D38" s="39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3.5" customHeight="1" hidden="1">
      <c r="A39" s="11" t="s">
        <v>213</v>
      </c>
      <c r="B39" s="30" t="s">
        <v>218</v>
      </c>
      <c r="C39" s="11"/>
      <c r="D39" s="3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3.5" customHeight="1" hidden="1">
      <c r="A40" s="11" t="s">
        <v>214</v>
      </c>
      <c r="B40" s="30" t="s">
        <v>219</v>
      </c>
      <c r="C40" s="11"/>
      <c r="D40" s="3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3.5" customHeight="1" hidden="1">
      <c r="A41" s="11" t="s">
        <v>215</v>
      </c>
      <c r="B41" s="30" t="s">
        <v>220</v>
      </c>
      <c r="C41" s="11"/>
      <c r="D41" s="39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3.5" customHeight="1" hidden="1">
      <c r="A42" s="11" t="s">
        <v>216</v>
      </c>
      <c r="B42" s="30" t="s">
        <v>221</v>
      </c>
      <c r="C42" s="11"/>
      <c r="D42" s="39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3.5" customHeight="1" hidden="1">
      <c r="A43" s="201" t="s">
        <v>217</v>
      </c>
      <c r="B43" s="30" t="s">
        <v>222</v>
      </c>
      <c r="C43" s="11"/>
      <c r="D43" s="39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8" customHeight="1">
      <c r="A44" s="20" t="s">
        <v>223</v>
      </c>
      <c r="B44" s="213" t="s">
        <v>260</v>
      </c>
      <c r="C44" s="55">
        <f>SUM('2.működés'!C56)</f>
        <v>0</v>
      </c>
      <c r="D44" s="39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3.5" customHeight="1" hidden="1">
      <c r="A45" s="201" t="s">
        <v>228</v>
      </c>
      <c r="B45" s="30" t="s">
        <v>225</v>
      </c>
      <c r="C45" s="11"/>
      <c r="D45" s="39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3.5" customHeight="1" hidden="1">
      <c r="A46" s="201" t="s">
        <v>229</v>
      </c>
      <c r="B46" s="30" t="s">
        <v>226</v>
      </c>
      <c r="C46" s="11"/>
      <c r="D46" s="39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3.5" customHeight="1" hidden="1">
      <c r="A47" s="201" t="s">
        <v>230</v>
      </c>
      <c r="B47" s="30" t="s">
        <v>227</v>
      </c>
      <c r="C47" s="11"/>
      <c r="D47" s="39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8" customHeight="1">
      <c r="A48" s="20" t="s">
        <v>224</v>
      </c>
      <c r="B48" s="213" t="s">
        <v>261</v>
      </c>
      <c r="C48" s="55">
        <f>SUM('3.felh'!C23)</f>
        <v>0</v>
      </c>
      <c r="D48" s="39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3.5" customHeight="1" hidden="1">
      <c r="A49" s="11" t="s">
        <v>231</v>
      </c>
      <c r="B49" s="30" t="s">
        <v>234</v>
      </c>
      <c r="C49" s="55"/>
      <c r="D49" s="39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3.5" customHeight="1" hidden="1">
      <c r="A50" s="11" t="s">
        <v>232</v>
      </c>
      <c r="B50" s="30" t="s">
        <v>235</v>
      </c>
      <c r="C50" s="55"/>
      <c r="D50" s="39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3.5" customHeight="1" hidden="1" thickBot="1">
      <c r="A51" s="15" t="s">
        <v>233</v>
      </c>
      <c r="B51" s="223" t="s">
        <v>236</v>
      </c>
      <c r="C51" s="224"/>
      <c r="D51" s="3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21.75" customHeight="1">
      <c r="A52" s="34" t="s">
        <v>433</v>
      </c>
      <c r="B52" s="288" t="s">
        <v>435</v>
      </c>
      <c r="C52" s="55">
        <f>SUM(C53+C57)</f>
        <v>16501</v>
      </c>
      <c r="D52" s="39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8" customHeight="1">
      <c r="A53" s="34"/>
      <c r="B53" s="33" t="s">
        <v>449</v>
      </c>
      <c r="C53" s="55">
        <f>SUM(C54)</f>
        <v>16501</v>
      </c>
      <c r="D53" s="39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3.5" customHeight="1">
      <c r="A54" s="11"/>
      <c r="B54" s="218" t="s">
        <v>450</v>
      </c>
      <c r="C54" s="17">
        <f>SUM(C55:C56)</f>
        <v>16501</v>
      </c>
      <c r="D54" s="39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3.5" customHeight="1">
      <c r="A55" s="11"/>
      <c r="B55" s="218" t="s">
        <v>451</v>
      </c>
      <c r="C55" s="18">
        <f>SUM('2.működés'!C60)</f>
        <v>16501</v>
      </c>
      <c r="D55" s="39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3.5" customHeight="1">
      <c r="A56" s="11"/>
      <c r="B56" s="218" t="s">
        <v>455</v>
      </c>
      <c r="C56" s="18">
        <f>SUM('3.felh'!C28)</f>
        <v>0</v>
      </c>
      <c r="D56" s="39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8" customHeight="1">
      <c r="A57" s="11"/>
      <c r="B57" s="33" t="s">
        <v>443</v>
      </c>
      <c r="C57" s="55">
        <f>SUM(C58:C59)</f>
        <v>0</v>
      </c>
      <c r="D57" s="39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3.5" customHeight="1">
      <c r="A58" s="11"/>
      <c r="B58" s="215" t="s">
        <v>452</v>
      </c>
      <c r="C58" s="19"/>
      <c r="D58" s="39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3.5" customHeight="1" thickBot="1">
      <c r="A59" s="225"/>
      <c r="B59" s="11" t="s">
        <v>453</v>
      </c>
      <c r="C59" s="44"/>
      <c r="D59" s="39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23.25" customHeight="1" thickBot="1">
      <c r="A60" s="225"/>
      <c r="B60" s="58" t="s">
        <v>19</v>
      </c>
      <c r="C60" s="59">
        <f>SUM(C6+C52)</f>
        <v>63636</v>
      </c>
      <c r="D60" s="4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20.25" customHeight="1">
      <c r="A61" s="220" t="s">
        <v>240</v>
      </c>
      <c r="B61" s="217" t="s">
        <v>438</v>
      </c>
      <c r="C61" s="285">
        <f>SUM(C62+C65)</f>
        <v>62979</v>
      </c>
      <c r="D61" s="39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8" customHeight="1">
      <c r="A62" s="20" t="s">
        <v>237</v>
      </c>
      <c r="B62" s="221" t="s">
        <v>23</v>
      </c>
      <c r="C62" s="222">
        <f>SUM(C63:C64)</f>
        <v>49979</v>
      </c>
      <c r="D62" s="39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2.75">
      <c r="A63" s="11"/>
      <c r="B63" s="214" t="s">
        <v>24</v>
      </c>
      <c r="C63" s="19">
        <f>SUM('2.működés'!C67+'2.működés'!C68+'2.működés'!C69+'2.működés'!C70+'2.működés'!C72)</f>
        <v>48176</v>
      </c>
      <c r="D63" s="39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3.5" customHeight="1">
      <c r="A64" s="11"/>
      <c r="B64" s="226" t="s">
        <v>394</v>
      </c>
      <c r="C64" s="18">
        <f>SUM('2.működés'!C73)</f>
        <v>1803</v>
      </c>
      <c r="D64" s="39"/>
      <c r="E64" s="1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18" customHeight="1">
      <c r="A65" s="20" t="s">
        <v>238</v>
      </c>
      <c r="B65" s="213" t="s">
        <v>262</v>
      </c>
      <c r="C65" s="292">
        <f>SUM(C66:C68)</f>
        <v>13000</v>
      </c>
      <c r="D65" s="39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s="62" customFormat="1" ht="13.5" customHeight="1">
      <c r="A66" s="11"/>
      <c r="B66" s="215" t="s">
        <v>383</v>
      </c>
      <c r="C66" s="18">
        <f>SUM('3.felh'!C34)</f>
        <v>0</v>
      </c>
      <c r="D66" s="39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s="62" customFormat="1" ht="13.5" customHeight="1">
      <c r="A67" s="11"/>
      <c r="B67" s="215" t="s">
        <v>384</v>
      </c>
      <c r="C67" s="18">
        <f>SUM('3.felh'!C37)</f>
        <v>1000</v>
      </c>
      <c r="D67" s="39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s="62" customFormat="1" ht="13.5" customHeight="1">
      <c r="A68" s="11"/>
      <c r="B68" s="215" t="s">
        <v>385</v>
      </c>
      <c r="C68" s="18">
        <f>SUM(C69:C70)</f>
        <v>12000</v>
      </c>
      <c r="D68" s="39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s="62" customFormat="1" ht="13.5" customHeight="1">
      <c r="A69" s="11"/>
      <c r="B69" s="215" t="s">
        <v>457</v>
      </c>
      <c r="C69" s="18">
        <f>SUM('3.felh'!C42)</f>
        <v>0</v>
      </c>
      <c r="D69" s="39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s="62" customFormat="1" ht="13.5" customHeight="1">
      <c r="A70" s="11"/>
      <c r="B70" s="215" t="s">
        <v>458</v>
      </c>
      <c r="C70" s="18">
        <f>SUM('3.felh'!C43)</f>
        <v>12000</v>
      </c>
      <c r="D70" s="39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21.75" customHeight="1">
      <c r="A71" s="20" t="s">
        <v>239</v>
      </c>
      <c r="B71" s="289" t="s">
        <v>454</v>
      </c>
      <c r="C71" s="260">
        <f>SUM(C72)</f>
        <v>657</v>
      </c>
      <c r="D71" s="39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13.5" customHeight="1" thickBot="1">
      <c r="A72" s="75"/>
      <c r="B72" s="312" t="s">
        <v>512</v>
      </c>
      <c r="C72" s="291">
        <f>SUM('2.működés'!C77)</f>
        <v>657</v>
      </c>
      <c r="D72" s="39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s="5" customFormat="1" ht="24" customHeight="1" thickBot="1">
      <c r="A73" s="225"/>
      <c r="B73" s="63" t="s">
        <v>22</v>
      </c>
      <c r="C73" s="59">
        <f>SUM(C61+C71)</f>
        <v>63636</v>
      </c>
      <c r="D73" s="61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</row>
    <row r="74" spans="3:45" ht="15.75" customHeight="1">
      <c r="C74" s="10"/>
      <c r="D74" s="39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3:45" ht="15.75" customHeight="1">
      <c r="C75" s="2"/>
      <c r="D75" s="39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3:45" ht="15.75" customHeight="1">
      <c r="C76" s="2"/>
      <c r="D76" s="39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3:45" ht="15.75" customHeight="1">
      <c r="C77" s="2"/>
      <c r="D77" s="39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3:45" ht="15.75" customHeight="1">
      <c r="C78" s="2"/>
      <c r="D78" s="39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3:45" ht="15.75" customHeight="1">
      <c r="C79" s="2"/>
      <c r="D79" s="3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2:45" ht="15.75" customHeight="1">
      <c r="B80" s="2"/>
      <c r="C80" s="2"/>
      <c r="D80" s="39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2:45" ht="15.75" customHeight="1">
      <c r="B81" s="2"/>
      <c r="C81" s="2"/>
      <c r="D81" s="39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2:45" ht="15.75" customHeight="1">
      <c r="B82" s="2"/>
      <c r="C82" s="2"/>
      <c r="D82" s="39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2:45" ht="15.75" customHeight="1">
      <c r="B83" s="2"/>
      <c r="C83" s="2"/>
      <c r="D83" s="39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2:45" ht="15.75" customHeight="1">
      <c r="B84" s="2"/>
      <c r="C84" s="2"/>
      <c r="D84" s="39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2:45" ht="15.75" customHeight="1">
      <c r="B85" s="2"/>
      <c r="C85" s="2"/>
      <c r="D85" s="39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2:45" ht="15.75" customHeight="1">
      <c r="B86" s="2"/>
      <c r="C86" s="2"/>
      <c r="D86" s="39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2:45" ht="15.75" customHeight="1">
      <c r="B87" s="2"/>
      <c r="C87" s="2"/>
      <c r="D87" s="39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2:45" ht="15.75" customHeight="1">
      <c r="B88" s="2"/>
      <c r="C88" s="2"/>
      <c r="D88" s="39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2:45" ht="15.75" customHeight="1">
      <c r="B89" s="2"/>
      <c r="C89" s="2"/>
      <c r="D89" s="39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2:45" ht="15.75" customHeight="1">
      <c r="B90" s="2"/>
      <c r="C90" s="2"/>
      <c r="D90" s="39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2:45" ht="15.75" customHeight="1">
      <c r="B91" s="2"/>
      <c r="C91" s="2"/>
      <c r="D91" s="39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2:45" ht="15.75" customHeight="1">
      <c r="B92" s="2"/>
      <c r="C92" s="2"/>
      <c r="D92" s="39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2:45" ht="15.75" customHeight="1">
      <c r="B93" s="2"/>
      <c r="C93" s="2"/>
      <c r="D93" s="39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2:45" ht="15.75" customHeight="1">
      <c r="B94" s="2"/>
      <c r="C94" s="2"/>
      <c r="D94" s="39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2:45" ht="15.75" customHeight="1">
      <c r="B95" s="2"/>
      <c r="C95" s="2"/>
      <c r="D95" s="39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2:45" ht="15.75" customHeight="1">
      <c r="B96" s="2"/>
      <c r="C96" s="2"/>
      <c r="D96" s="39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2:45" ht="15.75" customHeight="1">
      <c r="B97" s="2"/>
      <c r="C97" s="2"/>
      <c r="D97" s="39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2:45" ht="15.75" customHeight="1">
      <c r="B98" s="2"/>
      <c r="C98" s="2"/>
      <c r="D98" s="39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2:45" ht="15.75" customHeight="1">
      <c r="B99" s="2"/>
      <c r="C99" s="2"/>
      <c r="D99" s="39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2:45" ht="15.75" customHeight="1">
      <c r="B100" s="2"/>
      <c r="C100" s="2"/>
      <c r="D100" s="39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2:45" ht="15.75" customHeight="1">
      <c r="B101" s="2"/>
      <c r="C101" s="2"/>
      <c r="D101" s="39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2:45" ht="15.75" customHeight="1">
      <c r="B102" s="2"/>
      <c r="C102" s="2"/>
      <c r="D102" s="39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2:45" ht="15.75" customHeight="1">
      <c r="B103" s="2"/>
      <c r="C103" s="2"/>
      <c r="D103" s="39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2:45" ht="15.75" customHeight="1">
      <c r="B104" s="2"/>
      <c r="C104" s="2"/>
      <c r="D104" s="39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2:45" ht="15.75" customHeight="1">
      <c r="B105" s="2"/>
      <c r="C105" s="2"/>
      <c r="D105" s="39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2:45" ht="15.75" customHeight="1">
      <c r="B106" s="2"/>
      <c r="C106" s="2"/>
      <c r="D106" s="39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2:45" ht="15.75" customHeight="1">
      <c r="B107" s="2"/>
      <c r="C107" s="2"/>
      <c r="D107" s="39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2:45" ht="15.75" customHeight="1">
      <c r="B108" s="2"/>
      <c r="C108" s="2"/>
      <c r="D108" s="39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2:45" ht="15.75" customHeight="1">
      <c r="B109" s="2"/>
      <c r="C109" s="2"/>
      <c r="D109" s="39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2:45" ht="15.75" customHeight="1">
      <c r="B110" s="2"/>
      <c r="C110" s="2"/>
      <c r="D110" s="39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2:45" ht="15.75" customHeight="1">
      <c r="B111" s="2"/>
      <c r="C111" s="2"/>
      <c r="D111" s="39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2:45" ht="15.75" customHeight="1">
      <c r="B112" s="2"/>
      <c r="C112" s="2"/>
      <c r="D112" s="39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2:45" ht="15.75" customHeight="1">
      <c r="B113" s="2"/>
      <c r="C113" s="2"/>
      <c r="D113" s="39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2:45" ht="15.75" customHeight="1">
      <c r="B114" s="2"/>
      <c r="C114" s="2"/>
      <c r="D114" s="39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2:45" ht="15.75" customHeight="1">
      <c r="B115" s="2"/>
      <c r="C115" s="2"/>
      <c r="D115" s="39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2:45" ht="15.75" customHeight="1">
      <c r="B116" s="2"/>
      <c r="C116" s="2"/>
      <c r="D116" s="39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2:45" ht="15.75" customHeight="1">
      <c r="B117" s="2"/>
      <c r="C117" s="2"/>
      <c r="D117" s="39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2:45" ht="15.75" customHeight="1">
      <c r="B118" s="2"/>
      <c r="C118" s="2"/>
      <c r="D118" s="39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2:45" ht="15.75" customHeight="1">
      <c r="B119" s="2"/>
      <c r="C119" s="2"/>
      <c r="D119" s="39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2:45" ht="15.75" customHeight="1">
      <c r="B120" s="2"/>
      <c r="C120" s="2"/>
      <c r="D120" s="39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2:45" ht="15.75" customHeight="1">
      <c r="B121" s="2"/>
      <c r="C121" s="2"/>
      <c r="D121" s="39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2:45" ht="15.75" customHeight="1">
      <c r="B122" s="2"/>
      <c r="C122" s="2"/>
      <c r="D122" s="39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2:45" ht="15.75" customHeight="1">
      <c r="B123" s="2"/>
      <c r="C123" s="2"/>
      <c r="D123" s="39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2:45" ht="15.75" customHeight="1">
      <c r="B124" s="2"/>
      <c r="C124" s="2"/>
      <c r="D124" s="39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2:45" ht="15.75" customHeight="1">
      <c r="B125" s="2"/>
      <c r="C125" s="2"/>
      <c r="D125" s="39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2:45" ht="15.75" customHeight="1">
      <c r="B126" s="2"/>
      <c r="C126" s="2"/>
      <c r="D126" s="39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2:45" ht="15.75" customHeight="1">
      <c r="B127" s="2"/>
      <c r="C127" s="2"/>
      <c r="D127" s="39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2:45" ht="15.75" customHeight="1">
      <c r="B128" s="2"/>
      <c r="C128" s="2"/>
      <c r="D128" s="39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2:45" ht="15.75" customHeight="1">
      <c r="B129" s="2"/>
      <c r="C129" s="2"/>
      <c r="D129" s="39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2:45" ht="15.75" customHeight="1">
      <c r="B130" s="2"/>
      <c r="C130" s="2"/>
      <c r="D130" s="39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2:45" ht="15.75" customHeight="1">
      <c r="B131" s="2"/>
      <c r="C131" s="2"/>
      <c r="D131" s="39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2:45" ht="15.75" customHeight="1">
      <c r="B132" s="2"/>
      <c r="C132" s="2"/>
      <c r="D132" s="39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2:45" ht="15.75" customHeight="1">
      <c r="B133" s="2"/>
      <c r="C133" s="2"/>
      <c r="D133" s="39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2:45" ht="15.75" customHeight="1">
      <c r="B134" s="2"/>
      <c r="C134" s="2"/>
      <c r="D134" s="39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2:45" ht="15.75" customHeight="1">
      <c r="B135" s="2"/>
      <c r="C135" s="2"/>
      <c r="D135" s="39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2:45" ht="15.75" customHeight="1">
      <c r="B136" s="2"/>
      <c r="C136" s="2"/>
      <c r="D136" s="39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2:45" ht="15.75" customHeight="1">
      <c r="B137" s="2"/>
      <c r="C137" s="2"/>
      <c r="D137" s="39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2:45" ht="15.75" customHeight="1">
      <c r="B138" s="2"/>
      <c r="C138" s="2"/>
      <c r="D138" s="39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2:45" ht="15.75" customHeight="1">
      <c r="B139" s="2"/>
      <c r="C139" s="2"/>
      <c r="D139" s="39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2:45" ht="15.75" customHeight="1">
      <c r="B140" s="2"/>
      <c r="C140" s="2"/>
      <c r="D140" s="39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2:45" ht="15.75" customHeight="1">
      <c r="B141" s="2"/>
      <c r="C141" s="2"/>
      <c r="D141" s="39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2:45" ht="15.75" customHeight="1">
      <c r="B142" s="2"/>
      <c r="C142" s="2"/>
      <c r="D142" s="39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2:45" ht="15.75" customHeight="1">
      <c r="B143" s="2"/>
      <c r="C143" s="2"/>
      <c r="D143" s="39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2:45" ht="15.75" customHeight="1">
      <c r="B144" s="2"/>
      <c r="C144" s="2"/>
      <c r="D144" s="39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2:45" ht="15.75" customHeight="1">
      <c r="B145" s="2"/>
      <c r="C145" s="2"/>
      <c r="D145" s="39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2:45" ht="15.75" customHeight="1">
      <c r="B146" s="2"/>
      <c r="C146" s="2"/>
      <c r="D146" s="39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2:45" ht="15.75" customHeight="1">
      <c r="B147" s="2"/>
      <c r="C147" s="2"/>
      <c r="D147" s="39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2:45" ht="15.75" customHeight="1">
      <c r="B148" s="2"/>
      <c r="C148" s="2"/>
      <c r="D148" s="39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2:45" ht="15.75" customHeight="1">
      <c r="B149" s="2"/>
      <c r="C149" s="2"/>
      <c r="D149" s="39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2:45" ht="15.75" customHeight="1">
      <c r="B150" s="2"/>
      <c r="C150" s="2"/>
      <c r="D150" s="39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2:45" ht="15.75" customHeight="1">
      <c r="B151" s="2"/>
      <c r="C151" s="2"/>
      <c r="D151" s="39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2:45" ht="15.75" customHeight="1">
      <c r="B152" s="2"/>
      <c r="C152" s="2"/>
      <c r="D152" s="39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2:45" ht="15.75" customHeight="1">
      <c r="B153" s="2"/>
      <c r="C153" s="2"/>
      <c r="D153" s="39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2:45" ht="15.75" customHeight="1">
      <c r="B154" s="2"/>
      <c r="C154" s="2"/>
      <c r="D154" s="39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2:45" ht="15.75" customHeight="1">
      <c r="B155" s="2"/>
      <c r="C155" s="2"/>
      <c r="D155" s="39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2:45" ht="15.75" customHeight="1">
      <c r="B156" s="2"/>
      <c r="C156" s="2"/>
      <c r="D156" s="39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2:45" ht="15.75" customHeight="1">
      <c r="B157" s="2"/>
      <c r="C157" s="2"/>
      <c r="D157" s="39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2:45" ht="15.75" customHeight="1">
      <c r="B158" s="2"/>
      <c r="C158" s="2"/>
      <c r="D158" s="39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2:45" ht="15.75" customHeight="1">
      <c r="B159" s="2"/>
      <c r="C159" s="41"/>
      <c r="D159" s="39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2:45" ht="15.75" customHeight="1">
      <c r="B160" s="2"/>
      <c r="C160" s="41"/>
      <c r="D160" s="39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2:45" ht="15.75" customHeight="1">
      <c r="B161" s="2"/>
      <c r="C161" s="41"/>
      <c r="D161" s="39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2:45" ht="15.75" customHeight="1">
      <c r="B162" s="2"/>
      <c r="C162" s="41"/>
      <c r="D162" s="39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2:45" ht="15.75" customHeight="1">
      <c r="B163" s="2"/>
      <c r="C163" s="41"/>
      <c r="D163" s="39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2:45" ht="15.75" customHeight="1">
      <c r="B164" s="2"/>
      <c r="C164" s="41"/>
      <c r="D164" s="39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2:45" ht="15.75" customHeight="1">
      <c r="B165" s="2"/>
      <c r="C165" s="41"/>
      <c r="D165" s="39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2:45" ht="15.75" customHeight="1">
      <c r="B166" s="2"/>
      <c r="C166" s="41"/>
      <c r="D166" s="39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2:45" ht="15.75" customHeight="1">
      <c r="B167" s="2"/>
      <c r="C167" s="41"/>
      <c r="D167" s="39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2:45" ht="15.75" customHeight="1">
      <c r="B168" s="2"/>
      <c r="C168" s="41"/>
      <c r="D168" s="39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2:45" ht="15.75" customHeight="1">
      <c r="B169" s="2"/>
      <c r="C169" s="41"/>
      <c r="D169" s="39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2:45" ht="15.75" customHeight="1">
      <c r="B170" s="2"/>
      <c r="C170" s="41"/>
      <c r="D170" s="39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2:45" ht="15.75" customHeight="1">
      <c r="B171" s="2"/>
      <c r="C171" s="41"/>
      <c r="D171" s="39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2:45" ht="15.75" customHeight="1">
      <c r="B172" s="2"/>
      <c r="C172" s="41"/>
      <c r="D172" s="39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2:45" ht="15.75" customHeight="1">
      <c r="B173" s="2"/>
      <c r="C173" s="41"/>
      <c r="D173" s="39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2:45" ht="15.75" customHeight="1">
      <c r="B174" s="2"/>
      <c r="C174" s="41"/>
      <c r="D174" s="39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2:45" ht="15.75" customHeight="1">
      <c r="B175" s="2"/>
      <c r="C175" s="41"/>
      <c r="D175" s="39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2:45" ht="15.75" customHeight="1">
      <c r="B176" s="2"/>
      <c r="C176" s="41"/>
      <c r="D176" s="39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2:45" ht="15.75" customHeight="1">
      <c r="B177" s="2"/>
      <c r="C177" s="41"/>
      <c r="D177" s="39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2:45" ht="15.75" customHeight="1">
      <c r="B178" s="2"/>
      <c r="C178" s="41"/>
      <c r="D178" s="39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2:45" ht="15.75" customHeight="1">
      <c r="B179" s="2"/>
      <c r="C179" s="41"/>
      <c r="D179" s="39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2:45" ht="15.75" customHeight="1">
      <c r="B180" s="2"/>
      <c r="C180" s="41"/>
      <c r="D180" s="39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2:45" ht="15.75" customHeight="1">
      <c r="B181" s="2"/>
      <c r="C181" s="41"/>
      <c r="D181" s="39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2:45" ht="15.75" customHeight="1">
      <c r="B182" s="2"/>
      <c r="C182" s="41"/>
      <c r="D182" s="39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2:45" ht="15.75" customHeight="1">
      <c r="B183" s="2"/>
      <c r="C183" s="41"/>
      <c r="D183" s="39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2:45" ht="15.75" customHeight="1">
      <c r="B184" s="2"/>
      <c r="C184" s="41"/>
      <c r="D184" s="39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2:45" ht="15.75" customHeight="1">
      <c r="B185" s="2"/>
      <c r="C185" s="41"/>
      <c r="D185" s="39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2:45" ht="15.75" customHeight="1">
      <c r="B186" s="2"/>
      <c r="C186" s="41"/>
      <c r="D186" s="39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2:45" ht="15.75" customHeight="1">
      <c r="B187" s="2"/>
      <c r="C187" s="41"/>
      <c r="D187" s="39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2:45" ht="15.75" customHeight="1">
      <c r="B188" s="2"/>
      <c r="C188" s="41"/>
      <c r="D188" s="39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2:45" ht="15.75" customHeight="1">
      <c r="B189" s="2"/>
      <c r="C189" s="41"/>
      <c r="D189" s="39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2:45" ht="15.75" customHeight="1">
      <c r="B190" s="2"/>
      <c r="C190" s="41"/>
      <c r="D190" s="39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2:45" ht="15.75" customHeight="1">
      <c r="B191" s="2"/>
      <c r="C191" s="41"/>
      <c r="D191" s="39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2:45" ht="15.75" customHeight="1">
      <c r="B192" s="2"/>
      <c r="C192" s="41"/>
      <c r="D192" s="39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2:45" ht="15.75" customHeight="1">
      <c r="B193" s="2"/>
      <c r="C193" s="41"/>
      <c r="D193" s="39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2:45" ht="15.75" customHeight="1">
      <c r="B194" s="2"/>
      <c r="C194" s="41"/>
      <c r="D194" s="39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2:45" ht="15.75" customHeight="1">
      <c r="B195" s="2"/>
      <c r="C195" s="41"/>
      <c r="D195" s="39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2:45" ht="15.75" customHeight="1">
      <c r="B196" s="2"/>
      <c r="C196" s="41"/>
      <c r="D196" s="39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2:45" ht="15.75" customHeight="1">
      <c r="B197" s="2"/>
      <c r="C197" s="41"/>
      <c r="D197" s="39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2:45" ht="15.75" customHeight="1">
      <c r="B198" s="2"/>
      <c r="C198" s="41"/>
      <c r="D198" s="39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2:45" ht="15.75" customHeight="1">
      <c r="B199" s="2"/>
      <c r="C199" s="41"/>
      <c r="D199" s="39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2:45" ht="15.75" customHeight="1">
      <c r="B200" s="2"/>
      <c r="C200" s="41"/>
      <c r="D200" s="39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2:45" ht="15.75" customHeight="1">
      <c r="B201" s="2"/>
      <c r="C201" s="41"/>
      <c r="D201" s="39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2:45" ht="15.75" customHeight="1">
      <c r="B202" s="2"/>
      <c r="C202" s="41"/>
      <c r="D202" s="39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2:45" ht="15.75" customHeight="1">
      <c r="B203" s="2"/>
      <c r="C203" s="41"/>
      <c r="D203" s="39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2:45" ht="15.75" customHeight="1">
      <c r="B204" s="2"/>
      <c r="C204" s="41"/>
      <c r="D204" s="39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2:45" ht="15.75" customHeight="1">
      <c r="B205" s="2"/>
      <c r="C205" s="41"/>
      <c r="D205" s="39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2:45" ht="15.75" customHeight="1">
      <c r="B206" s="2"/>
      <c r="C206" s="41"/>
      <c r="D206" s="39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2:45" ht="15.75" customHeight="1">
      <c r="B207" s="2"/>
      <c r="C207" s="41"/>
      <c r="D207" s="39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2:45" ht="15.75" customHeight="1">
      <c r="B208" s="2"/>
      <c r="C208" s="41"/>
      <c r="D208" s="39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2:45" ht="15.75" customHeight="1">
      <c r="B209" s="2"/>
      <c r="C209" s="41"/>
      <c r="D209" s="39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2:45" ht="15.75" customHeight="1">
      <c r="B210" s="2"/>
      <c r="C210" s="41"/>
      <c r="D210" s="39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2:45" ht="15.75" customHeight="1">
      <c r="B211" s="2"/>
      <c r="C211" s="41"/>
      <c r="D211" s="39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2:45" ht="15.75" customHeight="1">
      <c r="B212" s="2"/>
      <c r="C212" s="41"/>
      <c r="D212" s="39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2:45" ht="15.75" customHeight="1">
      <c r="B213" s="2"/>
      <c r="C213" s="41"/>
      <c r="D213" s="39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2:45" ht="15.75" customHeight="1">
      <c r="B214" s="2"/>
      <c r="C214" s="41"/>
      <c r="D214" s="39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2:45" ht="15.75" customHeight="1">
      <c r="B215" s="2"/>
      <c r="C215" s="41"/>
      <c r="D215" s="39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2:45" ht="15.75" customHeight="1">
      <c r="B216" s="2"/>
      <c r="C216" s="41"/>
      <c r="D216" s="39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2:45" ht="15.75" customHeight="1">
      <c r="B217" s="2"/>
      <c r="C217" s="41"/>
      <c r="D217" s="39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2:45" ht="15.75" customHeight="1">
      <c r="B218" s="2"/>
      <c r="C218" s="41"/>
      <c r="D218" s="39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2:45" ht="15.75" customHeight="1">
      <c r="B219" s="2"/>
      <c r="C219" s="41"/>
      <c r="D219" s="39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2:45" ht="15.75" customHeight="1">
      <c r="B220" s="2"/>
      <c r="C220" s="41"/>
      <c r="D220" s="39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2:45" ht="15.75" customHeight="1">
      <c r="B221" s="2"/>
      <c r="C221" s="41"/>
      <c r="D221" s="39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2:45" ht="15.75" customHeight="1">
      <c r="B222" s="2"/>
      <c r="C222" s="41"/>
      <c r="D222" s="39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2:45" ht="15.75" customHeight="1">
      <c r="B223" s="2"/>
      <c r="C223" s="41"/>
      <c r="D223" s="39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2:45" ht="15.75" customHeight="1">
      <c r="B224" s="2"/>
      <c r="C224" s="41"/>
      <c r="D224" s="39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2:45" ht="15.75" customHeight="1">
      <c r="B225" s="2"/>
      <c r="C225" s="41"/>
      <c r="D225" s="39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2:45" ht="15.75" customHeight="1">
      <c r="B226" s="2"/>
      <c r="C226" s="41"/>
      <c r="D226" s="39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2:45" ht="15.75" customHeight="1">
      <c r="B227" s="2"/>
      <c r="C227" s="41"/>
      <c r="D227" s="39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2:45" ht="15.75" customHeight="1">
      <c r="B228" s="2"/>
      <c r="C228" s="41"/>
      <c r="D228" s="39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2:45" ht="15.75" customHeight="1">
      <c r="B229" s="2"/>
      <c r="C229" s="41"/>
      <c r="D229" s="39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2:45" ht="15.75" customHeight="1">
      <c r="B230" s="2"/>
      <c r="C230" s="41"/>
      <c r="D230" s="39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2:45" ht="15.75" customHeight="1">
      <c r="B231" s="2"/>
      <c r="C231" s="41"/>
      <c r="D231" s="39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2:45" ht="15.75" customHeight="1">
      <c r="B232" s="2"/>
      <c r="C232" s="41"/>
      <c r="D232" s="39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2:45" ht="15.75" customHeight="1">
      <c r="B233" s="2"/>
      <c r="C233" s="41"/>
      <c r="D233" s="39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2:45" ht="15.75" customHeight="1">
      <c r="B234" s="2"/>
      <c r="C234" s="41"/>
      <c r="D234" s="39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2:45" ht="15.75" customHeight="1">
      <c r="B235" s="2"/>
      <c r="C235" s="41"/>
      <c r="D235" s="39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2:45" ht="15.75" customHeight="1">
      <c r="B236" s="2"/>
      <c r="C236" s="41"/>
      <c r="D236" s="39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2:45" ht="15.75" customHeight="1">
      <c r="B237" s="2"/>
      <c r="C237" s="41"/>
      <c r="D237" s="39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2:45" ht="15.75" customHeight="1">
      <c r="B238" s="2"/>
      <c r="C238" s="41"/>
      <c r="D238" s="39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2:45" ht="15.75" customHeight="1">
      <c r="B239" s="2"/>
      <c r="C239" s="41"/>
      <c r="D239" s="39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2:45" ht="15.75" customHeight="1">
      <c r="B240" s="2"/>
      <c r="C240" s="41"/>
      <c r="D240" s="39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2:45" ht="15.75" customHeight="1">
      <c r="B241" s="2"/>
      <c r="C241" s="41"/>
      <c r="D241" s="39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2:45" ht="15.75" customHeight="1">
      <c r="B242" s="2"/>
      <c r="C242" s="41"/>
      <c r="D242" s="39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2:45" ht="15.75" customHeight="1">
      <c r="B243" s="2"/>
      <c r="C243" s="41"/>
      <c r="D243" s="39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2:45" ht="15.75" customHeight="1">
      <c r="B244" s="2"/>
      <c r="C244" s="41"/>
      <c r="D244" s="39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2:45" ht="15.75" customHeight="1">
      <c r="B245" s="2"/>
      <c r="C245" s="41"/>
      <c r="D245" s="39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2:45" ht="15.75" customHeight="1">
      <c r="B246" s="2"/>
      <c r="C246" s="41"/>
      <c r="D246" s="39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2:45" ht="15.75" customHeight="1">
      <c r="B247" s="2"/>
      <c r="C247" s="41"/>
      <c r="D247" s="39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2:45" ht="15.75" customHeight="1">
      <c r="B248" s="2"/>
      <c r="C248" s="41"/>
      <c r="D248" s="39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2:45" ht="15.75" customHeight="1">
      <c r="B249" s="2"/>
      <c r="C249" s="41"/>
      <c r="D249" s="39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2:45" ht="15.75" customHeight="1">
      <c r="B250" s="2"/>
      <c r="C250" s="41"/>
      <c r="D250" s="39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2:45" ht="15.75" customHeight="1">
      <c r="B251" s="2"/>
      <c r="C251" s="41"/>
      <c r="D251" s="39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2:45" ht="15.75" customHeight="1">
      <c r="B252" s="2"/>
      <c r="C252" s="41"/>
      <c r="D252" s="39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2:45" ht="15.75" customHeight="1">
      <c r="B253" s="2"/>
      <c r="C253" s="41"/>
      <c r="D253" s="39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2:45" ht="15.75" customHeight="1">
      <c r="B254" s="2"/>
      <c r="C254" s="41"/>
      <c r="D254" s="39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2:45" ht="15.75" customHeight="1">
      <c r="B255" s="2"/>
      <c r="C255" s="41"/>
      <c r="D255" s="39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2:45" ht="15.75" customHeight="1">
      <c r="B256" s="2"/>
      <c r="C256" s="41"/>
      <c r="D256" s="39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2:45" ht="15.75" customHeight="1">
      <c r="B257" s="2"/>
      <c r="C257" s="41"/>
      <c r="D257" s="39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2:45" ht="15.75" customHeight="1">
      <c r="B258" s="2"/>
      <c r="C258" s="41"/>
      <c r="D258" s="39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2:45" ht="15.75" customHeight="1">
      <c r="B259" s="2"/>
      <c r="C259" s="41"/>
      <c r="D259" s="39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2:45" ht="15.75" customHeight="1">
      <c r="B260" s="2"/>
      <c r="C260" s="41"/>
      <c r="D260" s="39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2:45" ht="15.75" customHeight="1">
      <c r="B261" s="2"/>
      <c r="C261" s="41"/>
      <c r="D261" s="39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2:45" ht="15.75" customHeight="1">
      <c r="B262" s="2"/>
      <c r="C262" s="41"/>
      <c r="D262" s="39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2:45" ht="15.75" customHeight="1">
      <c r="B263" s="2"/>
      <c r="C263" s="41"/>
      <c r="D263" s="39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2:45" ht="15.75" customHeight="1">
      <c r="B264" s="2"/>
      <c r="C264" s="41"/>
      <c r="D264" s="39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2:45" ht="15.75" customHeight="1">
      <c r="B265" s="2"/>
      <c r="C265" s="41"/>
      <c r="D265" s="39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2:45" ht="15.75" customHeight="1">
      <c r="B266" s="2"/>
      <c r="C266" s="41"/>
      <c r="D266" s="39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2:45" ht="15.75" customHeight="1">
      <c r="B267" s="2"/>
      <c r="C267" s="41"/>
      <c r="D267" s="39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2:45" ht="15.75" customHeight="1">
      <c r="B268" s="2"/>
      <c r="C268" s="41"/>
      <c r="D268" s="39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2:45" ht="15.75" customHeight="1">
      <c r="B269" s="2"/>
      <c r="C269" s="41"/>
      <c r="D269" s="39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2:45" ht="15.75" customHeight="1">
      <c r="B270" s="2"/>
      <c r="C270" s="41"/>
      <c r="D270" s="39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2:45" ht="15.75" customHeight="1">
      <c r="B271" s="2"/>
      <c r="C271" s="41"/>
      <c r="D271" s="39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2:45" ht="15.75" customHeight="1">
      <c r="B272" s="2"/>
      <c r="C272" s="41"/>
      <c r="D272" s="39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2:45" ht="15.75" customHeight="1">
      <c r="B273" s="2"/>
      <c r="C273" s="41"/>
      <c r="D273" s="39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2:45" ht="15.75" customHeight="1">
      <c r="B274" s="2"/>
      <c r="C274" s="41"/>
      <c r="D274" s="39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2:45" ht="15.75" customHeight="1">
      <c r="B275" s="2"/>
      <c r="C275" s="41"/>
      <c r="D275" s="39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2:45" ht="15.75" customHeight="1">
      <c r="B276" s="2"/>
      <c r="C276" s="41"/>
      <c r="D276" s="39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2:45" ht="15.75" customHeight="1">
      <c r="B277" s="2"/>
      <c r="C277" s="41"/>
      <c r="D277" s="39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2:45" ht="15.75" customHeight="1">
      <c r="B278" s="2"/>
      <c r="C278" s="41"/>
      <c r="D278" s="39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2:45" ht="15.75" customHeight="1">
      <c r="B279" s="2"/>
      <c r="C279" s="41"/>
      <c r="D279" s="39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2:45" ht="15.75" customHeight="1">
      <c r="B280" s="2"/>
      <c r="C280" s="41"/>
      <c r="D280" s="39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2:45" ht="15.75" customHeight="1">
      <c r="B281" s="2"/>
      <c r="C281" s="41"/>
      <c r="D281" s="39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2:45" ht="15.75" customHeight="1">
      <c r="B282" s="2"/>
      <c r="C282" s="41"/>
      <c r="D282" s="39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2:45" ht="15.75" customHeight="1">
      <c r="B283" s="2"/>
      <c r="C283" s="41"/>
      <c r="D283" s="39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2:45" ht="15.75" customHeight="1">
      <c r="B284" s="2"/>
      <c r="C284" s="41"/>
      <c r="D284" s="39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2:45" ht="15.75" customHeight="1">
      <c r="B285" s="2"/>
      <c r="C285" s="41"/>
      <c r="D285" s="39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2:45" ht="15.75" customHeight="1">
      <c r="B286" s="2"/>
      <c r="C286" s="41"/>
      <c r="D286" s="39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2:45" ht="15.75" customHeight="1">
      <c r="B287" s="2"/>
      <c r="C287" s="41"/>
      <c r="D287" s="39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2:45" ht="15.75" customHeight="1">
      <c r="B288" s="2"/>
      <c r="C288" s="41"/>
      <c r="D288" s="39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2:45" ht="15.75" customHeight="1">
      <c r="B289" s="2"/>
      <c r="C289" s="41"/>
      <c r="D289" s="39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2:45" ht="15.75" customHeight="1">
      <c r="B290" s="2"/>
      <c r="C290" s="41"/>
      <c r="D290" s="39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2:45" ht="15.75" customHeight="1">
      <c r="B291" s="2"/>
      <c r="C291" s="41"/>
      <c r="D291" s="39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2:45" ht="15.75" customHeight="1">
      <c r="B292" s="2"/>
      <c r="C292" s="41"/>
      <c r="D292" s="39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2:45" ht="15.75" customHeight="1">
      <c r="B293" s="2"/>
      <c r="C293" s="41"/>
      <c r="D293" s="39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2:45" ht="15.75" customHeight="1">
      <c r="B294" s="2"/>
      <c r="C294" s="41"/>
      <c r="D294" s="39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2:45" ht="15.75" customHeight="1">
      <c r="B295" s="2"/>
      <c r="C295" s="41"/>
      <c r="D295" s="39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2:45" ht="15.75" customHeight="1">
      <c r="B296" s="2"/>
      <c r="C296" s="41"/>
      <c r="D296" s="39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2:45" ht="15.75" customHeight="1">
      <c r="B297" s="2"/>
      <c r="C297" s="41"/>
      <c r="D297" s="39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2:45" ht="15.75" customHeight="1">
      <c r="B298" s="2"/>
      <c r="C298" s="41"/>
      <c r="D298" s="39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2:45" ht="15.75" customHeight="1">
      <c r="B299" s="2"/>
      <c r="C299" s="41"/>
      <c r="D299" s="39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2:45" ht="15.75" customHeight="1">
      <c r="B300" s="2"/>
      <c r="C300" s="41"/>
      <c r="D300" s="39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2:45" ht="15.75" customHeight="1">
      <c r="B301" s="2"/>
      <c r="C301" s="41"/>
      <c r="D301" s="39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2:45" ht="15.75" customHeight="1">
      <c r="B302" s="2"/>
      <c r="C302" s="41"/>
      <c r="D302" s="39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2:45" ht="15.75" customHeight="1">
      <c r="B303" s="2"/>
      <c r="C303" s="41"/>
      <c r="D303" s="39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2:45" ht="15.75" customHeight="1">
      <c r="B304" s="2"/>
      <c r="C304" s="41"/>
      <c r="D304" s="39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2:45" ht="15.75" customHeight="1">
      <c r="B305" s="2"/>
      <c r="C305" s="41"/>
      <c r="D305" s="39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2:45" ht="15.75" customHeight="1">
      <c r="B306" s="2"/>
      <c r="C306" s="41"/>
      <c r="D306" s="39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2:45" ht="15.75" customHeight="1">
      <c r="B307" s="2"/>
      <c r="C307" s="41"/>
      <c r="D307" s="39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2:45" ht="15.75" customHeight="1">
      <c r="B308" s="2"/>
      <c r="C308" s="41"/>
      <c r="D308" s="39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2:45" ht="15.75" customHeight="1">
      <c r="B309" s="2"/>
      <c r="C309" s="41"/>
      <c r="D309" s="39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2:45" ht="15.75" customHeight="1">
      <c r="B310" s="2"/>
      <c r="C310" s="41"/>
      <c r="D310" s="39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2:45" ht="15.75" customHeight="1">
      <c r="B311" s="2"/>
      <c r="C311" s="41"/>
      <c r="D311" s="39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2:45" ht="15.75" customHeight="1">
      <c r="B312" s="2"/>
      <c r="C312" s="41"/>
      <c r="D312" s="39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2:45" ht="15.75" customHeight="1">
      <c r="B313" s="2"/>
      <c r="C313" s="41"/>
      <c r="D313" s="39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2:45" ht="15.75" customHeight="1">
      <c r="B314" s="2"/>
      <c r="C314" s="41"/>
      <c r="D314" s="39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2:45" ht="15.75" customHeight="1">
      <c r="B315" s="2"/>
      <c r="C315" s="41"/>
      <c r="D315" s="39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2:45" ht="15.75" customHeight="1">
      <c r="B316" s="2"/>
      <c r="C316" s="41"/>
      <c r="D316" s="39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2:45" ht="15.75" customHeight="1">
      <c r="B317" s="2"/>
      <c r="C317" s="41"/>
      <c r="D317" s="39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2:45" ht="15.75" customHeight="1">
      <c r="B318" s="2"/>
      <c r="C318" s="41"/>
      <c r="D318" s="39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2:45" ht="15.75" customHeight="1">
      <c r="B319" s="2"/>
      <c r="C319" s="41"/>
      <c r="D319" s="39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2:45" ht="15.75" customHeight="1">
      <c r="B320" s="2"/>
      <c r="C320" s="41"/>
      <c r="D320" s="39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  <row r="321" spans="2:45" ht="15.75" customHeight="1">
      <c r="B321" s="2"/>
      <c r="C321" s="41"/>
      <c r="D321" s="39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</row>
    <row r="322" spans="2:45" ht="15.75" customHeight="1">
      <c r="B322" s="2"/>
      <c r="C322" s="41"/>
      <c r="D322" s="39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</row>
    <row r="323" spans="2:45" ht="15.75" customHeight="1">
      <c r="B323" s="2"/>
      <c r="C323" s="41"/>
      <c r="D323" s="39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</row>
    <row r="324" spans="2:45" ht="15.75" customHeight="1">
      <c r="B324" s="2"/>
      <c r="C324" s="41"/>
      <c r="D324" s="39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</row>
    <row r="325" spans="2:45" ht="15.75" customHeight="1">
      <c r="B325" s="2"/>
      <c r="C325" s="41"/>
      <c r="D325" s="39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</row>
    <row r="326" spans="2:45" ht="15.75" customHeight="1">
      <c r="B326" s="2"/>
      <c r="C326" s="41"/>
      <c r="D326" s="39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</row>
    <row r="327" spans="2:45" ht="15.75" customHeight="1">
      <c r="B327" s="2"/>
      <c r="C327" s="41"/>
      <c r="D327" s="39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</row>
    <row r="328" spans="2:45" ht="15.75" customHeight="1">
      <c r="B328" s="2"/>
      <c r="C328" s="41"/>
      <c r="D328" s="39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</row>
    <row r="329" spans="2:45" ht="15.75" customHeight="1">
      <c r="B329" s="2"/>
      <c r="C329" s="41"/>
      <c r="D329" s="39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</row>
    <row r="330" spans="2:45" ht="15.75" customHeight="1">
      <c r="B330" s="2"/>
      <c r="C330" s="41"/>
      <c r="D330" s="39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</row>
    <row r="331" spans="2:45" ht="15.75" customHeight="1">
      <c r="B331" s="2"/>
      <c r="C331" s="41"/>
      <c r="D331" s="39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</row>
    <row r="332" spans="2:45" ht="15.75" customHeight="1">
      <c r="B332" s="2"/>
      <c r="C332" s="41"/>
      <c r="D332" s="39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</row>
    <row r="333" spans="2:45" ht="15.75" customHeight="1">
      <c r="B333" s="2"/>
      <c r="C333" s="41"/>
      <c r="D333" s="39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</row>
    <row r="334" spans="2:45" ht="15.75" customHeight="1">
      <c r="B334" s="2"/>
      <c r="C334" s="41"/>
      <c r="D334" s="39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</row>
    <row r="335" spans="2:45" ht="15.75" customHeight="1">
      <c r="B335" s="2"/>
      <c r="C335" s="41"/>
      <c r="D335" s="39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</row>
    <row r="336" spans="2:45" ht="15.75" customHeight="1">
      <c r="B336" s="2"/>
      <c r="C336" s="41"/>
      <c r="D336" s="39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</row>
    <row r="337" spans="2:45" ht="15.75" customHeight="1">
      <c r="B337" s="2"/>
      <c r="C337" s="41"/>
      <c r="D337" s="39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</row>
    <row r="338" spans="2:45" ht="15.75" customHeight="1">
      <c r="B338" s="2"/>
      <c r="C338" s="41"/>
      <c r="D338" s="39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</row>
    <row r="339" spans="2:45" ht="15.75" customHeight="1">
      <c r="B339" s="2"/>
      <c r="C339" s="41"/>
      <c r="D339" s="39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</row>
    <row r="340" spans="2:45" ht="15.75" customHeight="1">
      <c r="B340" s="2"/>
      <c r="C340" s="41"/>
      <c r="D340" s="39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</row>
    <row r="341" spans="2:45" ht="15.75" customHeight="1">
      <c r="B341" s="2"/>
      <c r="C341" s="41"/>
      <c r="D341" s="39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</row>
    <row r="342" spans="2:45" ht="15.75" customHeight="1">
      <c r="B342" s="2"/>
      <c r="C342" s="41"/>
      <c r="D342" s="39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</row>
    <row r="343" spans="2:45" ht="15.75" customHeight="1">
      <c r="B343" s="2"/>
      <c r="C343" s="41"/>
      <c r="D343" s="39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</row>
    <row r="344" spans="2:45" ht="15.75" customHeight="1">
      <c r="B344" s="2"/>
      <c r="C344" s="41"/>
      <c r="D344" s="39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</row>
    <row r="345" spans="2:45" ht="15.75" customHeight="1">
      <c r="B345" s="2"/>
      <c r="C345" s="41"/>
      <c r="D345" s="39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</row>
    <row r="346" spans="2:45" ht="15.75" customHeight="1">
      <c r="B346" s="2"/>
      <c r="C346" s="41"/>
      <c r="D346" s="39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</row>
    <row r="347" spans="2:45" ht="15.75" customHeight="1">
      <c r="B347" s="2"/>
      <c r="C347" s="41"/>
      <c r="D347" s="39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</row>
    <row r="348" spans="2:45" ht="15.75" customHeight="1">
      <c r="B348" s="2"/>
      <c r="C348" s="41"/>
      <c r="D348" s="39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</row>
    <row r="349" spans="2:45" ht="15.75" customHeight="1">
      <c r="B349" s="2"/>
      <c r="C349" s="41"/>
      <c r="D349" s="39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</row>
    <row r="350" spans="2:45" ht="15.75" customHeight="1">
      <c r="B350" s="2"/>
      <c r="C350" s="41"/>
      <c r="D350" s="39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</row>
    <row r="351" spans="2:45" ht="15.75" customHeight="1">
      <c r="B351" s="2"/>
      <c r="C351" s="41"/>
      <c r="D351" s="39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</row>
    <row r="352" spans="2:45" ht="15.75" customHeight="1">
      <c r="B352" s="2"/>
      <c r="C352" s="41"/>
      <c r="D352" s="39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</row>
    <row r="353" spans="2:45" ht="15.75" customHeight="1">
      <c r="B353" s="2"/>
      <c r="C353" s="41"/>
      <c r="D353" s="39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</row>
    <row r="354" spans="2:45" ht="15.75" customHeight="1">
      <c r="B354" s="2"/>
      <c r="C354" s="41"/>
      <c r="D354" s="39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</row>
    <row r="355" spans="2:45" ht="15.75" customHeight="1">
      <c r="B355" s="2"/>
      <c r="C355" s="41"/>
      <c r="D355" s="39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</row>
    <row r="356" spans="2:45" ht="15.75" customHeight="1">
      <c r="B356" s="2"/>
      <c r="C356" s="41"/>
      <c r="D356" s="39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</row>
    <row r="357" spans="2:45" ht="15.75" customHeight="1">
      <c r="B357" s="2"/>
      <c r="C357" s="41"/>
      <c r="D357" s="39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</row>
    <row r="358" spans="2:45" ht="15.75" customHeight="1">
      <c r="B358" s="2"/>
      <c r="C358" s="41"/>
      <c r="D358" s="39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</row>
    <row r="359" spans="2:45" ht="15.75" customHeight="1">
      <c r="B359" s="2"/>
      <c r="C359" s="41"/>
      <c r="D359" s="39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</row>
    <row r="360" spans="2:45" ht="15.75" customHeight="1">
      <c r="B360" s="2"/>
      <c r="C360" s="41"/>
      <c r="D360" s="39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</row>
    <row r="361" spans="2:45" ht="15.75" customHeight="1">
      <c r="B361" s="2"/>
      <c r="C361" s="41"/>
      <c r="D361" s="39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</row>
    <row r="362" spans="2:45" ht="15.75" customHeight="1">
      <c r="B362" s="2"/>
      <c r="C362" s="41"/>
      <c r="D362" s="39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</row>
    <row r="363" spans="2:45" ht="15.75" customHeight="1">
      <c r="B363" s="2"/>
      <c r="C363" s="41"/>
      <c r="D363" s="39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</row>
    <row r="364" spans="2:45" ht="15.75" customHeight="1">
      <c r="B364" s="2"/>
      <c r="C364" s="41"/>
      <c r="D364" s="39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</row>
    <row r="365" spans="2:45" ht="15.75" customHeight="1">
      <c r="B365" s="2"/>
      <c r="C365" s="41"/>
      <c r="D365" s="39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</row>
    <row r="366" spans="2:45" ht="15.75" customHeight="1">
      <c r="B366" s="2"/>
      <c r="C366" s="41"/>
      <c r="D366" s="39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</row>
    <row r="367" spans="2:45" ht="15.75" customHeight="1">
      <c r="B367" s="2"/>
      <c r="C367" s="41"/>
      <c r="D367" s="39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</row>
    <row r="368" spans="2:45" ht="15.75" customHeight="1">
      <c r="B368" s="2"/>
      <c r="C368" s="41"/>
      <c r="D368" s="39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</row>
    <row r="369" spans="2:45" ht="15.75" customHeight="1">
      <c r="B369" s="2"/>
      <c r="C369" s="41"/>
      <c r="D369" s="39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</row>
    <row r="370" spans="2:45" ht="15.75" customHeight="1">
      <c r="B370" s="2"/>
      <c r="C370" s="41"/>
      <c r="D370" s="39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</row>
    <row r="371" spans="2:45" ht="15.75" customHeight="1">
      <c r="B371" s="2"/>
      <c r="C371" s="41"/>
      <c r="D371" s="39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</row>
    <row r="372" spans="2:45" ht="15.75" customHeight="1">
      <c r="B372" s="2"/>
      <c r="C372" s="41"/>
      <c r="D372" s="39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</row>
    <row r="373" spans="2:45" ht="15.75" customHeight="1">
      <c r="B373" s="2"/>
      <c r="C373" s="41"/>
      <c r="D373" s="39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</row>
    <row r="374" spans="2:45" ht="15.75" customHeight="1">
      <c r="B374" s="2"/>
      <c r="C374" s="41"/>
      <c r="D374" s="39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</row>
    <row r="375" spans="2:45" ht="15.75" customHeight="1">
      <c r="B375" s="2"/>
      <c r="C375" s="41"/>
      <c r="D375" s="39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</row>
    <row r="376" spans="2:45" ht="15.75" customHeight="1">
      <c r="B376" s="2"/>
      <c r="C376" s="41"/>
      <c r="D376" s="39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</row>
    <row r="377" spans="2:45" ht="15.75" customHeight="1">
      <c r="B377" s="2"/>
      <c r="C377" s="41"/>
      <c r="D377" s="39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</row>
    <row r="378" spans="2:45" ht="15.75" customHeight="1">
      <c r="B378" s="2"/>
      <c r="C378" s="41"/>
      <c r="D378" s="39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</row>
    <row r="379" spans="2:45" ht="15.75" customHeight="1">
      <c r="B379" s="2"/>
      <c r="C379" s="41"/>
      <c r="D379" s="39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</row>
    <row r="380" spans="2:45" ht="15.75" customHeight="1">
      <c r="B380" s="2"/>
      <c r="C380" s="41"/>
      <c r="D380" s="39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</row>
    <row r="381" spans="2:45" ht="15.75" customHeight="1">
      <c r="B381" s="2"/>
      <c r="C381" s="41"/>
      <c r="D381" s="39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</row>
    <row r="382" spans="2:45" ht="15.75" customHeight="1">
      <c r="B382" s="2"/>
      <c r="C382" s="41"/>
      <c r="D382" s="39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</row>
    <row r="383" spans="2:45" ht="15.75" customHeight="1">
      <c r="B383" s="2"/>
      <c r="C383" s="41"/>
      <c r="D383" s="39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</row>
    <row r="384" spans="2:45" ht="15.75" customHeight="1">
      <c r="B384" s="2"/>
      <c r="C384" s="41"/>
      <c r="D384" s="39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</row>
    <row r="385" spans="2:45" ht="15.75" customHeight="1">
      <c r="B385" s="2"/>
      <c r="C385" s="41"/>
      <c r="D385" s="39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</row>
    <row r="386" spans="2:45" ht="15.75" customHeight="1">
      <c r="B386" s="2"/>
      <c r="C386" s="41"/>
      <c r="D386" s="39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</row>
    <row r="387" spans="2:45" ht="15.75" customHeight="1">
      <c r="B387" s="2"/>
      <c r="C387" s="41"/>
      <c r="D387" s="39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</row>
    <row r="388" spans="2:45" ht="15.75" customHeight="1">
      <c r="B388" s="2"/>
      <c r="C388" s="41"/>
      <c r="D388" s="39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</row>
    <row r="389" spans="2:45" ht="15.75" customHeight="1">
      <c r="B389" s="2"/>
      <c r="C389" s="41"/>
      <c r="D389" s="39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</row>
    <row r="390" spans="2:45" ht="15.75" customHeight="1">
      <c r="B390" s="2"/>
      <c r="C390" s="41"/>
      <c r="D390" s="39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</row>
    <row r="391" spans="2:45" ht="15.75" customHeight="1">
      <c r="B391" s="2"/>
      <c r="C391" s="41"/>
      <c r="D391" s="39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</row>
    <row r="392" spans="2:45" ht="15.75" customHeight="1">
      <c r="B392" s="2"/>
      <c r="C392" s="41"/>
      <c r="D392" s="39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</row>
    <row r="393" spans="2:45" ht="15.75" customHeight="1">
      <c r="B393" s="2"/>
      <c r="C393" s="41"/>
      <c r="D393" s="39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</row>
    <row r="394" spans="2:45" ht="15.75" customHeight="1">
      <c r="B394" s="2"/>
      <c r="C394" s="41"/>
      <c r="D394" s="39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</row>
    <row r="395" spans="2:45" ht="15.75" customHeight="1">
      <c r="B395" s="2"/>
      <c r="C395" s="41"/>
      <c r="D395" s="39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</row>
    <row r="396" spans="2:45" ht="15.75" customHeight="1">
      <c r="B396" s="2"/>
      <c r="C396" s="41"/>
      <c r="D396" s="39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</row>
    <row r="397" spans="2:45" ht="15.75" customHeight="1">
      <c r="B397" s="2"/>
      <c r="C397" s="41"/>
      <c r="D397" s="39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</row>
    <row r="398" spans="2:45" ht="15.75" customHeight="1">
      <c r="B398" s="2"/>
      <c r="C398" s="41"/>
      <c r="D398" s="39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</row>
    <row r="399" spans="2:45" ht="15.75" customHeight="1">
      <c r="B399" s="2"/>
      <c r="C399" s="41"/>
      <c r="D399" s="39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</row>
    <row r="400" spans="2:45" ht="15.75" customHeight="1">
      <c r="B400" s="2"/>
      <c r="C400" s="41"/>
      <c r="D400" s="39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</row>
    <row r="401" spans="2:45" ht="15.75" customHeight="1">
      <c r="B401" s="2"/>
      <c r="C401" s="41"/>
      <c r="D401" s="39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</row>
    <row r="402" spans="2:45" ht="15.75" customHeight="1">
      <c r="B402" s="2"/>
      <c r="C402" s="41"/>
      <c r="D402" s="39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</row>
    <row r="403" spans="2:45" ht="15.75" customHeight="1">
      <c r="B403" s="2"/>
      <c r="C403" s="41"/>
      <c r="D403" s="39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</row>
    <row r="404" spans="2:45" ht="15.75" customHeight="1">
      <c r="B404" s="2"/>
      <c r="C404" s="41"/>
      <c r="D404" s="39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</row>
    <row r="405" spans="2:45" ht="15.75" customHeight="1">
      <c r="B405" s="2"/>
      <c r="C405" s="41"/>
      <c r="D405" s="39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</row>
    <row r="406" spans="2:45" ht="15.75" customHeight="1">
      <c r="B406" s="2"/>
      <c r="C406" s="41"/>
      <c r="D406" s="39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</row>
    <row r="407" spans="2:45" ht="15.75" customHeight="1">
      <c r="B407" s="2"/>
      <c r="C407" s="41"/>
      <c r="D407" s="39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</row>
    <row r="408" spans="2:45" ht="15.75" customHeight="1">
      <c r="B408" s="2"/>
      <c r="C408" s="41"/>
      <c r="D408" s="39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</row>
    <row r="409" spans="2:45" ht="15.75" customHeight="1">
      <c r="B409" s="2"/>
      <c r="C409" s="41"/>
      <c r="D409" s="39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</row>
    <row r="410" spans="2:45" ht="15.75" customHeight="1">
      <c r="B410" s="2"/>
      <c r="C410" s="41"/>
      <c r="D410" s="39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</row>
    <row r="411" spans="2:45" ht="15.75" customHeight="1">
      <c r="B411" s="2"/>
      <c r="C411" s="41"/>
      <c r="D411" s="39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</row>
    <row r="412" spans="2:45" ht="15.75" customHeight="1">
      <c r="B412" s="2"/>
      <c r="C412" s="41"/>
      <c r="D412" s="39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</row>
    <row r="413" spans="2:45" ht="15.75" customHeight="1">
      <c r="B413" s="2"/>
      <c r="C413" s="41"/>
      <c r="D413" s="39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</row>
    <row r="414" spans="2:45" ht="15.75" customHeight="1">
      <c r="B414" s="2"/>
      <c r="C414" s="41"/>
      <c r="D414" s="39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</row>
    <row r="415" spans="2:45" ht="15.75" customHeight="1">
      <c r="B415" s="2"/>
      <c r="C415" s="41"/>
      <c r="D415" s="39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</row>
    <row r="416" spans="2:45" ht="15.75" customHeight="1">
      <c r="B416" s="2"/>
      <c r="C416" s="41"/>
      <c r="D416" s="39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</row>
    <row r="417" spans="2:45" ht="15.75" customHeight="1">
      <c r="B417" s="2"/>
      <c r="C417" s="41"/>
      <c r="D417" s="39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</row>
    <row r="418" spans="2:45" ht="15.75" customHeight="1">
      <c r="B418" s="2"/>
      <c r="C418" s="41"/>
      <c r="D418" s="39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</row>
    <row r="419" spans="2:45" ht="15.75" customHeight="1">
      <c r="B419" s="2"/>
      <c r="C419" s="41"/>
      <c r="D419" s="39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</row>
    <row r="420" spans="2:45" ht="15.75" customHeight="1">
      <c r="B420" s="2"/>
      <c r="C420" s="41"/>
      <c r="D420" s="39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</row>
    <row r="421" spans="2:45" ht="15.75" customHeight="1">
      <c r="B421" s="2"/>
      <c r="C421" s="41"/>
      <c r="D421" s="39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</row>
    <row r="422" spans="2:45" ht="15.75" customHeight="1">
      <c r="B422" s="2"/>
      <c r="C422" s="41"/>
      <c r="D422" s="39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</row>
    <row r="423" spans="2:45" ht="15.75" customHeight="1">
      <c r="B423" s="2"/>
      <c r="C423" s="41"/>
      <c r="D423" s="39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</row>
    <row r="424" spans="2:45" ht="15.75" customHeight="1">
      <c r="B424" s="2"/>
      <c r="C424" s="41"/>
      <c r="D424" s="39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</row>
    <row r="425" spans="2:45" ht="15.75" customHeight="1">
      <c r="B425" s="2"/>
      <c r="C425" s="41"/>
      <c r="D425" s="39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</row>
    <row r="426" spans="2:45" ht="15.75" customHeight="1">
      <c r="B426" s="2"/>
      <c r="C426" s="41"/>
      <c r="D426" s="39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</row>
    <row r="427" spans="2:45" ht="15.75" customHeight="1">
      <c r="B427" s="2"/>
      <c r="C427" s="41"/>
      <c r="D427" s="39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</row>
    <row r="428" spans="2:45" ht="15.75" customHeight="1">
      <c r="B428" s="2"/>
      <c r="C428" s="41"/>
      <c r="D428" s="39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</row>
    <row r="429" spans="2:45" ht="15.75" customHeight="1">
      <c r="B429" s="2"/>
      <c r="C429" s="41"/>
      <c r="D429" s="39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</row>
    <row r="430" spans="2:45" ht="15.75" customHeight="1">
      <c r="B430" s="2"/>
      <c r="C430" s="41"/>
      <c r="D430" s="39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</row>
    <row r="431" spans="2:45" ht="15.75" customHeight="1">
      <c r="B431" s="2"/>
      <c r="C431" s="41"/>
      <c r="D431" s="39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</row>
    <row r="432" spans="2:45" ht="15.75" customHeight="1">
      <c r="B432" s="2"/>
      <c r="C432" s="41"/>
      <c r="D432" s="39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</row>
    <row r="433" spans="2:45" ht="15.75" customHeight="1">
      <c r="B433" s="2"/>
      <c r="C433" s="41"/>
      <c r="D433" s="39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</row>
    <row r="434" spans="2:45" ht="15.75" customHeight="1">
      <c r="B434" s="2"/>
      <c r="C434" s="41"/>
      <c r="D434" s="39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</row>
    <row r="435" spans="2:45" ht="15.75" customHeight="1">
      <c r="B435" s="2"/>
      <c r="C435" s="41"/>
      <c r="D435" s="39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</row>
    <row r="436" spans="2:45" ht="15.75" customHeight="1">
      <c r="B436" s="2"/>
      <c r="C436" s="41"/>
      <c r="D436" s="39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</row>
    <row r="437" spans="2:45" ht="15.75" customHeight="1">
      <c r="B437" s="2"/>
      <c r="C437" s="41"/>
      <c r="D437" s="39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</row>
    <row r="438" spans="2:45" ht="15.75" customHeight="1">
      <c r="B438" s="2"/>
      <c r="C438" s="41"/>
      <c r="D438" s="39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</row>
    <row r="439" spans="2:45" ht="15.75" customHeight="1">
      <c r="B439" s="2"/>
      <c r="C439" s="41"/>
      <c r="D439" s="39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</row>
    <row r="440" spans="2:45" ht="15.75" customHeight="1">
      <c r="B440" s="2"/>
      <c r="C440" s="41"/>
      <c r="D440" s="39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spans="2:45" ht="15.75" customHeight="1">
      <c r="B441" s="2"/>
      <c r="C441" s="41"/>
      <c r="D441" s="39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spans="2:45" ht="15.75" customHeight="1">
      <c r="B442" s="2"/>
      <c r="C442" s="41"/>
      <c r="D442" s="39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spans="2:45" ht="15.75" customHeight="1">
      <c r="B443" s="2"/>
      <c r="C443" s="41"/>
      <c r="D443" s="39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spans="2:45" ht="15.75" customHeight="1">
      <c r="B444" s="2"/>
      <c r="C444" s="41"/>
      <c r="D444" s="39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spans="2:45" ht="15.75" customHeight="1">
      <c r="B445" s="2"/>
      <c r="C445" s="41"/>
      <c r="D445" s="39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spans="2:45" ht="15.75" customHeight="1">
      <c r="B446" s="2"/>
      <c r="C446" s="41"/>
      <c r="D446" s="39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spans="2:45" ht="15.75" customHeight="1">
      <c r="B447" s="2"/>
      <c r="C447" s="41"/>
      <c r="D447" s="39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spans="2:45" ht="15.75" customHeight="1">
      <c r="B448" s="2"/>
      <c r="C448" s="41"/>
      <c r="D448" s="39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spans="2:45" ht="15.75" customHeight="1">
      <c r="B449" s="2"/>
      <c r="C449" s="41"/>
      <c r="D449" s="39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spans="2:45" ht="15.75" customHeight="1">
      <c r="B450" s="2"/>
      <c r="C450" s="41"/>
      <c r="D450" s="39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spans="2:45" ht="15.75" customHeight="1">
      <c r="B451" s="2"/>
      <c r="C451" s="41"/>
      <c r="D451" s="39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spans="2:45" ht="15.75" customHeight="1">
      <c r="B452" s="2"/>
      <c r="C452" s="41"/>
      <c r="D452" s="39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spans="2:45" ht="15.75" customHeight="1">
      <c r="B453" s="2"/>
      <c r="C453" s="41"/>
      <c r="D453" s="39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spans="2:45" ht="15.75" customHeight="1">
      <c r="B454" s="2"/>
      <c r="C454" s="41"/>
      <c r="D454" s="39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spans="2:45" ht="15.75" customHeight="1">
      <c r="B455" s="2"/>
      <c r="C455" s="41"/>
      <c r="D455" s="39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spans="2:45" ht="15.75" customHeight="1">
      <c r="B456" s="2"/>
      <c r="C456" s="41"/>
      <c r="D456" s="39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spans="2:45" ht="15.75" customHeight="1">
      <c r="B457" s="2"/>
      <c r="C457" s="41"/>
      <c r="D457" s="39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spans="2:45" ht="15.75" customHeight="1">
      <c r="B458" s="2"/>
      <c r="C458" s="41"/>
      <c r="D458" s="39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spans="2:45" ht="15.75" customHeight="1">
      <c r="B459" s="2"/>
      <c r="C459" s="41"/>
      <c r="D459" s="39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spans="2:45" ht="15.75" customHeight="1">
      <c r="B460" s="2"/>
      <c r="C460" s="41"/>
      <c r="D460" s="39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spans="2:45" ht="15.75" customHeight="1">
      <c r="B461" s="2"/>
      <c r="C461" s="41"/>
      <c r="D461" s="39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spans="2:45" ht="15.75" customHeight="1">
      <c r="B462" s="2"/>
      <c r="C462" s="41"/>
      <c r="D462" s="39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spans="2:45" ht="15.75" customHeight="1">
      <c r="B463" s="2"/>
      <c r="C463" s="41"/>
      <c r="D463" s="39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spans="2:45" ht="15.75" customHeight="1">
      <c r="B464" s="2"/>
      <c r="C464" s="41"/>
      <c r="D464" s="39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spans="2:45" ht="15.75" customHeight="1">
      <c r="B465" s="2"/>
      <c r="C465" s="41"/>
      <c r="D465" s="39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spans="2:45" ht="15.75" customHeight="1">
      <c r="B466" s="2"/>
      <c r="C466" s="41"/>
      <c r="D466" s="39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spans="2:45" ht="15.75" customHeight="1">
      <c r="B467" s="2"/>
      <c r="C467" s="41"/>
      <c r="D467" s="39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spans="2:45" ht="15.75" customHeight="1">
      <c r="B468" s="2"/>
      <c r="C468" s="41"/>
      <c r="D468" s="39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spans="2:45" ht="15.75" customHeight="1">
      <c r="B469" s="2"/>
      <c r="C469" s="41"/>
      <c r="D469" s="39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spans="2:45" ht="15.75" customHeight="1">
      <c r="B470" s="2"/>
      <c r="C470" s="41"/>
      <c r="D470" s="39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spans="2:45" ht="15.75" customHeight="1">
      <c r="B471" s="2"/>
      <c r="C471" s="41"/>
      <c r="D471" s="39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spans="2:45" ht="15.75" customHeight="1">
      <c r="B472" s="2"/>
      <c r="C472" s="41"/>
      <c r="D472" s="39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spans="2:45" ht="15.75" customHeight="1">
      <c r="B473" s="2"/>
      <c r="C473" s="41"/>
      <c r="D473" s="39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spans="2:45" ht="15.75" customHeight="1">
      <c r="B474" s="2"/>
      <c r="C474" s="41"/>
      <c r="D474" s="39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spans="2:45" ht="15.75" customHeight="1">
      <c r="B475" s="2"/>
      <c r="C475" s="41"/>
      <c r="D475" s="39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spans="2:45" ht="15.75" customHeight="1">
      <c r="B476" s="2"/>
      <c r="C476" s="41"/>
      <c r="D476" s="39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spans="2:45" ht="15.75" customHeight="1">
      <c r="B477" s="2"/>
      <c r="C477" s="41"/>
      <c r="D477" s="39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spans="2:45" ht="15.75" customHeight="1">
      <c r="B478" s="2"/>
      <c r="C478" s="41"/>
      <c r="D478" s="39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spans="2:45" ht="15.75" customHeight="1">
      <c r="B479" s="2"/>
      <c r="C479" s="41"/>
      <c r="D479" s="39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spans="2:45" ht="15.75" customHeight="1">
      <c r="B480" s="2"/>
      <c r="C480" s="41"/>
      <c r="D480" s="39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spans="2:45" ht="15.75" customHeight="1">
      <c r="B481" s="2"/>
      <c r="C481" s="41"/>
      <c r="D481" s="39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spans="2:45" ht="15.75" customHeight="1">
      <c r="B482" s="2"/>
      <c r="C482" s="41"/>
      <c r="D482" s="39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spans="2:45" ht="15.75" customHeight="1">
      <c r="B483" s="2"/>
      <c r="C483" s="41"/>
      <c r="D483" s="39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spans="2:45" ht="15.75" customHeight="1">
      <c r="B484" s="2"/>
      <c r="C484" s="41"/>
      <c r="D484" s="39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spans="2:45" ht="15.75" customHeight="1">
      <c r="B485" s="2"/>
      <c r="C485" s="41"/>
      <c r="D485" s="39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spans="2:45" ht="15.75" customHeight="1">
      <c r="B486" s="2"/>
      <c r="C486" s="41"/>
      <c r="D486" s="39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spans="2:45" ht="15.75" customHeight="1">
      <c r="B487" s="2"/>
      <c r="C487" s="41"/>
      <c r="D487" s="39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spans="2:45" ht="15.75" customHeight="1">
      <c r="B488" s="2"/>
      <c r="C488" s="41"/>
      <c r="D488" s="39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spans="2:45" ht="15.75" customHeight="1">
      <c r="B489" s="2"/>
      <c r="C489" s="41"/>
      <c r="D489" s="39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spans="2:45" ht="15.75" customHeight="1">
      <c r="B490" s="2"/>
      <c r="C490" s="41"/>
      <c r="D490" s="39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spans="2:45" ht="15.75" customHeight="1">
      <c r="B491" s="2"/>
      <c r="C491" s="41"/>
      <c r="D491" s="39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spans="2:45" ht="15.75" customHeight="1">
      <c r="B492" s="2"/>
      <c r="C492" s="41"/>
      <c r="D492" s="39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spans="2:45" ht="15.75" customHeight="1">
      <c r="B493" s="2"/>
      <c r="C493" s="41"/>
      <c r="D493" s="39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spans="2:45" ht="15.75" customHeight="1">
      <c r="B494" s="2"/>
      <c r="C494" s="41"/>
      <c r="D494" s="39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spans="2:45" ht="15.75" customHeight="1">
      <c r="B495" s="2"/>
      <c r="C495" s="41"/>
      <c r="D495" s="39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spans="2:45" ht="15.75" customHeight="1">
      <c r="B496" s="2"/>
      <c r="C496" s="41"/>
      <c r="D496" s="39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spans="2:45" ht="15.75" customHeight="1">
      <c r="B497" s="2"/>
      <c r="C497" s="41"/>
      <c r="D497" s="39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spans="2:45" ht="15.75" customHeight="1">
      <c r="B498" s="2"/>
      <c r="C498" s="41"/>
      <c r="D498" s="39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spans="2:45" ht="15.75" customHeight="1">
      <c r="B499" s="2"/>
      <c r="C499" s="41"/>
      <c r="D499" s="39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spans="2:45" ht="15.75" customHeight="1">
      <c r="B500" s="2"/>
      <c r="C500" s="41"/>
      <c r="D500" s="39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spans="2:45" ht="15.75" customHeight="1">
      <c r="B501" s="2"/>
      <c r="C501" s="41"/>
      <c r="D501" s="39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spans="2:45" ht="15.75" customHeight="1">
      <c r="B502" s="2"/>
      <c r="C502" s="41"/>
      <c r="D502" s="39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spans="2:45" ht="15.75" customHeight="1">
      <c r="B503" s="2"/>
      <c r="C503" s="41"/>
      <c r="D503" s="39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spans="2:45" ht="15.75" customHeight="1">
      <c r="B504" s="2"/>
      <c r="C504" s="41"/>
      <c r="D504" s="39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spans="2:45" ht="15.75" customHeight="1">
      <c r="B505" s="2"/>
      <c r="C505" s="41"/>
      <c r="D505" s="39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spans="2:45" ht="15.75" customHeight="1">
      <c r="B506" s="2"/>
      <c r="C506" s="41"/>
      <c r="D506" s="39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spans="2:45" ht="15.75" customHeight="1">
      <c r="B507" s="2"/>
      <c r="C507" s="41"/>
      <c r="D507" s="39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spans="2:45" ht="15.75" customHeight="1">
      <c r="B508" s="2"/>
      <c r="C508" s="41"/>
      <c r="D508" s="39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spans="2:45" ht="15.75" customHeight="1">
      <c r="B509" s="2"/>
      <c r="C509" s="41"/>
      <c r="D509" s="39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spans="2:45" ht="15.75" customHeight="1">
      <c r="B510" s="2"/>
      <c r="C510" s="41"/>
      <c r="D510" s="39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spans="2:45" ht="15.75" customHeight="1">
      <c r="B511" s="2"/>
      <c r="C511" s="41"/>
      <c r="D511" s="39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spans="2:45" ht="15.75" customHeight="1">
      <c r="B512" s="2"/>
      <c r="C512" s="41"/>
      <c r="D512" s="39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spans="2:45" ht="15.75" customHeight="1">
      <c r="B513" s="2"/>
      <c r="C513" s="41"/>
      <c r="D513" s="39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2:45" ht="15.75" customHeight="1">
      <c r="B514" s="2"/>
      <c r="C514" s="41"/>
      <c r="D514" s="39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2:45" ht="15.75" customHeight="1">
      <c r="B515" s="2"/>
      <c r="C515" s="41"/>
      <c r="D515" s="39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2:45" ht="15.75" customHeight="1">
      <c r="B516" s="2"/>
      <c r="C516" s="41"/>
      <c r="D516" s="39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2:45" ht="15.75" customHeight="1">
      <c r="B517" s="2"/>
      <c r="C517" s="41"/>
      <c r="D517" s="39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2:45" ht="15.75" customHeight="1">
      <c r="B518" s="2"/>
      <c r="C518" s="41"/>
      <c r="D518" s="39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2:45" ht="15.75" customHeight="1">
      <c r="B519" s="2"/>
      <c r="C519" s="41"/>
      <c r="D519" s="39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2:45" ht="15.75" customHeight="1">
      <c r="B520" s="2"/>
      <c r="C520" s="41"/>
      <c r="D520" s="39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2:45" ht="15.75" customHeight="1">
      <c r="B521" s="2"/>
      <c r="C521" s="41"/>
      <c r="D521" s="39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2:45" ht="15.75" customHeight="1">
      <c r="B522" s="2"/>
      <c r="C522" s="41"/>
      <c r="D522" s="39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2:45" ht="15.75" customHeight="1">
      <c r="B523" s="2"/>
      <c r="C523" s="41"/>
      <c r="D523" s="39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2:45" ht="15.75" customHeight="1">
      <c r="B524" s="2"/>
      <c r="C524" s="41"/>
      <c r="D524" s="39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2:45" ht="15.75" customHeight="1">
      <c r="B525" s="2"/>
      <c r="C525" s="41"/>
      <c r="D525" s="39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2:45" ht="15.75" customHeight="1">
      <c r="B526" s="2"/>
      <c r="C526" s="41"/>
      <c r="D526" s="39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2:45" ht="15.75" customHeight="1">
      <c r="B527" s="2"/>
      <c r="C527" s="41"/>
      <c r="D527" s="39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2:45" ht="15.75" customHeight="1">
      <c r="B528" s="2"/>
      <c r="C528" s="41"/>
      <c r="D528" s="39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2:45" ht="15.75" customHeight="1">
      <c r="B529" s="2"/>
      <c r="C529" s="41"/>
      <c r="D529" s="39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2:45" ht="15.75" customHeight="1">
      <c r="B530" s="2"/>
      <c r="C530" s="41"/>
      <c r="D530" s="39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2:45" ht="15.75" customHeight="1">
      <c r="B531" s="2"/>
      <c r="C531" s="41"/>
      <c r="D531" s="39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2:45" ht="15.75" customHeight="1">
      <c r="B532" s="2"/>
      <c r="C532" s="41"/>
      <c r="D532" s="39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2:45" ht="15.75" customHeight="1">
      <c r="B533" s="2"/>
      <c r="C533" s="41"/>
      <c r="D533" s="39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2:45" ht="15.75" customHeight="1">
      <c r="B534" s="2"/>
      <c r="C534" s="41"/>
      <c r="D534" s="39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2:45" ht="15.75" customHeight="1">
      <c r="B535" s="2"/>
      <c r="C535" s="41"/>
      <c r="D535" s="39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2:45" ht="15.75" customHeight="1">
      <c r="B536" s="2"/>
      <c r="C536" s="41"/>
      <c r="D536" s="39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2:45" ht="15.75" customHeight="1">
      <c r="B537" s="2"/>
      <c r="C537" s="41"/>
      <c r="D537" s="39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2:45" ht="15.75" customHeight="1">
      <c r="B538" s="2"/>
      <c r="C538" s="41"/>
      <c r="D538" s="39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2:45" ht="15.75" customHeight="1">
      <c r="B539" s="2"/>
      <c r="C539" s="41"/>
      <c r="D539" s="39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2:45" ht="15.75" customHeight="1">
      <c r="B540" s="2"/>
      <c r="C540" s="41"/>
      <c r="D540" s="39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2:45" ht="15.75" customHeight="1">
      <c r="B541" s="2"/>
      <c r="C541" s="41"/>
      <c r="D541" s="39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2:45" ht="15.75" customHeight="1">
      <c r="B542" s="2"/>
      <c r="C542" s="41"/>
      <c r="D542" s="39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2:45" ht="15.75" customHeight="1">
      <c r="B543" s="2"/>
      <c r="C543" s="41"/>
      <c r="D543" s="39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2:45" ht="15.75" customHeight="1">
      <c r="B544" s="2"/>
      <c r="C544" s="41"/>
      <c r="D544" s="39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2:45" ht="15.75" customHeight="1">
      <c r="B545" s="2"/>
      <c r="C545" s="41"/>
      <c r="D545" s="39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2:45" ht="15.75" customHeight="1">
      <c r="B546" s="2"/>
      <c r="C546" s="41"/>
      <c r="D546" s="39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2:45" ht="15.75" customHeight="1">
      <c r="B547" s="2"/>
      <c r="C547" s="41"/>
      <c r="D547" s="39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2:45" ht="15.75" customHeight="1">
      <c r="B548" s="2"/>
      <c r="C548" s="41"/>
      <c r="D548" s="39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2:45" ht="15.75" customHeight="1">
      <c r="B549" s="2"/>
      <c r="C549" s="41"/>
      <c r="D549" s="39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2:45" ht="15.75" customHeight="1">
      <c r="B550" s="2"/>
      <c r="C550" s="41"/>
      <c r="D550" s="39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2:45" ht="15.75" customHeight="1">
      <c r="B551" s="2"/>
      <c r="C551" s="41"/>
      <c r="D551" s="39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2:45" ht="15.75" customHeight="1">
      <c r="B552" s="2"/>
      <c r="C552" s="41"/>
      <c r="D552" s="39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2:45" ht="15.75" customHeight="1">
      <c r="B553" s="2"/>
      <c r="C553" s="41"/>
      <c r="D553" s="39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2:45" ht="15.75" customHeight="1">
      <c r="B554" s="2"/>
      <c r="C554" s="41"/>
      <c r="D554" s="39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2:45" ht="15.75" customHeight="1">
      <c r="B555" s="2"/>
      <c r="C555" s="41"/>
      <c r="D555" s="39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2:45" ht="15.75" customHeight="1">
      <c r="B556" s="2"/>
      <c r="C556" s="41"/>
      <c r="D556" s="39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2:45" ht="15.75" customHeight="1">
      <c r="B557" s="2"/>
      <c r="C557" s="41"/>
      <c r="D557" s="39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2:45" ht="15.75" customHeight="1">
      <c r="B558" s="2"/>
      <c r="C558" s="41"/>
      <c r="D558" s="39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2:45" ht="15.75" customHeight="1">
      <c r="B559" s="2"/>
      <c r="C559" s="41"/>
      <c r="D559" s="39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2:45" ht="15.75" customHeight="1">
      <c r="B560" s="2"/>
      <c r="C560" s="41"/>
      <c r="D560" s="39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2:45" ht="15.75" customHeight="1">
      <c r="B561" s="2"/>
      <c r="C561" s="41"/>
      <c r="D561" s="39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2:45" ht="15.75" customHeight="1">
      <c r="B562" s="2"/>
      <c r="C562" s="41"/>
      <c r="D562" s="39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2:45" ht="15.75" customHeight="1">
      <c r="B563" s="2"/>
      <c r="C563" s="41"/>
      <c r="D563" s="39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2:45" ht="15.75" customHeight="1">
      <c r="B564" s="2"/>
      <c r="C564" s="41"/>
      <c r="D564" s="39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2:45" ht="15.75" customHeight="1">
      <c r="B565" s="2"/>
      <c r="C565" s="41"/>
      <c r="D565" s="39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2:45" ht="15.75" customHeight="1">
      <c r="B566" s="2"/>
      <c r="C566" s="41"/>
      <c r="D566" s="39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2:45" ht="15.75" customHeight="1">
      <c r="B567" s="2"/>
      <c r="C567" s="41"/>
      <c r="D567" s="39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2:45" ht="15.75" customHeight="1">
      <c r="B568" s="2"/>
      <c r="C568" s="41"/>
      <c r="D568" s="39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2:45" ht="15.75" customHeight="1">
      <c r="B569" s="2"/>
      <c r="C569" s="41"/>
      <c r="D569" s="39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2:45" ht="15.75" customHeight="1">
      <c r="B570" s="2"/>
      <c r="C570" s="41"/>
      <c r="D570" s="39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2:45" ht="15.75" customHeight="1">
      <c r="B571" s="2"/>
      <c r="C571" s="41"/>
      <c r="D571" s="39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2:45" ht="15.75" customHeight="1">
      <c r="B572" s="2"/>
      <c r="C572" s="41"/>
      <c r="D572" s="39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2:45" ht="15.75" customHeight="1">
      <c r="B573" s="2"/>
      <c r="C573" s="41"/>
      <c r="D573" s="39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2:45" ht="15.75" customHeight="1">
      <c r="B574" s="2"/>
      <c r="C574" s="41"/>
      <c r="D574" s="39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2:45" ht="15.75" customHeight="1">
      <c r="B575" s="2"/>
      <c r="C575" s="41"/>
      <c r="D575" s="39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2:45" ht="15.75" customHeight="1">
      <c r="B576" s="2"/>
      <c r="C576" s="41"/>
      <c r="D576" s="39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2:45" ht="15.75" customHeight="1">
      <c r="B577" s="2"/>
      <c r="C577" s="41"/>
      <c r="D577" s="39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2:45" ht="15.75" customHeight="1">
      <c r="B578" s="2"/>
      <c r="C578" s="41"/>
      <c r="D578" s="39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2:45" ht="15.75" customHeight="1">
      <c r="B579" s="2"/>
      <c r="C579" s="41"/>
      <c r="D579" s="39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2:45" ht="15.75" customHeight="1">
      <c r="B580" s="2"/>
      <c r="C580" s="41"/>
      <c r="D580" s="39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2:45" ht="15.75" customHeight="1">
      <c r="B581" s="2"/>
      <c r="C581" s="41"/>
      <c r="D581" s="39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2:45" ht="15.75" customHeight="1">
      <c r="B582" s="2"/>
      <c r="C582" s="41"/>
      <c r="D582" s="39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2:45" ht="15.75" customHeight="1">
      <c r="B583" s="2"/>
      <c r="C583" s="41"/>
      <c r="D583" s="39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2:45" ht="15.75" customHeight="1">
      <c r="B584" s="2"/>
      <c r="C584" s="41"/>
      <c r="D584" s="39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2:45" ht="15.75" customHeight="1">
      <c r="B585" s="2"/>
      <c r="C585" s="41"/>
      <c r="D585" s="39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2:45" ht="15.75" customHeight="1">
      <c r="B586" s="2"/>
      <c r="C586" s="41"/>
      <c r="D586" s="39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2:45" ht="15.75" customHeight="1">
      <c r="B587" s="2"/>
      <c r="C587" s="41"/>
      <c r="D587" s="39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2:45" ht="15.75" customHeight="1">
      <c r="B588" s="2"/>
      <c r="C588" s="41"/>
      <c r="D588" s="39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2:45" ht="15.75" customHeight="1">
      <c r="B589" s="2"/>
      <c r="C589" s="41"/>
      <c r="D589" s="39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2:45" ht="15.75" customHeight="1">
      <c r="B590" s="2"/>
      <c r="C590" s="41"/>
      <c r="D590" s="39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2:45" ht="15.75" customHeight="1">
      <c r="B591" s="2"/>
      <c r="C591" s="41"/>
      <c r="D591" s="39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2:45" ht="15.75" customHeight="1">
      <c r="B592" s="2"/>
      <c r="C592" s="41"/>
      <c r="D592" s="39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2:45" ht="15.75" customHeight="1">
      <c r="B593" s="2"/>
      <c r="C593" s="41"/>
      <c r="D593" s="39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2:45" ht="15.75" customHeight="1">
      <c r="B594" s="2"/>
      <c r="C594" s="41"/>
      <c r="D594" s="39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2:45" ht="15.75" customHeight="1">
      <c r="B595" s="2"/>
      <c r="C595" s="41"/>
      <c r="D595" s="39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2:45" ht="15.75" customHeight="1">
      <c r="B596" s="2"/>
      <c r="C596" s="41"/>
      <c r="D596" s="39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2:45" ht="15.75" customHeight="1">
      <c r="B597" s="2"/>
      <c r="C597" s="41"/>
      <c r="D597" s="39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2:45" ht="15.75" customHeight="1">
      <c r="B598" s="2"/>
      <c r="C598" s="41"/>
      <c r="D598" s="39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2:45" ht="15.75" customHeight="1">
      <c r="B599" s="2"/>
      <c r="C599" s="41"/>
      <c r="D599" s="39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2:45" ht="15.75" customHeight="1">
      <c r="B600" s="2"/>
      <c r="C600" s="41"/>
      <c r="D600" s="39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2:45" ht="15.75" customHeight="1">
      <c r="B601" s="2"/>
      <c r="C601" s="41"/>
      <c r="D601" s="39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2:45" ht="15.75" customHeight="1">
      <c r="B602" s="2"/>
      <c r="C602" s="41"/>
      <c r="D602" s="39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2:45" ht="15.75" customHeight="1">
      <c r="B603" s="2"/>
      <c r="C603" s="41"/>
      <c r="D603" s="39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2:45" ht="15.75" customHeight="1">
      <c r="B604" s="2"/>
      <c r="C604" s="41"/>
      <c r="D604" s="39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2:45" ht="15.75" customHeight="1">
      <c r="B605" s="2"/>
      <c r="C605" s="41"/>
      <c r="D605" s="39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2:45" ht="15.75" customHeight="1">
      <c r="B606" s="2"/>
      <c r="C606" s="41"/>
      <c r="D606" s="39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2:45" ht="15.75" customHeight="1">
      <c r="B607" s="2"/>
      <c r="C607" s="41"/>
      <c r="D607" s="39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2:45" ht="15.75" customHeight="1">
      <c r="B608" s="2"/>
      <c r="C608" s="41"/>
      <c r="D608" s="39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2:45" ht="15.75" customHeight="1">
      <c r="B609" s="2"/>
      <c r="C609" s="41"/>
      <c r="D609" s="39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2:45" ht="15.75" customHeight="1">
      <c r="B610" s="2"/>
      <c r="C610" s="41"/>
      <c r="D610" s="39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2:45" ht="15.75" customHeight="1">
      <c r="B611" s="2"/>
      <c r="C611" s="41"/>
      <c r="D611" s="39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2:45" ht="15.75" customHeight="1">
      <c r="B612" s="2"/>
      <c r="C612" s="41"/>
      <c r="D612" s="39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2:45" ht="15.75" customHeight="1">
      <c r="B613" s="2"/>
      <c r="C613" s="41"/>
      <c r="D613" s="39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2:45" ht="15.75" customHeight="1">
      <c r="B614" s="2"/>
      <c r="C614" s="41"/>
      <c r="D614" s="39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2:45" ht="15.75" customHeight="1">
      <c r="B615" s="2"/>
      <c r="C615" s="41"/>
      <c r="D615" s="39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2:45" ht="15.75" customHeight="1">
      <c r="B616" s="2"/>
      <c r="C616" s="41"/>
      <c r="D616" s="39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2:45" ht="15.75" customHeight="1">
      <c r="B617" s="2"/>
      <c r="C617" s="41"/>
      <c r="D617" s="39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2:45" ht="15.75" customHeight="1">
      <c r="B618" s="2"/>
      <c r="C618" s="41"/>
      <c r="D618" s="39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2:45" ht="15.75" customHeight="1">
      <c r="B619" s="2"/>
      <c r="C619" s="41"/>
      <c r="D619" s="39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2:45" ht="15.75" customHeight="1">
      <c r="B620" s="2"/>
      <c r="C620" s="41"/>
      <c r="D620" s="39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2:45" ht="15.75" customHeight="1">
      <c r="B621" s="2"/>
      <c r="C621" s="41"/>
      <c r="D621" s="39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2:45" ht="15.75" customHeight="1">
      <c r="B622" s="2"/>
      <c r="C622" s="41"/>
      <c r="D622" s="39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2:45" ht="15.75" customHeight="1">
      <c r="B623" s="2"/>
      <c r="C623" s="41"/>
      <c r="D623" s="39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2:45" ht="15.75" customHeight="1">
      <c r="B624" s="2"/>
      <c r="C624" s="41"/>
      <c r="D624" s="39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2:45" ht="15.75" customHeight="1">
      <c r="B625" s="2"/>
      <c r="C625" s="41"/>
      <c r="D625" s="39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2:45" ht="15.75" customHeight="1">
      <c r="B626" s="2"/>
      <c r="C626" s="41"/>
      <c r="D626" s="39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2:45" ht="15.75" customHeight="1">
      <c r="B627" s="2"/>
      <c r="C627" s="41"/>
      <c r="D627" s="39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2:45" ht="15.75" customHeight="1">
      <c r="B628" s="2"/>
      <c r="C628" s="41"/>
      <c r="D628" s="39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2:45" ht="15.75" customHeight="1">
      <c r="B629" s="2"/>
      <c r="C629" s="41"/>
      <c r="D629" s="39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2:45" ht="15.75" customHeight="1">
      <c r="B630" s="2"/>
      <c r="C630" s="41"/>
      <c r="D630" s="39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2:45" ht="15.75" customHeight="1">
      <c r="B631" s="2"/>
      <c r="C631" s="41"/>
      <c r="D631" s="39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</sheetData>
  <sheetProtection/>
  <mergeCells count="2">
    <mergeCell ref="B2:C2"/>
    <mergeCell ref="B3:C3"/>
  </mergeCells>
  <printOptions/>
  <pageMargins left="0.77" right="0.15748031496062992" top="0.15748031496062992" bottom="0.15748031496062992" header="0.15748031496062992" footer="0.15748031496062992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A5" sqref="A5:K5"/>
    </sheetView>
  </sheetViews>
  <sheetFormatPr defaultColWidth="9.00390625" defaultRowHeight="12.75"/>
  <cols>
    <col min="1" max="1" width="35.25390625" style="0" customWidth="1"/>
    <col min="2" max="2" width="14.375" style="0" customWidth="1"/>
    <col min="3" max="3" width="10.625" style="0" customWidth="1"/>
    <col min="4" max="4" width="9.125" style="0" customWidth="1"/>
    <col min="5" max="5" width="10.75390625" style="0" customWidth="1"/>
    <col min="6" max="6" width="13.25390625" style="0" customWidth="1"/>
    <col min="7" max="7" width="16.375" style="0" customWidth="1"/>
    <col min="8" max="9" width="16.25390625" style="139" customWidth="1"/>
    <col min="10" max="11" width="14.75390625" style="139" customWidth="1"/>
    <col min="12" max="14" width="12.75390625" style="0" customWidth="1"/>
    <col min="15" max="15" width="10.25390625" style="0" customWidth="1"/>
  </cols>
  <sheetData>
    <row r="1" spans="1:11" ht="12.75">
      <c r="A1" s="132"/>
      <c r="B1" s="132"/>
      <c r="C1" s="132"/>
      <c r="D1" s="132"/>
      <c r="E1" s="132"/>
      <c r="F1" s="132"/>
      <c r="G1" s="132"/>
      <c r="H1" s="190"/>
      <c r="I1" s="190"/>
      <c r="J1" s="190"/>
      <c r="K1" s="190"/>
    </row>
    <row r="2" spans="1:11" ht="12.75">
      <c r="A2" s="132"/>
      <c r="B2" s="132"/>
      <c r="C2" s="132"/>
      <c r="D2" s="132"/>
      <c r="E2" s="132"/>
      <c r="F2" s="132"/>
      <c r="G2" s="132"/>
      <c r="H2" s="190"/>
      <c r="I2" s="190"/>
      <c r="J2" s="190"/>
      <c r="K2" s="112" t="s">
        <v>401</v>
      </c>
    </row>
    <row r="3" spans="1:11" ht="16.5" customHeight="1">
      <c r="A3" s="488" t="s">
        <v>478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</row>
    <row r="4" spans="1:12" ht="34.5" customHeight="1">
      <c r="A4" s="489" t="s">
        <v>492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191"/>
    </row>
    <row r="5" spans="1:11" ht="12" customHeight="1">
      <c r="A5" s="475"/>
      <c r="B5" s="475"/>
      <c r="C5" s="475"/>
      <c r="D5" s="475"/>
      <c r="E5" s="475"/>
      <c r="F5" s="475"/>
      <c r="G5" s="475"/>
      <c r="H5" s="475"/>
      <c r="I5" s="475"/>
      <c r="J5" s="475"/>
      <c r="K5" s="475"/>
    </row>
    <row r="6" spans="1:11" ht="12.75" customHeight="1">
      <c r="A6" s="6"/>
      <c r="B6" s="6"/>
      <c r="C6" s="6"/>
      <c r="D6" s="6"/>
      <c r="E6" s="6"/>
      <c r="F6" s="6"/>
      <c r="G6" s="6"/>
      <c r="H6" s="134"/>
      <c r="I6" s="134"/>
      <c r="J6" s="134"/>
      <c r="K6" s="112" t="s">
        <v>0</v>
      </c>
    </row>
    <row r="7" spans="1:11" ht="43.5" customHeight="1">
      <c r="A7" s="482" t="s">
        <v>132</v>
      </c>
      <c r="B7" s="482" t="s">
        <v>133</v>
      </c>
      <c r="C7" s="482" t="s">
        <v>134</v>
      </c>
      <c r="D7" s="492" t="s">
        <v>144</v>
      </c>
      <c r="E7" s="482" t="s">
        <v>135</v>
      </c>
      <c r="F7" s="485" t="s">
        <v>137</v>
      </c>
      <c r="G7" s="486"/>
      <c r="H7" s="486"/>
      <c r="I7" s="487"/>
      <c r="J7" s="482" t="s">
        <v>136</v>
      </c>
      <c r="K7" s="482" t="s">
        <v>142</v>
      </c>
    </row>
    <row r="8" spans="1:11" ht="51" customHeight="1">
      <c r="A8" s="483"/>
      <c r="B8" s="483"/>
      <c r="C8" s="483"/>
      <c r="D8" s="493"/>
      <c r="E8" s="483"/>
      <c r="F8" s="490" t="s">
        <v>139</v>
      </c>
      <c r="G8" s="491"/>
      <c r="H8" s="483" t="s">
        <v>138</v>
      </c>
      <c r="I8" s="483" t="s">
        <v>143</v>
      </c>
      <c r="J8" s="483"/>
      <c r="K8" s="483"/>
    </row>
    <row r="9" spans="1:11" ht="26.25" customHeight="1">
      <c r="A9" s="484"/>
      <c r="B9" s="484"/>
      <c r="C9" s="484"/>
      <c r="D9" s="494"/>
      <c r="E9" s="484"/>
      <c r="F9" s="193" t="s">
        <v>140</v>
      </c>
      <c r="G9" s="192" t="s">
        <v>141</v>
      </c>
      <c r="H9" s="484"/>
      <c r="I9" s="484"/>
      <c r="J9" s="484"/>
      <c r="K9" s="484"/>
    </row>
    <row r="10" spans="1:11" ht="12.75" customHeight="1" thickBot="1">
      <c r="A10" s="99" t="s">
        <v>81</v>
      </c>
      <c r="B10" s="195"/>
      <c r="C10" s="99"/>
      <c r="D10" s="200"/>
      <c r="E10" s="99"/>
      <c r="F10" s="99"/>
      <c r="G10" s="15"/>
      <c r="H10" s="99"/>
      <c r="I10" s="99"/>
      <c r="J10" s="99"/>
      <c r="K10" s="194"/>
    </row>
    <row r="11" spans="1:11" ht="19.5" customHeight="1" thickBot="1">
      <c r="A11" s="196" t="s">
        <v>85</v>
      </c>
      <c r="B11" s="197"/>
      <c r="C11" s="198">
        <f>SUM(C10:C10)</f>
        <v>0</v>
      </c>
      <c r="D11" s="197"/>
      <c r="E11" s="198">
        <f aca="true" t="shared" si="0" ref="E11:J11">SUM(E10:E10)</f>
        <v>0</v>
      </c>
      <c r="F11" s="198">
        <f t="shared" si="0"/>
        <v>0</v>
      </c>
      <c r="G11" s="198">
        <f t="shared" si="0"/>
        <v>0</v>
      </c>
      <c r="H11" s="198">
        <f t="shared" si="0"/>
        <v>0</v>
      </c>
      <c r="I11" s="198">
        <f t="shared" si="0"/>
        <v>0</v>
      </c>
      <c r="J11" s="198">
        <f t="shared" si="0"/>
        <v>0</v>
      </c>
      <c r="K11" s="199"/>
    </row>
    <row r="12" spans="8:15" ht="12.75" customHeight="1">
      <c r="H12"/>
      <c r="I12" s="50">
        <f>SUM(F11:H11)</f>
        <v>0</v>
      </c>
      <c r="J12"/>
      <c r="K12"/>
      <c r="L12" s="5"/>
      <c r="M12" s="5"/>
      <c r="N12" s="5"/>
      <c r="O12" s="5"/>
    </row>
    <row r="13" spans="2:15" ht="12.75" customHeight="1">
      <c r="B13" s="97"/>
      <c r="C13" s="97"/>
      <c r="D13" s="97"/>
      <c r="E13" s="97"/>
      <c r="F13" s="97"/>
      <c r="G13" s="97"/>
      <c r="H13" s="138"/>
      <c r="I13" s="138"/>
      <c r="J13" s="138"/>
      <c r="K13" s="138"/>
      <c r="L13" s="5"/>
      <c r="M13" s="5"/>
      <c r="N13" s="5"/>
      <c r="O13" s="5"/>
    </row>
    <row r="14" spans="2:15" ht="12.75" customHeight="1">
      <c r="B14" s="97"/>
      <c r="C14" s="97"/>
      <c r="D14" s="97"/>
      <c r="E14" s="97"/>
      <c r="F14" s="97"/>
      <c r="G14" s="97"/>
      <c r="H14" s="138"/>
      <c r="I14" s="138"/>
      <c r="J14" s="138"/>
      <c r="K14" s="138"/>
      <c r="L14" s="5"/>
      <c r="M14" s="5"/>
      <c r="N14" s="5"/>
      <c r="O14" s="5"/>
    </row>
    <row r="15" spans="2:15" ht="12.75" customHeight="1">
      <c r="B15" s="97"/>
      <c r="C15" s="97"/>
      <c r="D15" s="97"/>
      <c r="E15" s="97"/>
      <c r="F15" s="97"/>
      <c r="G15" s="97"/>
      <c r="H15" s="138"/>
      <c r="I15" s="138"/>
      <c r="J15" s="138"/>
      <c r="K15" s="138"/>
      <c r="L15" s="5"/>
      <c r="M15" s="5"/>
      <c r="N15" s="5"/>
      <c r="O15" s="5"/>
    </row>
    <row r="16" spans="2:15" ht="12.75" customHeight="1">
      <c r="B16" s="97"/>
      <c r="C16" s="97"/>
      <c r="D16" s="97"/>
      <c r="E16" s="97"/>
      <c r="F16" s="97"/>
      <c r="G16" s="97"/>
      <c r="H16" s="138"/>
      <c r="I16" s="138"/>
      <c r="J16" s="138"/>
      <c r="K16" s="138"/>
      <c r="L16" s="5"/>
      <c r="M16" s="5"/>
      <c r="N16" s="5"/>
      <c r="O16" s="5"/>
    </row>
    <row r="17" spans="2:15" ht="12.75" customHeight="1">
      <c r="B17" s="97"/>
      <c r="C17" s="97"/>
      <c r="D17" s="97"/>
      <c r="E17" s="97"/>
      <c r="F17" s="97"/>
      <c r="G17" s="97"/>
      <c r="H17" s="138"/>
      <c r="I17" s="138"/>
      <c r="J17" s="138"/>
      <c r="K17" s="138"/>
      <c r="L17" s="5"/>
      <c r="M17" s="5"/>
      <c r="N17" s="5"/>
      <c r="O17" s="5"/>
    </row>
    <row r="18" spans="2:15" ht="12.75" customHeight="1">
      <c r="B18" s="97"/>
      <c r="C18" s="97"/>
      <c r="D18" s="97"/>
      <c r="E18" s="97"/>
      <c r="F18" s="97"/>
      <c r="G18" s="97"/>
      <c r="H18" s="138"/>
      <c r="I18" s="138"/>
      <c r="J18" s="138"/>
      <c r="K18" s="138"/>
      <c r="L18" s="5"/>
      <c r="M18" s="5"/>
      <c r="N18" s="5"/>
      <c r="O18" s="5"/>
    </row>
    <row r="19" spans="2:15" ht="12.75" customHeight="1">
      <c r="B19" s="97"/>
      <c r="C19" s="97"/>
      <c r="D19" s="97"/>
      <c r="E19" s="97"/>
      <c r="F19" s="97"/>
      <c r="G19" s="97"/>
      <c r="H19" s="138"/>
      <c r="I19" s="138"/>
      <c r="J19" s="138"/>
      <c r="K19" s="138"/>
      <c r="L19" s="5"/>
      <c r="M19" s="5"/>
      <c r="N19" s="5"/>
      <c r="O19" s="5"/>
    </row>
    <row r="20" spans="2:15" ht="12.75" customHeight="1">
      <c r="B20" s="97"/>
      <c r="C20" s="97"/>
      <c r="D20" s="97"/>
      <c r="E20" s="97"/>
      <c r="F20" s="97"/>
      <c r="G20" s="97"/>
      <c r="H20" s="138"/>
      <c r="I20" s="138"/>
      <c r="J20" s="138"/>
      <c r="K20" s="138"/>
      <c r="L20" s="5"/>
      <c r="M20" s="5"/>
      <c r="N20" s="5"/>
      <c r="O20" s="5"/>
    </row>
    <row r="21" spans="2:15" ht="12.75" customHeight="1">
      <c r="B21" s="97"/>
      <c r="C21" s="97"/>
      <c r="D21" s="97"/>
      <c r="E21" s="97"/>
      <c r="F21" s="97"/>
      <c r="G21" s="97"/>
      <c r="H21" s="138"/>
      <c r="I21" s="138"/>
      <c r="J21" s="138"/>
      <c r="K21" s="138"/>
      <c r="L21" s="5"/>
      <c r="M21" s="5"/>
      <c r="N21" s="5"/>
      <c r="O21" s="5"/>
    </row>
    <row r="22" spans="2:15" ht="12.75" customHeight="1">
      <c r="B22" s="97"/>
      <c r="C22" s="97"/>
      <c r="D22" s="97"/>
      <c r="E22" s="97"/>
      <c r="F22" s="97"/>
      <c r="G22" s="97"/>
      <c r="H22" s="138"/>
      <c r="I22" s="138"/>
      <c r="J22" s="138"/>
      <c r="K22" s="138"/>
      <c r="L22" s="5"/>
      <c r="M22" s="5"/>
      <c r="N22" s="5"/>
      <c r="O22" s="5"/>
    </row>
    <row r="23" spans="2:15" ht="12.75" customHeight="1">
      <c r="B23" s="97"/>
      <c r="C23" s="97"/>
      <c r="D23" s="97"/>
      <c r="E23" s="97"/>
      <c r="F23" s="97"/>
      <c r="G23" s="97"/>
      <c r="H23" s="138"/>
      <c r="I23" s="138"/>
      <c r="J23" s="138"/>
      <c r="K23" s="138"/>
      <c r="L23" s="5"/>
      <c r="M23" s="5"/>
      <c r="N23" s="5"/>
      <c r="O23" s="5"/>
    </row>
    <row r="24" spans="2:15" ht="12.75" customHeight="1">
      <c r="B24" s="97"/>
      <c r="C24" s="97"/>
      <c r="D24" s="97"/>
      <c r="E24" s="97"/>
      <c r="F24" s="97"/>
      <c r="G24" s="97"/>
      <c r="H24" s="138"/>
      <c r="I24" s="138"/>
      <c r="J24" s="138"/>
      <c r="K24" s="138"/>
      <c r="L24" s="5"/>
      <c r="M24" s="5"/>
      <c r="N24" s="5"/>
      <c r="O24" s="5"/>
    </row>
    <row r="25" spans="2:15" ht="12.75" customHeight="1">
      <c r="B25" s="97"/>
      <c r="C25" s="97"/>
      <c r="D25" s="97"/>
      <c r="E25" s="97"/>
      <c r="F25" s="97"/>
      <c r="G25" s="97"/>
      <c r="H25" s="138"/>
      <c r="I25" s="138"/>
      <c r="J25" s="138"/>
      <c r="K25" s="138"/>
      <c r="L25" s="5"/>
      <c r="M25" s="5"/>
      <c r="N25" s="5"/>
      <c r="O25" s="5"/>
    </row>
    <row r="26" spans="2:15" ht="12.75" customHeight="1">
      <c r="B26" s="97"/>
      <c r="C26" s="97"/>
      <c r="D26" s="97"/>
      <c r="E26" s="97"/>
      <c r="F26" s="97"/>
      <c r="G26" s="97"/>
      <c r="H26" s="138"/>
      <c r="I26" s="138"/>
      <c r="J26" s="138"/>
      <c r="K26" s="138"/>
      <c r="L26" s="5"/>
      <c r="M26" s="5"/>
      <c r="N26" s="5"/>
      <c r="O26" s="5"/>
    </row>
    <row r="27" spans="2:15" ht="12.75" customHeight="1">
      <c r="B27" s="97"/>
      <c r="C27" s="97"/>
      <c r="D27" s="97"/>
      <c r="E27" s="97"/>
      <c r="F27" s="97"/>
      <c r="G27" s="97"/>
      <c r="H27" s="138"/>
      <c r="I27" s="138"/>
      <c r="J27" s="138"/>
      <c r="K27" s="138"/>
      <c r="L27" s="5"/>
      <c r="M27" s="5"/>
      <c r="N27" s="5"/>
      <c r="O27" s="5"/>
    </row>
    <row r="28" spans="2:15" ht="12.75" customHeight="1">
      <c r="B28" s="97"/>
      <c r="C28" s="97"/>
      <c r="D28" s="97"/>
      <c r="E28" s="97"/>
      <c r="F28" s="97"/>
      <c r="G28" s="97"/>
      <c r="H28" s="138"/>
      <c r="I28" s="138"/>
      <c r="J28" s="138"/>
      <c r="K28" s="138"/>
      <c r="L28" s="5"/>
      <c r="M28" s="5"/>
      <c r="N28" s="5"/>
      <c r="O28" s="5"/>
    </row>
    <row r="29" spans="2:15" ht="12.75" customHeight="1">
      <c r="B29" s="97"/>
      <c r="C29" s="97"/>
      <c r="D29" s="97"/>
      <c r="E29" s="97"/>
      <c r="F29" s="97"/>
      <c r="G29" s="97"/>
      <c r="H29" s="138"/>
      <c r="I29" s="138"/>
      <c r="J29" s="138"/>
      <c r="K29" s="138"/>
      <c r="L29" s="5"/>
      <c r="M29" s="5"/>
      <c r="N29" s="5"/>
      <c r="O29" s="5"/>
    </row>
    <row r="30" spans="2:15" ht="12.75" customHeight="1">
      <c r="B30" s="97"/>
      <c r="C30" s="97"/>
      <c r="D30" s="97"/>
      <c r="E30" s="97"/>
      <c r="F30" s="97"/>
      <c r="G30" s="97"/>
      <c r="H30" s="138"/>
      <c r="I30" s="138"/>
      <c r="J30" s="138"/>
      <c r="K30" s="138"/>
      <c r="L30" s="5"/>
      <c r="M30" s="5"/>
      <c r="N30" s="5"/>
      <c r="O30" s="5"/>
    </row>
    <row r="31" spans="2:15" ht="12.75" customHeight="1">
      <c r="B31" s="97"/>
      <c r="C31" s="97"/>
      <c r="D31" s="97"/>
      <c r="E31" s="97"/>
      <c r="F31" s="97"/>
      <c r="G31" s="97"/>
      <c r="H31" s="138"/>
      <c r="I31" s="138"/>
      <c r="J31" s="138"/>
      <c r="K31" s="138"/>
      <c r="L31" s="5"/>
      <c r="M31" s="5"/>
      <c r="N31" s="5"/>
      <c r="O31" s="5"/>
    </row>
    <row r="32" spans="2:15" ht="12.75" customHeight="1">
      <c r="B32" s="97"/>
      <c r="C32" s="97"/>
      <c r="D32" s="97"/>
      <c r="E32" s="97"/>
      <c r="F32" s="97"/>
      <c r="G32" s="97"/>
      <c r="H32" s="138"/>
      <c r="I32" s="138"/>
      <c r="J32" s="138"/>
      <c r="K32" s="138"/>
      <c r="L32" s="5"/>
      <c r="M32" s="5"/>
      <c r="N32" s="5"/>
      <c r="O32" s="5"/>
    </row>
    <row r="33" spans="2:15" ht="12.75" customHeight="1">
      <c r="B33" s="97"/>
      <c r="C33" s="97"/>
      <c r="D33" s="97"/>
      <c r="E33" s="97"/>
      <c r="F33" s="97"/>
      <c r="G33" s="97"/>
      <c r="H33" s="138"/>
      <c r="I33" s="138"/>
      <c r="J33" s="138"/>
      <c r="K33" s="138"/>
      <c r="L33" s="5"/>
      <c r="M33" s="5"/>
      <c r="N33" s="5"/>
      <c r="O33" s="5"/>
    </row>
    <row r="34" spans="2:15" ht="12.75" customHeight="1">
      <c r="B34" s="97"/>
      <c r="C34" s="97"/>
      <c r="D34" s="97"/>
      <c r="E34" s="97"/>
      <c r="F34" s="97"/>
      <c r="G34" s="97"/>
      <c r="H34" s="138"/>
      <c r="I34" s="138"/>
      <c r="J34" s="138"/>
      <c r="K34" s="138"/>
      <c r="L34" s="5"/>
      <c r="M34" s="5"/>
      <c r="N34" s="5"/>
      <c r="O34" s="5"/>
    </row>
    <row r="35" spans="2:15" ht="12.75" customHeight="1">
      <c r="B35" s="97"/>
      <c r="C35" s="97"/>
      <c r="D35" s="97"/>
      <c r="E35" s="97"/>
      <c r="F35" s="97"/>
      <c r="G35" s="97"/>
      <c r="H35" s="138"/>
      <c r="I35" s="138"/>
      <c r="J35" s="138"/>
      <c r="K35" s="138"/>
      <c r="L35" s="5"/>
      <c r="M35" s="5"/>
      <c r="N35" s="5"/>
      <c r="O35" s="5"/>
    </row>
    <row r="36" spans="2:15" ht="12.75" customHeight="1">
      <c r="B36" s="97"/>
      <c r="C36" s="97"/>
      <c r="D36" s="97"/>
      <c r="E36" s="97"/>
      <c r="F36" s="97"/>
      <c r="G36" s="97"/>
      <c r="H36" s="138"/>
      <c r="I36" s="138"/>
      <c r="J36" s="138"/>
      <c r="K36" s="138"/>
      <c r="L36" s="5"/>
      <c r="M36" s="5"/>
      <c r="N36" s="5"/>
      <c r="O36" s="5"/>
    </row>
    <row r="37" spans="2:15" ht="12.75" customHeight="1">
      <c r="B37" s="97"/>
      <c r="C37" s="97"/>
      <c r="D37" s="97"/>
      <c r="E37" s="97"/>
      <c r="F37" s="97"/>
      <c r="G37" s="97"/>
      <c r="H37" s="138"/>
      <c r="I37" s="138"/>
      <c r="J37" s="138"/>
      <c r="K37" s="138"/>
      <c r="L37" s="5"/>
      <c r="M37" s="5"/>
      <c r="N37" s="5"/>
      <c r="O37" s="5"/>
    </row>
    <row r="38" spans="2:15" ht="12.75" customHeight="1">
      <c r="B38" s="97"/>
      <c r="C38" s="97"/>
      <c r="D38" s="97"/>
      <c r="E38" s="97"/>
      <c r="F38" s="97"/>
      <c r="G38" s="97"/>
      <c r="H38" s="138"/>
      <c r="I38" s="138"/>
      <c r="J38" s="138"/>
      <c r="K38" s="138"/>
      <c r="L38" s="5"/>
      <c r="M38" s="5"/>
      <c r="N38" s="5"/>
      <c r="O38" s="5"/>
    </row>
    <row r="39" spans="2:15" ht="12.75" customHeight="1">
      <c r="B39" s="97"/>
      <c r="C39" s="97"/>
      <c r="D39" s="97"/>
      <c r="E39" s="97"/>
      <c r="F39" s="97"/>
      <c r="G39" s="97"/>
      <c r="H39" s="138"/>
      <c r="I39" s="138"/>
      <c r="J39" s="138"/>
      <c r="K39" s="138"/>
      <c r="L39" s="5"/>
      <c r="M39" s="5"/>
      <c r="N39" s="5"/>
      <c r="O39" s="5"/>
    </row>
    <row r="40" spans="2:15" ht="12.75" customHeight="1">
      <c r="B40" s="97"/>
      <c r="C40" s="97"/>
      <c r="D40" s="97"/>
      <c r="E40" s="97"/>
      <c r="F40" s="97"/>
      <c r="G40" s="97"/>
      <c r="H40" s="138"/>
      <c r="I40" s="138"/>
      <c r="J40" s="138"/>
      <c r="K40" s="138"/>
      <c r="L40" s="5"/>
      <c r="M40" s="5"/>
      <c r="N40" s="5"/>
      <c r="O40" s="5"/>
    </row>
    <row r="41" spans="2:15" ht="12.75" customHeight="1">
      <c r="B41" s="97"/>
      <c r="C41" s="97"/>
      <c r="D41" s="97"/>
      <c r="E41" s="97"/>
      <c r="F41" s="97"/>
      <c r="G41" s="97"/>
      <c r="H41" s="138"/>
      <c r="I41" s="138"/>
      <c r="J41" s="138"/>
      <c r="K41" s="138"/>
      <c r="L41" s="5"/>
      <c r="M41" s="5"/>
      <c r="N41" s="5"/>
      <c r="O41" s="5"/>
    </row>
    <row r="42" spans="2:15" ht="12.75" customHeight="1">
      <c r="B42" s="97"/>
      <c r="C42" s="97"/>
      <c r="D42" s="97"/>
      <c r="E42" s="97"/>
      <c r="F42" s="97"/>
      <c r="G42" s="97"/>
      <c r="H42" s="138"/>
      <c r="I42" s="138"/>
      <c r="J42" s="138"/>
      <c r="K42" s="138"/>
      <c r="L42" s="5"/>
      <c r="M42" s="5"/>
      <c r="N42" s="5"/>
      <c r="O42" s="5"/>
    </row>
    <row r="43" spans="2:15" ht="12.75" customHeight="1">
      <c r="B43" s="97"/>
      <c r="C43" s="97"/>
      <c r="D43" s="97"/>
      <c r="E43" s="97"/>
      <c r="F43" s="97"/>
      <c r="G43" s="97"/>
      <c r="H43" s="138"/>
      <c r="I43" s="138"/>
      <c r="J43" s="138"/>
      <c r="K43" s="138"/>
      <c r="L43" s="5"/>
      <c r="M43" s="5"/>
      <c r="N43" s="5"/>
      <c r="O43" s="5"/>
    </row>
    <row r="44" spans="2:11" ht="12.75" customHeight="1">
      <c r="B44" s="97"/>
      <c r="C44" s="97"/>
      <c r="D44" s="97"/>
      <c r="E44" s="97"/>
      <c r="F44" s="97"/>
      <c r="G44" s="97"/>
      <c r="H44" s="138"/>
      <c r="I44" s="138"/>
      <c r="J44" s="138"/>
      <c r="K44" s="138"/>
    </row>
    <row r="45" spans="2:11" ht="12.75" customHeight="1">
      <c r="B45" s="97"/>
      <c r="C45" s="97"/>
      <c r="D45" s="97"/>
      <c r="E45" s="97"/>
      <c r="F45" s="97"/>
      <c r="G45" s="97"/>
      <c r="H45" s="138"/>
      <c r="I45" s="138"/>
      <c r="J45" s="138"/>
      <c r="K45" s="138"/>
    </row>
    <row r="46" spans="2:11" ht="12.75" customHeight="1">
      <c r="B46" s="97"/>
      <c r="C46" s="97"/>
      <c r="D46" s="97"/>
      <c r="E46" s="97"/>
      <c r="F46" s="97"/>
      <c r="G46" s="97"/>
      <c r="H46" s="138"/>
      <c r="I46" s="138"/>
      <c r="J46" s="138"/>
      <c r="K46" s="138"/>
    </row>
    <row r="47" spans="2:11" ht="12.75" customHeight="1">
      <c r="B47" s="97"/>
      <c r="C47" s="97"/>
      <c r="D47" s="97"/>
      <c r="E47" s="97"/>
      <c r="F47" s="97"/>
      <c r="G47" s="97"/>
      <c r="H47" s="138"/>
      <c r="I47" s="138"/>
      <c r="J47" s="138"/>
      <c r="K47" s="138"/>
    </row>
    <row r="48" spans="2:11" ht="12.75" customHeight="1">
      <c r="B48" s="97"/>
      <c r="C48" s="97"/>
      <c r="D48" s="97"/>
      <c r="E48" s="97"/>
      <c r="F48" s="97"/>
      <c r="G48" s="97"/>
      <c r="H48" s="138"/>
      <c r="I48" s="138"/>
      <c r="J48" s="138"/>
      <c r="K48" s="138"/>
    </row>
    <row r="49" spans="2:11" ht="12.75" customHeight="1">
      <c r="B49" s="97"/>
      <c r="C49" s="97"/>
      <c r="D49" s="97"/>
      <c r="E49" s="97"/>
      <c r="F49" s="97"/>
      <c r="G49" s="97"/>
      <c r="H49" s="138"/>
      <c r="I49" s="138"/>
      <c r="J49" s="138"/>
      <c r="K49" s="138"/>
    </row>
    <row r="50" spans="2:11" ht="12.75" customHeight="1">
      <c r="B50" s="97"/>
      <c r="C50" s="97"/>
      <c r="D50" s="97"/>
      <c r="E50" s="97"/>
      <c r="F50" s="97"/>
      <c r="G50" s="97"/>
      <c r="H50" s="138"/>
      <c r="I50" s="138"/>
      <c r="J50" s="138"/>
      <c r="K50" s="138"/>
    </row>
    <row r="51" spans="2:11" ht="12.75" customHeight="1">
      <c r="B51" s="97"/>
      <c r="C51" s="97"/>
      <c r="D51" s="97"/>
      <c r="E51" s="97"/>
      <c r="F51" s="97"/>
      <c r="G51" s="97"/>
      <c r="H51" s="138"/>
      <c r="I51" s="138"/>
      <c r="J51" s="138"/>
      <c r="K51" s="138"/>
    </row>
    <row r="52" spans="2:11" ht="12.75" customHeight="1">
      <c r="B52" s="97"/>
      <c r="C52" s="97"/>
      <c r="D52" s="97"/>
      <c r="E52" s="97"/>
      <c r="F52" s="97"/>
      <c r="G52" s="97"/>
      <c r="H52" s="138"/>
      <c r="I52" s="138"/>
      <c r="J52" s="138"/>
      <c r="K52" s="138"/>
    </row>
    <row r="53" spans="2:11" ht="12.75">
      <c r="B53" s="97"/>
      <c r="C53" s="97"/>
      <c r="D53" s="97"/>
      <c r="E53" s="97"/>
      <c r="F53" s="97"/>
      <c r="G53" s="97"/>
      <c r="H53" s="138"/>
      <c r="I53" s="138"/>
      <c r="J53" s="138"/>
      <c r="K53" s="138"/>
    </row>
    <row r="54" spans="2:11" ht="12.75">
      <c r="B54" s="97"/>
      <c r="C54" s="97"/>
      <c r="D54" s="97"/>
      <c r="E54" s="97"/>
      <c r="F54" s="97"/>
      <c r="G54" s="97"/>
      <c r="H54" s="138"/>
      <c r="I54" s="138"/>
      <c r="J54" s="138"/>
      <c r="K54" s="138"/>
    </row>
    <row r="55" spans="2:11" ht="12.75">
      <c r="B55" s="97"/>
      <c r="C55" s="97"/>
      <c r="D55" s="97"/>
      <c r="E55" s="97"/>
      <c r="F55" s="97"/>
      <c r="G55" s="97"/>
      <c r="H55" s="138"/>
      <c r="I55" s="138"/>
      <c r="J55" s="138"/>
      <c r="K55" s="138"/>
    </row>
    <row r="56" spans="2:11" ht="12.75">
      <c r="B56" s="97"/>
      <c r="C56" s="97"/>
      <c r="D56" s="97"/>
      <c r="E56" s="97"/>
      <c r="F56" s="97"/>
      <c r="G56" s="97"/>
      <c r="H56" s="138"/>
      <c r="I56" s="138"/>
      <c r="J56" s="138"/>
      <c r="K56" s="138"/>
    </row>
    <row r="57" spans="2:11" ht="12.75">
      <c r="B57" s="97"/>
      <c r="C57" s="97"/>
      <c r="D57" s="97"/>
      <c r="E57" s="97"/>
      <c r="F57" s="97"/>
      <c r="G57" s="97"/>
      <c r="H57" s="138"/>
      <c r="I57" s="138"/>
      <c r="J57" s="138"/>
      <c r="K57" s="138"/>
    </row>
    <row r="58" spans="2:11" ht="12.75">
      <c r="B58" s="97"/>
      <c r="C58" s="97"/>
      <c r="D58" s="97"/>
      <c r="E58" s="97"/>
      <c r="F58" s="97"/>
      <c r="G58" s="97"/>
      <c r="H58" s="138"/>
      <c r="I58" s="138"/>
      <c r="J58" s="138"/>
      <c r="K58" s="138"/>
    </row>
    <row r="59" spans="2:11" ht="12.75">
      <c r="B59" s="97"/>
      <c r="C59" s="97"/>
      <c r="D59" s="97"/>
      <c r="E59" s="97"/>
      <c r="F59" s="97"/>
      <c r="G59" s="97"/>
      <c r="H59" s="138"/>
      <c r="I59" s="138"/>
      <c r="J59" s="138"/>
      <c r="K59" s="138"/>
    </row>
    <row r="60" spans="2:11" ht="12.75">
      <c r="B60" s="97"/>
      <c r="C60" s="97"/>
      <c r="D60" s="97"/>
      <c r="E60" s="97"/>
      <c r="F60" s="97"/>
      <c r="G60" s="97"/>
      <c r="H60" s="138"/>
      <c r="I60" s="138"/>
      <c r="J60" s="138"/>
      <c r="K60" s="138"/>
    </row>
    <row r="61" spans="2:11" ht="12.75">
      <c r="B61" s="97"/>
      <c r="C61" s="97"/>
      <c r="D61" s="97"/>
      <c r="E61" s="97"/>
      <c r="F61" s="97"/>
      <c r="G61" s="97"/>
      <c r="H61" s="138"/>
      <c r="I61" s="138"/>
      <c r="J61" s="138"/>
      <c r="K61" s="138"/>
    </row>
    <row r="62" spans="2:11" ht="12.75">
      <c r="B62" s="97"/>
      <c r="C62" s="97"/>
      <c r="D62" s="97"/>
      <c r="E62" s="97"/>
      <c r="F62" s="97"/>
      <c r="G62" s="97"/>
      <c r="H62" s="138"/>
      <c r="I62" s="138"/>
      <c r="J62" s="138"/>
      <c r="K62" s="138"/>
    </row>
    <row r="63" spans="2:11" ht="12.75">
      <c r="B63" s="97"/>
      <c r="C63" s="97"/>
      <c r="D63" s="97"/>
      <c r="E63" s="97"/>
      <c r="F63" s="97"/>
      <c r="G63" s="97"/>
      <c r="H63" s="138"/>
      <c r="I63" s="138"/>
      <c r="J63" s="138"/>
      <c r="K63" s="138"/>
    </row>
    <row r="64" spans="2:11" ht="12.75">
      <c r="B64" s="97"/>
      <c r="C64" s="97"/>
      <c r="D64" s="97"/>
      <c r="E64" s="97"/>
      <c r="F64" s="97"/>
      <c r="G64" s="97"/>
      <c r="H64" s="138"/>
      <c r="I64" s="138"/>
      <c r="J64" s="138"/>
      <c r="K64" s="138"/>
    </row>
    <row r="65" spans="2:11" ht="12.75">
      <c r="B65" s="97"/>
      <c r="C65" s="97"/>
      <c r="D65" s="97"/>
      <c r="E65" s="97"/>
      <c r="F65" s="97"/>
      <c r="G65" s="97"/>
      <c r="H65" s="138"/>
      <c r="I65" s="138"/>
      <c r="J65" s="138"/>
      <c r="K65" s="138"/>
    </row>
    <row r="66" spans="2:11" ht="12.75">
      <c r="B66" s="97"/>
      <c r="C66" s="97"/>
      <c r="D66" s="97"/>
      <c r="E66" s="97"/>
      <c r="F66" s="97"/>
      <c r="G66" s="97"/>
      <c r="H66" s="138"/>
      <c r="I66" s="138"/>
      <c r="J66" s="138"/>
      <c r="K66" s="138"/>
    </row>
    <row r="67" spans="2:11" ht="12.75">
      <c r="B67" s="97"/>
      <c r="C67" s="97"/>
      <c r="D67" s="97"/>
      <c r="E67" s="97"/>
      <c r="F67" s="97"/>
      <c r="G67" s="97"/>
      <c r="H67" s="138"/>
      <c r="I67" s="138"/>
      <c r="J67" s="138"/>
      <c r="K67" s="138"/>
    </row>
    <row r="68" spans="2:11" ht="12.75">
      <c r="B68" s="97"/>
      <c r="C68" s="97"/>
      <c r="D68" s="97"/>
      <c r="E68" s="97"/>
      <c r="F68" s="97"/>
      <c r="G68" s="97"/>
      <c r="H68" s="138"/>
      <c r="I68" s="138"/>
      <c r="J68" s="138"/>
      <c r="K68" s="138"/>
    </row>
    <row r="69" spans="2:11" ht="12.75">
      <c r="B69" s="97"/>
      <c r="C69" s="97"/>
      <c r="D69" s="97"/>
      <c r="E69" s="97"/>
      <c r="F69" s="97"/>
      <c r="G69" s="97"/>
      <c r="H69" s="138"/>
      <c r="I69" s="138"/>
      <c r="J69" s="138"/>
      <c r="K69" s="138"/>
    </row>
    <row r="70" spans="2:11" ht="12.75">
      <c r="B70" s="97"/>
      <c r="C70" s="97"/>
      <c r="D70" s="97"/>
      <c r="E70" s="97"/>
      <c r="F70" s="97"/>
      <c r="G70" s="97"/>
      <c r="H70" s="138"/>
      <c r="I70" s="138"/>
      <c r="J70" s="138"/>
      <c r="K70" s="138"/>
    </row>
    <row r="71" ht="12.75">
      <c r="G71" s="97"/>
    </row>
  </sheetData>
  <sheetProtection/>
  <mergeCells count="14">
    <mergeCell ref="A7:A9"/>
    <mergeCell ref="B7:B9"/>
    <mergeCell ref="C7:C9"/>
    <mergeCell ref="D7:D9"/>
    <mergeCell ref="E7:E9"/>
    <mergeCell ref="H8:H9"/>
    <mergeCell ref="F7:I7"/>
    <mergeCell ref="I8:I9"/>
    <mergeCell ref="A3:K3"/>
    <mergeCell ref="A5:K5"/>
    <mergeCell ref="A4:K4"/>
    <mergeCell ref="K7:K9"/>
    <mergeCell ref="J7:J9"/>
    <mergeCell ref="F8:G8"/>
  </mergeCells>
  <printOptions/>
  <pageMargins left="0.35" right="0.16" top="0.31" bottom="1" header="0.19" footer="0.5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630"/>
  <sheetViews>
    <sheetView zoomScalePageLayoutView="0" workbookViewId="0" topLeftCell="B20">
      <selection activeCell="D64" sqref="D64"/>
    </sheetView>
  </sheetViews>
  <sheetFormatPr defaultColWidth="9.00390625" defaultRowHeight="12.75"/>
  <cols>
    <col min="1" max="1" width="6.25390625" style="2" customWidth="1"/>
    <col min="2" max="2" width="68.00390625" style="0" customWidth="1"/>
    <col min="3" max="3" width="15.00390625" style="50" customWidth="1"/>
    <col min="4" max="4" width="14.25390625" style="50" customWidth="1"/>
    <col min="5" max="5" width="12.875" style="50" customWidth="1"/>
    <col min="6" max="6" width="13.125" style="50" customWidth="1"/>
    <col min="7" max="7" width="18.75390625" style="12" customWidth="1"/>
    <col min="8" max="9" width="18.75390625" style="0" customWidth="1"/>
  </cols>
  <sheetData>
    <row r="1" spans="1:48" ht="15" customHeight="1">
      <c r="A1" s="73"/>
      <c r="B1" s="301"/>
      <c r="C1" s="302"/>
      <c r="D1" s="303"/>
      <c r="E1" s="303"/>
      <c r="F1" s="303" t="s">
        <v>474</v>
      </c>
      <c r="G1" s="3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9.5">
      <c r="A2" s="73"/>
      <c r="B2" s="495" t="s">
        <v>459</v>
      </c>
      <c r="C2" s="495"/>
      <c r="D2" s="495"/>
      <c r="E2" s="495"/>
      <c r="F2" s="495"/>
      <c r="G2" s="3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9.5">
      <c r="A3" s="73"/>
      <c r="B3" s="495" t="s">
        <v>493</v>
      </c>
      <c r="C3" s="495"/>
      <c r="D3" s="495"/>
      <c r="E3" s="495"/>
      <c r="F3" s="495"/>
      <c r="G3" s="3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3.5" thickBot="1">
      <c r="A4" s="73"/>
      <c r="B4" s="73"/>
      <c r="C4" s="302"/>
      <c r="D4" s="303"/>
      <c r="E4" s="303"/>
      <c r="F4" s="303" t="s">
        <v>0</v>
      </c>
      <c r="G4" s="3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53.25" customHeight="1" thickBot="1">
      <c r="A5" s="294" t="s">
        <v>151</v>
      </c>
      <c r="B5" s="298" t="s">
        <v>28</v>
      </c>
      <c r="C5" s="299" t="s">
        <v>475</v>
      </c>
      <c r="D5" s="299" t="s">
        <v>476</v>
      </c>
      <c r="E5" s="299" t="s">
        <v>477</v>
      </c>
      <c r="F5" s="57" t="s">
        <v>494</v>
      </c>
      <c r="G5" s="3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20.25" customHeight="1">
      <c r="A6" s="220" t="s">
        <v>153</v>
      </c>
      <c r="B6" s="212" t="s">
        <v>439</v>
      </c>
      <c r="C6" s="286">
        <f>SUM(C7+C14+C20+C27+C38+C44+C48)</f>
        <v>47135</v>
      </c>
      <c r="D6" s="286">
        <f>SUM(D7+D14+D20+D27+D38+D44+D48)</f>
        <v>41800</v>
      </c>
      <c r="E6" s="286">
        <f>SUM(E7+E14+E20+E27+E38+E44+E48)</f>
        <v>42800</v>
      </c>
      <c r="F6" s="286">
        <f>SUM(F7+F14+F20+F27+F38+F44+F48)</f>
        <v>45800</v>
      </c>
      <c r="G6" s="3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18" customHeight="1">
      <c r="A7" s="20" t="s">
        <v>154</v>
      </c>
      <c r="B7" s="213" t="s">
        <v>256</v>
      </c>
      <c r="C7" s="51">
        <f>SUM('2.működés'!C7)</f>
        <v>21235</v>
      </c>
      <c r="D7" s="51">
        <v>15000</v>
      </c>
      <c r="E7" s="51">
        <v>16000</v>
      </c>
      <c r="F7" s="51">
        <v>17000</v>
      </c>
      <c r="G7" s="3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3.5" customHeight="1" hidden="1">
      <c r="A8" s="11" t="s">
        <v>155</v>
      </c>
      <c r="B8" s="215" t="s">
        <v>163</v>
      </c>
      <c r="C8" s="8"/>
      <c r="D8" s="8"/>
      <c r="E8" s="8"/>
      <c r="F8" s="8"/>
      <c r="G8" s="3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3.5" customHeight="1" hidden="1">
      <c r="A9" s="11" t="s">
        <v>204</v>
      </c>
      <c r="B9" s="215" t="s">
        <v>205</v>
      </c>
      <c r="C9" s="8"/>
      <c r="D9" s="8"/>
      <c r="E9" s="8"/>
      <c r="F9" s="8"/>
      <c r="G9" s="3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3.5" customHeight="1" hidden="1">
      <c r="A10" s="11" t="s">
        <v>156</v>
      </c>
      <c r="B10" s="215" t="s">
        <v>160</v>
      </c>
      <c r="C10" s="9"/>
      <c r="D10" s="9"/>
      <c r="E10" s="9"/>
      <c r="F10" s="9"/>
      <c r="G10" s="3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3.5" customHeight="1" hidden="1">
      <c r="A11" s="11" t="s">
        <v>157</v>
      </c>
      <c r="B11" s="215" t="s">
        <v>161</v>
      </c>
      <c r="C11" s="14"/>
      <c r="D11" s="14"/>
      <c r="E11" s="14"/>
      <c r="F11" s="14"/>
      <c r="G11" s="3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3.5" customHeight="1" hidden="1">
      <c r="A12" s="11" t="s">
        <v>158</v>
      </c>
      <c r="B12" s="215" t="s">
        <v>162</v>
      </c>
      <c r="C12" s="19"/>
      <c r="D12" s="19"/>
      <c r="E12" s="19"/>
      <c r="F12" s="19"/>
      <c r="G12" s="3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12.75" customHeight="1" hidden="1">
      <c r="A13" s="11" t="s">
        <v>159</v>
      </c>
      <c r="B13" s="215" t="s">
        <v>164</v>
      </c>
      <c r="C13" s="19"/>
      <c r="D13" s="19"/>
      <c r="E13" s="19"/>
      <c r="F13" s="19"/>
      <c r="G13" s="3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18" customHeight="1">
      <c r="A14" s="20" t="s">
        <v>165</v>
      </c>
      <c r="B14" s="213" t="s">
        <v>257</v>
      </c>
      <c r="C14" s="55">
        <f>SUM('3.felh'!C11)</f>
        <v>0</v>
      </c>
      <c r="D14" s="55">
        <v>3000</v>
      </c>
      <c r="E14" s="55">
        <v>3000</v>
      </c>
      <c r="F14" s="55">
        <v>5000</v>
      </c>
      <c r="G14" s="3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13.5" customHeight="1" hidden="1">
      <c r="A15" s="11" t="s">
        <v>166</v>
      </c>
      <c r="B15" s="215" t="s">
        <v>173</v>
      </c>
      <c r="C15" s="8"/>
      <c r="D15" s="8"/>
      <c r="E15" s="8"/>
      <c r="F15" s="8"/>
      <c r="G15" s="3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13.5" customHeight="1" hidden="1">
      <c r="A16" s="11" t="s">
        <v>206</v>
      </c>
      <c r="B16" s="215" t="s">
        <v>207</v>
      </c>
      <c r="C16" s="19"/>
      <c r="D16" s="19"/>
      <c r="E16" s="19"/>
      <c r="F16" s="19"/>
      <c r="G16" s="3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3.5" customHeight="1" hidden="1">
      <c r="A17" s="11" t="s">
        <v>167</v>
      </c>
      <c r="B17" s="215" t="s">
        <v>170</v>
      </c>
      <c r="C17" s="19"/>
      <c r="D17" s="19"/>
      <c r="E17" s="19"/>
      <c r="F17" s="19"/>
      <c r="G17" s="3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3.5" customHeight="1" hidden="1">
      <c r="A18" s="11" t="s">
        <v>168</v>
      </c>
      <c r="B18" s="215" t="s">
        <v>171</v>
      </c>
      <c r="C18" s="19"/>
      <c r="D18" s="19"/>
      <c r="E18" s="19"/>
      <c r="F18" s="19"/>
      <c r="G18" s="3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3.5" customHeight="1" hidden="1">
      <c r="A19" s="11" t="s">
        <v>169</v>
      </c>
      <c r="B19" s="215" t="s">
        <v>172</v>
      </c>
      <c r="C19" s="19"/>
      <c r="D19" s="19"/>
      <c r="E19" s="19"/>
      <c r="F19" s="19"/>
      <c r="G19" s="3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8" customHeight="1">
      <c r="A20" s="20" t="s">
        <v>174</v>
      </c>
      <c r="B20" s="213" t="s">
        <v>128</v>
      </c>
      <c r="C20" s="55">
        <f>SUM('2.működés'!C32)</f>
        <v>23700</v>
      </c>
      <c r="D20" s="55">
        <v>20000</v>
      </c>
      <c r="E20" s="55">
        <v>20000</v>
      </c>
      <c r="F20" s="55">
        <v>20000</v>
      </c>
      <c r="G20" s="3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3.5" customHeight="1" hidden="1">
      <c r="A21" s="11" t="s">
        <v>175</v>
      </c>
      <c r="B21" s="215" t="s">
        <v>181</v>
      </c>
      <c r="C21" s="19"/>
      <c r="D21" s="19"/>
      <c r="E21" s="19"/>
      <c r="F21" s="19"/>
      <c r="G21" s="3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3.5" customHeight="1" hidden="1">
      <c r="A22" s="11" t="s">
        <v>176</v>
      </c>
      <c r="B22" s="215" t="s">
        <v>182</v>
      </c>
      <c r="C22" s="19"/>
      <c r="D22" s="19"/>
      <c r="E22" s="19"/>
      <c r="F22" s="19"/>
      <c r="G22" s="4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13.5" customHeight="1" hidden="1">
      <c r="A23" s="11" t="s">
        <v>177</v>
      </c>
      <c r="B23" s="216" t="s">
        <v>183</v>
      </c>
      <c r="C23" s="60"/>
      <c r="D23" s="60"/>
      <c r="E23" s="60"/>
      <c r="F23" s="60"/>
      <c r="G23" s="3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3.5" customHeight="1" hidden="1">
      <c r="A24" s="11" t="s">
        <v>178</v>
      </c>
      <c r="B24" s="215" t="s">
        <v>210</v>
      </c>
      <c r="C24" s="52"/>
      <c r="D24" s="52"/>
      <c r="E24" s="52"/>
      <c r="F24" s="52"/>
      <c r="G24" s="6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s="62" customFormat="1" ht="13.5" customHeight="1" hidden="1">
      <c r="A25" s="11" t="s">
        <v>179</v>
      </c>
      <c r="B25" s="215" t="s">
        <v>211</v>
      </c>
      <c r="C25" s="19"/>
      <c r="D25" s="19"/>
      <c r="E25" s="19"/>
      <c r="F25" s="19"/>
      <c r="G25" s="3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s="62" customFormat="1" ht="13.5" customHeight="1" hidden="1">
      <c r="A26" s="11" t="s">
        <v>180</v>
      </c>
      <c r="B26" s="215" t="s">
        <v>184</v>
      </c>
      <c r="C26" s="19"/>
      <c r="D26" s="19"/>
      <c r="E26" s="19"/>
      <c r="F26" s="19"/>
      <c r="G26" s="3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s="62" customFormat="1" ht="18" customHeight="1">
      <c r="A27" s="20" t="s">
        <v>185</v>
      </c>
      <c r="B27" s="213" t="s">
        <v>258</v>
      </c>
      <c r="C27" s="55">
        <f>SUM('2.működés'!C45)</f>
        <v>2200</v>
      </c>
      <c r="D27" s="55">
        <v>3000</v>
      </c>
      <c r="E27" s="55">
        <v>3000</v>
      </c>
      <c r="F27" s="55">
        <v>3000</v>
      </c>
      <c r="G27" s="3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ht="13.5" customHeight="1" hidden="1">
      <c r="A28" s="11" t="s">
        <v>188</v>
      </c>
      <c r="B28" s="215" t="s">
        <v>186</v>
      </c>
      <c r="C28" s="19"/>
      <c r="D28" s="19"/>
      <c r="E28" s="19"/>
      <c r="F28" s="19"/>
      <c r="G28" s="3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s="62" customFormat="1" ht="13.5" customHeight="1" hidden="1">
      <c r="A29" s="11" t="s">
        <v>189</v>
      </c>
      <c r="B29" s="215" t="s">
        <v>187</v>
      </c>
      <c r="C29" s="19"/>
      <c r="D29" s="19"/>
      <c r="E29" s="19"/>
      <c r="F29" s="19"/>
      <c r="G29" s="3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s="62" customFormat="1" ht="13.5" customHeight="1" hidden="1">
      <c r="A30" s="11" t="s">
        <v>190</v>
      </c>
      <c r="B30" s="215" t="s">
        <v>193</v>
      </c>
      <c r="C30" s="14"/>
      <c r="D30" s="14"/>
      <c r="E30" s="14"/>
      <c r="F30" s="14"/>
      <c r="G30" s="3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13.5" customHeight="1" hidden="1">
      <c r="A31" s="11" t="s">
        <v>191</v>
      </c>
      <c r="B31" s="216" t="s">
        <v>194</v>
      </c>
      <c r="C31" s="11"/>
      <c r="D31" s="11"/>
      <c r="E31" s="11"/>
      <c r="F31" s="11"/>
      <c r="G31" s="3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13.5" customHeight="1" hidden="1">
      <c r="A32" s="11" t="s">
        <v>192</v>
      </c>
      <c r="B32" s="30" t="s">
        <v>195</v>
      </c>
      <c r="C32" s="11"/>
      <c r="D32" s="11"/>
      <c r="E32" s="11"/>
      <c r="F32" s="11"/>
      <c r="G32" s="3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13.5" customHeight="1" hidden="1">
      <c r="A33" s="11" t="s">
        <v>196</v>
      </c>
      <c r="B33" s="30" t="s">
        <v>197</v>
      </c>
      <c r="C33" s="11"/>
      <c r="D33" s="11"/>
      <c r="E33" s="11"/>
      <c r="F33" s="11"/>
      <c r="G33" s="3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13.5" customHeight="1" hidden="1">
      <c r="A34" s="11" t="s">
        <v>198</v>
      </c>
      <c r="B34" s="30" t="s">
        <v>199</v>
      </c>
      <c r="C34" s="11"/>
      <c r="D34" s="11"/>
      <c r="E34" s="11"/>
      <c r="F34" s="11"/>
      <c r="G34" s="3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13.5" customHeight="1" hidden="1">
      <c r="A35" s="11" t="s">
        <v>200</v>
      </c>
      <c r="B35" s="30" t="s">
        <v>201</v>
      </c>
      <c r="C35" s="11"/>
      <c r="D35" s="11"/>
      <c r="E35" s="11"/>
      <c r="F35" s="11"/>
      <c r="G35" s="3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ht="13.5" customHeight="1" hidden="1">
      <c r="A36" s="11" t="s">
        <v>202</v>
      </c>
      <c r="B36" s="30" t="s">
        <v>203</v>
      </c>
      <c r="C36" s="11"/>
      <c r="D36" s="11"/>
      <c r="E36" s="11"/>
      <c r="F36" s="11"/>
      <c r="G36" s="3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ht="13.5" customHeight="1" hidden="1">
      <c r="A37" s="11" t="s">
        <v>208</v>
      </c>
      <c r="B37" s="30" t="s">
        <v>209</v>
      </c>
      <c r="C37" s="11"/>
      <c r="D37" s="11"/>
      <c r="E37" s="11"/>
      <c r="F37" s="11"/>
      <c r="G37" s="3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ht="17.25" customHeight="1">
      <c r="A38" s="20" t="s">
        <v>212</v>
      </c>
      <c r="B38" s="213" t="s">
        <v>259</v>
      </c>
      <c r="C38" s="55">
        <f>SUM('3.felh'!C17)</f>
        <v>0</v>
      </c>
      <c r="D38" s="55">
        <f>SUM('3.felh'!D17)</f>
        <v>0</v>
      </c>
      <c r="E38" s="55">
        <f>SUM('3.felh'!E17)</f>
        <v>0</v>
      </c>
      <c r="F38" s="55">
        <f>SUM('3.felh'!F17)</f>
        <v>0</v>
      </c>
      <c r="G38" s="3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ht="13.5" customHeight="1" hidden="1">
      <c r="A39" s="11" t="s">
        <v>213</v>
      </c>
      <c r="B39" s="30" t="s">
        <v>218</v>
      </c>
      <c r="C39" s="11"/>
      <c r="D39" s="11"/>
      <c r="E39" s="11"/>
      <c r="F39" s="11"/>
      <c r="G39" s="3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ht="13.5" customHeight="1" hidden="1">
      <c r="A40" s="11" t="s">
        <v>214</v>
      </c>
      <c r="B40" s="30" t="s">
        <v>219</v>
      </c>
      <c r="C40" s="11"/>
      <c r="D40" s="11"/>
      <c r="E40" s="11"/>
      <c r="F40" s="11"/>
      <c r="G40" s="3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 ht="13.5" customHeight="1" hidden="1">
      <c r="A41" s="11" t="s">
        <v>215</v>
      </c>
      <c r="B41" s="30" t="s">
        <v>220</v>
      </c>
      <c r="C41" s="11"/>
      <c r="D41" s="11"/>
      <c r="E41" s="11"/>
      <c r="F41" s="11"/>
      <c r="G41" s="3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 ht="13.5" customHeight="1" hidden="1">
      <c r="A42" s="11" t="s">
        <v>216</v>
      </c>
      <c r="B42" s="30" t="s">
        <v>221</v>
      </c>
      <c r="C42" s="11"/>
      <c r="D42" s="11"/>
      <c r="E42" s="11"/>
      <c r="F42" s="11"/>
      <c r="G42" s="3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48" ht="13.5" customHeight="1" hidden="1">
      <c r="A43" s="201" t="s">
        <v>217</v>
      </c>
      <c r="B43" s="30" t="s">
        <v>222</v>
      </c>
      <c r="C43" s="11"/>
      <c r="D43" s="11"/>
      <c r="E43" s="11"/>
      <c r="F43" s="11"/>
      <c r="G43" s="3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48" ht="18" customHeight="1">
      <c r="A44" s="20" t="s">
        <v>223</v>
      </c>
      <c r="B44" s="213" t="s">
        <v>260</v>
      </c>
      <c r="C44" s="55">
        <f>SUM('2.működés'!C56)</f>
        <v>0</v>
      </c>
      <c r="D44" s="55">
        <v>800</v>
      </c>
      <c r="E44" s="55">
        <v>800</v>
      </c>
      <c r="F44" s="55">
        <v>800</v>
      </c>
      <c r="G44" s="3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 ht="13.5" customHeight="1" hidden="1">
      <c r="A45" s="201" t="s">
        <v>228</v>
      </c>
      <c r="B45" s="30" t="s">
        <v>225</v>
      </c>
      <c r="C45" s="11"/>
      <c r="D45" s="11"/>
      <c r="E45" s="11"/>
      <c r="F45" s="11"/>
      <c r="G45" s="3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48" ht="13.5" customHeight="1" hidden="1">
      <c r="A46" s="201" t="s">
        <v>229</v>
      </c>
      <c r="B46" s="30" t="s">
        <v>226</v>
      </c>
      <c r="C46" s="11"/>
      <c r="D46" s="11"/>
      <c r="E46" s="11"/>
      <c r="F46" s="11"/>
      <c r="G46" s="3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3.5" customHeight="1" hidden="1">
      <c r="A47" s="201" t="s">
        <v>230</v>
      </c>
      <c r="B47" s="30" t="s">
        <v>227</v>
      </c>
      <c r="C47" s="11"/>
      <c r="D47" s="11"/>
      <c r="E47" s="11"/>
      <c r="F47" s="11"/>
      <c r="G47" s="3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8" customHeight="1">
      <c r="A48" s="20" t="s">
        <v>224</v>
      </c>
      <c r="B48" s="213" t="s">
        <v>261</v>
      </c>
      <c r="C48" s="55">
        <f>SUM('3.felh'!C23)</f>
        <v>0</v>
      </c>
      <c r="D48" s="55">
        <f>SUM('3.felh'!D23)</f>
        <v>0</v>
      </c>
      <c r="E48" s="55">
        <f>SUM('3.felh'!E23)</f>
        <v>0</v>
      </c>
      <c r="F48" s="55">
        <f>SUM('3.felh'!F23)</f>
        <v>0</v>
      </c>
      <c r="G48" s="3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13.5" customHeight="1" hidden="1">
      <c r="A49" s="11" t="s">
        <v>231</v>
      </c>
      <c r="B49" s="30" t="s">
        <v>234</v>
      </c>
      <c r="C49" s="55"/>
      <c r="D49" s="55"/>
      <c r="E49" s="55"/>
      <c r="F49" s="55"/>
      <c r="G49" s="3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 ht="13.5" customHeight="1" hidden="1">
      <c r="A50" s="11" t="s">
        <v>232</v>
      </c>
      <c r="B50" s="30" t="s">
        <v>235</v>
      </c>
      <c r="C50" s="55"/>
      <c r="D50" s="55"/>
      <c r="E50" s="55"/>
      <c r="F50" s="55"/>
      <c r="G50" s="3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48" ht="13.5" customHeight="1" hidden="1" thickBot="1">
      <c r="A51" s="15" t="s">
        <v>233</v>
      </c>
      <c r="B51" s="223" t="s">
        <v>236</v>
      </c>
      <c r="C51" s="224"/>
      <c r="D51" s="224"/>
      <c r="E51" s="224"/>
      <c r="F51" s="224"/>
      <c r="G51" s="3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1:48" ht="21.75" customHeight="1">
      <c r="A52" s="34" t="s">
        <v>433</v>
      </c>
      <c r="B52" s="288" t="s">
        <v>435</v>
      </c>
      <c r="C52" s="55">
        <f>SUM(C53+C57)</f>
        <v>16501</v>
      </c>
      <c r="D52" s="55">
        <f>SUM(D53+D57)</f>
        <v>5000</v>
      </c>
      <c r="E52" s="55">
        <f>SUM(E53+E57)</f>
        <v>5000</v>
      </c>
      <c r="F52" s="55">
        <f>SUM(F53+F57)</f>
        <v>5000</v>
      </c>
      <c r="G52" s="3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 ht="18" customHeight="1">
      <c r="A53" s="34"/>
      <c r="B53" s="33" t="s">
        <v>449</v>
      </c>
      <c r="C53" s="55">
        <f>SUM(C54)</f>
        <v>16501</v>
      </c>
      <c r="D53" s="55">
        <f>SUM(D54)</f>
        <v>5000</v>
      </c>
      <c r="E53" s="55">
        <f>SUM(E54)</f>
        <v>5000</v>
      </c>
      <c r="F53" s="55">
        <f>SUM(F54)</f>
        <v>5000</v>
      </c>
      <c r="G53" s="3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8" ht="13.5" customHeight="1">
      <c r="A54" s="11"/>
      <c r="B54" s="218" t="s">
        <v>450</v>
      </c>
      <c r="C54" s="17">
        <f>SUM(C55:C56)</f>
        <v>16501</v>
      </c>
      <c r="D54" s="17">
        <f>SUM(D55:D56)</f>
        <v>5000</v>
      </c>
      <c r="E54" s="17">
        <f>SUM(E55:E56)</f>
        <v>5000</v>
      </c>
      <c r="F54" s="17">
        <f>SUM(F55:F56)</f>
        <v>5000</v>
      </c>
      <c r="G54" s="3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1:48" ht="13.5" customHeight="1">
      <c r="A55" s="11"/>
      <c r="B55" s="218" t="s">
        <v>451</v>
      </c>
      <c r="C55" s="18">
        <f>SUM('2.működés'!C60)</f>
        <v>16501</v>
      </c>
      <c r="D55" s="18">
        <v>5000</v>
      </c>
      <c r="E55" s="18">
        <v>5000</v>
      </c>
      <c r="F55" s="18">
        <v>5000</v>
      </c>
      <c r="G55" s="3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1:48" ht="13.5" customHeight="1">
      <c r="A56" s="11"/>
      <c r="B56" s="218" t="s">
        <v>455</v>
      </c>
      <c r="C56" s="18">
        <f>SUM('3.felh'!C28)</f>
        <v>0</v>
      </c>
      <c r="D56" s="18">
        <f>SUM('3.felh'!D28)</f>
        <v>0</v>
      </c>
      <c r="E56" s="18">
        <f>SUM('3.felh'!E28)</f>
        <v>0</v>
      </c>
      <c r="F56" s="18">
        <f>SUM('3.felh'!F28)</f>
        <v>0</v>
      </c>
      <c r="G56" s="3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48" ht="18" customHeight="1">
      <c r="A57" s="11"/>
      <c r="B57" s="33" t="s">
        <v>443</v>
      </c>
      <c r="C57" s="55">
        <f>SUM(C58:C59)</f>
        <v>0</v>
      </c>
      <c r="D57" s="55">
        <f>SUM(D58:D59)</f>
        <v>0</v>
      </c>
      <c r="E57" s="55">
        <f>SUM(E58:E59)</f>
        <v>0</v>
      </c>
      <c r="F57" s="55">
        <f>SUM(F58:F59)</f>
        <v>0</v>
      </c>
      <c r="G57" s="3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1:48" ht="13.5" customHeight="1">
      <c r="A58" s="11"/>
      <c r="B58" s="215" t="s">
        <v>452</v>
      </c>
      <c r="C58" s="19"/>
      <c r="D58" s="19"/>
      <c r="E58" s="19"/>
      <c r="F58" s="19"/>
      <c r="G58" s="3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1:48" ht="13.5" customHeight="1" thickBot="1">
      <c r="A59" s="225"/>
      <c r="B59" s="15" t="s">
        <v>453</v>
      </c>
      <c r="C59" s="295"/>
      <c r="D59" s="295"/>
      <c r="E59" s="295"/>
      <c r="F59" s="295"/>
      <c r="G59" s="3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1:48" ht="23.25" customHeight="1" thickBot="1">
      <c r="A60" s="225"/>
      <c r="B60" s="58" t="s">
        <v>19</v>
      </c>
      <c r="C60" s="300">
        <f>SUM(C6+C52)</f>
        <v>63636</v>
      </c>
      <c r="D60" s="300">
        <f>SUM(D6+D52)</f>
        <v>46800</v>
      </c>
      <c r="E60" s="300">
        <f>SUM(E6+E52)</f>
        <v>47800</v>
      </c>
      <c r="F60" s="59">
        <f>SUM(F6+F52)</f>
        <v>50800</v>
      </c>
      <c r="G60" s="4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1:48" ht="20.25" customHeight="1">
      <c r="A61" s="220" t="s">
        <v>240</v>
      </c>
      <c r="B61" s="217" t="s">
        <v>438</v>
      </c>
      <c r="C61" s="285">
        <f>SUM(C62+C65)</f>
        <v>62979</v>
      </c>
      <c r="D61" s="285">
        <f>SUM(D62+D65)</f>
        <v>46800</v>
      </c>
      <c r="E61" s="285">
        <f>SUM(E62+E65)</f>
        <v>47800</v>
      </c>
      <c r="F61" s="285">
        <f>SUM(F62+F65)</f>
        <v>50800</v>
      </c>
      <c r="G61" s="3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1:48" ht="18" customHeight="1">
      <c r="A62" s="20" t="s">
        <v>237</v>
      </c>
      <c r="B62" s="221" t="s">
        <v>23</v>
      </c>
      <c r="C62" s="222">
        <f>SUM(C63:C64)</f>
        <v>49979</v>
      </c>
      <c r="D62" s="222">
        <f>SUM(D63:D64)</f>
        <v>43000</v>
      </c>
      <c r="E62" s="222">
        <f>SUM(E63:E64)</f>
        <v>43000</v>
      </c>
      <c r="F62" s="222">
        <f>SUM(F63:F64)</f>
        <v>43000</v>
      </c>
      <c r="G62" s="3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1:48" ht="12.75">
      <c r="A63" s="11"/>
      <c r="B63" s="214" t="s">
        <v>24</v>
      </c>
      <c r="C63" s="19">
        <f>SUM('2.működés'!C67+'2.működés'!C68+'2.működés'!C69+'2.működés'!C70+'2.működés'!C72)</f>
        <v>48176</v>
      </c>
      <c r="D63" s="19">
        <v>37000</v>
      </c>
      <c r="E63" s="19">
        <v>37000</v>
      </c>
      <c r="F63" s="19">
        <v>37000</v>
      </c>
      <c r="G63" s="3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1:48" ht="13.5" customHeight="1">
      <c r="A64" s="11"/>
      <c r="B64" s="226" t="s">
        <v>394</v>
      </c>
      <c r="C64" s="18">
        <f>SUM('2.működés'!C73)</f>
        <v>1803</v>
      </c>
      <c r="D64" s="18">
        <v>6000</v>
      </c>
      <c r="E64" s="18">
        <v>6000</v>
      </c>
      <c r="F64" s="18">
        <v>6000</v>
      </c>
      <c r="G64" s="39"/>
      <c r="H64" s="10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1:48" ht="18" customHeight="1">
      <c r="A65" s="20" t="s">
        <v>238</v>
      </c>
      <c r="B65" s="213" t="s">
        <v>262</v>
      </c>
      <c r="C65" s="292">
        <f>SUM(C66:C68)</f>
        <v>13000</v>
      </c>
      <c r="D65" s="292">
        <f>SUM(D66:D68)</f>
        <v>3800</v>
      </c>
      <c r="E65" s="292">
        <f>SUM(E66:E68)</f>
        <v>4800</v>
      </c>
      <c r="F65" s="292">
        <f>SUM(F66:F68)</f>
        <v>7800</v>
      </c>
      <c r="G65" s="3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1:48" s="62" customFormat="1" ht="13.5" customHeight="1">
      <c r="A66" s="11"/>
      <c r="B66" s="215" t="s">
        <v>383</v>
      </c>
      <c r="C66" s="18">
        <f>SUM('3.felh'!C34)</f>
        <v>0</v>
      </c>
      <c r="D66" s="18">
        <f>SUM('3.felh'!D34)</f>
        <v>0</v>
      </c>
      <c r="E66" s="18">
        <f>SUM('3.felh'!E34)</f>
        <v>0</v>
      </c>
      <c r="F66" s="18">
        <f>SUM('3.felh'!F34)</f>
        <v>0</v>
      </c>
      <c r="G66" s="3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1:48" s="62" customFormat="1" ht="13.5" customHeight="1">
      <c r="A67" s="11"/>
      <c r="B67" s="215" t="s">
        <v>384</v>
      </c>
      <c r="C67" s="18">
        <f>SUM('3.felh'!C37)</f>
        <v>1000</v>
      </c>
      <c r="D67" s="18">
        <v>3800</v>
      </c>
      <c r="E67" s="18">
        <v>4800</v>
      </c>
      <c r="F67" s="18">
        <v>7800</v>
      </c>
      <c r="G67" s="3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48" s="62" customFormat="1" ht="13.5" customHeight="1">
      <c r="A68" s="11"/>
      <c r="B68" s="215" t="s">
        <v>385</v>
      </c>
      <c r="C68" s="18">
        <f>SUM(C69:C70)</f>
        <v>12000</v>
      </c>
      <c r="D68" s="18">
        <f>SUM(D69:D70)</f>
        <v>0</v>
      </c>
      <c r="E68" s="18">
        <f>SUM(E69:E70)</f>
        <v>0</v>
      </c>
      <c r="F68" s="18">
        <f>SUM(F69:F70)</f>
        <v>0</v>
      </c>
      <c r="G68" s="3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1:48" s="62" customFormat="1" ht="13.5" customHeight="1">
      <c r="A69" s="11"/>
      <c r="B69" s="215" t="s">
        <v>457</v>
      </c>
      <c r="C69" s="18">
        <f>SUM('3.felh'!C42)</f>
        <v>0</v>
      </c>
      <c r="D69" s="18">
        <f>SUM('3.felh'!D42)</f>
        <v>0</v>
      </c>
      <c r="E69" s="18">
        <f>SUM('3.felh'!E42)</f>
        <v>0</v>
      </c>
      <c r="F69" s="18">
        <f>SUM('3.felh'!F42)</f>
        <v>0</v>
      </c>
      <c r="G69" s="3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1:48" s="62" customFormat="1" ht="13.5" customHeight="1">
      <c r="A70" s="11"/>
      <c r="B70" s="215" t="s">
        <v>458</v>
      </c>
      <c r="C70" s="18">
        <f>SUM('3.felh'!C43)</f>
        <v>12000</v>
      </c>
      <c r="D70" s="18">
        <f>SUM('3.felh'!D43)</f>
        <v>0</v>
      </c>
      <c r="E70" s="18">
        <f>SUM('3.felh'!E43)</f>
        <v>0</v>
      </c>
      <c r="F70" s="18">
        <f>SUM('3.felh'!F43)</f>
        <v>0</v>
      </c>
      <c r="G70" s="3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48" ht="21.75" customHeight="1" thickBot="1">
      <c r="A71" s="20" t="s">
        <v>239</v>
      </c>
      <c r="B71" s="296" t="s">
        <v>454</v>
      </c>
      <c r="C71" s="297">
        <f>SUM('1.Bev-kiad.'!C71)</f>
        <v>657</v>
      </c>
      <c r="D71" s="297">
        <v>0</v>
      </c>
      <c r="E71" s="297">
        <v>0</v>
      </c>
      <c r="F71" s="297">
        <v>0</v>
      </c>
      <c r="G71" s="39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1:48" s="5" customFormat="1" ht="24" customHeight="1" thickBot="1">
      <c r="A72" s="225"/>
      <c r="B72" s="63" t="s">
        <v>22</v>
      </c>
      <c r="C72" s="300">
        <f>SUM(C61+C71)</f>
        <v>63636</v>
      </c>
      <c r="D72" s="300">
        <f>SUM(D61+D71)</f>
        <v>46800</v>
      </c>
      <c r="E72" s="300">
        <f>SUM(E61+E71)</f>
        <v>47800</v>
      </c>
      <c r="F72" s="59">
        <f>SUM(F61+F71)</f>
        <v>50800</v>
      </c>
      <c r="G72" s="61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3:48" ht="15.75" customHeight="1">
      <c r="C73" s="10"/>
      <c r="D73" s="10"/>
      <c r="E73" s="10"/>
      <c r="F73" s="10"/>
      <c r="G73" s="39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3:48" ht="15.75" customHeight="1">
      <c r="C74" s="2"/>
      <c r="D74" s="2"/>
      <c r="E74" s="2"/>
      <c r="F74" s="2"/>
      <c r="G74" s="39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3:48" ht="15.75" customHeight="1">
      <c r="C75" s="2"/>
      <c r="D75" s="2"/>
      <c r="E75" s="2"/>
      <c r="F75" s="2"/>
      <c r="G75" s="3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3:48" ht="15.75" customHeight="1">
      <c r="C76" s="2"/>
      <c r="D76" s="2"/>
      <c r="E76" s="2"/>
      <c r="F76" s="2"/>
      <c r="G76" s="39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3:48" ht="15.75" customHeight="1">
      <c r="C77" s="2"/>
      <c r="D77" s="2"/>
      <c r="E77" s="2"/>
      <c r="F77" s="2"/>
      <c r="G77" s="39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3:48" ht="15.75" customHeight="1">
      <c r="C78" s="2"/>
      <c r="D78" s="2"/>
      <c r="E78" s="2"/>
      <c r="F78" s="2"/>
      <c r="G78" s="39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2:48" ht="15.75" customHeight="1">
      <c r="B79" s="2"/>
      <c r="C79" s="2"/>
      <c r="D79" s="2"/>
      <c r="E79" s="2"/>
      <c r="F79" s="2"/>
      <c r="G79" s="3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2:48" ht="15.75" customHeight="1">
      <c r="B80" s="2"/>
      <c r="C80" s="2"/>
      <c r="D80" s="2"/>
      <c r="E80" s="2"/>
      <c r="F80" s="2"/>
      <c r="G80" s="39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2:48" ht="15.75" customHeight="1">
      <c r="B81" s="2"/>
      <c r="C81" s="2"/>
      <c r="D81" s="2"/>
      <c r="E81" s="2"/>
      <c r="F81" s="2"/>
      <c r="G81" s="39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2:48" ht="15.75" customHeight="1">
      <c r="B82" s="2"/>
      <c r="C82" s="2"/>
      <c r="D82" s="2"/>
      <c r="E82" s="2"/>
      <c r="F82" s="2"/>
      <c r="G82" s="39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2:48" ht="15.75" customHeight="1">
      <c r="B83" s="2"/>
      <c r="C83" s="2"/>
      <c r="D83" s="2"/>
      <c r="E83" s="2"/>
      <c r="F83" s="2"/>
      <c r="G83" s="3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2:48" ht="15.75" customHeight="1">
      <c r="B84" s="2"/>
      <c r="C84" s="2"/>
      <c r="D84" s="2"/>
      <c r="E84" s="2"/>
      <c r="F84" s="2"/>
      <c r="G84" s="39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2:48" ht="15.75" customHeight="1">
      <c r="B85" s="2"/>
      <c r="C85" s="2"/>
      <c r="D85" s="2"/>
      <c r="E85" s="2"/>
      <c r="F85" s="2"/>
      <c r="G85" s="39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2:48" ht="15.75" customHeight="1">
      <c r="B86" s="2"/>
      <c r="C86" s="2"/>
      <c r="D86" s="2"/>
      <c r="E86" s="2"/>
      <c r="F86" s="2"/>
      <c r="G86" s="39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2:48" ht="15.75" customHeight="1">
      <c r="B87" s="2"/>
      <c r="C87" s="2"/>
      <c r="D87" s="2"/>
      <c r="E87" s="2"/>
      <c r="F87" s="2"/>
      <c r="G87" s="3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2:48" ht="15.75" customHeight="1">
      <c r="B88" s="2"/>
      <c r="C88" s="2"/>
      <c r="D88" s="2"/>
      <c r="E88" s="2"/>
      <c r="F88" s="2"/>
      <c r="G88" s="39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2:48" ht="15.75" customHeight="1">
      <c r="B89" s="2"/>
      <c r="C89" s="2"/>
      <c r="D89" s="2"/>
      <c r="E89" s="2"/>
      <c r="F89" s="2"/>
      <c r="G89" s="39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2:48" ht="15.75" customHeight="1">
      <c r="B90" s="2"/>
      <c r="C90" s="2"/>
      <c r="D90" s="2"/>
      <c r="E90" s="2"/>
      <c r="F90" s="2"/>
      <c r="G90" s="39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2:48" ht="15.75" customHeight="1">
      <c r="B91" s="2"/>
      <c r="C91" s="2"/>
      <c r="D91" s="2"/>
      <c r="E91" s="2"/>
      <c r="F91" s="2"/>
      <c r="G91" s="39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2:48" ht="15.75" customHeight="1">
      <c r="B92" s="2"/>
      <c r="C92" s="2"/>
      <c r="D92" s="2"/>
      <c r="E92" s="2"/>
      <c r="F92" s="2"/>
      <c r="G92" s="39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2:48" ht="15.75" customHeight="1">
      <c r="B93" s="2"/>
      <c r="C93" s="2"/>
      <c r="D93" s="2"/>
      <c r="E93" s="2"/>
      <c r="F93" s="2"/>
      <c r="G93" s="39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2:48" ht="15.75" customHeight="1">
      <c r="B94" s="2"/>
      <c r="C94" s="2"/>
      <c r="D94" s="2"/>
      <c r="E94" s="2"/>
      <c r="F94" s="2"/>
      <c r="G94" s="39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2:48" ht="15.75" customHeight="1">
      <c r="B95" s="2"/>
      <c r="C95" s="2"/>
      <c r="D95" s="2"/>
      <c r="E95" s="2"/>
      <c r="F95" s="2"/>
      <c r="G95" s="39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2:48" ht="15.75" customHeight="1">
      <c r="B96" s="2"/>
      <c r="C96" s="2"/>
      <c r="D96" s="2"/>
      <c r="E96" s="2"/>
      <c r="F96" s="2"/>
      <c r="G96" s="39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2:48" ht="15.75" customHeight="1">
      <c r="B97" s="2"/>
      <c r="C97" s="2"/>
      <c r="D97" s="2"/>
      <c r="E97" s="2"/>
      <c r="F97" s="2"/>
      <c r="G97" s="39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2:48" ht="15.75" customHeight="1">
      <c r="B98" s="2"/>
      <c r="C98" s="2"/>
      <c r="D98" s="2"/>
      <c r="E98" s="2"/>
      <c r="F98" s="2"/>
      <c r="G98" s="3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2:48" ht="15.75" customHeight="1">
      <c r="B99" s="2"/>
      <c r="C99" s="2"/>
      <c r="D99" s="2"/>
      <c r="E99" s="2"/>
      <c r="F99" s="2"/>
      <c r="G99" s="39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2:48" ht="15.75" customHeight="1">
      <c r="B100" s="2"/>
      <c r="C100" s="2"/>
      <c r="D100" s="2"/>
      <c r="E100" s="2"/>
      <c r="F100" s="2"/>
      <c r="G100" s="39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2:48" ht="15.75" customHeight="1">
      <c r="B101" s="2"/>
      <c r="C101" s="2"/>
      <c r="D101" s="2"/>
      <c r="E101" s="2"/>
      <c r="F101" s="2"/>
      <c r="G101" s="39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2:48" ht="15.75" customHeight="1">
      <c r="B102" s="2"/>
      <c r="C102" s="2"/>
      <c r="D102" s="2"/>
      <c r="E102" s="2"/>
      <c r="F102" s="2"/>
      <c r="G102" s="39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2:48" ht="15.75" customHeight="1">
      <c r="B103" s="2"/>
      <c r="C103" s="2"/>
      <c r="D103" s="2"/>
      <c r="E103" s="2"/>
      <c r="F103" s="2"/>
      <c r="G103" s="39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2:48" ht="15.75" customHeight="1">
      <c r="B104" s="2"/>
      <c r="C104" s="2"/>
      <c r="D104" s="2"/>
      <c r="E104" s="2"/>
      <c r="F104" s="2"/>
      <c r="G104" s="39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2:48" ht="15.75" customHeight="1">
      <c r="B105" s="2"/>
      <c r="C105" s="2"/>
      <c r="D105" s="2"/>
      <c r="E105" s="2"/>
      <c r="F105" s="2"/>
      <c r="G105" s="39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2:48" ht="15.75" customHeight="1">
      <c r="B106" s="2"/>
      <c r="C106" s="2"/>
      <c r="D106" s="2"/>
      <c r="E106" s="2"/>
      <c r="F106" s="2"/>
      <c r="G106" s="39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2:48" ht="15.75" customHeight="1">
      <c r="B107" s="2"/>
      <c r="C107" s="2"/>
      <c r="D107" s="2"/>
      <c r="E107" s="2"/>
      <c r="F107" s="2"/>
      <c r="G107" s="39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2:48" ht="15.75" customHeight="1">
      <c r="B108" s="2"/>
      <c r="C108" s="2"/>
      <c r="D108" s="2"/>
      <c r="E108" s="2"/>
      <c r="F108" s="2"/>
      <c r="G108" s="39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2:48" ht="15.75" customHeight="1">
      <c r="B109" s="2"/>
      <c r="C109" s="2"/>
      <c r="D109" s="2"/>
      <c r="E109" s="2"/>
      <c r="F109" s="2"/>
      <c r="G109" s="39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2:48" ht="15.75" customHeight="1">
      <c r="B110" s="2"/>
      <c r="C110" s="2"/>
      <c r="D110" s="2"/>
      <c r="E110" s="2"/>
      <c r="F110" s="2"/>
      <c r="G110" s="39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2:48" ht="15.75" customHeight="1">
      <c r="B111" s="2"/>
      <c r="C111" s="2"/>
      <c r="D111" s="2"/>
      <c r="E111" s="2"/>
      <c r="F111" s="2"/>
      <c r="G111" s="39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2:48" ht="15.75" customHeight="1">
      <c r="B112" s="2"/>
      <c r="C112" s="2"/>
      <c r="D112" s="2"/>
      <c r="E112" s="2"/>
      <c r="F112" s="2"/>
      <c r="G112" s="39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2:48" ht="15.75" customHeight="1">
      <c r="B113" s="2"/>
      <c r="C113" s="2"/>
      <c r="D113" s="2"/>
      <c r="E113" s="2"/>
      <c r="F113" s="2"/>
      <c r="G113" s="39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2:48" ht="15.75" customHeight="1">
      <c r="B114" s="2"/>
      <c r="C114" s="2"/>
      <c r="D114" s="2"/>
      <c r="E114" s="2"/>
      <c r="F114" s="2"/>
      <c r="G114" s="39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2:48" ht="15.75" customHeight="1">
      <c r="B115" s="2"/>
      <c r="C115" s="2"/>
      <c r="D115" s="2"/>
      <c r="E115" s="2"/>
      <c r="F115" s="2"/>
      <c r="G115" s="39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2:48" ht="15.75" customHeight="1">
      <c r="B116" s="2"/>
      <c r="C116" s="2"/>
      <c r="D116" s="2"/>
      <c r="E116" s="2"/>
      <c r="F116" s="2"/>
      <c r="G116" s="39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2:48" ht="15.75" customHeight="1">
      <c r="B117" s="2"/>
      <c r="C117" s="2"/>
      <c r="D117" s="2"/>
      <c r="E117" s="2"/>
      <c r="F117" s="2"/>
      <c r="G117" s="39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2:48" ht="15.75" customHeight="1">
      <c r="B118" s="2"/>
      <c r="C118" s="2"/>
      <c r="D118" s="2"/>
      <c r="E118" s="2"/>
      <c r="F118" s="2"/>
      <c r="G118" s="39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2:48" ht="15.75" customHeight="1">
      <c r="B119" s="2"/>
      <c r="C119" s="2"/>
      <c r="D119" s="2"/>
      <c r="E119" s="2"/>
      <c r="F119" s="2"/>
      <c r="G119" s="39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2:48" ht="15.75" customHeight="1">
      <c r="B120" s="2"/>
      <c r="C120" s="2"/>
      <c r="D120" s="2"/>
      <c r="E120" s="2"/>
      <c r="F120" s="2"/>
      <c r="G120" s="39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2:48" ht="15.75" customHeight="1">
      <c r="B121" s="2"/>
      <c r="C121" s="2"/>
      <c r="D121" s="2"/>
      <c r="E121" s="2"/>
      <c r="F121" s="2"/>
      <c r="G121" s="39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2:48" ht="15.75" customHeight="1">
      <c r="B122" s="2"/>
      <c r="C122" s="2"/>
      <c r="D122" s="2"/>
      <c r="E122" s="2"/>
      <c r="F122" s="2"/>
      <c r="G122" s="39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2:48" ht="15.75" customHeight="1">
      <c r="B123" s="2"/>
      <c r="C123" s="2"/>
      <c r="D123" s="2"/>
      <c r="E123" s="2"/>
      <c r="F123" s="2"/>
      <c r="G123" s="39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2:48" ht="15.75" customHeight="1">
      <c r="B124" s="2"/>
      <c r="C124" s="2"/>
      <c r="D124" s="2"/>
      <c r="E124" s="2"/>
      <c r="F124" s="2"/>
      <c r="G124" s="39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2:48" ht="15.75" customHeight="1">
      <c r="B125" s="2"/>
      <c r="C125" s="2"/>
      <c r="D125" s="2"/>
      <c r="E125" s="2"/>
      <c r="F125" s="2"/>
      <c r="G125" s="39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2:48" ht="15.75" customHeight="1">
      <c r="B126" s="2"/>
      <c r="C126" s="2"/>
      <c r="D126" s="2"/>
      <c r="E126" s="2"/>
      <c r="F126" s="2"/>
      <c r="G126" s="39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2:48" ht="15.75" customHeight="1">
      <c r="B127" s="2"/>
      <c r="C127" s="2"/>
      <c r="D127" s="2"/>
      <c r="E127" s="2"/>
      <c r="F127" s="2"/>
      <c r="G127" s="39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2:48" ht="15.75" customHeight="1">
      <c r="B128" s="2"/>
      <c r="C128" s="2"/>
      <c r="D128" s="2"/>
      <c r="E128" s="2"/>
      <c r="F128" s="2"/>
      <c r="G128" s="39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2:48" ht="15.75" customHeight="1">
      <c r="B129" s="2"/>
      <c r="C129" s="2"/>
      <c r="D129" s="2"/>
      <c r="E129" s="2"/>
      <c r="F129" s="2"/>
      <c r="G129" s="39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2:48" ht="15.75" customHeight="1">
      <c r="B130" s="2"/>
      <c r="C130" s="2"/>
      <c r="D130" s="2"/>
      <c r="E130" s="2"/>
      <c r="F130" s="2"/>
      <c r="G130" s="39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2:48" ht="15.75" customHeight="1">
      <c r="B131" s="2"/>
      <c r="C131" s="2"/>
      <c r="D131" s="2"/>
      <c r="E131" s="2"/>
      <c r="F131" s="2"/>
      <c r="G131" s="39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2:48" ht="15.75" customHeight="1">
      <c r="B132" s="2"/>
      <c r="C132" s="2"/>
      <c r="D132" s="2"/>
      <c r="E132" s="2"/>
      <c r="F132" s="2"/>
      <c r="G132" s="39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2:48" ht="15.75" customHeight="1">
      <c r="B133" s="2"/>
      <c r="C133" s="2"/>
      <c r="D133" s="2"/>
      <c r="E133" s="2"/>
      <c r="F133" s="2"/>
      <c r="G133" s="39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2:48" ht="15.75" customHeight="1">
      <c r="B134" s="2"/>
      <c r="C134" s="2"/>
      <c r="D134" s="2"/>
      <c r="E134" s="2"/>
      <c r="F134" s="2"/>
      <c r="G134" s="39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2:48" ht="15.75" customHeight="1">
      <c r="B135" s="2"/>
      <c r="C135" s="2"/>
      <c r="D135" s="2"/>
      <c r="E135" s="2"/>
      <c r="F135" s="2"/>
      <c r="G135" s="39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2:48" ht="15.75" customHeight="1">
      <c r="B136" s="2"/>
      <c r="C136" s="2"/>
      <c r="D136" s="2"/>
      <c r="E136" s="2"/>
      <c r="F136" s="2"/>
      <c r="G136" s="39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2:48" ht="15.75" customHeight="1">
      <c r="B137" s="2"/>
      <c r="C137" s="2"/>
      <c r="D137" s="2"/>
      <c r="E137" s="2"/>
      <c r="F137" s="2"/>
      <c r="G137" s="39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2:48" ht="15.75" customHeight="1">
      <c r="B138" s="2"/>
      <c r="C138" s="2"/>
      <c r="D138" s="2"/>
      <c r="E138" s="2"/>
      <c r="F138" s="2"/>
      <c r="G138" s="39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2:48" ht="15.75" customHeight="1">
      <c r="B139" s="2"/>
      <c r="C139" s="2"/>
      <c r="D139" s="2"/>
      <c r="E139" s="2"/>
      <c r="F139" s="2"/>
      <c r="G139" s="39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2:48" ht="15.75" customHeight="1">
      <c r="B140" s="2"/>
      <c r="C140" s="2"/>
      <c r="D140" s="2"/>
      <c r="E140" s="2"/>
      <c r="F140" s="2"/>
      <c r="G140" s="39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2:48" ht="15.75" customHeight="1">
      <c r="B141" s="2"/>
      <c r="C141" s="2"/>
      <c r="D141" s="2"/>
      <c r="E141" s="2"/>
      <c r="F141" s="2"/>
      <c r="G141" s="39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2:48" ht="15.75" customHeight="1">
      <c r="B142" s="2"/>
      <c r="C142" s="2"/>
      <c r="D142" s="2"/>
      <c r="E142" s="2"/>
      <c r="F142" s="2"/>
      <c r="G142" s="39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2:48" ht="15.75" customHeight="1">
      <c r="B143" s="2"/>
      <c r="C143" s="2"/>
      <c r="D143" s="2"/>
      <c r="E143" s="2"/>
      <c r="F143" s="2"/>
      <c r="G143" s="39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2:48" ht="15.75" customHeight="1">
      <c r="B144" s="2"/>
      <c r="C144" s="2"/>
      <c r="D144" s="2"/>
      <c r="E144" s="2"/>
      <c r="F144" s="2"/>
      <c r="G144" s="39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2:48" ht="15.75" customHeight="1">
      <c r="B145" s="2"/>
      <c r="C145" s="2"/>
      <c r="D145" s="2"/>
      <c r="E145" s="2"/>
      <c r="F145" s="2"/>
      <c r="G145" s="39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2:48" ht="15.75" customHeight="1">
      <c r="B146" s="2"/>
      <c r="C146" s="2"/>
      <c r="D146" s="2"/>
      <c r="E146" s="2"/>
      <c r="F146" s="2"/>
      <c r="G146" s="39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2:48" ht="15.75" customHeight="1">
      <c r="B147" s="2"/>
      <c r="C147" s="2"/>
      <c r="D147" s="2"/>
      <c r="E147" s="2"/>
      <c r="F147" s="2"/>
      <c r="G147" s="39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2:48" ht="15.75" customHeight="1">
      <c r="B148" s="2"/>
      <c r="C148" s="2"/>
      <c r="D148" s="2"/>
      <c r="E148" s="2"/>
      <c r="F148" s="2"/>
      <c r="G148" s="39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2:48" ht="15.75" customHeight="1">
      <c r="B149" s="2"/>
      <c r="C149" s="2"/>
      <c r="D149" s="2"/>
      <c r="E149" s="2"/>
      <c r="F149" s="2"/>
      <c r="G149" s="39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2:48" ht="15.75" customHeight="1">
      <c r="B150" s="2"/>
      <c r="C150" s="2"/>
      <c r="D150" s="2"/>
      <c r="E150" s="2"/>
      <c r="F150" s="2"/>
      <c r="G150" s="39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2:48" ht="15.75" customHeight="1">
      <c r="B151" s="2"/>
      <c r="C151" s="2"/>
      <c r="D151" s="2"/>
      <c r="E151" s="2"/>
      <c r="F151" s="2"/>
      <c r="G151" s="39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2:48" ht="15.75" customHeight="1">
      <c r="B152" s="2"/>
      <c r="C152" s="2"/>
      <c r="D152" s="2"/>
      <c r="E152" s="2"/>
      <c r="F152" s="2"/>
      <c r="G152" s="3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2:48" ht="15.75" customHeight="1">
      <c r="B153" s="2"/>
      <c r="C153" s="2"/>
      <c r="D153" s="2"/>
      <c r="E153" s="2"/>
      <c r="F153" s="2"/>
      <c r="G153" s="3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2:48" ht="15.75" customHeight="1">
      <c r="B154" s="2"/>
      <c r="C154" s="2"/>
      <c r="D154" s="2"/>
      <c r="E154" s="2"/>
      <c r="F154" s="2"/>
      <c r="G154" s="3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2:48" ht="15.75" customHeight="1">
      <c r="B155" s="2"/>
      <c r="C155" s="2"/>
      <c r="D155" s="2"/>
      <c r="E155" s="2"/>
      <c r="F155" s="2"/>
      <c r="G155" s="3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2:48" ht="15.75" customHeight="1">
      <c r="B156" s="2"/>
      <c r="C156" s="2"/>
      <c r="D156" s="2"/>
      <c r="E156" s="2"/>
      <c r="F156" s="2"/>
      <c r="G156" s="3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2:48" ht="15.75" customHeight="1">
      <c r="B157" s="2"/>
      <c r="C157" s="2"/>
      <c r="D157" s="2"/>
      <c r="E157" s="2"/>
      <c r="F157" s="2"/>
      <c r="G157" s="3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2:48" ht="15.75" customHeight="1">
      <c r="B158" s="2"/>
      <c r="C158" s="41"/>
      <c r="D158" s="41"/>
      <c r="E158" s="41"/>
      <c r="F158" s="41"/>
      <c r="G158" s="39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2:48" ht="15.75" customHeight="1">
      <c r="B159" s="2"/>
      <c r="C159" s="41"/>
      <c r="D159" s="41"/>
      <c r="E159" s="41"/>
      <c r="F159" s="41"/>
      <c r="G159" s="39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2:48" ht="15.75" customHeight="1">
      <c r="B160" s="2"/>
      <c r="C160" s="41"/>
      <c r="D160" s="41"/>
      <c r="E160" s="41"/>
      <c r="F160" s="41"/>
      <c r="G160" s="39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2:48" ht="15.75" customHeight="1">
      <c r="B161" s="2"/>
      <c r="C161" s="41"/>
      <c r="D161" s="41"/>
      <c r="E161" s="41"/>
      <c r="F161" s="41"/>
      <c r="G161" s="39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2:48" ht="15.75" customHeight="1">
      <c r="B162" s="2"/>
      <c r="C162" s="41"/>
      <c r="D162" s="41"/>
      <c r="E162" s="41"/>
      <c r="F162" s="41"/>
      <c r="G162" s="39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2:48" ht="15.75" customHeight="1">
      <c r="B163" s="2"/>
      <c r="C163" s="41"/>
      <c r="D163" s="41"/>
      <c r="E163" s="41"/>
      <c r="F163" s="41"/>
      <c r="G163" s="39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2:48" ht="15.75" customHeight="1">
      <c r="B164" s="2"/>
      <c r="C164" s="41"/>
      <c r="D164" s="41"/>
      <c r="E164" s="41"/>
      <c r="F164" s="41"/>
      <c r="G164" s="39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2:48" ht="15.75" customHeight="1">
      <c r="B165" s="2"/>
      <c r="C165" s="41"/>
      <c r="D165" s="41"/>
      <c r="E165" s="41"/>
      <c r="F165" s="41"/>
      <c r="G165" s="39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2:48" ht="15.75" customHeight="1">
      <c r="B166" s="2"/>
      <c r="C166" s="41"/>
      <c r="D166" s="41"/>
      <c r="E166" s="41"/>
      <c r="F166" s="41"/>
      <c r="G166" s="39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2:48" ht="15.75" customHeight="1">
      <c r="B167" s="2"/>
      <c r="C167" s="41"/>
      <c r="D167" s="41"/>
      <c r="E167" s="41"/>
      <c r="F167" s="41"/>
      <c r="G167" s="39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2:48" ht="15.75" customHeight="1">
      <c r="B168" s="2"/>
      <c r="C168" s="41"/>
      <c r="D168" s="41"/>
      <c r="E168" s="41"/>
      <c r="F168" s="41"/>
      <c r="G168" s="39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2:48" ht="15.75" customHeight="1">
      <c r="B169" s="2"/>
      <c r="C169" s="41"/>
      <c r="D169" s="41"/>
      <c r="E169" s="41"/>
      <c r="F169" s="41"/>
      <c r="G169" s="39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2:48" ht="15.75" customHeight="1">
      <c r="B170" s="2"/>
      <c r="C170" s="41"/>
      <c r="D170" s="41"/>
      <c r="E170" s="41"/>
      <c r="F170" s="41"/>
      <c r="G170" s="39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2:48" ht="15.75" customHeight="1">
      <c r="B171" s="2"/>
      <c r="C171" s="41"/>
      <c r="D171" s="41"/>
      <c r="E171" s="41"/>
      <c r="F171" s="41"/>
      <c r="G171" s="39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2:48" ht="15.75" customHeight="1">
      <c r="B172" s="2"/>
      <c r="C172" s="41"/>
      <c r="D172" s="41"/>
      <c r="E172" s="41"/>
      <c r="F172" s="41"/>
      <c r="G172" s="39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2:48" ht="15.75" customHeight="1">
      <c r="B173" s="2"/>
      <c r="C173" s="41"/>
      <c r="D173" s="41"/>
      <c r="E173" s="41"/>
      <c r="F173" s="41"/>
      <c r="G173" s="39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2:48" ht="15.75" customHeight="1">
      <c r="B174" s="2"/>
      <c r="C174" s="41"/>
      <c r="D174" s="41"/>
      <c r="E174" s="41"/>
      <c r="F174" s="41"/>
      <c r="G174" s="39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2:48" ht="15.75" customHeight="1">
      <c r="B175" s="2"/>
      <c r="C175" s="41"/>
      <c r="D175" s="41"/>
      <c r="E175" s="41"/>
      <c r="F175" s="41"/>
      <c r="G175" s="39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2:48" ht="15.75" customHeight="1">
      <c r="B176" s="2"/>
      <c r="C176" s="41"/>
      <c r="D176" s="41"/>
      <c r="E176" s="41"/>
      <c r="F176" s="41"/>
      <c r="G176" s="39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2:48" ht="15.75" customHeight="1">
      <c r="B177" s="2"/>
      <c r="C177" s="41"/>
      <c r="D177" s="41"/>
      <c r="E177" s="41"/>
      <c r="F177" s="41"/>
      <c r="G177" s="39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2:48" ht="15.75" customHeight="1">
      <c r="B178" s="2"/>
      <c r="C178" s="41"/>
      <c r="D178" s="41"/>
      <c r="E178" s="41"/>
      <c r="F178" s="41"/>
      <c r="G178" s="39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2:48" ht="15.75" customHeight="1">
      <c r="B179" s="2"/>
      <c r="C179" s="41"/>
      <c r="D179" s="41"/>
      <c r="E179" s="41"/>
      <c r="F179" s="41"/>
      <c r="G179" s="39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2:48" ht="15.75" customHeight="1">
      <c r="B180" s="2"/>
      <c r="C180" s="41"/>
      <c r="D180" s="41"/>
      <c r="E180" s="41"/>
      <c r="F180" s="41"/>
      <c r="G180" s="39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2:48" ht="15.75" customHeight="1">
      <c r="B181" s="2"/>
      <c r="C181" s="41"/>
      <c r="D181" s="41"/>
      <c r="E181" s="41"/>
      <c r="F181" s="41"/>
      <c r="G181" s="39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2:48" ht="15.75" customHeight="1">
      <c r="B182" s="2"/>
      <c r="C182" s="41"/>
      <c r="D182" s="41"/>
      <c r="E182" s="41"/>
      <c r="F182" s="41"/>
      <c r="G182" s="39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2:48" ht="15.75" customHeight="1">
      <c r="B183" s="2"/>
      <c r="C183" s="41"/>
      <c r="D183" s="41"/>
      <c r="E183" s="41"/>
      <c r="F183" s="41"/>
      <c r="G183" s="39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2:48" ht="15.75" customHeight="1">
      <c r="B184" s="2"/>
      <c r="C184" s="41"/>
      <c r="D184" s="41"/>
      <c r="E184" s="41"/>
      <c r="F184" s="41"/>
      <c r="G184" s="39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2:48" ht="15.75" customHeight="1">
      <c r="B185" s="2"/>
      <c r="C185" s="41"/>
      <c r="D185" s="41"/>
      <c r="E185" s="41"/>
      <c r="F185" s="41"/>
      <c r="G185" s="39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2:48" ht="15.75" customHeight="1">
      <c r="B186" s="2"/>
      <c r="C186" s="41"/>
      <c r="D186" s="41"/>
      <c r="E186" s="41"/>
      <c r="F186" s="41"/>
      <c r="G186" s="39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2:48" ht="15.75" customHeight="1">
      <c r="B187" s="2"/>
      <c r="C187" s="41"/>
      <c r="D187" s="41"/>
      <c r="E187" s="41"/>
      <c r="F187" s="41"/>
      <c r="G187" s="39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2:48" ht="15.75" customHeight="1">
      <c r="B188" s="2"/>
      <c r="C188" s="41"/>
      <c r="D188" s="41"/>
      <c r="E188" s="41"/>
      <c r="F188" s="41"/>
      <c r="G188" s="39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2:48" ht="15.75" customHeight="1">
      <c r="B189" s="2"/>
      <c r="C189" s="41"/>
      <c r="D189" s="41"/>
      <c r="E189" s="41"/>
      <c r="F189" s="41"/>
      <c r="G189" s="39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2:48" ht="15.75" customHeight="1">
      <c r="B190" s="2"/>
      <c r="C190" s="41"/>
      <c r="D190" s="41"/>
      <c r="E190" s="41"/>
      <c r="F190" s="41"/>
      <c r="G190" s="39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2:48" ht="15.75" customHeight="1">
      <c r="B191" s="2"/>
      <c r="C191" s="41"/>
      <c r="D191" s="41"/>
      <c r="E191" s="41"/>
      <c r="F191" s="41"/>
      <c r="G191" s="39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2:48" ht="15.75" customHeight="1">
      <c r="B192" s="2"/>
      <c r="C192" s="41"/>
      <c r="D192" s="41"/>
      <c r="E192" s="41"/>
      <c r="F192" s="41"/>
      <c r="G192" s="39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2:48" ht="15.75" customHeight="1">
      <c r="B193" s="2"/>
      <c r="C193" s="41"/>
      <c r="D193" s="41"/>
      <c r="E193" s="41"/>
      <c r="F193" s="41"/>
      <c r="G193" s="39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2:48" ht="15.75" customHeight="1">
      <c r="B194" s="2"/>
      <c r="C194" s="41"/>
      <c r="D194" s="41"/>
      <c r="E194" s="41"/>
      <c r="F194" s="41"/>
      <c r="G194" s="39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2:48" ht="15.75" customHeight="1">
      <c r="B195" s="2"/>
      <c r="C195" s="41"/>
      <c r="D195" s="41"/>
      <c r="E195" s="41"/>
      <c r="F195" s="41"/>
      <c r="G195" s="39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2:48" ht="15.75" customHeight="1">
      <c r="B196" s="2"/>
      <c r="C196" s="41"/>
      <c r="D196" s="41"/>
      <c r="E196" s="41"/>
      <c r="F196" s="41"/>
      <c r="G196" s="39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2:48" ht="15.75" customHeight="1">
      <c r="B197" s="2"/>
      <c r="C197" s="41"/>
      <c r="D197" s="41"/>
      <c r="E197" s="41"/>
      <c r="F197" s="41"/>
      <c r="G197" s="39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2:48" ht="15.75" customHeight="1">
      <c r="B198" s="2"/>
      <c r="C198" s="41"/>
      <c r="D198" s="41"/>
      <c r="E198" s="41"/>
      <c r="F198" s="41"/>
      <c r="G198" s="39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2:48" ht="15.75" customHeight="1">
      <c r="B199" s="2"/>
      <c r="C199" s="41"/>
      <c r="D199" s="41"/>
      <c r="E199" s="41"/>
      <c r="F199" s="41"/>
      <c r="G199" s="39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2:48" ht="15.75" customHeight="1">
      <c r="B200" s="2"/>
      <c r="C200" s="41"/>
      <c r="D200" s="41"/>
      <c r="E200" s="41"/>
      <c r="F200" s="41"/>
      <c r="G200" s="39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2:48" ht="15.75" customHeight="1">
      <c r="B201" s="2"/>
      <c r="C201" s="41"/>
      <c r="D201" s="41"/>
      <c r="E201" s="41"/>
      <c r="F201" s="41"/>
      <c r="G201" s="39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2:48" ht="15.75" customHeight="1">
      <c r="B202" s="2"/>
      <c r="C202" s="41"/>
      <c r="D202" s="41"/>
      <c r="E202" s="41"/>
      <c r="F202" s="41"/>
      <c r="G202" s="39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2:48" ht="15.75" customHeight="1">
      <c r="B203" s="2"/>
      <c r="C203" s="41"/>
      <c r="D203" s="41"/>
      <c r="E203" s="41"/>
      <c r="F203" s="41"/>
      <c r="G203" s="39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2:48" ht="15.75" customHeight="1">
      <c r="B204" s="2"/>
      <c r="C204" s="41"/>
      <c r="D204" s="41"/>
      <c r="E204" s="41"/>
      <c r="F204" s="41"/>
      <c r="G204" s="39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2:48" ht="15.75" customHeight="1">
      <c r="B205" s="2"/>
      <c r="C205" s="41"/>
      <c r="D205" s="41"/>
      <c r="E205" s="41"/>
      <c r="F205" s="41"/>
      <c r="G205" s="39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2:48" ht="15.75" customHeight="1">
      <c r="B206" s="2"/>
      <c r="C206" s="41"/>
      <c r="D206" s="41"/>
      <c r="E206" s="41"/>
      <c r="F206" s="41"/>
      <c r="G206" s="39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2:48" ht="15.75" customHeight="1">
      <c r="B207" s="2"/>
      <c r="C207" s="41"/>
      <c r="D207" s="41"/>
      <c r="E207" s="41"/>
      <c r="F207" s="41"/>
      <c r="G207" s="39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2:48" ht="15.75" customHeight="1">
      <c r="B208" s="2"/>
      <c r="C208" s="41"/>
      <c r="D208" s="41"/>
      <c r="E208" s="41"/>
      <c r="F208" s="41"/>
      <c r="G208" s="39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2:48" ht="15.75" customHeight="1">
      <c r="B209" s="2"/>
      <c r="C209" s="41"/>
      <c r="D209" s="41"/>
      <c r="E209" s="41"/>
      <c r="F209" s="41"/>
      <c r="G209" s="39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2:48" ht="15.75" customHeight="1">
      <c r="B210" s="2"/>
      <c r="C210" s="41"/>
      <c r="D210" s="41"/>
      <c r="E210" s="41"/>
      <c r="F210" s="41"/>
      <c r="G210" s="39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2:48" ht="15.75" customHeight="1">
      <c r="B211" s="2"/>
      <c r="C211" s="41"/>
      <c r="D211" s="41"/>
      <c r="E211" s="41"/>
      <c r="F211" s="41"/>
      <c r="G211" s="39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2:48" ht="15.75" customHeight="1">
      <c r="B212" s="2"/>
      <c r="C212" s="41"/>
      <c r="D212" s="41"/>
      <c r="E212" s="41"/>
      <c r="F212" s="41"/>
      <c r="G212" s="39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2:48" ht="15.75" customHeight="1">
      <c r="B213" s="2"/>
      <c r="C213" s="41"/>
      <c r="D213" s="41"/>
      <c r="E213" s="41"/>
      <c r="F213" s="41"/>
      <c r="G213" s="39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2:48" ht="15.75" customHeight="1">
      <c r="B214" s="2"/>
      <c r="C214" s="41"/>
      <c r="D214" s="41"/>
      <c r="E214" s="41"/>
      <c r="F214" s="41"/>
      <c r="G214" s="39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2:48" ht="15.75" customHeight="1">
      <c r="B215" s="2"/>
      <c r="C215" s="41"/>
      <c r="D215" s="41"/>
      <c r="E215" s="41"/>
      <c r="F215" s="41"/>
      <c r="G215" s="39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2:48" ht="15.75" customHeight="1">
      <c r="B216" s="2"/>
      <c r="C216" s="41"/>
      <c r="D216" s="41"/>
      <c r="E216" s="41"/>
      <c r="F216" s="41"/>
      <c r="G216" s="39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2:48" ht="15.75" customHeight="1">
      <c r="B217" s="2"/>
      <c r="C217" s="41"/>
      <c r="D217" s="41"/>
      <c r="E217" s="41"/>
      <c r="F217" s="41"/>
      <c r="G217" s="39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2:48" ht="15.75" customHeight="1">
      <c r="B218" s="2"/>
      <c r="C218" s="41"/>
      <c r="D218" s="41"/>
      <c r="E218" s="41"/>
      <c r="F218" s="41"/>
      <c r="G218" s="39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2:48" ht="15.75" customHeight="1">
      <c r="B219" s="2"/>
      <c r="C219" s="41"/>
      <c r="D219" s="41"/>
      <c r="E219" s="41"/>
      <c r="F219" s="41"/>
      <c r="G219" s="39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2:48" ht="15.75" customHeight="1">
      <c r="B220" s="2"/>
      <c r="C220" s="41"/>
      <c r="D220" s="41"/>
      <c r="E220" s="41"/>
      <c r="F220" s="41"/>
      <c r="G220" s="39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2:48" ht="15.75" customHeight="1">
      <c r="B221" s="2"/>
      <c r="C221" s="41"/>
      <c r="D221" s="41"/>
      <c r="E221" s="41"/>
      <c r="F221" s="41"/>
      <c r="G221" s="39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2:48" ht="15.75" customHeight="1">
      <c r="B222" s="2"/>
      <c r="C222" s="41"/>
      <c r="D222" s="41"/>
      <c r="E222" s="41"/>
      <c r="F222" s="41"/>
      <c r="G222" s="39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2:48" ht="15.75" customHeight="1">
      <c r="B223" s="2"/>
      <c r="C223" s="41"/>
      <c r="D223" s="41"/>
      <c r="E223" s="41"/>
      <c r="F223" s="41"/>
      <c r="G223" s="39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2:48" ht="15.75" customHeight="1">
      <c r="B224" s="2"/>
      <c r="C224" s="41"/>
      <c r="D224" s="41"/>
      <c r="E224" s="41"/>
      <c r="F224" s="41"/>
      <c r="G224" s="39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2:48" ht="15.75" customHeight="1">
      <c r="B225" s="2"/>
      <c r="C225" s="41"/>
      <c r="D225" s="41"/>
      <c r="E225" s="41"/>
      <c r="F225" s="41"/>
      <c r="G225" s="39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2:48" ht="15.75" customHeight="1">
      <c r="B226" s="2"/>
      <c r="C226" s="41"/>
      <c r="D226" s="41"/>
      <c r="E226" s="41"/>
      <c r="F226" s="41"/>
      <c r="G226" s="39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2:48" ht="15.75" customHeight="1">
      <c r="B227" s="2"/>
      <c r="C227" s="41"/>
      <c r="D227" s="41"/>
      <c r="E227" s="41"/>
      <c r="F227" s="41"/>
      <c r="G227" s="39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2:48" ht="15.75" customHeight="1">
      <c r="B228" s="2"/>
      <c r="C228" s="41"/>
      <c r="D228" s="41"/>
      <c r="E228" s="41"/>
      <c r="F228" s="41"/>
      <c r="G228" s="39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2:48" ht="15.75" customHeight="1">
      <c r="B229" s="2"/>
      <c r="C229" s="41"/>
      <c r="D229" s="41"/>
      <c r="E229" s="41"/>
      <c r="F229" s="41"/>
      <c r="G229" s="39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2:48" ht="15.75" customHeight="1">
      <c r="B230" s="2"/>
      <c r="C230" s="41"/>
      <c r="D230" s="41"/>
      <c r="E230" s="41"/>
      <c r="F230" s="41"/>
      <c r="G230" s="39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2:48" ht="15.75" customHeight="1">
      <c r="B231" s="2"/>
      <c r="C231" s="41"/>
      <c r="D231" s="41"/>
      <c r="E231" s="41"/>
      <c r="F231" s="41"/>
      <c r="G231" s="39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2:48" ht="15.75" customHeight="1">
      <c r="B232" s="2"/>
      <c r="C232" s="41"/>
      <c r="D232" s="41"/>
      <c r="E232" s="41"/>
      <c r="F232" s="41"/>
      <c r="G232" s="39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2:48" ht="15.75" customHeight="1">
      <c r="B233" s="2"/>
      <c r="C233" s="41"/>
      <c r="D233" s="41"/>
      <c r="E233" s="41"/>
      <c r="F233" s="41"/>
      <c r="G233" s="39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2:48" ht="15.75" customHeight="1">
      <c r="B234" s="2"/>
      <c r="C234" s="41"/>
      <c r="D234" s="41"/>
      <c r="E234" s="41"/>
      <c r="F234" s="41"/>
      <c r="G234" s="39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2:48" ht="15.75" customHeight="1">
      <c r="B235" s="2"/>
      <c r="C235" s="41"/>
      <c r="D235" s="41"/>
      <c r="E235" s="41"/>
      <c r="F235" s="41"/>
      <c r="G235" s="39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2:48" ht="15.75" customHeight="1">
      <c r="B236" s="2"/>
      <c r="C236" s="41"/>
      <c r="D236" s="41"/>
      <c r="E236" s="41"/>
      <c r="F236" s="41"/>
      <c r="G236" s="39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2:48" ht="15.75" customHeight="1">
      <c r="B237" s="2"/>
      <c r="C237" s="41"/>
      <c r="D237" s="41"/>
      <c r="E237" s="41"/>
      <c r="F237" s="41"/>
      <c r="G237" s="39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2:48" ht="15.75" customHeight="1">
      <c r="B238" s="2"/>
      <c r="C238" s="41"/>
      <c r="D238" s="41"/>
      <c r="E238" s="41"/>
      <c r="F238" s="41"/>
      <c r="G238" s="39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2:48" ht="15.75" customHeight="1">
      <c r="B239" s="2"/>
      <c r="C239" s="41"/>
      <c r="D239" s="41"/>
      <c r="E239" s="41"/>
      <c r="F239" s="41"/>
      <c r="G239" s="39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2:48" ht="15.75" customHeight="1">
      <c r="B240" s="2"/>
      <c r="C240" s="41"/>
      <c r="D240" s="41"/>
      <c r="E240" s="41"/>
      <c r="F240" s="41"/>
      <c r="G240" s="39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2:48" ht="15.75" customHeight="1">
      <c r="B241" s="2"/>
      <c r="C241" s="41"/>
      <c r="D241" s="41"/>
      <c r="E241" s="41"/>
      <c r="F241" s="41"/>
      <c r="G241" s="39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2:48" ht="15.75" customHeight="1">
      <c r="B242" s="2"/>
      <c r="C242" s="41"/>
      <c r="D242" s="41"/>
      <c r="E242" s="41"/>
      <c r="F242" s="41"/>
      <c r="G242" s="39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2:48" ht="15.75" customHeight="1">
      <c r="B243" s="2"/>
      <c r="C243" s="41"/>
      <c r="D243" s="41"/>
      <c r="E243" s="41"/>
      <c r="F243" s="41"/>
      <c r="G243" s="39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2:48" ht="15.75" customHeight="1">
      <c r="B244" s="2"/>
      <c r="C244" s="41"/>
      <c r="D244" s="41"/>
      <c r="E244" s="41"/>
      <c r="F244" s="41"/>
      <c r="G244" s="39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2:48" ht="15.75" customHeight="1">
      <c r="B245" s="2"/>
      <c r="C245" s="41"/>
      <c r="D245" s="41"/>
      <c r="E245" s="41"/>
      <c r="F245" s="41"/>
      <c r="G245" s="39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2:48" ht="15.75" customHeight="1">
      <c r="B246" s="2"/>
      <c r="C246" s="41"/>
      <c r="D246" s="41"/>
      <c r="E246" s="41"/>
      <c r="F246" s="41"/>
      <c r="G246" s="39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2:48" ht="15.75" customHeight="1">
      <c r="B247" s="2"/>
      <c r="C247" s="41"/>
      <c r="D247" s="41"/>
      <c r="E247" s="41"/>
      <c r="F247" s="41"/>
      <c r="G247" s="39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2:48" ht="15.75" customHeight="1">
      <c r="B248" s="2"/>
      <c r="C248" s="41"/>
      <c r="D248" s="41"/>
      <c r="E248" s="41"/>
      <c r="F248" s="41"/>
      <c r="G248" s="39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2:48" ht="15.75" customHeight="1">
      <c r="B249" s="2"/>
      <c r="C249" s="41"/>
      <c r="D249" s="41"/>
      <c r="E249" s="41"/>
      <c r="F249" s="41"/>
      <c r="G249" s="39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2:48" ht="15.75" customHeight="1">
      <c r="B250" s="2"/>
      <c r="C250" s="41"/>
      <c r="D250" s="41"/>
      <c r="E250" s="41"/>
      <c r="F250" s="41"/>
      <c r="G250" s="39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2:48" ht="15.75" customHeight="1">
      <c r="B251" s="2"/>
      <c r="C251" s="41"/>
      <c r="D251" s="41"/>
      <c r="E251" s="41"/>
      <c r="F251" s="41"/>
      <c r="G251" s="39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2:48" ht="15.75" customHeight="1">
      <c r="B252" s="2"/>
      <c r="C252" s="41"/>
      <c r="D252" s="41"/>
      <c r="E252" s="41"/>
      <c r="F252" s="41"/>
      <c r="G252" s="39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2:48" ht="15.75" customHeight="1">
      <c r="B253" s="2"/>
      <c r="C253" s="41"/>
      <c r="D253" s="41"/>
      <c r="E253" s="41"/>
      <c r="F253" s="41"/>
      <c r="G253" s="39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2:48" ht="15.75" customHeight="1">
      <c r="B254" s="2"/>
      <c r="C254" s="41"/>
      <c r="D254" s="41"/>
      <c r="E254" s="41"/>
      <c r="F254" s="41"/>
      <c r="G254" s="39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2:48" ht="15.75" customHeight="1">
      <c r="B255" s="2"/>
      <c r="C255" s="41"/>
      <c r="D255" s="41"/>
      <c r="E255" s="41"/>
      <c r="F255" s="41"/>
      <c r="G255" s="39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2:48" ht="15.75" customHeight="1">
      <c r="B256" s="2"/>
      <c r="C256" s="41"/>
      <c r="D256" s="41"/>
      <c r="E256" s="41"/>
      <c r="F256" s="41"/>
      <c r="G256" s="39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2:48" ht="15.75" customHeight="1">
      <c r="B257" s="2"/>
      <c r="C257" s="41"/>
      <c r="D257" s="41"/>
      <c r="E257" s="41"/>
      <c r="F257" s="41"/>
      <c r="G257" s="39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2:48" ht="15.75" customHeight="1">
      <c r="B258" s="2"/>
      <c r="C258" s="41"/>
      <c r="D258" s="41"/>
      <c r="E258" s="41"/>
      <c r="F258" s="41"/>
      <c r="G258" s="39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2:48" ht="15.75" customHeight="1">
      <c r="B259" s="2"/>
      <c r="C259" s="41"/>
      <c r="D259" s="41"/>
      <c r="E259" s="41"/>
      <c r="F259" s="41"/>
      <c r="G259" s="39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2:48" ht="15.75" customHeight="1">
      <c r="B260" s="2"/>
      <c r="C260" s="41"/>
      <c r="D260" s="41"/>
      <c r="E260" s="41"/>
      <c r="F260" s="41"/>
      <c r="G260" s="39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2:48" ht="15.75" customHeight="1">
      <c r="B261" s="2"/>
      <c r="C261" s="41"/>
      <c r="D261" s="41"/>
      <c r="E261" s="41"/>
      <c r="F261" s="41"/>
      <c r="G261" s="39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2:48" ht="15.75" customHeight="1">
      <c r="B262" s="2"/>
      <c r="C262" s="41"/>
      <c r="D262" s="41"/>
      <c r="E262" s="41"/>
      <c r="F262" s="41"/>
      <c r="G262" s="39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2:48" ht="15.75" customHeight="1">
      <c r="B263" s="2"/>
      <c r="C263" s="41"/>
      <c r="D263" s="41"/>
      <c r="E263" s="41"/>
      <c r="F263" s="41"/>
      <c r="G263" s="39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2:48" ht="15.75" customHeight="1">
      <c r="B264" s="2"/>
      <c r="C264" s="41"/>
      <c r="D264" s="41"/>
      <c r="E264" s="41"/>
      <c r="F264" s="41"/>
      <c r="G264" s="39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2:48" ht="15.75" customHeight="1">
      <c r="B265" s="2"/>
      <c r="C265" s="41"/>
      <c r="D265" s="41"/>
      <c r="E265" s="41"/>
      <c r="F265" s="41"/>
      <c r="G265" s="39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2:48" ht="15.75" customHeight="1">
      <c r="B266" s="2"/>
      <c r="C266" s="41"/>
      <c r="D266" s="41"/>
      <c r="E266" s="41"/>
      <c r="F266" s="41"/>
      <c r="G266" s="39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2:48" ht="15.75" customHeight="1">
      <c r="B267" s="2"/>
      <c r="C267" s="41"/>
      <c r="D267" s="41"/>
      <c r="E267" s="41"/>
      <c r="F267" s="41"/>
      <c r="G267" s="39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2:48" ht="15.75" customHeight="1">
      <c r="B268" s="2"/>
      <c r="C268" s="41"/>
      <c r="D268" s="41"/>
      <c r="E268" s="41"/>
      <c r="F268" s="41"/>
      <c r="G268" s="39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2:48" ht="15.75" customHeight="1">
      <c r="B269" s="2"/>
      <c r="C269" s="41"/>
      <c r="D269" s="41"/>
      <c r="E269" s="41"/>
      <c r="F269" s="41"/>
      <c r="G269" s="39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2:48" ht="15.75" customHeight="1">
      <c r="B270" s="2"/>
      <c r="C270" s="41"/>
      <c r="D270" s="41"/>
      <c r="E270" s="41"/>
      <c r="F270" s="41"/>
      <c r="G270" s="39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2:48" ht="15.75" customHeight="1">
      <c r="B271" s="2"/>
      <c r="C271" s="41"/>
      <c r="D271" s="41"/>
      <c r="E271" s="41"/>
      <c r="F271" s="41"/>
      <c r="G271" s="39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2:48" ht="15.75" customHeight="1">
      <c r="B272" s="2"/>
      <c r="C272" s="41"/>
      <c r="D272" s="41"/>
      <c r="E272" s="41"/>
      <c r="F272" s="41"/>
      <c r="G272" s="39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2:48" ht="15.75" customHeight="1">
      <c r="B273" s="2"/>
      <c r="C273" s="41"/>
      <c r="D273" s="41"/>
      <c r="E273" s="41"/>
      <c r="F273" s="41"/>
      <c r="G273" s="39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2:48" ht="15.75" customHeight="1">
      <c r="B274" s="2"/>
      <c r="C274" s="41"/>
      <c r="D274" s="41"/>
      <c r="E274" s="41"/>
      <c r="F274" s="41"/>
      <c r="G274" s="39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2:48" ht="15.75" customHeight="1">
      <c r="B275" s="2"/>
      <c r="C275" s="41"/>
      <c r="D275" s="41"/>
      <c r="E275" s="41"/>
      <c r="F275" s="41"/>
      <c r="G275" s="39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2:48" ht="15.75" customHeight="1">
      <c r="B276" s="2"/>
      <c r="C276" s="41"/>
      <c r="D276" s="41"/>
      <c r="E276" s="41"/>
      <c r="F276" s="41"/>
      <c r="G276" s="39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2:48" ht="15.75" customHeight="1">
      <c r="B277" s="2"/>
      <c r="C277" s="41"/>
      <c r="D277" s="41"/>
      <c r="E277" s="41"/>
      <c r="F277" s="41"/>
      <c r="G277" s="39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2:48" ht="15.75" customHeight="1">
      <c r="B278" s="2"/>
      <c r="C278" s="41"/>
      <c r="D278" s="41"/>
      <c r="E278" s="41"/>
      <c r="F278" s="41"/>
      <c r="G278" s="39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2:48" ht="15.75" customHeight="1">
      <c r="B279" s="2"/>
      <c r="C279" s="41"/>
      <c r="D279" s="41"/>
      <c r="E279" s="41"/>
      <c r="F279" s="41"/>
      <c r="G279" s="39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2:48" ht="15.75" customHeight="1">
      <c r="B280" s="2"/>
      <c r="C280" s="41"/>
      <c r="D280" s="41"/>
      <c r="E280" s="41"/>
      <c r="F280" s="41"/>
      <c r="G280" s="39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2:48" ht="15.75" customHeight="1">
      <c r="B281" s="2"/>
      <c r="C281" s="41"/>
      <c r="D281" s="41"/>
      <c r="E281" s="41"/>
      <c r="F281" s="41"/>
      <c r="G281" s="39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2:48" ht="15.75" customHeight="1">
      <c r="B282" s="2"/>
      <c r="C282" s="41"/>
      <c r="D282" s="41"/>
      <c r="E282" s="41"/>
      <c r="F282" s="41"/>
      <c r="G282" s="39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2:48" ht="15.75" customHeight="1">
      <c r="B283" s="2"/>
      <c r="C283" s="41"/>
      <c r="D283" s="41"/>
      <c r="E283" s="41"/>
      <c r="F283" s="41"/>
      <c r="G283" s="39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2:48" ht="15.75" customHeight="1">
      <c r="B284" s="2"/>
      <c r="C284" s="41"/>
      <c r="D284" s="41"/>
      <c r="E284" s="41"/>
      <c r="F284" s="41"/>
      <c r="G284" s="39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2:48" ht="15.75" customHeight="1">
      <c r="B285" s="2"/>
      <c r="C285" s="41"/>
      <c r="D285" s="41"/>
      <c r="E285" s="41"/>
      <c r="F285" s="41"/>
      <c r="G285" s="39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2:48" ht="15.75" customHeight="1">
      <c r="B286" s="2"/>
      <c r="C286" s="41"/>
      <c r="D286" s="41"/>
      <c r="E286" s="41"/>
      <c r="F286" s="41"/>
      <c r="G286" s="39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2:48" ht="15.75" customHeight="1">
      <c r="B287" s="2"/>
      <c r="C287" s="41"/>
      <c r="D287" s="41"/>
      <c r="E287" s="41"/>
      <c r="F287" s="41"/>
      <c r="G287" s="39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2:48" ht="15.75" customHeight="1">
      <c r="B288" s="2"/>
      <c r="C288" s="41"/>
      <c r="D288" s="41"/>
      <c r="E288" s="41"/>
      <c r="F288" s="41"/>
      <c r="G288" s="39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2:48" ht="15.75" customHeight="1">
      <c r="B289" s="2"/>
      <c r="C289" s="41"/>
      <c r="D289" s="41"/>
      <c r="E289" s="41"/>
      <c r="F289" s="41"/>
      <c r="G289" s="39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2:48" ht="15.75" customHeight="1">
      <c r="B290" s="2"/>
      <c r="C290" s="41"/>
      <c r="D290" s="41"/>
      <c r="E290" s="41"/>
      <c r="F290" s="41"/>
      <c r="G290" s="39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2:48" ht="15.75" customHeight="1">
      <c r="B291" s="2"/>
      <c r="C291" s="41"/>
      <c r="D291" s="41"/>
      <c r="E291" s="41"/>
      <c r="F291" s="41"/>
      <c r="G291" s="39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2:48" ht="15.75" customHeight="1">
      <c r="B292" s="2"/>
      <c r="C292" s="41"/>
      <c r="D292" s="41"/>
      <c r="E292" s="41"/>
      <c r="F292" s="41"/>
      <c r="G292" s="39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2:48" ht="15.75" customHeight="1">
      <c r="B293" s="2"/>
      <c r="C293" s="41"/>
      <c r="D293" s="41"/>
      <c r="E293" s="41"/>
      <c r="F293" s="41"/>
      <c r="G293" s="39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2:48" ht="15.75" customHeight="1">
      <c r="B294" s="2"/>
      <c r="C294" s="41"/>
      <c r="D294" s="41"/>
      <c r="E294" s="41"/>
      <c r="F294" s="41"/>
      <c r="G294" s="39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2:48" ht="15.75" customHeight="1">
      <c r="B295" s="2"/>
      <c r="C295" s="41"/>
      <c r="D295" s="41"/>
      <c r="E295" s="41"/>
      <c r="F295" s="41"/>
      <c r="G295" s="39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2:48" ht="15.75" customHeight="1">
      <c r="B296" s="2"/>
      <c r="C296" s="41"/>
      <c r="D296" s="41"/>
      <c r="E296" s="41"/>
      <c r="F296" s="41"/>
      <c r="G296" s="39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2:48" ht="15.75" customHeight="1">
      <c r="B297" s="2"/>
      <c r="C297" s="41"/>
      <c r="D297" s="41"/>
      <c r="E297" s="41"/>
      <c r="F297" s="41"/>
      <c r="G297" s="39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2:48" ht="15.75" customHeight="1">
      <c r="B298" s="2"/>
      <c r="C298" s="41"/>
      <c r="D298" s="41"/>
      <c r="E298" s="41"/>
      <c r="F298" s="41"/>
      <c r="G298" s="39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2:48" ht="15.75" customHeight="1">
      <c r="B299" s="2"/>
      <c r="C299" s="41"/>
      <c r="D299" s="41"/>
      <c r="E299" s="41"/>
      <c r="F299" s="41"/>
      <c r="G299" s="39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2:48" ht="15.75" customHeight="1">
      <c r="B300" s="2"/>
      <c r="C300" s="41"/>
      <c r="D300" s="41"/>
      <c r="E300" s="41"/>
      <c r="F300" s="41"/>
      <c r="G300" s="39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2:48" ht="15.75" customHeight="1">
      <c r="B301" s="2"/>
      <c r="C301" s="41"/>
      <c r="D301" s="41"/>
      <c r="E301" s="41"/>
      <c r="F301" s="41"/>
      <c r="G301" s="39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2:48" ht="15.75" customHeight="1">
      <c r="B302" s="2"/>
      <c r="C302" s="41"/>
      <c r="D302" s="41"/>
      <c r="E302" s="41"/>
      <c r="F302" s="41"/>
      <c r="G302" s="39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2:48" ht="15.75" customHeight="1">
      <c r="B303" s="2"/>
      <c r="C303" s="41"/>
      <c r="D303" s="41"/>
      <c r="E303" s="41"/>
      <c r="F303" s="41"/>
      <c r="G303" s="39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2:48" ht="15.75" customHeight="1">
      <c r="B304" s="2"/>
      <c r="C304" s="41"/>
      <c r="D304" s="41"/>
      <c r="E304" s="41"/>
      <c r="F304" s="41"/>
      <c r="G304" s="39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2:48" ht="15.75" customHeight="1">
      <c r="B305" s="2"/>
      <c r="C305" s="41"/>
      <c r="D305" s="41"/>
      <c r="E305" s="41"/>
      <c r="F305" s="41"/>
      <c r="G305" s="39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2:48" ht="15.75" customHeight="1">
      <c r="B306" s="2"/>
      <c r="C306" s="41"/>
      <c r="D306" s="41"/>
      <c r="E306" s="41"/>
      <c r="F306" s="41"/>
      <c r="G306" s="39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2:48" ht="15.75" customHeight="1">
      <c r="B307" s="2"/>
      <c r="C307" s="41"/>
      <c r="D307" s="41"/>
      <c r="E307" s="41"/>
      <c r="F307" s="41"/>
      <c r="G307" s="39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2:48" ht="15.75" customHeight="1">
      <c r="B308" s="2"/>
      <c r="C308" s="41"/>
      <c r="D308" s="41"/>
      <c r="E308" s="41"/>
      <c r="F308" s="41"/>
      <c r="G308" s="39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2:48" ht="15.75" customHeight="1">
      <c r="B309" s="2"/>
      <c r="C309" s="41"/>
      <c r="D309" s="41"/>
      <c r="E309" s="41"/>
      <c r="F309" s="41"/>
      <c r="G309" s="39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2:48" ht="15.75" customHeight="1">
      <c r="B310" s="2"/>
      <c r="C310" s="41"/>
      <c r="D310" s="41"/>
      <c r="E310" s="41"/>
      <c r="F310" s="41"/>
      <c r="G310" s="39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2:48" ht="15.75" customHeight="1">
      <c r="B311" s="2"/>
      <c r="C311" s="41"/>
      <c r="D311" s="41"/>
      <c r="E311" s="41"/>
      <c r="F311" s="41"/>
      <c r="G311" s="39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2:48" ht="15.75" customHeight="1">
      <c r="B312" s="2"/>
      <c r="C312" s="41"/>
      <c r="D312" s="41"/>
      <c r="E312" s="41"/>
      <c r="F312" s="41"/>
      <c r="G312" s="39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2:48" ht="15.75" customHeight="1">
      <c r="B313" s="2"/>
      <c r="C313" s="41"/>
      <c r="D313" s="41"/>
      <c r="E313" s="41"/>
      <c r="F313" s="41"/>
      <c r="G313" s="39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2:48" ht="15.75" customHeight="1">
      <c r="B314" s="2"/>
      <c r="C314" s="41"/>
      <c r="D314" s="41"/>
      <c r="E314" s="41"/>
      <c r="F314" s="41"/>
      <c r="G314" s="39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2:48" ht="15.75" customHeight="1">
      <c r="B315" s="2"/>
      <c r="C315" s="41"/>
      <c r="D315" s="41"/>
      <c r="E315" s="41"/>
      <c r="F315" s="41"/>
      <c r="G315" s="39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2:48" ht="15.75" customHeight="1">
      <c r="B316" s="2"/>
      <c r="C316" s="41"/>
      <c r="D316" s="41"/>
      <c r="E316" s="41"/>
      <c r="F316" s="41"/>
      <c r="G316" s="39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2:48" ht="15.75" customHeight="1">
      <c r="B317" s="2"/>
      <c r="C317" s="41"/>
      <c r="D317" s="41"/>
      <c r="E317" s="41"/>
      <c r="F317" s="41"/>
      <c r="G317" s="39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2:48" ht="15.75" customHeight="1">
      <c r="B318" s="2"/>
      <c r="C318" s="41"/>
      <c r="D318" s="41"/>
      <c r="E318" s="41"/>
      <c r="F318" s="41"/>
      <c r="G318" s="39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2:48" ht="15.75" customHeight="1">
      <c r="B319" s="2"/>
      <c r="C319" s="41"/>
      <c r="D319" s="41"/>
      <c r="E319" s="41"/>
      <c r="F319" s="41"/>
      <c r="G319" s="39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2:48" ht="15.75" customHeight="1">
      <c r="B320" s="2"/>
      <c r="C320" s="41"/>
      <c r="D320" s="41"/>
      <c r="E320" s="41"/>
      <c r="F320" s="41"/>
      <c r="G320" s="39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2:48" ht="15.75" customHeight="1">
      <c r="B321" s="2"/>
      <c r="C321" s="41"/>
      <c r="D321" s="41"/>
      <c r="E321" s="41"/>
      <c r="F321" s="41"/>
      <c r="G321" s="39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2:48" ht="15.75" customHeight="1">
      <c r="B322" s="2"/>
      <c r="C322" s="41"/>
      <c r="D322" s="41"/>
      <c r="E322" s="41"/>
      <c r="F322" s="41"/>
      <c r="G322" s="39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2:48" ht="15.75" customHeight="1">
      <c r="B323" s="2"/>
      <c r="C323" s="41"/>
      <c r="D323" s="41"/>
      <c r="E323" s="41"/>
      <c r="F323" s="41"/>
      <c r="G323" s="39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2:48" ht="15.75" customHeight="1">
      <c r="B324" s="2"/>
      <c r="C324" s="41"/>
      <c r="D324" s="41"/>
      <c r="E324" s="41"/>
      <c r="F324" s="41"/>
      <c r="G324" s="39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2:48" ht="15.75" customHeight="1">
      <c r="B325" s="2"/>
      <c r="C325" s="41"/>
      <c r="D325" s="41"/>
      <c r="E325" s="41"/>
      <c r="F325" s="41"/>
      <c r="G325" s="39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2:48" ht="15.75" customHeight="1">
      <c r="B326" s="2"/>
      <c r="C326" s="41"/>
      <c r="D326" s="41"/>
      <c r="E326" s="41"/>
      <c r="F326" s="41"/>
      <c r="G326" s="39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2:48" ht="15.75" customHeight="1">
      <c r="B327" s="2"/>
      <c r="C327" s="41"/>
      <c r="D327" s="41"/>
      <c r="E327" s="41"/>
      <c r="F327" s="41"/>
      <c r="G327" s="39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2:48" ht="15.75" customHeight="1">
      <c r="B328" s="2"/>
      <c r="C328" s="41"/>
      <c r="D328" s="41"/>
      <c r="E328" s="41"/>
      <c r="F328" s="41"/>
      <c r="G328" s="39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2:48" ht="15.75" customHeight="1">
      <c r="B329" s="2"/>
      <c r="C329" s="41"/>
      <c r="D329" s="41"/>
      <c r="E329" s="41"/>
      <c r="F329" s="41"/>
      <c r="G329" s="39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2:48" ht="15.75" customHeight="1">
      <c r="B330" s="2"/>
      <c r="C330" s="41"/>
      <c r="D330" s="41"/>
      <c r="E330" s="41"/>
      <c r="F330" s="41"/>
      <c r="G330" s="39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2:48" ht="15.75" customHeight="1">
      <c r="B331" s="2"/>
      <c r="C331" s="41"/>
      <c r="D331" s="41"/>
      <c r="E331" s="41"/>
      <c r="F331" s="41"/>
      <c r="G331" s="39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2:48" ht="15.75" customHeight="1">
      <c r="B332" s="2"/>
      <c r="C332" s="41"/>
      <c r="D332" s="41"/>
      <c r="E332" s="41"/>
      <c r="F332" s="41"/>
      <c r="G332" s="39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2:48" ht="15.75" customHeight="1">
      <c r="B333" s="2"/>
      <c r="C333" s="41"/>
      <c r="D333" s="41"/>
      <c r="E333" s="41"/>
      <c r="F333" s="41"/>
      <c r="G333" s="39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2:48" ht="15.75" customHeight="1">
      <c r="B334" s="2"/>
      <c r="C334" s="41"/>
      <c r="D334" s="41"/>
      <c r="E334" s="41"/>
      <c r="F334" s="41"/>
      <c r="G334" s="39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2:48" ht="15.75" customHeight="1">
      <c r="B335" s="2"/>
      <c r="C335" s="41"/>
      <c r="D335" s="41"/>
      <c r="E335" s="41"/>
      <c r="F335" s="41"/>
      <c r="G335" s="39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2:48" ht="15.75" customHeight="1">
      <c r="B336" s="2"/>
      <c r="C336" s="41"/>
      <c r="D336" s="41"/>
      <c r="E336" s="41"/>
      <c r="F336" s="41"/>
      <c r="G336" s="39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2:48" ht="15.75" customHeight="1">
      <c r="B337" s="2"/>
      <c r="C337" s="41"/>
      <c r="D337" s="41"/>
      <c r="E337" s="41"/>
      <c r="F337" s="41"/>
      <c r="G337" s="39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2:48" ht="15.75" customHeight="1">
      <c r="B338" s="2"/>
      <c r="C338" s="41"/>
      <c r="D338" s="41"/>
      <c r="E338" s="41"/>
      <c r="F338" s="41"/>
      <c r="G338" s="39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2:48" ht="15.75" customHeight="1">
      <c r="B339" s="2"/>
      <c r="C339" s="41"/>
      <c r="D339" s="41"/>
      <c r="E339" s="41"/>
      <c r="F339" s="41"/>
      <c r="G339" s="39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2:48" ht="15.75" customHeight="1">
      <c r="B340" s="2"/>
      <c r="C340" s="41"/>
      <c r="D340" s="41"/>
      <c r="E340" s="41"/>
      <c r="F340" s="41"/>
      <c r="G340" s="39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2:48" ht="15.75" customHeight="1">
      <c r="B341" s="2"/>
      <c r="C341" s="41"/>
      <c r="D341" s="41"/>
      <c r="E341" s="41"/>
      <c r="F341" s="41"/>
      <c r="G341" s="39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2:48" ht="15.75" customHeight="1">
      <c r="B342" s="2"/>
      <c r="C342" s="41"/>
      <c r="D342" s="41"/>
      <c r="E342" s="41"/>
      <c r="F342" s="41"/>
      <c r="G342" s="39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2:48" ht="15.75" customHeight="1">
      <c r="B343" s="2"/>
      <c r="C343" s="41"/>
      <c r="D343" s="41"/>
      <c r="E343" s="41"/>
      <c r="F343" s="41"/>
      <c r="G343" s="39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2:48" ht="15.75" customHeight="1">
      <c r="B344" s="2"/>
      <c r="C344" s="41"/>
      <c r="D344" s="41"/>
      <c r="E344" s="41"/>
      <c r="F344" s="41"/>
      <c r="G344" s="39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2:48" ht="15.75" customHeight="1">
      <c r="B345" s="2"/>
      <c r="C345" s="41"/>
      <c r="D345" s="41"/>
      <c r="E345" s="41"/>
      <c r="F345" s="41"/>
      <c r="G345" s="39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2:48" ht="15.75" customHeight="1">
      <c r="B346" s="2"/>
      <c r="C346" s="41"/>
      <c r="D346" s="41"/>
      <c r="E346" s="41"/>
      <c r="F346" s="41"/>
      <c r="G346" s="39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2:48" ht="15.75" customHeight="1">
      <c r="B347" s="2"/>
      <c r="C347" s="41"/>
      <c r="D347" s="41"/>
      <c r="E347" s="41"/>
      <c r="F347" s="41"/>
      <c r="G347" s="39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2:48" ht="15.75" customHeight="1">
      <c r="B348" s="2"/>
      <c r="C348" s="41"/>
      <c r="D348" s="41"/>
      <c r="E348" s="41"/>
      <c r="F348" s="41"/>
      <c r="G348" s="39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2:48" ht="15.75" customHeight="1">
      <c r="B349" s="2"/>
      <c r="C349" s="41"/>
      <c r="D349" s="41"/>
      <c r="E349" s="41"/>
      <c r="F349" s="41"/>
      <c r="G349" s="39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2:48" ht="15.75" customHeight="1">
      <c r="B350" s="2"/>
      <c r="C350" s="41"/>
      <c r="D350" s="41"/>
      <c r="E350" s="41"/>
      <c r="F350" s="41"/>
      <c r="G350" s="39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2:48" ht="15.75" customHeight="1">
      <c r="B351" s="2"/>
      <c r="C351" s="41"/>
      <c r="D351" s="41"/>
      <c r="E351" s="41"/>
      <c r="F351" s="41"/>
      <c r="G351" s="39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2:48" ht="15.75" customHeight="1">
      <c r="B352" s="2"/>
      <c r="C352" s="41"/>
      <c r="D352" s="41"/>
      <c r="E352" s="41"/>
      <c r="F352" s="41"/>
      <c r="G352" s="39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2:48" ht="15.75" customHeight="1">
      <c r="B353" s="2"/>
      <c r="C353" s="41"/>
      <c r="D353" s="41"/>
      <c r="E353" s="41"/>
      <c r="F353" s="41"/>
      <c r="G353" s="39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2:48" ht="15.75" customHeight="1">
      <c r="B354" s="2"/>
      <c r="C354" s="41"/>
      <c r="D354" s="41"/>
      <c r="E354" s="41"/>
      <c r="F354" s="41"/>
      <c r="G354" s="39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2:48" ht="15.75" customHeight="1">
      <c r="B355" s="2"/>
      <c r="C355" s="41"/>
      <c r="D355" s="41"/>
      <c r="E355" s="41"/>
      <c r="F355" s="41"/>
      <c r="G355" s="39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2:48" ht="15.75" customHeight="1">
      <c r="B356" s="2"/>
      <c r="C356" s="41"/>
      <c r="D356" s="41"/>
      <c r="E356" s="41"/>
      <c r="F356" s="41"/>
      <c r="G356" s="39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2:48" ht="15.75" customHeight="1">
      <c r="B357" s="2"/>
      <c r="C357" s="41"/>
      <c r="D357" s="41"/>
      <c r="E357" s="41"/>
      <c r="F357" s="41"/>
      <c r="G357" s="39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2:48" ht="15.75" customHeight="1">
      <c r="B358" s="2"/>
      <c r="C358" s="41"/>
      <c r="D358" s="41"/>
      <c r="E358" s="41"/>
      <c r="F358" s="41"/>
      <c r="G358" s="39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2:48" ht="15.75" customHeight="1">
      <c r="B359" s="2"/>
      <c r="C359" s="41"/>
      <c r="D359" s="41"/>
      <c r="E359" s="41"/>
      <c r="F359" s="41"/>
      <c r="G359" s="39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2:48" ht="15.75" customHeight="1">
      <c r="B360" s="2"/>
      <c r="C360" s="41"/>
      <c r="D360" s="41"/>
      <c r="E360" s="41"/>
      <c r="F360" s="41"/>
      <c r="G360" s="39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2:48" ht="15.75" customHeight="1">
      <c r="B361" s="2"/>
      <c r="C361" s="41"/>
      <c r="D361" s="41"/>
      <c r="E361" s="41"/>
      <c r="F361" s="41"/>
      <c r="G361" s="39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2:48" ht="15.75" customHeight="1">
      <c r="B362" s="2"/>
      <c r="C362" s="41"/>
      <c r="D362" s="41"/>
      <c r="E362" s="41"/>
      <c r="F362" s="41"/>
      <c r="G362" s="39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2:48" ht="15.75" customHeight="1">
      <c r="B363" s="2"/>
      <c r="C363" s="41"/>
      <c r="D363" s="41"/>
      <c r="E363" s="41"/>
      <c r="F363" s="41"/>
      <c r="G363" s="39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2:48" ht="15.75" customHeight="1">
      <c r="B364" s="2"/>
      <c r="C364" s="41"/>
      <c r="D364" s="41"/>
      <c r="E364" s="41"/>
      <c r="F364" s="41"/>
      <c r="G364" s="39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2:48" ht="15.75" customHeight="1">
      <c r="B365" s="2"/>
      <c r="C365" s="41"/>
      <c r="D365" s="41"/>
      <c r="E365" s="41"/>
      <c r="F365" s="41"/>
      <c r="G365" s="39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2:48" ht="15.75" customHeight="1">
      <c r="B366" s="2"/>
      <c r="C366" s="41"/>
      <c r="D366" s="41"/>
      <c r="E366" s="41"/>
      <c r="F366" s="41"/>
      <c r="G366" s="39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2:48" ht="15.75" customHeight="1">
      <c r="B367" s="2"/>
      <c r="C367" s="41"/>
      <c r="D367" s="41"/>
      <c r="E367" s="41"/>
      <c r="F367" s="41"/>
      <c r="G367" s="39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2:48" ht="15.75" customHeight="1">
      <c r="B368" s="2"/>
      <c r="C368" s="41"/>
      <c r="D368" s="41"/>
      <c r="E368" s="41"/>
      <c r="F368" s="41"/>
      <c r="G368" s="39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2:48" ht="15.75" customHeight="1">
      <c r="B369" s="2"/>
      <c r="C369" s="41"/>
      <c r="D369" s="41"/>
      <c r="E369" s="41"/>
      <c r="F369" s="41"/>
      <c r="G369" s="39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2:48" ht="15.75" customHeight="1">
      <c r="B370" s="2"/>
      <c r="C370" s="41"/>
      <c r="D370" s="41"/>
      <c r="E370" s="41"/>
      <c r="F370" s="41"/>
      <c r="G370" s="39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2:48" ht="15.75" customHeight="1">
      <c r="B371" s="2"/>
      <c r="C371" s="41"/>
      <c r="D371" s="41"/>
      <c r="E371" s="41"/>
      <c r="F371" s="41"/>
      <c r="G371" s="39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2:48" ht="15.75" customHeight="1">
      <c r="B372" s="2"/>
      <c r="C372" s="41"/>
      <c r="D372" s="41"/>
      <c r="E372" s="41"/>
      <c r="F372" s="41"/>
      <c r="G372" s="39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2:48" ht="15.75" customHeight="1">
      <c r="B373" s="2"/>
      <c r="C373" s="41"/>
      <c r="D373" s="41"/>
      <c r="E373" s="41"/>
      <c r="F373" s="41"/>
      <c r="G373" s="39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2:48" ht="15.75" customHeight="1">
      <c r="B374" s="2"/>
      <c r="C374" s="41"/>
      <c r="D374" s="41"/>
      <c r="E374" s="41"/>
      <c r="F374" s="41"/>
      <c r="G374" s="39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2:48" ht="15.75" customHeight="1">
      <c r="B375" s="2"/>
      <c r="C375" s="41"/>
      <c r="D375" s="41"/>
      <c r="E375" s="41"/>
      <c r="F375" s="41"/>
      <c r="G375" s="39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2:48" ht="15.75" customHeight="1">
      <c r="B376" s="2"/>
      <c r="C376" s="41"/>
      <c r="D376" s="41"/>
      <c r="E376" s="41"/>
      <c r="F376" s="41"/>
      <c r="G376" s="39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2:48" ht="15.75" customHeight="1">
      <c r="B377" s="2"/>
      <c r="C377" s="41"/>
      <c r="D377" s="41"/>
      <c r="E377" s="41"/>
      <c r="F377" s="41"/>
      <c r="G377" s="39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2:48" ht="15.75" customHeight="1">
      <c r="B378" s="2"/>
      <c r="C378" s="41"/>
      <c r="D378" s="41"/>
      <c r="E378" s="41"/>
      <c r="F378" s="41"/>
      <c r="G378" s="39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2:48" ht="15.75" customHeight="1">
      <c r="B379" s="2"/>
      <c r="C379" s="41"/>
      <c r="D379" s="41"/>
      <c r="E379" s="41"/>
      <c r="F379" s="41"/>
      <c r="G379" s="39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2:48" ht="15.75" customHeight="1">
      <c r="B380" s="2"/>
      <c r="C380" s="41"/>
      <c r="D380" s="41"/>
      <c r="E380" s="41"/>
      <c r="F380" s="41"/>
      <c r="G380" s="39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2:48" ht="15.75" customHeight="1">
      <c r="B381" s="2"/>
      <c r="C381" s="41"/>
      <c r="D381" s="41"/>
      <c r="E381" s="41"/>
      <c r="F381" s="41"/>
      <c r="G381" s="39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2:48" ht="15.75" customHeight="1">
      <c r="B382" s="2"/>
      <c r="C382" s="41"/>
      <c r="D382" s="41"/>
      <c r="E382" s="41"/>
      <c r="F382" s="41"/>
      <c r="G382" s="39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2:48" ht="15.75" customHeight="1">
      <c r="B383" s="2"/>
      <c r="C383" s="41"/>
      <c r="D383" s="41"/>
      <c r="E383" s="41"/>
      <c r="F383" s="41"/>
      <c r="G383" s="39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2:48" ht="15.75" customHeight="1">
      <c r="B384" s="2"/>
      <c r="C384" s="41"/>
      <c r="D384" s="41"/>
      <c r="E384" s="41"/>
      <c r="F384" s="41"/>
      <c r="G384" s="39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2:48" ht="15.75" customHeight="1">
      <c r="B385" s="2"/>
      <c r="C385" s="41"/>
      <c r="D385" s="41"/>
      <c r="E385" s="41"/>
      <c r="F385" s="41"/>
      <c r="G385" s="39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2:48" ht="15.75" customHeight="1">
      <c r="B386" s="2"/>
      <c r="C386" s="41"/>
      <c r="D386" s="41"/>
      <c r="E386" s="41"/>
      <c r="F386" s="41"/>
      <c r="G386" s="39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2:48" ht="15.75" customHeight="1">
      <c r="B387" s="2"/>
      <c r="C387" s="41"/>
      <c r="D387" s="41"/>
      <c r="E387" s="41"/>
      <c r="F387" s="41"/>
      <c r="G387" s="39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2:48" ht="15.75" customHeight="1">
      <c r="B388" s="2"/>
      <c r="C388" s="41"/>
      <c r="D388" s="41"/>
      <c r="E388" s="41"/>
      <c r="F388" s="41"/>
      <c r="G388" s="39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2:48" ht="15.75" customHeight="1">
      <c r="B389" s="2"/>
      <c r="C389" s="41"/>
      <c r="D389" s="41"/>
      <c r="E389" s="41"/>
      <c r="F389" s="41"/>
      <c r="G389" s="39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2:48" ht="15.75" customHeight="1">
      <c r="B390" s="2"/>
      <c r="C390" s="41"/>
      <c r="D390" s="41"/>
      <c r="E390" s="41"/>
      <c r="F390" s="41"/>
      <c r="G390" s="39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2:48" ht="15.75" customHeight="1">
      <c r="B391" s="2"/>
      <c r="C391" s="41"/>
      <c r="D391" s="41"/>
      <c r="E391" s="41"/>
      <c r="F391" s="41"/>
      <c r="G391" s="39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2:48" ht="15.75" customHeight="1">
      <c r="B392" s="2"/>
      <c r="C392" s="41"/>
      <c r="D392" s="41"/>
      <c r="E392" s="41"/>
      <c r="F392" s="41"/>
      <c r="G392" s="39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2:48" ht="15.75" customHeight="1">
      <c r="B393" s="2"/>
      <c r="C393" s="41"/>
      <c r="D393" s="41"/>
      <c r="E393" s="41"/>
      <c r="F393" s="41"/>
      <c r="G393" s="39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2:48" ht="15.75" customHeight="1">
      <c r="B394" s="2"/>
      <c r="C394" s="41"/>
      <c r="D394" s="41"/>
      <c r="E394" s="41"/>
      <c r="F394" s="41"/>
      <c r="G394" s="39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2:48" ht="15.75" customHeight="1">
      <c r="B395" s="2"/>
      <c r="C395" s="41"/>
      <c r="D395" s="41"/>
      <c r="E395" s="41"/>
      <c r="F395" s="41"/>
      <c r="G395" s="39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2:48" ht="15.75" customHeight="1">
      <c r="B396" s="2"/>
      <c r="C396" s="41"/>
      <c r="D396" s="41"/>
      <c r="E396" s="41"/>
      <c r="F396" s="41"/>
      <c r="G396" s="39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2:48" ht="15.75" customHeight="1">
      <c r="B397" s="2"/>
      <c r="C397" s="41"/>
      <c r="D397" s="41"/>
      <c r="E397" s="41"/>
      <c r="F397" s="41"/>
      <c r="G397" s="39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2:48" ht="15.75" customHeight="1">
      <c r="B398" s="2"/>
      <c r="C398" s="41"/>
      <c r="D398" s="41"/>
      <c r="E398" s="41"/>
      <c r="F398" s="41"/>
      <c r="G398" s="39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2:48" ht="15.75" customHeight="1">
      <c r="B399" s="2"/>
      <c r="C399" s="41"/>
      <c r="D399" s="41"/>
      <c r="E399" s="41"/>
      <c r="F399" s="41"/>
      <c r="G399" s="39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2:48" ht="15.75" customHeight="1">
      <c r="B400" s="2"/>
      <c r="C400" s="41"/>
      <c r="D400" s="41"/>
      <c r="E400" s="41"/>
      <c r="F400" s="41"/>
      <c r="G400" s="39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2:48" ht="15.75" customHeight="1">
      <c r="B401" s="2"/>
      <c r="C401" s="41"/>
      <c r="D401" s="41"/>
      <c r="E401" s="41"/>
      <c r="F401" s="41"/>
      <c r="G401" s="39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2:48" ht="15.75" customHeight="1">
      <c r="B402" s="2"/>
      <c r="C402" s="41"/>
      <c r="D402" s="41"/>
      <c r="E402" s="41"/>
      <c r="F402" s="41"/>
      <c r="G402" s="39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2:48" ht="15.75" customHeight="1">
      <c r="B403" s="2"/>
      <c r="C403" s="41"/>
      <c r="D403" s="41"/>
      <c r="E403" s="41"/>
      <c r="F403" s="41"/>
      <c r="G403" s="39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2:48" ht="15.75" customHeight="1">
      <c r="B404" s="2"/>
      <c r="C404" s="41"/>
      <c r="D404" s="41"/>
      <c r="E404" s="41"/>
      <c r="F404" s="41"/>
      <c r="G404" s="39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2:48" ht="15.75" customHeight="1">
      <c r="B405" s="2"/>
      <c r="C405" s="41"/>
      <c r="D405" s="41"/>
      <c r="E405" s="41"/>
      <c r="F405" s="41"/>
      <c r="G405" s="39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2:48" ht="15.75" customHeight="1">
      <c r="B406" s="2"/>
      <c r="C406" s="41"/>
      <c r="D406" s="41"/>
      <c r="E406" s="41"/>
      <c r="F406" s="41"/>
      <c r="G406" s="39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2:48" ht="15.75" customHeight="1">
      <c r="B407" s="2"/>
      <c r="C407" s="41"/>
      <c r="D407" s="41"/>
      <c r="E407" s="41"/>
      <c r="F407" s="41"/>
      <c r="G407" s="39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2:48" ht="15.75" customHeight="1">
      <c r="B408" s="2"/>
      <c r="C408" s="41"/>
      <c r="D408" s="41"/>
      <c r="E408" s="41"/>
      <c r="F408" s="41"/>
      <c r="G408" s="39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2:48" ht="15.75" customHeight="1">
      <c r="B409" s="2"/>
      <c r="C409" s="41"/>
      <c r="D409" s="41"/>
      <c r="E409" s="41"/>
      <c r="F409" s="41"/>
      <c r="G409" s="39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2:48" ht="15.75" customHeight="1">
      <c r="B410" s="2"/>
      <c r="C410" s="41"/>
      <c r="D410" s="41"/>
      <c r="E410" s="41"/>
      <c r="F410" s="41"/>
      <c r="G410" s="39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2:48" ht="15.75" customHeight="1">
      <c r="B411" s="2"/>
      <c r="C411" s="41"/>
      <c r="D411" s="41"/>
      <c r="E411" s="41"/>
      <c r="F411" s="41"/>
      <c r="G411" s="39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2:48" ht="15.75" customHeight="1">
      <c r="B412" s="2"/>
      <c r="C412" s="41"/>
      <c r="D412" s="41"/>
      <c r="E412" s="41"/>
      <c r="F412" s="41"/>
      <c r="G412" s="39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2:48" ht="15.75" customHeight="1">
      <c r="B413" s="2"/>
      <c r="C413" s="41"/>
      <c r="D413" s="41"/>
      <c r="E413" s="41"/>
      <c r="F413" s="41"/>
      <c r="G413" s="39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2:48" ht="15.75" customHeight="1">
      <c r="B414" s="2"/>
      <c r="C414" s="41"/>
      <c r="D414" s="41"/>
      <c r="E414" s="41"/>
      <c r="F414" s="41"/>
      <c r="G414" s="39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2:48" ht="15.75" customHeight="1">
      <c r="B415" s="2"/>
      <c r="C415" s="41"/>
      <c r="D415" s="41"/>
      <c r="E415" s="41"/>
      <c r="F415" s="41"/>
      <c r="G415" s="39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2:48" ht="15.75" customHeight="1">
      <c r="B416" s="2"/>
      <c r="C416" s="41"/>
      <c r="D416" s="41"/>
      <c r="E416" s="41"/>
      <c r="F416" s="41"/>
      <c r="G416" s="39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2:48" ht="15.75" customHeight="1">
      <c r="B417" s="2"/>
      <c r="C417" s="41"/>
      <c r="D417" s="41"/>
      <c r="E417" s="41"/>
      <c r="F417" s="41"/>
      <c r="G417" s="39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2:48" ht="15.75" customHeight="1">
      <c r="B418" s="2"/>
      <c r="C418" s="41"/>
      <c r="D418" s="41"/>
      <c r="E418" s="41"/>
      <c r="F418" s="41"/>
      <c r="G418" s="39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2:48" ht="15.75" customHeight="1">
      <c r="B419" s="2"/>
      <c r="C419" s="41"/>
      <c r="D419" s="41"/>
      <c r="E419" s="41"/>
      <c r="F419" s="41"/>
      <c r="G419" s="39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2:48" ht="15.75" customHeight="1">
      <c r="B420" s="2"/>
      <c r="C420" s="41"/>
      <c r="D420" s="41"/>
      <c r="E420" s="41"/>
      <c r="F420" s="41"/>
      <c r="G420" s="39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2:48" ht="15.75" customHeight="1">
      <c r="B421" s="2"/>
      <c r="C421" s="41"/>
      <c r="D421" s="41"/>
      <c r="E421" s="41"/>
      <c r="F421" s="41"/>
      <c r="G421" s="39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2:48" ht="15.75" customHeight="1">
      <c r="B422" s="2"/>
      <c r="C422" s="41"/>
      <c r="D422" s="41"/>
      <c r="E422" s="41"/>
      <c r="F422" s="41"/>
      <c r="G422" s="39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2:48" ht="15.75" customHeight="1">
      <c r="B423" s="2"/>
      <c r="C423" s="41"/>
      <c r="D423" s="41"/>
      <c r="E423" s="41"/>
      <c r="F423" s="41"/>
      <c r="G423" s="39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2:48" ht="15.75" customHeight="1">
      <c r="B424" s="2"/>
      <c r="C424" s="41"/>
      <c r="D424" s="41"/>
      <c r="E424" s="41"/>
      <c r="F424" s="41"/>
      <c r="G424" s="39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2:48" ht="15.75" customHeight="1">
      <c r="B425" s="2"/>
      <c r="C425" s="41"/>
      <c r="D425" s="41"/>
      <c r="E425" s="41"/>
      <c r="F425" s="41"/>
      <c r="G425" s="3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2:48" ht="15.75" customHeight="1">
      <c r="B426" s="2"/>
      <c r="C426" s="41"/>
      <c r="D426" s="41"/>
      <c r="E426" s="41"/>
      <c r="F426" s="41"/>
      <c r="G426" s="39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2:48" ht="15.75" customHeight="1">
      <c r="B427" s="2"/>
      <c r="C427" s="41"/>
      <c r="D427" s="41"/>
      <c r="E427" s="41"/>
      <c r="F427" s="41"/>
      <c r="G427" s="39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2:48" ht="15.75" customHeight="1">
      <c r="B428" s="2"/>
      <c r="C428" s="41"/>
      <c r="D428" s="41"/>
      <c r="E428" s="41"/>
      <c r="F428" s="41"/>
      <c r="G428" s="39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2:48" ht="15.75" customHeight="1">
      <c r="B429" s="2"/>
      <c r="C429" s="41"/>
      <c r="D429" s="41"/>
      <c r="E429" s="41"/>
      <c r="F429" s="41"/>
      <c r="G429" s="39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2:48" ht="15.75" customHeight="1">
      <c r="B430" s="2"/>
      <c r="C430" s="41"/>
      <c r="D430" s="41"/>
      <c r="E430" s="41"/>
      <c r="F430" s="41"/>
      <c r="G430" s="39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2:48" ht="15.75" customHeight="1">
      <c r="B431" s="2"/>
      <c r="C431" s="41"/>
      <c r="D431" s="41"/>
      <c r="E431" s="41"/>
      <c r="F431" s="41"/>
      <c r="G431" s="39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2:48" ht="15.75" customHeight="1">
      <c r="B432" s="2"/>
      <c r="C432" s="41"/>
      <c r="D432" s="41"/>
      <c r="E432" s="41"/>
      <c r="F432" s="41"/>
      <c r="G432" s="39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2:48" ht="15.75" customHeight="1">
      <c r="B433" s="2"/>
      <c r="C433" s="41"/>
      <c r="D433" s="41"/>
      <c r="E433" s="41"/>
      <c r="F433" s="41"/>
      <c r="G433" s="39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2:48" ht="15.75" customHeight="1">
      <c r="B434" s="2"/>
      <c r="C434" s="41"/>
      <c r="D434" s="41"/>
      <c r="E434" s="41"/>
      <c r="F434" s="41"/>
      <c r="G434" s="39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2:48" ht="15.75" customHeight="1">
      <c r="B435" s="2"/>
      <c r="C435" s="41"/>
      <c r="D435" s="41"/>
      <c r="E435" s="41"/>
      <c r="F435" s="41"/>
      <c r="G435" s="39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2:48" ht="15.75" customHeight="1">
      <c r="B436" s="2"/>
      <c r="C436" s="41"/>
      <c r="D436" s="41"/>
      <c r="E436" s="41"/>
      <c r="F436" s="41"/>
      <c r="G436" s="39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2:48" ht="15.75" customHeight="1">
      <c r="B437" s="2"/>
      <c r="C437" s="41"/>
      <c r="D437" s="41"/>
      <c r="E437" s="41"/>
      <c r="F437" s="41"/>
      <c r="G437" s="39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2:48" ht="15.75" customHeight="1">
      <c r="B438" s="2"/>
      <c r="C438" s="41"/>
      <c r="D438" s="41"/>
      <c r="E438" s="41"/>
      <c r="F438" s="41"/>
      <c r="G438" s="39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2:48" ht="15.75" customHeight="1">
      <c r="B439" s="2"/>
      <c r="C439" s="41"/>
      <c r="D439" s="41"/>
      <c r="E439" s="41"/>
      <c r="F439" s="41"/>
      <c r="G439" s="39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2:48" ht="15.75" customHeight="1">
      <c r="B440" s="2"/>
      <c r="C440" s="41"/>
      <c r="D440" s="41"/>
      <c r="E440" s="41"/>
      <c r="F440" s="41"/>
      <c r="G440" s="39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2:48" ht="15.75" customHeight="1">
      <c r="B441" s="2"/>
      <c r="C441" s="41"/>
      <c r="D441" s="41"/>
      <c r="E441" s="41"/>
      <c r="F441" s="41"/>
      <c r="G441" s="39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2:48" ht="15.75" customHeight="1">
      <c r="B442" s="2"/>
      <c r="C442" s="41"/>
      <c r="D442" s="41"/>
      <c r="E442" s="41"/>
      <c r="F442" s="41"/>
      <c r="G442" s="3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2:48" ht="15.75" customHeight="1">
      <c r="B443" s="2"/>
      <c r="C443" s="41"/>
      <c r="D443" s="41"/>
      <c r="E443" s="41"/>
      <c r="F443" s="41"/>
      <c r="G443" s="39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2:48" ht="15.75" customHeight="1">
      <c r="B444" s="2"/>
      <c r="C444" s="41"/>
      <c r="D444" s="41"/>
      <c r="E444" s="41"/>
      <c r="F444" s="41"/>
      <c r="G444" s="39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2:48" ht="15.75" customHeight="1">
      <c r="B445" s="2"/>
      <c r="C445" s="41"/>
      <c r="D445" s="41"/>
      <c r="E445" s="41"/>
      <c r="F445" s="41"/>
      <c r="G445" s="39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2:48" ht="15.75" customHeight="1">
      <c r="B446" s="2"/>
      <c r="C446" s="41"/>
      <c r="D446" s="41"/>
      <c r="E446" s="41"/>
      <c r="F446" s="41"/>
      <c r="G446" s="39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2:48" ht="15.75" customHeight="1">
      <c r="B447" s="2"/>
      <c r="C447" s="41"/>
      <c r="D447" s="41"/>
      <c r="E447" s="41"/>
      <c r="F447" s="41"/>
      <c r="G447" s="39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2:48" ht="15.75" customHeight="1">
      <c r="B448" s="2"/>
      <c r="C448" s="41"/>
      <c r="D448" s="41"/>
      <c r="E448" s="41"/>
      <c r="F448" s="41"/>
      <c r="G448" s="39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2:48" ht="15.75" customHeight="1">
      <c r="B449" s="2"/>
      <c r="C449" s="41"/>
      <c r="D449" s="41"/>
      <c r="E449" s="41"/>
      <c r="F449" s="41"/>
      <c r="G449" s="3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2:48" ht="15.75" customHeight="1">
      <c r="B450" s="2"/>
      <c r="C450" s="41"/>
      <c r="D450" s="41"/>
      <c r="E450" s="41"/>
      <c r="F450" s="41"/>
      <c r="G450" s="3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2:48" ht="15.75" customHeight="1">
      <c r="B451" s="2"/>
      <c r="C451" s="41"/>
      <c r="D451" s="41"/>
      <c r="E451" s="41"/>
      <c r="F451" s="41"/>
      <c r="G451" s="39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2:48" ht="15.75" customHeight="1">
      <c r="B452" s="2"/>
      <c r="C452" s="41"/>
      <c r="D452" s="41"/>
      <c r="E452" s="41"/>
      <c r="F452" s="41"/>
      <c r="G452" s="39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2:48" ht="15.75" customHeight="1">
      <c r="B453" s="2"/>
      <c r="C453" s="41"/>
      <c r="D453" s="41"/>
      <c r="E453" s="41"/>
      <c r="F453" s="41"/>
      <c r="G453" s="39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2:48" ht="15.75" customHeight="1">
      <c r="B454" s="2"/>
      <c r="C454" s="41"/>
      <c r="D454" s="41"/>
      <c r="E454" s="41"/>
      <c r="F454" s="41"/>
      <c r="G454" s="39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2:48" ht="15.75" customHeight="1">
      <c r="B455" s="2"/>
      <c r="C455" s="41"/>
      <c r="D455" s="41"/>
      <c r="E455" s="41"/>
      <c r="F455" s="41"/>
      <c r="G455" s="39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2:48" ht="15.75" customHeight="1">
      <c r="B456" s="2"/>
      <c r="C456" s="41"/>
      <c r="D456" s="41"/>
      <c r="E456" s="41"/>
      <c r="F456" s="41"/>
      <c r="G456" s="3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2:48" ht="15.75" customHeight="1">
      <c r="B457" s="2"/>
      <c r="C457" s="41"/>
      <c r="D457" s="41"/>
      <c r="E457" s="41"/>
      <c r="F457" s="41"/>
      <c r="G457" s="39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2:48" ht="15.75" customHeight="1">
      <c r="B458" s="2"/>
      <c r="C458" s="41"/>
      <c r="D458" s="41"/>
      <c r="E458" s="41"/>
      <c r="F458" s="41"/>
      <c r="G458" s="39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2:48" ht="15.75" customHeight="1">
      <c r="B459" s="2"/>
      <c r="C459" s="41"/>
      <c r="D459" s="41"/>
      <c r="E459" s="41"/>
      <c r="F459" s="41"/>
      <c r="G459" s="39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2:48" ht="15.75" customHeight="1">
      <c r="B460" s="2"/>
      <c r="C460" s="41"/>
      <c r="D460" s="41"/>
      <c r="E460" s="41"/>
      <c r="F460" s="41"/>
      <c r="G460" s="3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2:48" ht="15.75" customHeight="1">
      <c r="B461" s="2"/>
      <c r="C461" s="41"/>
      <c r="D461" s="41"/>
      <c r="E461" s="41"/>
      <c r="F461" s="41"/>
      <c r="G461" s="39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2:48" ht="15.75" customHeight="1">
      <c r="B462" s="2"/>
      <c r="C462" s="41"/>
      <c r="D462" s="41"/>
      <c r="E462" s="41"/>
      <c r="F462" s="41"/>
      <c r="G462" s="39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2:48" ht="15.75" customHeight="1">
      <c r="B463" s="2"/>
      <c r="C463" s="41"/>
      <c r="D463" s="41"/>
      <c r="E463" s="41"/>
      <c r="F463" s="41"/>
      <c r="G463" s="39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2:48" ht="15.75" customHeight="1">
      <c r="B464" s="2"/>
      <c r="C464" s="41"/>
      <c r="D464" s="41"/>
      <c r="E464" s="41"/>
      <c r="F464" s="41"/>
      <c r="G464" s="39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2:48" ht="15.75" customHeight="1">
      <c r="B465" s="2"/>
      <c r="C465" s="41"/>
      <c r="D465" s="41"/>
      <c r="E465" s="41"/>
      <c r="F465" s="41"/>
      <c r="G465" s="39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2:48" ht="15.75" customHeight="1">
      <c r="B466" s="2"/>
      <c r="C466" s="41"/>
      <c r="D466" s="41"/>
      <c r="E466" s="41"/>
      <c r="F466" s="41"/>
      <c r="G466" s="3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2:48" ht="15.75" customHeight="1">
      <c r="B467" s="2"/>
      <c r="C467" s="41"/>
      <c r="D467" s="41"/>
      <c r="E467" s="41"/>
      <c r="F467" s="41"/>
      <c r="G467" s="39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2:48" ht="15.75" customHeight="1">
      <c r="B468" s="2"/>
      <c r="C468" s="41"/>
      <c r="D468" s="41"/>
      <c r="E468" s="41"/>
      <c r="F468" s="41"/>
      <c r="G468" s="39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2:48" ht="15.75" customHeight="1">
      <c r="B469" s="2"/>
      <c r="C469" s="41"/>
      <c r="D469" s="41"/>
      <c r="E469" s="41"/>
      <c r="F469" s="41"/>
      <c r="G469" s="39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2:48" ht="15.75" customHeight="1">
      <c r="B470" s="2"/>
      <c r="C470" s="41"/>
      <c r="D470" s="41"/>
      <c r="E470" s="41"/>
      <c r="F470" s="41"/>
      <c r="G470" s="39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2:48" ht="15.75" customHeight="1">
      <c r="B471" s="2"/>
      <c r="C471" s="41"/>
      <c r="D471" s="41"/>
      <c r="E471" s="41"/>
      <c r="F471" s="41"/>
      <c r="G471" s="39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2:48" ht="15.75" customHeight="1">
      <c r="B472" s="2"/>
      <c r="C472" s="41"/>
      <c r="D472" s="41"/>
      <c r="E472" s="41"/>
      <c r="F472" s="41"/>
      <c r="G472" s="39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2:48" ht="15.75" customHeight="1">
      <c r="B473" s="2"/>
      <c r="C473" s="41"/>
      <c r="D473" s="41"/>
      <c r="E473" s="41"/>
      <c r="F473" s="41"/>
      <c r="G473" s="39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2:48" ht="15.75" customHeight="1">
      <c r="B474" s="2"/>
      <c r="C474" s="41"/>
      <c r="D474" s="41"/>
      <c r="E474" s="41"/>
      <c r="F474" s="41"/>
      <c r="G474" s="39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2:48" ht="15.75" customHeight="1">
      <c r="B475" s="2"/>
      <c r="C475" s="41"/>
      <c r="D475" s="41"/>
      <c r="E475" s="41"/>
      <c r="F475" s="41"/>
      <c r="G475" s="39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2:48" ht="15.75" customHeight="1">
      <c r="B476" s="2"/>
      <c r="C476" s="41"/>
      <c r="D476" s="41"/>
      <c r="E476" s="41"/>
      <c r="F476" s="41"/>
      <c r="G476" s="39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2:48" ht="15.75" customHeight="1">
      <c r="B477" s="2"/>
      <c r="C477" s="41"/>
      <c r="D477" s="41"/>
      <c r="E477" s="41"/>
      <c r="F477" s="41"/>
      <c r="G477" s="39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2:48" ht="15.75" customHeight="1">
      <c r="B478" s="2"/>
      <c r="C478" s="41"/>
      <c r="D478" s="41"/>
      <c r="E478" s="41"/>
      <c r="F478" s="41"/>
      <c r="G478" s="39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2:48" ht="15.75" customHeight="1">
      <c r="B479" s="2"/>
      <c r="C479" s="41"/>
      <c r="D479" s="41"/>
      <c r="E479" s="41"/>
      <c r="F479" s="41"/>
      <c r="G479" s="39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2:48" ht="15.75" customHeight="1">
      <c r="B480" s="2"/>
      <c r="C480" s="41"/>
      <c r="D480" s="41"/>
      <c r="E480" s="41"/>
      <c r="F480" s="41"/>
      <c r="G480" s="39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2:48" ht="15.75" customHeight="1">
      <c r="B481" s="2"/>
      <c r="C481" s="41"/>
      <c r="D481" s="41"/>
      <c r="E481" s="41"/>
      <c r="F481" s="41"/>
      <c r="G481" s="39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2:48" ht="15.75" customHeight="1">
      <c r="B482" s="2"/>
      <c r="C482" s="41"/>
      <c r="D482" s="41"/>
      <c r="E482" s="41"/>
      <c r="F482" s="41"/>
      <c r="G482" s="39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2:48" ht="15.75" customHeight="1">
      <c r="B483" s="2"/>
      <c r="C483" s="41"/>
      <c r="D483" s="41"/>
      <c r="E483" s="41"/>
      <c r="F483" s="41"/>
      <c r="G483" s="39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2:48" ht="15.75" customHeight="1">
      <c r="B484" s="2"/>
      <c r="C484" s="41"/>
      <c r="D484" s="41"/>
      <c r="E484" s="41"/>
      <c r="F484" s="41"/>
      <c r="G484" s="39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2:48" ht="15.75" customHeight="1">
      <c r="B485" s="2"/>
      <c r="C485" s="41"/>
      <c r="D485" s="41"/>
      <c r="E485" s="41"/>
      <c r="F485" s="41"/>
      <c r="G485" s="39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2:48" ht="15.75" customHeight="1">
      <c r="B486" s="2"/>
      <c r="C486" s="41"/>
      <c r="D486" s="41"/>
      <c r="E486" s="41"/>
      <c r="F486" s="41"/>
      <c r="G486" s="39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2:48" ht="15.75" customHeight="1">
      <c r="B487" s="2"/>
      <c r="C487" s="41"/>
      <c r="D487" s="41"/>
      <c r="E487" s="41"/>
      <c r="F487" s="41"/>
      <c r="G487" s="39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2:48" ht="15.75" customHeight="1">
      <c r="B488" s="2"/>
      <c r="C488" s="41"/>
      <c r="D488" s="41"/>
      <c r="E488" s="41"/>
      <c r="F488" s="41"/>
      <c r="G488" s="39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2:48" ht="15.75" customHeight="1">
      <c r="B489" s="2"/>
      <c r="C489" s="41"/>
      <c r="D489" s="41"/>
      <c r="E489" s="41"/>
      <c r="F489" s="41"/>
      <c r="G489" s="39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2:48" ht="15.75" customHeight="1">
      <c r="B490" s="2"/>
      <c r="C490" s="41"/>
      <c r="D490" s="41"/>
      <c r="E490" s="41"/>
      <c r="F490" s="41"/>
      <c r="G490" s="39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2:48" ht="15.75" customHeight="1">
      <c r="B491" s="2"/>
      <c r="C491" s="41"/>
      <c r="D491" s="41"/>
      <c r="E491" s="41"/>
      <c r="F491" s="41"/>
      <c r="G491" s="39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2:48" ht="15.75" customHeight="1">
      <c r="B492" s="2"/>
      <c r="C492" s="41"/>
      <c r="D492" s="41"/>
      <c r="E492" s="41"/>
      <c r="F492" s="41"/>
      <c r="G492" s="39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2:48" ht="15.75" customHeight="1">
      <c r="B493" s="2"/>
      <c r="C493" s="41"/>
      <c r="D493" s="41"/>
      <c r="E493" s="41"/>
      <c r="F493" s="41"/>
      <c r="G493" s="39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2:48" ht="15.75" customHeight="1">
      <c r="B494" s="2"/>
      <c r="C494" s="41"/>
      <c r="D494" s="41"/>
      <c r="E494" s="41"/>
      <c r="F494" s="41"/>
      <c r="G494" s="39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2:48" ht="15.75" customHeight="1">
      <c r="B495" s="2"/>
      <c r="C495" s="41"/>
      <c r="D495" s="41"/>
      <c r="E495" s="41"/>
      <c r="F495" s="41"/>
      <c r="G495" s="39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2:48" ht="15.75" customHeight="1">
      <c r="B496" s="2"/>
      <c r="C496" s="41"/>
      <c r="D496" s="41"/>
      <c r="E496" s="41"/>
      <c r="F496" s="41"/>
      <c r="G496" s="39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2:48" ht="15.75" customHeight="1">
      <c r="B497" s="2"/>
      <c r="C497" s="41"/>
      <c r="D497" s="41"/>
      <c r="E497" s="41"/>
      <c r="F497" s="41"/>
      <c r="G497" s="39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2:48" ht="15.75" customHeight="1">
      <c r="B498" s="2"/>
      <c r="C498" s="41"/>
      <c r="D498" s="41"/>
      <c r="E498" s="41"/>
      <c r="F498" s="41"/>
      <c r="G498" s="39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2:48" ht="15.75" customHeight="1">
      <c r="B499" s="2"/>
      <c r="C499" s="41"/>
      <c r="D499" s="41"/>
      <c r="E499" s="41"/>
      <c r="F499" s="41"/>
      <c r="G499" s="39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2:48" ht="15.75" customHeight="1">
      <c r="B500" s="2"/>
      <c r="C500" s="41"/>
      <c r="D500" s="41"/>
      <c r="E500" s="41"/>
      <c r="F500" s="41"/>
      <c r="G500" s="39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2:48" ht="15.75" customHeight="1">
      <c r="B501" s="2"/>
      <c r="C501" s="41"/>
      <c r="D501" s="41"/>
      <c r="E501" s="41"/>
      <c r="F501" s="41"/>
      <c r="G501" s="39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2:48" ht="15.75" customHeight="1">
      <c r="B502" s="2"/>
      <c r="C502" s="41"/>
      <c r="D502" s="41"/>
      <c r="E502" s="41"/>
      <c r="F502" s="41"/>
      <c r="G502" s="39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2:48" ht="15.75" customHeight="1">
      <c r="B503" s="2"/>
      <c r="C503" s="41"/>
      <c r="D503" s="41"/>
      <c r="E503" s="41"/>
      <c r="F503" s="41"/>
      <c r="G503" s="39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2:48" ht="15.75" customHeight="1">
      <c r="B504" s="2"/>
      <c r="C504" s="41"/>
      <c r="D504" s="41"/>
      <c r="E504" s="41"/>
      <c r="F504" s="41"/>
      <c r="G504" s="39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2:48" ht="15.75" customHeight="1">
      <c r="B505" s="2"/>
      <c r="C505" s="41"/>
      <c r="D505" s="41"/>
      <c r="E505" s="41"/>
      <c r="F505" s="41"/>
      <c r="G505" s="39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2:48" ht="15.75" customHeight="1">
      <c r="B506" s="2"/>
      <c r="C506" s="41"/>
      <c r="D506" s="41"/>
      <c r="E506" s="41"/>
      <c r="F506" s="41"/>
      <c r="G506" s="39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2:48" ht="15.75" customHeight="1">
      <c r="B507" s="2"/>
      <c r="C507" s="41"/>
      <c r="D507" s="41"/>
      <c r="E507" s="41"/>
      <c r="F507" s="41"/>
      <c r="G507" s="39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2:48" ht="15.75" customHeight="1">
      <c r="B508" s="2"/>
      <c r="C508" s="41"/>
      <c r="D508" s="41"/>
      <c r="E508" s="41"/>
      <c r="F508" s="41"/>
      <c r="G508" s="39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2:48" ht="15.75" customHeight="1">
      <c r="B509" s="2"/>
      <c r="C509" s="41"/>
      <c r="D509" s="41"/>
      <c r="E509" s="41"/>
      <c r="F509" s="41"/>
      <c r="G509" s="39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2:48" ht="15.75" customHeight="1">
      <c r="B510" s="2"/>
      <c r="C510" s="41"/>
      <c r="D510" s="41"/>
      <c r="E510" s="41"/>
      <c r="F510" s="41"/>
      <c r="G510" s="39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2:48" ht="15.75" customHeight="1">
      <c r="B511" s="2"/>
      <c r="C511" s="41"/>
      <c r="D511" s="41"/>
      <c r="E511" s="41"/>
      <c r="F511" s="41"/>
      <c r="G511" s="39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2:48" ht="15.75" customHeight="1">
      <c r="B512" s="2"/>
      <c r="C512" s="41"/>
      <c r="D512" s="41"/>
      <c r="E512" s="41"/>
      <c r="F512" s="41"/>
      <c r="G512" s="39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2:48" ht="15.75" customHeight="1">
      <c r="B513" s="2"/>
      <c r="C513" s="41"/>
      <c r="D513" s="41"/>
      <c r="E513" s="41"/>
      <c r="F513" s="41"/>
      <c r="G513" s="39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2:48" ht="15.75" customHeight="1">
      <c r="B514" s="2"/>
      <c r="C514" s="41"/>
      <c r="D514" s="41"/>
      <c r="E514" s="41"/>
      <c r="F514" s="41"/>
      <c r="G514" s="39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2:48" ht="15.75" customHeight="1">
      <c r="B515" s="2"/>
      <c r="C515" s="41"/>
      <c r="D515" s="41"/>
      <c r="E515" s="41"/>
      <c r="F515" s="41"/>
      <c r="G515" s="39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2:48" ht="15.75" customHeight="1">
      <c r="B516" s="2"/>
      <c r="C516" s="41"/>
      <c r="D516" s="41"/>
      <c r="E516" s="41"/>
      <c r="F516" s="41"/>
      <c r="G516" s="39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2:48" ht="15.75" customHeight="1">
      <c r="B517" s="2"/>
      <c r="C517" s="41"/>
      <c r="D517" s="41"/>
      <c r="E517" s="41"/>
      <c r="F517" s="41"/>
      <c r="G517" s="39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2:48" ht="15.75" customHeight="1">
      <c r="B518" s="2"/>
      <c r="C518" s="41"/>
      <c r="D518" s="41"/>
      <c r="E518" s="41"/>
      <c r="F518" s="41"/>
      <c r="G518" s="39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2:48" ht="15.75" customHeight="1">
      <c r="B519" s="2"/>
      <c r="C519" s="41"/>
      <c r="D519" s="41"/>
      <c r="E519" s="41"/>
      <c r="F519" s="41"/>
      <c r="G519" s="39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2:48" ht="15.75" customHeight="1">
      <c r="B520" s="2"/>
      <c r="C520" s="41"/>
      <c r="D520" s="41"/>
      <c r="E520" s="41"/>
      <c r="F520" s="41"/>
      <c r="G520" s="39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2:48" ht="15.75" customHeight="1">
      <c r="B521" s="2"/>
      <c r="C521" s="41"/>
      <c r="D521" s="41"/>
      <c r="E521" s="41"/>
      <c r="F521" s="41"/>
      <c r="G521" s="39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2:48" ht="15.75" customHeight="1">
      <c r="B522" s="2"/>
      <c r="C522" s="41"/>
      <c r="D522" s="41"/>
      <c r="E522" s="41"/>
      <c r="F522" s="41"/>
      <c r="G522" s="39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2:48" ht="15.75" customHeight="1">
      <c r="B523" s="2"/>
      <c r="C523" s="41"/>
      <c r="D523" s="41"/>
      <c r="E523" s="41"/>
      <c r="F523" s="41"/>
      <c r="G523" s="39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2:48" ht="15.75" customHeight="1">
      <c r="B524" s="2"/>
      <c r="C524" s="41"/>
      <c r="D524" s="41"/>
      <c r="E524" s="41"/>
      <c r="F524" s="41"/>
      <c r="G524" s="39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2:48" ht="15.75" customHeight="1">
      <c r="B525" s="2"/>
      <c r="C525" s="41"/>
      <c r="D525" s="41"/>
      <c r="E525" s="41"/>
      <c r="F525" s="41"/>
      <c r="G525" s="39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2:48" ht="15.75" customHeight="1">
      <c r="B526" s="2"/>
      <c r="C526" s="41"/>
      <c r="D526" s="41"/>
      <c r="E526" s="41"/>
      <c r="F526" s="41"/>
      <c r="G526" s="39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2:48" ht="15.75" customHeight="1">
      <c r="B527" s="2"/>
      <c r="C527" s="41"/>
      <c r="D527" s="41"/>
      <c r="E527" s="41"/>
      <c r="F527" s="41"/>
      <c r="G527" s="39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2:48" ht="15.75" customHeight="1">
      <c r="B528" s="2"/>
      <c r="C528" s="41"/>
      <c r="D528" s="41"/>
      <c r="E528" s="41"/>
      <c r="F528" s="41"/>
      <c r="G528" s="39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2:48" ht="15.75" customHeight="1">
      <c r="B529" s="2"/>
      <c r="C529" s="41"/>
      <c r="D529" s="41"/>
      <c r="E529" s="41"/>
      <c r="F529" s="41"/>
      <c r="G529" s="39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2:48" ht="15.75" customHeight="1">
      <c r="B530" s="2"/>
      <c r="C530" s="41"/>
      <c r="D530" s="41"/>
      <c r="E530" s="41"/>
      <c r="F530" s="41"/>
      <c r="G530" s="39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2:48" ht="15.75" customHeight="1">
      <c r="B531" s="2"/>
      <c r="C531" s="41"/>
      <c r="D531" s="41"/>
      <c r="E531" s="41"/>
      <c r="F531" s="41"/>
      <c r="G531" s="39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2:48" ht="15.75" customHeight="1">
      <c r="B532" s="2"/>
      <c r="C532" s="41"/>
      <c r="D532" s="41"/>
      <c r="E532" s="41"/>
      <c r="F532" s="41"/>
      <c r="G532" s="39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2:48" ht="15.75" customHeight="1">
      <c r="B533" s="2"/>
      <c r="C533" s="41"/>
      <c r="D533" s="41"/>
      <c r="E533" s="41"/>
      <c r="F533" s="41"/>
      <c r="G533" s="39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2:48" ht="15.75" customHeight="1">
      <c r="B534" s="2"/>
      <c r="C534" s="41"/>
      <c r="D534" s="41"/>
      <c r="E534" s="41"/>
      <c r="F534" s="41"/>
      <c r="G534" s="39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2:48" ht="15.75" customHeight="1">
      <c r="B535" s="2"/>
      <c r="C535" s="41"/>
      <c r="D535" s="41"/>
      <c r="E535" s="41"/>
      <c r="F535" s="41"/>
      <c r="G535" s="39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2:48" ht="15.75" customHeight="1">
      <c r="B536" s="2"/>
      <c r="C536" s="41"/>
      <c r="D536" s="41"/>
      <c r="E536" s="41"/>
      <c r="F536" s="41"/>
      <c r="G536" s="39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2:48" ht="15.75" customHeight="1">
      <c r="B537" s="2"/>
      <c r="C537" s="41"/>
      <c r="D537" s="41"/>
      <c r="E537" s="41"/>
      <c r="F537" s="41"/>
      <c r="G537" s="39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2:48" ht="15.75" customHeight="1">
      <c r="B538" s="2"/>
      <c r="C538" s="41"/>
      <c r="D538" s="41"/>
      <c r="E538" s="41"/>
      <c r="F538" s="41"/>
      <c r="G538" s="39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2:48" ht="15.75" customHeight="1">
      <c r="B539" s="2"/>
      <c r="C539" s="41"/>
      <c r="D539" s="41"/>
      <c r="E539" s="41"/>
      <c r="F539" s="41"/>
      <c r="G539" s="39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2:48" ht="15.75" customHeight="1">
      <c r="B540" s="2"/>
      <c r="C540" s="41"/>
      <c r="D540" s="41"/>
      <c r="E540" s="41"/>
      <c r="F540" s="41"/>
      <c r="G540" s="39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2:48" ht="15.75" customHeight="1">
      <c r="B541" s="2"/>
      <c r="C541" s="41"/>
      <c r="D541" s="41"/>
      <c r="E541" s="41"/>
      <c r="F541" s="41"/>
      <c r="G541" s="39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2:48" ht="15.75" customHeight="1">
      <c r="B542" s="2"/>
      <c r="C542" s="41"/>
      <c r="D542" s="41"/>
      <c r="E542" s="41"/>
      <c r="F542" s="41"/>
      <c r="G542" s="39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2:48" ht="15.75" customHeight="1">
      <c r="B543" s="2"/>
      <c r="C543" s="41"/>
      <c r="D543" s="41"/>
      <c r="E543" s="41"/>
      <c r="F543" s="41"/>
      <c r="G543" s="39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2:48" ht="15.75" customHeight="1">
      <c r="B544" s="2"/>
      <c r="C544" s="41"/>
      <c r="D544" s="41"/>
      <c r="E544" s="41"/>
      <c r="F544" s="41"/>
      <c r="G544" s="39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2:48" ht="15.75" customHeight="1">
      <c r="B545" s="2"/>
      <c r="C545" s="41"/>
      <c r="D545" s="41"/>
      <c r="E545" s="41"/>
      <c r="F545" s="41"/>
      <c r="G545" s="39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2:48" ht="15.75" customHeight="1">
      <c r="B546" s="2"/>
      <c r="C546" s="41"/>
      <c r="D546" s="41"/>
      <c r="E546" s="41"/>
      <c r="F546" s="41"/>
      <c r="G546" s="39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2:48" ht="15.75" customHeight="1">
      <c r="B547" s="2"/>
      <c r="C547" s="41"/>
      <c r="D547" s="41"/>
      <c r="E547" s="41"/>
      <c r="F547" s="41"/>
      <c r="G547" s="39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2:48" ht="15.75" customHeight="1">
      <c r="B548" s="2"/>
      <c r="C548" s="41"/>
      <c r="D548" s="41"/>
      <c r="E548" s="41"/>
      <c r="F548" s="41"/>
      <c r="G548" s="39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2:48" ht="15.75" customHeight="1">
      <c r="B549" s="2"/>
      <c r="C549" s="41"/>
      <c r="D549" s="41"/>
      <c r="E549" s="41"/>
      <c r="F549" s="41"/>
      <c r="G549" s="39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2:48" ht="15.75" customHeight="1">
      <c r="B550" s="2"/>
      <c r="C550" s="41"/>
      <c r="D550" s="41"/>
      <c r="E550" s="41"/>
      <c r="F550" s="41"/>
      <c r="G550" s="39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2:48" ht="15.75" customHeight="1">
      <c r="B551" s="2"/>
      <c r="C551" s="41"/>
      <c r="D551" s="41"/>
      <c r="E551" s="41"/>
      <c r="F551" s="41"/>
      <c r="G551" s="39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2:48" ht="15.75" customHeight="1">
      <c r="B552" s="2"/>
      <c r="C552" s="41"/>
      <c r="D552" s="41"/>
      <c r="E552" s="41"/>
      <c r="F552" s="41"/>
      <c r="G552" s="39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2:48" ht="15.75" customHeight="1">
      <c r="B553" s="2"/>
      <c r="C553" s="41"/>
      <c r="D553" s="41"/>
      <c r="E553" s="41"/>
      <c r="F553" s="41"/>
      <c r="G553" s="39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2:48" ht="15.75" customHeight="1">
      <c r="B554" s="2"/>
      <c r="C554" s="41"/>
      <c r="D554" s="41"/>
      <c r="E554" s="41"/>
      <c r="F554" s="41"/>
      <c r="G554" s="39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2:48" ht="15.75" customHeight="1">
      <c r="B555" s="2"/>
      <c r="C555" s="41"/>
      <c r="D555" s="41"/>
      <c r="E555" s="41"/>
      <c r="F555" s="41"/>
      <c r="G555" s="39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2:48" ht="15.75" customHeight="1">
      <c r="B556" s="2"/>
      <c r="C556" s="41"/>
      <c r="D556" s="41"/>
      <c r="E556" s="41"/>
      <c r="F556" s="41"/>
      <c r="G556" s="39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2:48" ht="15.75" customHeight="1">
      <c r="B557" s="2"/>
      <c r="C557" s="41"/>
      <c r="D557" s="41"/>
      <c r="E557" s="41"/>
      <c r="F557" s="41"/>
      <c r="G557" s="39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2:48" ht="15.75" customHeight="1">
      <c r="B558" s="2"/>
      <c r="C558" s="41"/>
      <c r="D558" s="41"/>
      <c r="E558" s="41"/>
      <c r="F558" s="41"/>
      <c r="G558" s="39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2:48" ht="15.75" customHeight="1">
      <c r="B559" s="2"/>
      <c r="C559" s="41"/>
      <c r="D559" s="41"/>
      <c r="E559" s="41"/>
      <c r="F559" s="41"/>
      <c r="G559" s="39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2:48" ht="15.75" customHeight="1">
      <c r="B560" s="2"/>
      <c r="C560" s="41"/>
      <c r="D560" s="41"/>
      <c r="E560" s="41"/>
      <c r="F560" s="41"/>
      <c r="G560" s="39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2:48" ht="15.75" customHeight="1">
      <c r="B561" s="2"/>
      <c r="C561" s="41"/>
      <c r="D561" s="41"/>
      <c r="E561" s="41"/>
      <c r="F561" s="41"/>
      <c r="G561" s="39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2:48" ht="15.75" customHeight="1">
      <c r="B562" s="2"/>
      <c r="C562" s="41"/>
      <c r="D562" s="41"/>
      <c r="E562" s="41"/>
      <c r="F562" s="41"/>
      <c r="G562" s="39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2:48" ht="15.75" customHeight="1">
      <c r="B563" s="2"/>
      <c r="C563" s="41"/>
      <c r="D563" s="41"/>
      <c r="E563" s="41"/>
      <c r="F563" s="41"/>
      <c r="G563" s="39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2:48" ht="15.75" customHeight="1">
      <c r="B564" s="2"/>
      <c r="C564" s="41"/>
      <c r="D564" s="41"/>
      <c r="E564" s="41"/>
      <c r="F564" s="41"/>
      <c r="G564" s="39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2:48" ht="15.75" customHeight="1">
      <c r="B565" s="2"/>
      <c r="C565" s="41"/>
      <c r="D565" s="41"/>
      <c r="E565" s="41"/>
      <c r="F565" s="41"/>
      <c r="G565" s="39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2:48" ht="15.75" customHeight="1">
      <c r="B566" s="2"/>
      <c r="C566" s="41"/>
      <c r="D566" s="41"/>
      <c r="E566" s="41"/>
      <c r="F566" s="41"/>
      <c r="G566" s="39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2:48" ht="15.75" customHeight="1">
      <c r="B567" s="2"/>
      <c r="C567" s="41"/>
      <c r="D567" s="41"/>
      <c r="E567" s="41"/>
      <c r="F567" s="41"/>
      <c r="G567" s="39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2:48" ht="15.75" customHeight="1">
      <c r="B568" s="2"/>
      <c r="C568" s="41"/>
      <c r="D568" s="41"/>
      <c r="E568" s="41"/>
      <c r="F568" s="41"/>
      <c r="G568" s="39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2:48" ht="15.75" customHeight="1">
      <c r="B569" s="2"/>
      <c r="C569" s="41"/>
      <c r="D569" s="41"/>
      <c r="E569" s="41"/>
      <c r="F569" s="41"/>
      <c r="G569" s="39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2:48" ht="15.75" customHeight="1">
      <c r="B570" s="2"/>
      <c r="C570" s="41"/>
      <c r="D570" s="41"/>
      <c r="E570" s="41"/>
      <c r="F570" s="41"/>
      <c r="G570" s="39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2:48" ht="15.75" customHeight="1">
      <c r="B571" s="2"/>
      <c r="C571" s="41"/>
      <c r="D571" s="41"/>
      <c r="E571" s="41"/>
      <c r="F571" s="41"/>
      <c r="G571" s="39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2:48" ht="15.75" customHeight="1">
      <c r="B572" s="2"/>
      <c r="C572" s="41"/>
      <c r="D572" s="41"/>
      <c r="E572" s="41"/>
      <c r="F572" s="41"/>
      <c r="G572" s="39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2:48" ht="15.75" customHeight="1">
      <c r="B573" s="2"/>
      <c r="C573" s="41"/>
      <c r="D573" s="41"/>
      <c r="E573" s="41"/>
      <c r="F573" s="41"/>
      <c r="G573" s="39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2:48" ht="15.75" customHeight="1">
      <c r="B574" s="2"/>
      <c r="C574" s="41"/>
      <c r="D574" s="41"/>
      <c r="E574" s="41"/>
      <c r="F574" s="41"/>
      <c r="G574" s="39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2:48" ht="15.75" customHeight="1">
      <c r="B575" s="2"/>
      <c r="C575" s="41"/>
      <c r="D575" s="41"/>
      <c r="E575" s="41"/>
      <c r="F575" s="41"/>
      <c r="G575" s="39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2:48" ht="15.75" customHeight="1">
      <c r="B576" s="2"/>
      <c r="C576" s="41"/>
      <c r="D576" s="41"/>
      <c r="E576" s="41"/>
      <c r="F576" s="41"/>
      <c r="G576" s="39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2:48" ht="15.75" customHeight="1">
      <c r="B577" s="2"/>
      <c r="C577" s="41"/>
      <c r="D577" s="41"/>
      <c r="E577" s="41"/>
      <c r="F577" s="41"/>
      <c r="G577" s="39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2:48" ht="15.75" customHeight="1">
      <c r="B578" s="2"/>
      <c r="C578" s="41"/>
      <c r="D578" s="41"/>
      <c r="E578" s="41"/>
      <c r="F578" s="41"/>
      <c r="G578" s="39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2:48" ht="15.75" customHeight="1">
      <c r="B579" s="2"/>
      <c r="C579" s="41"/>
      <c r="D579" s="41"/>
      <c r="E579" s="41"/>
      <c r="F579" s="41"/>
      <c r="G579" s="39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2:48" ht="15.75" customHeight="1">
      <c r="B580" s="2"/>
      <c r="C580" s="41"/>
      <c r="D580" s="41"/>
      <c r="E580" s="41"/>
      <c r="F580" s="41"/>
      <c r="G580" s="39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2:48" ht="15.75" customHeight="1">
      <c r="B581" s="2"/>
      <c r="C581" s="41"/>
      <c r="D581" s="41"/>
      <c r="E581" s="41"/>
      <c r="F581" s="41"/>
      <c r="G581" s="39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2:48" ht="15.75" customHeight="1">
      <c r="B582" s="2"/>
      <c r="C582" s="41"/>
      <c r="D582" s="41"/>
      <c r="E582" s="41"/>
      <c r="F582" s="41"/>
      <c r="G582" s="39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2:48" ht="15.75" customHeight="1">
      <c r="B583" s="2"/>
      <c r="C583" s="41"/>
      <c r="D583" s="41"/>
      <c r="E583" s="41"/>
      <c r="F583" s="41"/>
      <c r="G583" s="39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2:48" ht="15.75" customHeight="1">
      <c r="B584" s="2"/>
      <c r="C584" s="41"/>
      <c r="D584" s="41"/>
      <c r="E584" s="41"/>
      <c r="F584" s="41"/>
      <c r="G584" s="39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2:48" ht="15.75" customHeight="1">
      <c r="B585" s="2"/>
      <c r="C585" s="41"/>
      <c r="D585" s="41"/>
      <c r="E585" s="41"/>
      <c r="F585" s="41"/>
      <c r="G585" s="39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2:48" ht="15.75" customHeight="1">
      <c r="B586" s="2"/>
      <c r="C586" s="41"/>
      <c r="D586" s="41"/>
      <c r="E586" s="41"/>
      <c r="F586" s="41"/>
      <c r="G586" s="39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2:48" ht="15.75" customHeight="1">
      <c r="B587" s="2"/>
      <c r="C587" s="41"/>
      <c r="D587" s="41"/>
      <c r="E587" s="41"/>
      <c r="F587" s="41"/>
      <c r="G587" s="39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2:48" ht="15.75" customHeight="1">
      <c r="B588" s="2"/>
      <c r="C588" s="41"/>
      <c r="D588" s="41"/>
      <c r="E588" s="41"/>
      <c r="F588" s="41"/>
      <c r="G588" s="39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2:48" ht="15.75" customHeight="1">
      <c r="B589" s="2"/>
      <c r="C589" s="41"/>
      <c r="D589" s="41"/>
      <c r="E589" s="41"/>
      <c r="F589" s="41"/>
      <c r="G589" s="39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2:48" ht="15.75" customHeight="1">
      <c r="B590" s="2"/>
      <c r="C590" s="41"/>
      <c r="D590" s="41"/>
      <c r="E590" s="41"/>
      <c r="F590" s="41"/>
      <c r="G590" s="39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2:48" ht="15.75" customHeight="1">
      <c r="B591" s="2"/>
      <c r="C591" s="41"/>
      <c r="D591" s="41"/>
      <c r="E591" s="41"/>
      <c r="F591" s="41"/>
      <c r="G591" s="39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2:48" ht="15.75" customHeight="1">
      <c r="B592" s="2"/>
      <c r="C592" s="41"/>
      <c r="D592" s="41"/>
      <c r="E592" s="41"/>
      <c r="F592" s="41"/>
      <c r="G592" s="39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2:48" ht="15.75" customHeight="1">
      <c r="B593" s="2"/>
      <c r="C593" s="41"/>
      <c r="D593" s="41"/>
      <c r="E593" s="41"/>
      <c r="F593" s="41"/>
      <c r="G593" s="39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2:48" ht="15.75" customHeight="1">
      <c r="B594" s="2"/>
      <c r="C594" s="41"/>
      <c r="D594" s="41"/>
      <c r="E594" s="41"/>
      <c r="F594" s="41"/>
      <c r="G594" s="39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2:48" ht="15.75" customHeight="1">
      <c r="B595" s="2"/>
      <c r="C595" s="41"/>
      <c r="D595" s="41"/>
      <c r="E595" s="41"/>
      <c r="F595" s="41"/>
      <c r="G595" s="39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2:48" ht="15.75" customHeight="1">
      <c r="B596" s="2"/>
      <c r="C596" s="41"/>
      <c r="D596" s="41"/>
      <c r="E596" s="41"/>
      <c r="F596" s="41"/>
      <c r="G596" s="39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2:48" ht="15.75" customHeight="1">
      <c r="B597" s="2"/>
      <c r="C597" s="41"/>
      <c r="D597" s="41"/>
      <c r="E597" s="41"/>
      <c r="F597" s="41"/>
      <c r="G597" s="39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2:48" ht="15.75" customHeight="1">
      <c r="B598" s="2"/>
      <c r="C598" s="41"/>
      <c r="D598" s="41"/>
      <c r="E598" s="41"/>
      <c r="F598" s="41"/>
      <c r="G598" s="39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2:48" ht="15.75" customHeight="1">
      <c r="B599" s="2"/>
      <c r="C599" s="41"/>
      <c r="D599" s="41"/>
      <c r="E599" s="41"/>
      <c r="F599" s="41"/>
      <c r="G599" s="39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2:48" ht="15.75" customHeight="1">
      <c r="B600" s="2"/>
      <c r="C600" s="41"/>
      <c r="D600" s="41"/>
      <c r="E600" s="41"/>
      <c r="F600" s="41"/>
      <c r="G600" s="39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2:48" ht="15.75" customHeight="1">
      <c r="B601" s="2"/>
      <c r="C601" s="41"/>
      <c r="D601" s="41"/>
      <c r="E601" s="41"/>
      <c r="F601" s="41"/>
      <c r="G601" s="39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2:48" ht="15.75" customHeight="1">
      <c r="B602" s="2"/>
      <c r="C602" s="41"/>
      <c r="D602" s="41"/>
      <c r="E602" s="41"/>
      <c r="F602" s="41"/>
      <c r="G602" s="39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2:48" ht="15.75" customHeight="1">
      <c r="B603" s="2"/>
      <c r="C603" s="41"/>
      <c r="D603" s="41"/>
      <c r="E603" s="41"/>
      <c r="F603" s="41"/>
      <c r="G603" s="39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2:48" ht="15.75" customHeight="1">
      <c r="B604" s="2"/>
      <c r="C604" s="41"/>
      <c r="D604" s="41"/>
      <c r="E604" s="41"/>
      <c r="F604" s="41"/>
      <c r="G604" s="39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2:48" ht="15.75" customHeight="1">
      <c r="B605" s="2"/>
      <c r="C605" s="41"/>
      <c r="D605" s="41"/>
      <c r="E605" s="41"/>
      <c r="F605" s="41"/>
      <c r="G605" s="39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2:48" ht="15.75" customHeight="1">
      <c r="B606" s="2"/>
      <c r="C606" s="41"/>
      <c r="D606" s="41"/>
      <c r="E606" s="41"/>
      <c r="F606" s="41"/>
      <c r="G606" s="39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2:48" ht="15.75" customHeight="1">
      <c r="B607" s="2"/>
      <c r="C607" s="41"/>
      <c r="D607" s="41"/>
      <c r="E607" s="41"/>
      <c r="F607" s="41"/>
      <c r="G607" s="39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2:48" ht="15.75" customHeight="1">
      <c r="B608" s="2"/>
      <c r="C608" s="41"/>
      <c r="D608" s="41"/>
      <c r="E608" s="41"/>
      <c r="F608" s="41"/>
      <c r="G608" s="39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2:48" ht="15.75" customHeight="1">
      <c r="B609" s="2"/>
      <c r="C609" s="41"/>
      <c r="D609" s="41"/>
      <c r="E609" s="41"/>
      <c r="F609" s="41"/>
      <c r="G609" s="39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2:48" ht="15.75" customHeight="1">
      <c r="B610" s="2"/>
      <c r="C610" s="41"/>
      <c r="D610" s="41"/>
      <c r="E610" s="41"/>
      <c r="F610" s="41"/>
      <c r="G610" s="39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2:48" ht="15.75" customHeight="1">
      <c r="B611" s="2"/>
      <c r="C611" s="41"/>
      <c r="D611" s="41"/>
      <c r="E611" s="41"/>
      <c r="F611" s="41"/>
      <c r="G611" s="39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2:48" ht="15.75" customHeight="1">
      <c r="B612" s="2"/>
      <c r="C612" s="41"/>
      <c r="D612" s="41"/>
      <c r="E612" s="41"/>
      <c r="F612" s="41"/>
      <c r="G612" s="39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2:48" ht="15.75" customHeight="1">
      <c r="B613" s="2"/>
      <c r="C613" s="41"/>
      <c r="D613" s="41"/>
      <c r="E613" s="41"/>
      <c r="F613" s="41"/>
      <c r="G613" s="39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2:48" ht="15.75" customHeight="1">
      <c r="B614" s="2"/>
      <c r="C614" s="41"/>
      <c r="D614" s="41"/>
      <c r="E614" s="41"/>
      <c r="F614" s="41"/>
      <c r="G614" s="39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2:48" ht="15.75" customHeight="1">
      <c r="B615" s="2"/>
      <c r="C615" s="41"/>
      <c r="D615" s="41"/>
      <c r="E615" s="41"/>
      <c r="F615" s="41"/>
      <c r="G615" s="39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2:48" ht="15.75" customHeight="1">
      <c r="B616" s="2"/>
      <c r="C616" s="41"/>
      <c r="D616" s="41"/>
      <c r="E616" s="41"/>
      <c r="F616" s="41"/>
      <c r="G616" s="39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2:48" ht="15.75" customHeight="1">
      <c r="B617" s="2"/>
      <c r="C617" s="41"/>
      <c r="D617" s="41"/>
      <c r="E617" s="41"/>
      <c r="F617" s="41"/>
      <c r="G617" s="39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2:48" ht="15.75" customHeight="1">
      <c r="B618" s="2"/>
      <c r="C618" s="41"/>
      <c r="D618" s="41"/>
      <c r="E618" s="41"/>
      <c r="F618" s="41"/>
      <c r="G618" s="39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2:48" ht="15.75" customHeight="1">
      <c r="B619" s="2"/>
      <c r="C619" s="41"/>
      <c r="D619" s="41"/>
      <c r="E619" s="41"/>
      <c r="F619" s="41"/>
      <c r="G619" s="39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2:48" ht="15.75" customHeight="1">
      <c r="B620" s="2"/>
      <c r="C620" s="41"/>
      <c r="D620" s="41"/>
      <c r="E620" s="41"/>
      <c r="F620" s="41"/>
      <c r="G620" s="39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2:48" ht="15.75" customHeight="1">
      <c r="B621" s="2"/>
      <c r="C621" s="41"/>
      <c r="D621" s="41"/>
      <c r="E621" s="41"/>
      <c r="F621" s="41"/>
      <c r="G621" s="39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2:48" ht="15.75" customHeight="1">
      <c r="B622" s="2"/>
      <c r="C622" s="41"/>
      <c r="D622" s="41"/>
      <c r="E622" s="41"/>
      <c r="F622" s="41"/>
      <c r="G622" s="39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2:48" ht="15.75" customHeight="1">
      <c r="B623" s="2"/>
      <c r="C623" s="41"/>
      <c r="D623" s="41"/>
      <c r="E623" s="41"/>
      <c r="F623" s="41"/>
      <c r="G623" s="39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2:48" ht="15.75" customHeight="1">
      <c r="B624" s="2"/>
      <c r="C624" s="41"/>
      <c r="D624" s="41"/>
      <c r="E624" s="41"/>
      <c r="F624" s="41"/>
      <c r="G624" s="39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2:48" ht="15.75" customHeight="1">
      <c r="B625" s="2"/>
      <c r="C625" s="41"/>
      <c r="D625" s="41"/>
      <c r="E625" s="41"/>
      <c r="F625" s="41"/>
      <c r="G625" s="39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2:48" ht="15.75" customHeight="1">
      <c r="B626" s="2"/>
      <c r="C626" s="41"/>
      <c r="D626" s="41"/>
      <c r="E626" s="41"/>
      <c r="F626" s="41"/>
      <c r="G626" s="39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2:48" ht="15.75" customHeight="1">
      <c r="B627" s="2"/>
      <c r="C627" s="41"/>
      <c r="D627" s="41"/>
      <c r="E627" s="41"/>
      <c r="F627" s="41"/>
      <c r="G627" s="39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2:48" ht="15.75" customHeight="1">
      <c r="B628" s="2"/>
      <c r="C628" s="41"/>
      <c r="D628" s="41"/>
      <c r="E628" s="41"/>
      <c r="F628" s="41"/>
      <c r="G628" s="39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2:48" ht="15.75" customHeight="1">
      <c r="B629" s="2"/>
      <c r="C629" s="41"/>
      <c r="D629" s="41"/>
      <c r="E629" s="41"/>
      <c r="F629" s="41"/>
      <c r="G629" s="39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2:48" ht="15.75" customHeight="1">
      <c r="B630" s="2"/>
      <c r="C630" s="41"/>
      <c r="D630" s="41"/>
      <c r="E630" s="41"/>
      <c r="F630" s="41"/>
      <c r="G630" s="39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</sheetData>
  <sheetProtection/>
  <mergeCells count="2">
    <mergeCell ref="B2:F2"/>
    <mergeCell ref="B3:F3"/>
  </mergeCells>
  <printOptions/>
  <pageMargins left="0.46" right="0.15748031496062992" top="0.15748031496062992" bottom="0.15748031496062992" header="0.15748031496062992" footer="0.15748031496062992"/>
  <pageSetup horizontalDpi="300" verticalDpi="3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1"/>
  <sheetViews>
    <sheetView zoomScaleSheetLayoutView="84" zoomScalePageLayoutView="0" workbookViewId="0" topLeftCell="A1">
      <selection activeCell="H33" sqref="H33"/>
    </sheetView>
  </sheetViews>
  <sheetFormatPr defaultColWidth="9.00390625" defaultRowHeight="12.75"/>
  <cols>
    <col min="1" max="1" width="14.375" style="323" customWidth="1"/>
    <col min="2" max="2" width="8.75390625" style="323" customWidth="1"/>
    <col min="3" max="3" width="9.375" style="323" customWidth="1"/>
    <col min="4" max="4" width="9.25390625" style="323" customWidth="1"/>
    <col min="5" max="5" width="8.625" style="323" customWidth="1"/>
    <col min="6" max="6" width="8.125" style="323" customWidth="1"/>
    <col min="7" max="7" width="9.625" style="323" customWidth="1"/>
    <col min="8" max="8" width="14.125" style="323" customWidth="1"/>
    <col min="9" max="9" width="8.00390625" style="323" customWidth="1"/>
    <col min="10" max="10" width="9.125" style="323" customWidth="1"/>
    <col min="11" max="11" width="5.875" style="323" customWidth="1"/>
    <col min="12" max="12" width="10.625" style="323" customWidth="1"/>
    <col min="13" max="13" width="9.25390625" style="323" bestFit="1" customWidth="1"/>
    <col min="14" max="14" width="10.00390625" style="323" customWidth="1"/>
    <col min="15" max="15" width="12.25390625" style="413" customWidth="1"/>
    <col min="16" max="16" width="10.625" style="323" customWidth="1"/>
    <col min="17" max="17" width="10.75390625" style="323" customWidth="1"/>
    <col min="18" max="18" width="8.00390625" style="322" customWidth="1"/>
    <col min="19" max="19" width="9.625" style="323" customWidth="1"/>
    <col min="20" max="20" width="8.375" style="323" customWidth="1"/>
    <col min="21" max="21" width="9.00390625" style="323" hidden="1" customWidth="1"/>
    <col min="22" max="22" width="10.125" style="323" customWidth="1"/>
    <col min="23" max="16384" width="9.125" style="323" customWidth="1"/>
  </cols>
  <sheetData>
    <row r="1" spans="1:17" ht="12.75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1"/>
      <c r="P1" s="320"/>
      <c r="Q1" s="320"/>
    </row>
    <row r="2" spans="1:17" ht="12.75">
      <c r="A2" s="324" t="s">
        <v>523</v>
      </c>
      <c r="B2" s="320"/>
      <c r="C2" s="320"/>
      <c r="D2" s="320"/>
      <c r="E2" s="320"/>
      <c r="F2" s="325">
        <f>SUM(C20+D20)</f>
        <v>11466.5</v>
      </c>
      <c r="G2" s="320"/>
      <c r="H2" s="320"/>
      <c r="I2" s="320"/>
      <c r="J2" s="320"/>
      <c r="K2" s="320"/>
      <c r="L2" s="320"/>
      <c r="M2" s="320"/>
      <c r="N2" s="320"/>
      <c r="O2" s="321"/>
      <c r="P2" s="320"/>
      <c r="Q2" s="320"/>
    </row>
    <row r="3" spans="1:17" ht="13.5" thickBot="1">
      <c r="A3" s="324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1"/>
      <c r="P3" s="320"/>
      <c r="Q3" s="326" t="s">
        <v>524</v>
      </c>
    </row>
    <row r="4" spans="1:21" ht="13.5" thickBot="1">
      <c r="A4" s="500" t="s">
        <v>525</v>
      </c>
      <c r="B4" s="502" t="s">
        <v>526</v>
      </c>
      <c r="C4" s="504" t="s">
        <v>527</v>
      </c>
      <c r="D4" s="504"/>
      <c r="E4" s="504"/>
      <c r="F4" s="504"/>
      <c r="G4" s="504"/>
      <c r="H4" s="500" t="s">
        <v>525</v>
      </c>
      <c r="I4" s="506" t="s">
        <v>528</v>
      </c>
      <c r="J4" s="507"/>
      <c r="K4" s="507"/>
      <c r="L4" s="507"/>
      <c r="M4" s="507"/>
      <c r="N4" s="507"/>
      <c r="O4" s="508"/>
      <c r="P4" s="509" t="s">
        <v>529</v>
      </c>
      <c r="Q4" s="496" t="s">
        <v>530</v>
      </c>
      <c r="T4" s="498" t="s">
        <v>531</v>
      </c>
      <c r="U4" s="496" t="s">
        <v>532</v>
      </c>
    </row>
    <row r="5" spans="1:21" s="337" customFormat="1" ht="51.75" thickBot="1">
      <c r="A5" s="501"/>
      <c r="B5" s="503"/>
      <c r="C5" s="327" t="s">
        <v>533</v>
      </c>
      <c r="D5" s="328" t="s">
        <v>534</v>
      </c>
      <c r="E5" s="328" t="s">
        <v>535</v>
      </c>
      <c r="F5" s="329" t="s">
        <v>536</v>
      </c>
      <c r="G5" s="330" t="s">
        <v>537</v>
      </c>
      <c r="H5" s="505"/>
      <c r="I5" s="331" t="s">
        <v>538</v>
      </c>
      <c r="J5" s="332" t="s">
        <v>539</v>
      </c>
      <c r="K5" s="332" t="s">
        <v>540</v>
      </c>
      <c r="L5" s="328" t="s">
        <v>541</v>
      </c>
      <c r="M5" s="332" t="s">
        <v>542</v>
      </c>
      <c r="N5" s="333" t="s">
        <v>543</v>
      </c>
      <c r="O5" s="334" t="s">
        <v>544</v>
      </c>
      <c r="P5" s="510"/>
      <c r="Q5" s="497"/>
      <c r="R5" s="335" t="s">
        <v>545</v>
      </c>
      <c r="S5" s="336" t="s">
        <v>546</v>
      </c>
      <c r="T5" s="499"/>
      <c r="U5" s="497"/>
    </row>
    <row r="6" spans="1:21" ht="12.75">
      <c r="A6" s="338" t="s">
        <v>547</v>
      </c>
      <c r="B6" s="339">
        <v>2374</v>
      </c>
      <c r="C6" s="340">
        <f>'[3]Társulási hozzájár.'!F9</f>
        <v>1187</v>
      </c>
      <c r="D6" s="341">
        <f>'[3]TKT műk.'!F39</f>
        <v>4337.5680875326125</v>
      </c>
      <c r="E6" s="342">
        <f>'[3]Ügyelet'!E26</f>
        <v>6606.720913200166</v>
      </c>
      <c r="F6" s="343">
        <f>'[3]Labor'!D27</f>
        <v>3972.975485790436</v>
      </c>
      <c r="G6" s="344">
        <f>SUM(C6:F6)</f>
        <v>16104.264486523214</v>
      </c>
      <c r="H6" s="345" t="s">
        <v>547</v>
      </c>
      <c r="I6" s="346">
        <f>'[3]Püg.,TV, étkeztetés '!G19</f>
        <v>2700</v>
      </c>
      <c r="J6" s="341">
        <f>'[3]Házi segítségnyújtás'!E30</f>
        <v>4435</v>
      </c>
      <c r="K6" s="341">
        <v>0</v>
      </c>
      <c r="L6" s="414">
        <f>SUM('[3]Családsegítés, gyerm.jólét'!V41)</f>
        <v>520.3849187844162</v>
      </c>
      <c r="M6" s="415">
        <f>'[3]Óvoda'!I23+'[3]Óvoda'!I27</f>
        <v>24080.77777777778</v>
      </c>
      <c r="N6" s="416">
        <f>'[3]Püg.,TV, étkeztetés '!E19+'[3]Püg.,TV, étkeztetés '!H19+'[3]Püg.,TV, étkeztetés '!I19</f>
        <v>12344.905669447284</v>
      </c>
      <c r="O6" s="344">
        <f>I6+J6+L6+M6+N6</f>
        <v>44081.06836600948</v>
      </c>
      <c r="P6" s="347">
        <f>G6+O6</f>
        <v>60185.332852532694</v>
      </c>
      <c r="Q6" s="348">
        <v>27433</v>
      </c>
      <c r="R6" s="349">
        <f>P6-Q6</f>
        <v>32752.332852532694</v>
      </c>
      <c r="S6" s="350">
        <f>SUM('[3]Püg.,TV, étkeztetés '!E19)</f>
        <v>9217</v>
      </c>
      <c r="T6" s="351">
        <v>617</v>
      </c>
      <c r="U6" s="351"/>
    </row>
    <row r="7" spans="1:21" ht="12.75">
      <c r="A7" s="352" t="s">
        <v>548</v>
      </c>
      <c r="B7" s="353">
        <v>542</v>
      </c>
      <c r="C7" s="340">
        <f>'[3]Társulási hozzájár.'!F10</f>
        <v>271</v>
      </c>
      <c r="D7" s="341">
        <f>'[3]TKT műk.'!F40</f>
        <v>144.76196438191909</v>
      </c>
      <c r="E7" s="342">
        <f>'[3]Ügyelet'!E27</f>
        <v>1270.384851532849</v>
      </c>
      <c r="F7" s="343">
        <f>'[3]Labor'!D28</f>
        <v>907.0567452815569</v>
      </c>
      <c r="G7" s="344">
        <f aca="true" t="shared" si="0" ref="G7:G18">SUM(C7:F7)</f>
        <v>2593.203561196325</v>
      </c>
      <c r="H7" s="354" t="s">
        <v>548</v>
      </c>
      <c r="I7" s="346">
        <f>'[3]Püg.,TV, étkeztetés '!G20</f>
        <v>120</v>
      </c>
      <c r="J7" s="341">
        <f>'[3]Házi segítségnyújtás'!E31</f>
        <v>814</v>
      </c>
      <c r="K7" s="341">
        <v>0</v>
      </c>
      <c r="L7" s="414">
        <f>SUM('[3]Családsegítés, gyerm.jólét'!V54)</f>
        <v>-53.724147656776864</v>
      </c>
      <c r="M7" s="417">
        <v>0</v>
      </c>
      <c r="N7" s="416">
        <f>'[3]Püg.,TV, étkeztetés '!E20+'[3]Püg.,TV, étkeztetés '!H20+'[3]Püg.,TV, étkeztetés '!I20</f>
        <v>130.5854564031485</v>
      </c>
      <c r="O7" s="344">
        <f aca="true" t="shared" si="1" ref="O7:O19">I7+J7+L7+M7+N7</f>
        <v>1010.8613087463716</v>
      </c>
      <c r="P7" s="347">
        <f aca="true" t="shared" si="2" ref="P7:P19">G7+O7</f>
        <v>3604.0648699426965</v>
      </c>
      <c r="Q7" s="356">
        <v>2763</v>
      </c>
      <c r="R7" s="349">
        <f aca="true" t="shared" si="3" ref="R7:R19">P7-Q7</f>
        <v>841.0648699426965</v>
      </c>
      <c r="S7" s="357"/>
      <c r="T7" s="358"/>
      <c r="U7" s="358"/>
    </row>
    <row r="8" spans="1:21" ht="12.75">
      <c r="A8" s="352" t="s">
        <v>549</v>
      </c>
      <c r="B8" s="353">
        <v>2210</v>
      </c>
      <c r="C8" s="340">
        <f>'[3]Társulási hozzájár.'!F11</f>
        <v>1105</v>
      </c>
      <c r="D8" s="341">
        <f>'[3]TKT műk.'!F41</f>
        <v>15.808811575353602</v>
      </c>
      <c r="E8" s="342">
        <f>'[3]Ügyelet'!E28</f>
        <v>5140.275808284833</v>
      </c>
      <c r="F8" s="343">
        <f>'[3]Labor'!D29</f>
        <v>3698.5155112033967</v>
      </c>
      <c r="G8" s="344">
        <f t="shared" si="0"/>
        <v>9959.600131063584</v>
      </c>
      <c r="H8" s="354" t="s">
        <v>549</v>
      </c>
      <c r="I8" s="346">
        <f>'[3]Püg.,TV, étkeztetés '!G21</f>
        <v>0</v>
      </c>
      <c r="J8" s="341">
        <f>'[3]Házi segítségnyújtás'!E32</f>
        <v>0</v>
      </c>
      <c r="K8" s="341">
        <v>0</v>
      </c>
      <c r="L8" s="414">
        <f>SUM('[3]Családsegítés, gyerm.jólét'!V49)</f>
        <v>820.5843512550781</v>
      </c>
      <c r="M8" s="417">
        <v>0</v>
      </c>
      <c r="N8" s="416">
        <f>'[3]Püg.,TV, étkeztetés '!E21+'[3]Püg.,TV, étkeztetés '!H21+'[3]Püg.,TV, étkeztetés '!I21</f>
        <v>173.53763615672247</v>
      </c>
      <c r="O8" s="344">
        <f t="shared" si="1"/>
        <v>994.1219874118005</v>
      </c>
      <c r="P8" s="347">
        <f t="shared" si="2"/>
        <v>10953.722118475383</v>
      </c>
      <c r="Q8" s="356">
        <v>10669</v>
      </c>
      <c r="R8" s="349">
        <f t="shared" si="3"/>
        <v>284.72211847538347</v>
      </c>
      <c r="S8" s="357"/>
      <c r="T8" s="358"/>
      <c r="U8" s="358">
        <v>28</v>
      </c>
    </row>
    <row r="9" spans="1:21" ht="12.75">
      <c r="A9" s="352" t="s">
        <v>550</v>
      </c>
      <c r="B9" s="353">
        <v>1872</v>
      </c>
      <c r="C9" s="340">
        <f>'[3]Társulási hozzájár.'!F12</f>
        <v>936</v>
      </c>
      <c r="D9" s="341">
        <f>'[3]TKT műk.'!F42</f>
        <v>13.39099333441717</v>
      </c>
      <c r="E9" s="342">
        <f>'[3]Ügyelet'!E29</f>
        <v>3789.178076782681</v>
      </c>
      <c r="F9" s="343">
        <f>'[3]Labor'!D30</f>
        <v>3132.86019772523</v>
      </c>
      <c r="G9" s="344">
        <f t="shared" si="0"/>
        <v>7871.429267842328</v>
      </c>
      <c r="H9" s="354" t="s">
        <v>550</v>
      </c>
      <c r="I9" s="346">
        <f>'[3]Püg.,TV, étkeztetés '!G22</f>
        <v>0</v>
      </c>
      <c r="J9" s="341">
        <f>'[3]Házi segítségnyújtás'!E33</f>
        <v>0</v>
      </c>
      <c r="K9" s="341">
        <v>0</v>
      </c>
      <c r="L9" s="414">
        <f>SUM('[3]Családsegítés, gyerm.jólét'!V53)</f>
        <v>-189.20243305212784</v>
      </c>
      <c r="M9" s="417">
        <v>0</v>
      </c>
      <c r="N9" s="416">
        <f>'[3]Püg.,TV, étkeztetés '!E22+'[3]Püg.,TV, étkeztetés '!H22+'[3]Püg.,TV, étkeztetés '!I22</f>
        <v>146.99658592098845</v>
      </c>
      <c r="O9" s="344">
        <f t="shared" si="1"/>
        <v>-42.20584713113939</v>
      </c>
      <c r="P9" s="347">
        <f t="shared" si="2"/>
        <v>7829.223420711189</v>
      </c>
      <c r="Q9" s="356">
        <v>8920</v>
      </c>
      <c r="R9" s="349">
        <f t="shared" si="3"/>
        <v>-1090.7765792888113</v>
      </c>
      <c r="S9" s="357"/>
      <c r="T9" s="358">
        <v>2230</v>
      </c>
      <c r="U9" s="358"/>
    </row>
    <row r="10" spans="1:21" ht="12.75">
      <c r="A10" s="352" t="s">
        <v>551</v>
      </c>
      <c r="B10" s="353">
        <v>580</v>
      </c>
      <c r="C10" s="340">
        <f>'[3]Társulási hozzájár.'!F13</f>
        <v>290</v>
      </c>
      <c r="D10" s="341">
        <f>'[3]TKT műk.'!F43</f>
        <v>154.9113271983636</v>
      </c>
      <c r="E10" s="342">
        <f>'[3]Ügyelet'!E30</f>
        <v>366.00397614314113</v>
      </c>
      <c r="F10" s="343">
        <f>'[3]Labor'!D31</f>
        <v>647.1007530913937</v>
      </c>
      <c r="G10" s="344">
        <f t="shared" si="0"/>
        <v>1458.0160564328985</v>
      </c>
      <c r="H10" s="354" t="s">
        <v>551</v>
      </c>
      <c r="I10" s="346">
        <f>'[3]Püg.,TV, étkeztetés '!G23</f>
        <v>120</v>
      </c>
      <c r="J10" s="341">
        <f>'[3]Házi segítségnyújtás'!E34</f>
        <v>724</v>
      </c>
      <c r="K10" s="341">
        <v>0</v>
      </c>
      <c r="L10" s="414">
        <f>SUM('[3]Családsegítés, gyerm.jólét'!V42)</f>
        <v>362.1350290068098</v>
      </c>
      <c r="M10" s="417">
        <f>'[3]Óvoda'!I19</f>
        <v>1532.013888888889</v>
      </c>
      <c r="N10" s="416">
        <f>'[3]Püg.,TV, étkeztetés '!E23+'[3]Püg.,TV, étkeztetés '!H23+'[3]Püg.,TV, étkeztetés '!I23</f>
        <v>904.1892536981568</v>
      </c>
      <c r="O10" s="344">
        <f t="shared" si="1"/>
        <v>3642.338171593856</v>
      </c>
      <c r="P10" s="347">
        <f t="shared" si="2"/>
        <v>5100.354228026754</v>
      </c>
      <c r="Q10" s="356">
        <v>4845</v>
      </c>
      <c r="R10" s="349">
        <f t="shared" si="3"/>
        <v>255.35422802675384</v>
      </c>
      <c r="S10" s="359"/>
      <c r="T10" s="358"/>
      <c r="U10" s="358"/>
    </row>
    <row r="11" spans="1:21" ht="12.75">
      <c r="A11" s="352" t="s">
        <v>552</v>
      </c>
      <c r="B11" s="353">
        <v>547</v>
      </c>
      <c r="C11" s="340">
        <f>'[3]Társulási hozzájár.'!F14</f>
        <v>273</v>
      </c>
      <c r="D11" s="341">
        <f>'[3]TKT műk.'!F44</f>
        <v>146.09740685776706</v>
      </c>
      <c r="E11" s="342">
        <f>'[3]Ügyelet'!E31</f>
        <v>270.8429423459244</v>
      </c>
      <c r="F11" s="343">
        <f>'[3]Labor'!D32</f>
        <v>610.2829516224007</v>
      </c>
      <c r="G11" s="344">
        <f t="shared" si="0"/>
        <v>1300.2233008260923</v>
      </c>
      <c r="H11" s="354" t="s">
        <v>552</v>
      </c>
      <c r="I11" s="346">
        <f>'[3]Püg.,TV, étkeztetés '!G24</f>
        <v>120</v>
      </c>
      <c r="J11" s="341">
        <f>'[3]Házi segítségnyújtás'!E35</f>
        <v>1448</v>
      </c>
      <c r="K11" s="341">
        <v>0</v>
      </c>
      <c r="L11" s="414">
        <f>SUM('[3]Családsegítés, gyerm.jólét'!V43)</f>
        <v>255.1405886184342</v>
      </c>
      <c r="M11" s="417">
        <f>'[3]Óvoda'!I20</f>
        <v>2150.0694444444443</v>
      </c>
      <c r="N11" s="416">
        <f>'[3]Püg.,TV, étkeztetés '!E24+'[3]Püg.,TV, étkeztetés '!H24+'[3]Püg.,TV, étkeztetés '!I24</f>
        <v>720.7095202980892</v>
      </c>
      <c r="O11" s="344">
        <f t="shared" si="1"/>
        <v>4693.919553360968</v>
      </c>
      <c r="P11" s="347">
        <f t="shared" si="2"/>
        <v>5994.142854187061</v>
      </c>
      <c r="Q11" s="356">
        <v>3555</v>
      </c>
      <c r="R11" s="349">
        <f t="shared" si="3"/>
        <v>2439.142854187061</v>
      </c>
      <c r="S11" s="357"/>
      <c r="T11" s="358"/>
      <c r="U11" s="358"/>
    </row>
    <row r="12" spans="1:21" ht="12.75">
      <c r="A12" s="352" t="s">
        <v>553</v>
      </c>
      <c r="B12" s="353">
        <v>1419</v>
      </c>
      <c r="C12" s="340">
        <f>'[3]Társulási hozzájár.'!F15</f>
        <v>709</v>
      </c>
      <c r="D12" s="341">
        <f>'[3]TKT műk.'!F45</f>
        <v>10.150544626889936</v>
      </c>
      <c r="E12" s="342">
        <f>'[3]Ügyelet'!E32</f>
        <v>1515.2564612326044</v>
      </c>
      <c r="F12" s="343">
        <f>'[3]Labor'!D33</f>
        <v>1583.165463166703</v>
      </c>
      <c r="G12" s="344">
        <f t="shared" si="0"/>
        <v>3817.5724690261973</v>
      </c>
      <c r="H12" s="354" t="s">
        <v>553</v>
      </c>
      <c r="I12" s="346">
        <f>'[3]Püg.,TV, étkeztetés '!G25</f>
        <v>0</v>
      </c>
      <c r="J12" s="341">
        <f>'[3]Házi segítségnyújtás'!E36</f>
        <v>814</v>
      </c>
      <c r="K12" s="341">
        <v>0</v>
      </c>
      <c r="L12" s="414">
        <f>SUM('[3]Családsegítés, gyerm.jólét'!V56)</f>
        <v>-48.74203084154669</v>
      </c>
      <c r="M12" s="417">
        <v>0</v>
      </c>
      <c r="N12" s="416">
        <f>'[3]Püg.,TV, étkeztetés '!E25+'[3]Püg.,TV, étkeztetés '!H25+'[3]Püg.,TV, étkeztetés '!I25</f>
        <v>754.8833258968039</v>
      </c>
      <c r="O12" s="344">
        <f t="shared" si="1"/>
        <v>1520.1412950552572</v>
      </c>
      <c r="P12" s="347">
        <f t="shared" si="2"/>
        <v>5337.713764081454</v>
      </c>
      <c r="Q12" s="356">
        <v>4991</v>
      </c>
      <c r="R12" s="349">
        <f t="shared" si="3"/>
        <v>346.7137640814544</v>
      </c>
      <c r="S12" s="357"/>
      <c r="T12" s="358"/>
      <c r="U12" s="358"/>
    </row>
    <row r="13" spans="1:21" ht="12.75">
      <c r="A13" s="352" t="s">
        <v>554</v>
      </c>
      <c r="B13" s="353">
        <v>533</v>
      </c>
      <c r="C13" s="340">
        <f>'[3]Társulási hozzájár.'!F16</f>
        <v>267</v>
      </c>
      <c r="D13" s="341">
        <f>'[3]TKT műk.'!F46</f>
        <v>3.812713379938222</v>
      </c>
      <c r="E13" s="342">
        <f>'[3]Ügyelet'!E33</f>
        <v>409.92445328031806</v>
      </c>
      <c r="F13" s="343">
        <f>'[3]Labor'!D34</f>
        <v>594.6632782719187</v>
      </c>
      <c r="G13" s="344">
        <f t="shared" si="0"/>
        <v>1275.4004449321749</v>
      </c>
      <c r="H13" s="354" t="s">
        <v>554</v>
      </c>
      <c r="I13" s="346">
        <f>'[3]Püg.,TV, étkeztetés '!G26</f>
        <v>120</v>
      </c>
      <c r="J13" s="341">
        <f>'[3]Házi segítségnyújtás'!E37</f>
        <v>1448</v>
      </c>
      <c r="K13" s="341">
        <v>0</v>
      </c>
      <c r="L13" s="414">
        <f>SUM('[3]Családsegítés, gyerm.jólét'!V50)</f>
        <v>369.40621679163354</v>
      </c>
      <c r="M13" s="417">
        <v>0</v>
      </c>
      <c r="N13" s="416">
        <f>'[3]Püg.,TV, étkeztetés '!E26+'[3]Püg.,TV, étkeztetés '!H26+'[3]Püg.,TV, étkeztetés '!I26</f>
        <v>128.41706321564234</v>
      </c>
      <c r="O13" s="344">
        <f t="shared" si="1"/>
        <v>2065.823280007276</v>
      </c>
      <c r="P13" s="347">
        <f t="shared" si="2"/>
        <v>3341.223724939451</v>
      </c>
      <c r="Q13" s="356">
        <v>1703</v>
      </c>
      <c r="R13" s="349">
        <f t="shared" si="3"/>
        <v>1638.2237249394511</v>
      </c>
      <c r="S13" s="350"/>
      <c r="T13" s="358"/>
      <c r="U13" s="358"/>
    </row>
    <row r="14" spans="1:22" ht="12.75">
      <c r="A14" s="352" t="s">
        <v>555</v>
      </c>
      <c r="B14" s="353">
        <v>405</v>
      </c>
      <c r="C14" s="340">
        <f>'[3]Társulási hozzájár.'!F17</f>
        <v>203</v>
      </c>
      <c r="D14" s="341">
        <f>'[3]TKT műk.'!F47</f>
        <v>2.8970899040806373</v>
      </c>
      <c r="E14" s="342">
        <f>'[3]Ügyelet'!E34</f>
        <v>190.3220675944334</v>
      </c>
      <c r="F14" s="343">
        <f>'[3]Labor'!D35</f>
        <v>451.8548362103697</v>
      </c>
      <c r="G14" s="344">
        <f t="shared" si="0"/>
        <v>848.0739937088838</v>
      </c>
      <c r="H14" s="354" t="s">
        <v>555</v>
      </c>
      <c r="I14" s="346">
        <f>'[3]Püg.,TV, étkeztetés '!G27</f>
        <v>120</v>
      </c>
      <c r="J14" s="341">
        <f>'[3]Házi segítségnyújtás'!E38</f>
        <v>724</v>
      </c>
      <c r="K14" s="341">
        <v>0</v>
      </c>
      <c r="L14" s="414">
        <f>SUM('[3]Családsegítés, gyerm.jólét'!V51)</f>
        <v>369.40621679163354</v>
      </c>
      <c r="M14" s="417">
        <v>0</v>
      </c>
      <c r="N14" s="416">
        <f>'[3]Püg.,TV, étkeztetés '!E27+'[3]Püg.,TV, étkeztetés '!H27+'[3]Püg.,TV, étkeztetés '!I27</f>
        <v>97.57769343777701</v>
      </c>
      <c r="O14" s="344">
        <f t="shared" si="1"/>
        <v>1310.9839102294106</v>
      </c>
      <c r="P14" s="347">
        <f t="shared" si="2"/>
        <v>2159.0579039382947</v>
      </c>
      <c r="Q14" s="356">
        <v>1196</v>
      </c>
      <c r="R14" s="349">
        <f t="shared" si="3"/>
        <v>963.0579039382947</v>
      </c>
      <c r="S14" s="350"/>
      <c r="T14" s="358"/>
      <c r="U14" s="358"/>
      <c r="V14" s="360"/>
    </row>
    <row r="15" spans="1:22" ht="12.75">
      <c r="A15" s="352" t="s">
        <v>556</v>
      </c>
      <c r="B15" s="353">
        <v>375</v>
      </c>
      <c r="C15" s="340">
        <f>'[3]Társulási hozzájár.'!F18</f>
        <v>187</v>
      </c>
      <c r="D15" s="341">
        <f>'[3]TKT műk.'!F48</f>
        <v>100.15818568859716</v>
      </c>
      <c r="E15" s="342">
        <f>'[3]Ügyelet'!E35</f>
        <v>278.16302186878727</v>
      </c>
      <c r="F15" s="343">
        <f>'[3]Labor'!D36</f>
        <v>418.3841076021942</v>
      </c>
      <c r="G15" s="344">
        <f t="shared" si="0"/>
        <v>983.7053151595787</v>
      </c>
      <c r="H15" s="354" t="s">
        <v>556</v>
      </c>
      <c r="I15" s="346">
        <f>'[3]Püg.,TV, étkeztetés '!G28</f>
        <v>120</v>
      </c>
      <c r="J15" s="341">
        <f>'[3]Házi segítségnyújtás'!E39</f>
        <v>724</v>
      </c>
      <c r="K15" s="341">
        <v>0</v>
      </c>
      <c r="L15" s="414">
        <f>SUM('[3]Családsegítés, gyerm.jólét'!V44)</f>
        <v>106.99444038837574</v>
      </c>
      <c r="M15" s="417">
        <f>'[3]Óvoda'!I21</f>
        <v>430.0138888888889</v>
      </c>
      <c r="N15" s="416">
        <f>'[3]Püg.,TV, étkeztetés '!E28+'[3]Püg.,TV, étkeztetés '!H28+'[3]Püg.,TV, étkeztetés '!I28</f>
        <v>494.087879546222</v>
      </c>
      <c r="O15" s="344">
        <f t="shared" si="1"/>
        <v>1875.0962088234867</v>
      </c>
      <c r="P15" s="347">
        <f t="shared" si="2"/>
        <v>2858.8015239830656</v>
      </c>
      <c r="Q15" s="356">
        <v>2005</v>
      </c>
      <c r="R15" s="349">
        <f t="shared" si="3"/>
        <v>853.8015239830656</v>
      </c>
      <c r="S15" s="357"/>
      <c r="T15" s="358">
        <v>3062</v>
      </c>
      <c r="U15" s="358"/>
      <c r="V15" s="360" t="s">
        <v>557</v>
      </c>
    </row>
    <row r="16" spans="1:22" ht="12.75">
      <c r="A16" s="352" t="s">
        <v>558</v>
      </c>
      <c r="B16" s="353">
        <v>665</v>
      </c>
      <c r="C16" s="340">
        <f>'[3]Társulási hozzájár.'!F19</f>
        <v>333</v>
      </c>
      <c r="D16" s="341">
        <f>'[3]TKT műk.'!F49</f>
        <v>177.61384928777898</v>
      </c>
      <c r="E16" s="342">
        <f>'[3]Ügyelet'!E36</f>
        <v>1486.3190778336634</v>
      </c>
      <c r="F16" s="343">
        <f>'[3]Labor'!D37</f>
        <v>1112.9017262218365</v>
      </c>
      <c r="G16" s="344">
        <f t="shared" si="0"/>
        <v>3109.8346533432787</v>
      </c>
      <c r="H16" s="354" t="s">
        <v>558</v>
      </c>
      <c r="I16" s="346">
        <f>'[3]Püg.,TV, étkeztetés '!G29</f>
        <v>120</v>
      </c>
      <c r="J16" s="341">
        <f>'[3]Házi segítségnyújtás'!E40</f>
        <v>814</v>
      </c>
      <c r="K16" s="341">
        <v>0</v>
      </c>
      <c r="L16" s="414">
        <f>SUM('[3]Családsegítés, gyerm.jólét'!V45)</f>
        <v>127.20520236952395</v>
      </c>
      <c r="M16" s="417">
        <f>'[3]Óvoda'!I22</f>
        <v>3870.125</v>
      </c>
      <c r="N16" s="416">
        <f>'[3]Püg.,TV, étkeztetés '!E29+'[3]Püg.,TV, étkeztetés '!H29+'[3]Püg.,TV, étkeztetés '!I29</f>
        <v>876.1825063953003</v>
      </c>
      <c r="O16" s="344">
        <f t="shared" si="1"/>
        <v>5807.512708764824</v>
      </c>
      <c r="P16" s="347">
        <f t="shared" si="2"/>
        <v>8917.347362108103</v>
      </c>
      <c r="Q16" s="356">
        <v>5799</v>
      </c>
      <c r="R16" s="349">
        <f t="shared" si="3"/>
        <v>3118.347362108103</v>
      </c>
      <c r="S16" s="361"/>
      <c r="T16" s="358"/>
      <c r="U16" s="358">
        <v>59</v>
      </c>
      <c r="V16" s="360" t="s">
        <v>559</v>
      </c>
    </row>
    <row r="17" spans="1:22" ht="12.75">
      <c r="A17" s="362" t="s">
        <v>560</v>
      </c>
      <c r="B17" s="353">
        <v>568</v>
      </c>
      <c r="C17" s="340">
        <f>'[3]Társulási hozzájár.'!F20</f>
        <v>284</v>
      </c>
      <c r="D17" s="363">
        <f>'[3]TKT műk.'!F50</f>
        <v>151.70626525632852</v>
      </c>
      <c r="E17" s="355">
        <f>'[3]Ügyelet'!E37</f>
        <v>446.5248508946322</v>
      </c>
      <c r="F17" s="364">
        <f>'[3]Labor'!D38</f>
        <v>633.7124616481235</v>
      </c>
      <c r="G17" s="365">
        <f t="shared" si="0"/>
        <v>1515.9435777990843</v>
      </c>
      <c r="H17" s="354" t="s">
        <v>560</v>
      </c>
      <c r="I17" s="366">
        <f>'[3]Püg.,TV, étkeztetés '!G30</f>
        <v>0</v>
      </c>
      <c r="J17" s="363">
        <f>'[3]Házi segítségnyújtás'!E41</f>
        <v>1719</v>
      </c>
      <c r="K17" s="363">
        <v>0</v>
      </c>
      <c r="L17" s="389">
        <f>SUM('[3]Családsegítés, gyerm.jólét'!V46)</f>
        <v>360.3308127379277</v>
      </c>
      <c r="M17" s="417">
        <v>0</v>
      </c>
      <c r="N17" s="418">
        <f>'[3]Püg.,TV, étkeztetés '!E30+'[3]Püg.,TV, étkeztetés '!H30+'[3]Püg.,TV, étkeztetés '!I30</f>
        <v>136.84970338927738</v>
      </c>
      <c r="O17" s="365">
        <f t="shared" si="1"/>
        <v>2216.180516127205</v>
      </c>
      <c r="P17" s="367">
        <f t="shared" si="2"/>
        <v>3732.1240939262893</v>
      </c>
      <c r="Q17" s="356">
        <v>1818</v>
      </c>
      <c r="R17" s="349">
        <f t="shared" si="3"/>
        <v>1914.1240939262893</v>
      </c>
      <c r="S17" s="368"/>
      <c r="T17" s="358"/>
      <c r="U17" s="358"/>
      <c r="V17" s="360"/>
    </row>
    <row r="18" spans="1:21" ht="12.75">
      <c r="A18" s="362" t="s">
        <v>561</v>
      </c>
      <c r="B18" s="353">
        <v>212</v>
      </c>
      <c r="C18" s="340">
        <f>'[3]Társulási hozzájár.'!F21</f>
        <v>106</v>
      </c>
      <c r="D18" s="363">
        <f>'[3]TKT műk.'!F51</f>
        <v>56.6227609759536</v>
      </c>
      <c r="E18" s="355">
        <f>'[3]Ügyelet'!E38</f>
        <v>322.0834990059642</v>
      </c>
      <c r="F18" s="364">
        <f>'[3]Labor'!D39</f>
        <v>236.52648216444044</v>
      </c>
      <c r="G18" s="365">
        <f t="shared" si="0"/>
        <v>721.2327421463583</v>
      </c>
      <c r="H18" s="354" t="s">
        <v>561</v>
      </c>
      <c r="I18" s="366">
        <f>'[3]Püg.,TV, étkeztetés '!G31</f>
        <v>0</v>
      </c>
      <c r="J18" s="363">
        <f>'[3]Házi segítségnyújtás'!E42</f>
        <v>362</v>
      </c>
      <c r="K18" s="363">
        <v>0</v>
      </c>
      <c r="L18" s="389">
        <f>SUM('[3]Családsegítés, gyerm.jólét'!V47)</f>
        <v>527.4270583634043</v>
      </c>
      <c r="M18" s="417">
        <v>0</v>
      </c>
      <c r="N18" s="418">
        <f>'[3]Püg.,TV, étkeztetés '!E31+'[3]Püg.,TV, étkeztetés '!H31+'[3]Püg.,TV, étkeztetés '!I31</f>
        <v>51.07770619458945</v>
      </c>
      <c r="O18" s="365">
        <f t="shared" si="1"/>
        <v>940.5047645579938</v>
      </c>
      <c r="P18" s="367">
        <f t="shared" si="2"/>
        <v>1661.7375067043522</v>
      </c>
      <c r="Q18" s="356">
        <v>997</v>
      </c>
      <c r="R18" s="349">
        <f t="shared" si="3"/>
        <v>664.7375067043522</v>
      </c>
      <c r="S18" s="350"/>
      <c r="T18" s="358"/>
      <c r="U18" s="358"/>
    </row>
    <row r="19" spans="1:21" ht="12.75">
      <c r="A19" s="362" t="s">
        <v>562</v>
      </c>
      <c r="B19" s="353">
        <v>1372</v>
      </c>
      <c r="C19" s="340"/>
      <c r="D19" s="363"/>
      <c r="E19" s="355"/>
      <c r="F19" s="364"/>
      <c r="G19" s="365"/>
      <c r="H19" s="354" t="s">
        <v>562</v>
      </c>
      <c r="I19" s="366"/>
      <c r="J19" s="363"/>
      <c r="K19" s="363">
        <v>0</v>
      </c>
      <c r="L19" s="389">
        <f>SUM('[3]Családsegítés, gyerm.jólét'!V57)</f>
        <v>394.7414064432139</v>
      </c>
      <c r="M19" s="417"/>
      <c r="N19" s="418"/>
      <c r="O19" s="365">
        <f t="shared" si="1"/>
        <v>394.7414064432139</v>
      </c>
      <c r="P19" s="367">
        <f t="shared" si="2"/>
        <v>394.7414064432139</v>
      </c>
      <c r="Q19" s="356"/>
      <c r="R19" s="349">
        <f t="shared" si="3"/>
        <v>394.7414064432139</v>
      </c>
      <c r="S19" s="350"/>
      <c r="T19" s="358"/>
      <c r="U19" s="358"/>
    </row>
    <row r="20" spans="1:21" ht="13.5" thickBot="1">
      <c r="A20" s="369" t="s">
        <v>67</v>
      </c>
      <c r="B20" s="370">
        <f>SUM(B6:B19)</f>
        <v>13674</v>
      </c>
      <c r="C20" s="371">
        <f>SUM(C6:C18)</f>
        <v>6151</v>
      </c>
      <c r="D20" s="372">
        <f>SUM(D6:D18)</f>
        <v>5315.499999999999</v>
      </c>
      <c r="E20" s="372">
        <f>SUM(E6:E18)</f>
        <v>22091.999999999993</v>
      </c>
      <c r="F20" s="373">
        <f>SUM(F6:F18)</f>
        <v>18000</v>
      </c>
      <c r="G20" s="370">
        <f>SUM(G6:G18)</f>
        <v>51558.5</v>
      </c>
      <c r="H20" s="374" t="s">
        <v>67</v>
      </c>
      <c r="I20" s="371">
        <f>SUM(I6:I18)</f>
        <v>3540</v>
      </c>
      <c r="J20" s="372">
        <f>SUM(J6:J18)</f>
        <v>14026</v>
      </c>
      <c r="K20" s="372">
        <v>0</v>
      </c>
      <c r="L20" s="372">
        <f>SUM(L6:L19)</f>
        <v>3922.08763</v>
      </c>
      <c r="M20" s="372">
        <f>SUM(M6:M18)</f>
        <v>32063.000000000007</v>
      </c>
      <c r="N20" s="375">
        <f>SUM(N6:N18)</f>
        <v>16960</v>
      </c>
      <c r="O20" s="370">
        <f>SUM(O6:O19)</f>
        <v>70511.08763000001</v>
      </c>
      <c r="P20" s="370">
        <f>SUM(P6:P19)</f>
        <v>122069.58763000001</v>
      </c>
      <c r="Q20" s="376">
        <f>SUM(Q6:Q19)</f>
        <v>76694</v>
      </c>
      <c r="R20" s="349">
        <f>P20-Q20</f>
        <v>45375.58763000001</v>
      </c>
      <c r="S20" s="377">
        <f>SUM(R6:R19)</f>
        <v>45375.587630000016</v>
      </c>
      <c r="T20" s="358"/>
      <c r="U20" s="358"/>
    </row>
    <row r="21" spans="1:21" s="381" customFormat="1" ht="13.5" thickBot="1">
      <c r="A21" s="378"/>
      <c r="B21" s="379"/>
      <c r="C21" s="379"/>
      <c r="D21" s="379"/>
      <c r="E21" s="379"/>
      <c r="F21" s="379"/>
      <c r="G21" s="379"/>
      <c r="H21" s="378"/>
      <c r="I21" s="379"/>
      <c r="J21" s="379"/>
      <c r="K21" s="379"/>
      <c r="L21" s="379"/>
      <c r="M21" s="379"/>
      <c r="N21" s="379"/>
      <c r="O21" s="379"/>
      <c r="P21" s="379"/>
      <c r="Q21" s="380"/>
      <c r="R21" s="349"/>
      <c r="S21" s="368"/>
      <c r="T21" s="358"/>
      <c r="U21" s="358"/>
    </row>
    <row r="22" spans="1:21" s="381" customFormat="1" ht="12.75">
      <c r="A22" s="345" t="s">
        <v>563</v>
      </c>
      <c r="B22" s="382"/>
      <c r="C22" s="383"/>
      <c r="D22" s="383"/>
      <c r="E22" s="383"/>
      <c r="F22" s="384"/>
      <c r="G22" s="385"/>
      <c r="H22" s="345" t="s">
        <v>564</v>
      </c>
      <c r="I22" s="382"/>
      <c r="J22" s="383"/>
      <c r="K22" s="383"/>
      <c r="L22" s="383"/>
      <c r="M22" s="383"/>
      <c r="N22" s="384"/>
      <c r="O22" s="385">
        <f>I22+J22+L22+M22+N22</f>
        <v>0</v>
      </c>
      <c r="P22" s="385">
        <f>G22+O22</f>
        <v>0</v>
      </c>
      <c r="Q22" s="386"/>
      <c r="R22" s="387"/>
      <c r="S22" s="368"/>
      <c r="T22" s="358"/>
      <c r="U22" s="358"/>
    </row>
    <row r="23" spans="1:21" s="381" customFormat="1" ht="12.75">
      <c r="A23" s="354" t="s">
        <v>565</v>
      </c>
      <c r="B23" s="388"/>
      <c r="C23" s="389"/>
      <c r="D23" s="389"/>
      <c r="E23" s="389"/>
      <c r="F23" s="390"/>
      <c r="G23" s="344">
        <f>C23+D23+E23+F23</f>
        <v>0</v>
      </c>
      <c r="H23" s="354" t="s">
        <v>553</v>
      </c>
      <c r="I23" s="388"/>
      <c r="J23" s="389"/>
      <c r="K23" s="389"/>
      <c r="L23" s="389"/>
      <c r="M23" s="389"/>
      <c r="N23" s="390"/>
      <c r="O23" s="391">
        <f>I23+J23+L23+M23+N23</f>
        <v>0</v>
      </c>
      <c r="P23" s="347">
        <f>G23+O23</f>
        <v>0</v>
      </c>
      <c r="Q23" s="392"/>
      <c r="R23" s="387"/>
      <c r="S23" s="368"/>
      <c r="T23" s="358"/>
      <c r="U23" s="358"/>
    </row>
    <row r="24" spans="1:21" s="381" customFormat="1" ht="12.75">
      <c r="A24" s="354"/>
      <c r="B24" s="388"/>
      <c r="C24" s="389"/>
      <c r="D24" s="389"/>
      <c r="E24" s="389"/>
      <c r="F24" s="390"/>
      <c r="G24" s="391"/>
      <c r="H24" s="354" t="s">
        <v>554</v>
      </c>
      <c r="I24" s="388"/>
      <c r="J24" s="389"/>
      <c r="K24" s="389"/>
      <c r="L24" s="389"/>
      <c r="M24" s="389"/>
      <c r="N24" s="390"/>
      <c r="O24" s="391">
        <f>I24+J24+L24+M24+N24</f>
        <v>0</v>
      </c>
      <c r="P24" s="347">
        <f>G24+O24</f>
        <v>0</v>
      </c>
      <c r="Q24" s="392"/>
      <c r="R24" s="387"/>
      <c r="S24" s="368"/>
      <c r="T24" s="358"/>
      <c r="U24" s="358"/>
    </row>
    <row r="25" spans="1:21" s="381" customFormat="1" ht="13.5" thickBot="1">
      <c r="A25" s="354"/>
      <c r="B25" s="388"/>
      <c r="C25" s="389"/>
      <c r="D25" s="389"/>
      <c r="E25" s="389"/>
      <c r="F25" s="390"/>
      <c r="G25" s="391"/>
      <c r="H25" s="354" t="s">
        <v>549</v>
      </c>
      <c r="I25" s="388"/>
      <c r="J25" s="389"/>
      <c r="K25" s="389"/>
      <c r="L25" s="389"/>
      <c r="M25" s="389"/>
      <c r="N25" s="390"/>
      <c r="O25" s="391">
        <f>I25+J25+L25+M25+N25</f>
        <v>0</v>
      </c>
      <c r="P25" s="347">
        <f>G25+O25</f>
        <v>0</v>
      </c>
      <c r="Q25" s="392"/>
      <c r="R25" s="387"/>
      <c r="S25" s="368"/>
      <c r="T25" s="393"/>
      <c r="U25" s="393"/>
    </row>
    <row r="26" spans="1:21" s="403" customFormat="1" ht="22.5" customHeight="1" thickBot="1">
      <c r="A26" s="394" t="s">
        <v>566</v>
      </c>
      <c r="B26" s="395">
        <f aca="true" t="shared" si="4" ref="B26:G26">B20+B22+B23+B24</f>
        <v>13674</v>
      </c>
      <c r="C26" s="395">
        <f t="shared" si="4"/>
        <v>6151</v>
      </c>
      <c r="D26" s="395">
        <f t="shared" si="4"/>
        <v>5315.499999999999</v>
      </c>
      <c r="E26" s="395">
        <f t="shared" si="4"/>
        <v>22091.999999999993</v>
      </c>
      <c r="F26" s="396">
        <f t="shared" si="4"/>
        <v>18000</v>
      </c>
      <c r="G26" s="397">
        <f t="shared" si="4"/>
        <v>51558.5</v>
      </c>
      <c r="H26" s="394" t="str">
        <f>A26</f>
        <v>Mindösszesen</v>
      </c>
      <c r="I26" s="395">
        <f>I20+I22+I23+I24+I25</f>
        <v>3540</v>
      </c>
      <c r="J26" s="398">
        <f aca="true" t="shared" si="5" ref="J26:P26">J20+J22+J23+J24+J25</f>
        <v>14026</v>
      </c>
      <c r="K26" s="398">
        <v>0</v>
      </c>
      <c r="L26" s="398">
        <f t="shared" si="5"/>
        <v>3922.08763</v>
      </c>
      <c r="M26" s="398">
        <f t="shared" si="5"/>
        <v>32063.000000000007</v>
      </c>
      <c r="N26" s="396">
        <f t="shared" si="5"/>
        <v>16960</v>
      </c>
      <c r="O26" s="397">
        <f>O20+O22+O23+O24+O25</f>
        <v>70511.08763000001</v>
      </c>
      <c r="P26" s="397">
        <f t="shared" si="5"/>
        <v>122069.58763000001</v>
      </c>
      <c r="Q26" s="399"/>
      <c r="R26" s="400"/>
      <c r="S26" s="401"/>
      <c r="T26" s="397">
        <f>SUM(T6:T25)</f>
        <v>5909</v>
      </c>
      <c r="U26" s="402">
        <f>SUM(U6:U25)</f>
        <v>87</v>
      </c>
    </row>
    <row r="27" spans="1:19" s="408" customFormat="1" ht="21.75" customHeight="1">
      <c r="A27" s="404" t="s">
        <v>567</v>
      </c>
      <c r="B27" s="405"/>
      <c r="C27" s="405"/>
      <c r="D27" s="405"/>
      <c r="E27" s="405"/>
      <c r="F27" s="405"/>
      <c r="G27" s="405"/>
      <c r="H27" s="406"/>
      <c r="I27" s="405"/>
      <c r="J27" s="405"/>
      <c r="K27" s="405"/>
      <c r="L27" s="405"/>
      <c r="M27" s="405"/>
      <c r="N27" s="405"/>
      <c r="O27" s="405"/>
      <c r="P27" s="405">
        <f>SUM(G20+O20)</f>
        <v>122069.58763000001</v>
      </c>
      <c r="Q27" s="405"/>
      <c r="R27" s="400"/>
      <c r="S27" s="407"/>
    </row>
    <row r="28" spans="1:19" ht="20.25" customHeight="1">
      <c r="A28" s="409" t="s">
        <v>568</v>
      </c>
      <c r="B28" s="322"/>
      <c r="C28" s="322"/>
      <c r="D28" s="322"/>
      <c r="E28" s="322"/>
      <c r="G28" s="322"/>
      <c r="H28" s="322"/>
      <c r="I28" s="322"/>
      <c r="J28" s="322"/>
      <c r="K28" s="322"/>
      <c r="L28" s="322"/>
      <c r="M28" s="322"/>
      <c r="N28" s="387"/>
      <c r="O28" s="379"/>
      <c r="P28" s="322"/>
      <c r="Q28" s="322"/>
      <c r="S28" s="410"/>
    </row>
    <row r="29" spans="1:19" ht="12.75">
      <c r="A29" s="409"/>
      <c r="B29" s="322"/>
      <c r="C29" s="322"/>
      <c r="D29" s="322"/>
      <c r="E29" s="322"/>
      <c r="G29" s="322"/>
      <c r="H29" s="322"/>
      <c r="I29" s="322"/>
      <c r="J29" s="322"/>
      <c r="K29" s="322"/>
      <c r="L29" s="322"/>
      <c r="M29" s="411"/>
      <c r="N29" s="387"/>
      <c r="O29" s="379"/>
      <c r="P29" s="322"/>
      <c r="Q29" s="322"/>
      <c r="S29" s="410"/>
    </row>
    <row r="30" spans="10:15" ht="12.75">
      <c r="J30" s="412"/>
      <c r="K30" s="412"/>
      <c r="L30" s="357"/>
      <c r="M30" s="357"/>
      <c r="N30" s="357"/>
      <c r="O30" s="412"/>
    </row>
    <row r="31" spans="5:15" ht="12.75">
      <c r="E31" s="410"/>
      <c r="J31" s="412"/>
      <c r="K31" s="412"/>
      <c r="L31" s="357"/>
      <c r="M31" s="357"/>
      <c r="N31" s="357"/>
      <c r="O31" s="412"/>
    </row>
  </sheetData>
  <sheetProtection/>
  <mergeCells count="9">
    <mergeCell ref="Q4:Q5"/>
    <mergeCell ref="T4:T5"/>
    <mergeCell ref="U4:U5"/>
    <mergeCell ref="A4:A5"/>
    <mergeCell ref="B4:B5"/>
    <mergeCell ref="C4:G4"/>
    <mergeCell ref="H4:H5"/>
    <mergeCell ref="I4:O4"/>
    <mergeCell ref="P4:P5"/>
  </mergeCells>
  <printOptions/>
  <pageMargins left="0.3937007874015748" right="0.1968503937007874" top="0.2755905511811024" bottom="0.4724409448818898" header="0.275590551181102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40"/>
  <sheetViews>
    <sheetView zoomScalePageLayoutView="0" workbookViewId="0" topLeftCell="A52">
      <selection activeCell="B83" sqref="B83"/>
    </sheetView>
  </sheetViews>
  <sheetFormatPr defaultColWidth="9.00390625" defaultRowHeight="12.75"/>
  <cols>
    <col min="1" max="1" width="6.25390625" style="2" customWidth="1"/>
    <col min="2" max="2" width="77.75390625" style="0" customWidth="1"/>
    <col min="3" max="3" width="18.75390625" style="50" customWidth="1"/>
    <col min="4" max="4" width="12.00390625" style="12" customWidth="1"/>
    <col min="5" max="5" width="9.25390625" style="97" customWidth="1"/>
    <col min="6" max="6" width="18.75390625" style="0" customWidth="1"/>
  </cols>
  <sheetData>
    <row r="1" spans="1:45" ht="15" customHeight="1">
      <c r="A1" s="73"/>
      <c r="B1" s="48"/>
      <c r="C1" s="74" t="s">
        <v>241</v>
      </c>
      <c r="D1" s="39"/>
      <c r="E1" s="1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9.5">
      <c r="A2" s="73"/>
      <c r="B2" s="424" t="s">
        <v>459</v>
      </c>
      <c r="C2" s="425"/>
      <c r="D2" s="39"/>
      <c r="E2" s="1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9.5">
      <c r="A3" s="73"/>
      <c r="B3" s="424" t="s">
        <v>480</v>
      </c>
      <c r="C3" s="425"/>
      <c r="D3" s="39"/>
      <c r="E3" s="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3.5" thickBot="1">
      <c r="A4" s="73"/>
      <c r="B4" s="1"/>
      <c r="C4" s="74" t="s">
        <v>0</v>
      </c>
      <c r="D4" s="39"/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53.25" customHeight="1" thickBot="1">
      <c r="A5" s="219" t="s">
        <v>151</v>
      </c>
      <c r="B5" s="211" t="s">
        <v>243</v>
      </c>
      <c r="C5" s="57" t="s">
        <v>475</v>
      </c>
      <c r="D5" s="39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20.25" customHeight="1">
      <c r="A6" s="220" t="s">
        <v>153</v>
      </c>
      <c r="B6" s="212" t="s">
        <v>434</v>
      </c>
      <c r="C6" s="286">
        <f>SUM(C7+C32+C45+C56)</f>
        <v>47135</v>
      </c>
      <c r="D6" s="39"/>
      <c r="E6" s="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8" customHeight="1">
      <c r="A7" s="11" t="s">
        <v>154</v>
      </c>
      <c r="B7" s="213" t="s">
        <v>256</v>
      </c>
      <c r="C7" s="248">
        <f>SUM(C8+C27)</f>
        <v>21235</v>
      </c>
      <c r="D7" s="39"/>
      <c r="E7" s="10" t="s">
        <v>507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3.5" customHeight="1">
      <c r="A8" s="11" t="s">
        <v>155</v>
      </c>
      <c r="B8" s="215" t="s">
        <v>370</v>
      </c>
      <c r="C8" s="8">
        <f>SUM(C9+C19+C20+C24+C25+C26)</f>
        <v>16435</v>
      </c>
      <c r="D8" s="41"/>
      <c r="E8" s="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3.5" customHeight="1">
      <c r="A9" s="11" t="s">
        <v>245</v>
      </c>
      <c r="B9" s="215" t="s">
        <v>496</v>
      </c>
      <c r="C9" s="19">
        <f>SUM(C10+C15+C16+C17)</f>
        <v>8580</v>
      </c>
      <c r="D9" s="39"/>
      <c r="E9" s="10">
        <v>8580528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3.5" customHeight="1">
      <c r="A10" s="11"/>
      <c r="B10" s="227" t="s">
        <v>372</v>
      </c>
      <c r="C10" s="306">
        <f>SUM(C11:C14)</f>
        <v>5562</v>
      </c>
      <c r="D10" s="39"/>
      <c r="E10" s="10">
        <v>5561710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3.5" customHeight="1">
      <c r="A11" s="11"/>
      <c r="B11" s="307" t="s">
        <v>497</v>
      </c>
      <c r="C11" s="247">
        <v>2295</v>
      </c>
      <c r="D11" s="39"/>
      <c r="E11" s="1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3.5" customHeight="1">
      <c r="A12" s="11"/>
      <c r="B12" s="307" t="s">
        <v>498</v>
      </c>
      <c r="C12" s="247">
        <v>2368</v>
      </c>
      <c r="D12" s="39"/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3.5" customHeight="1">
      <c r="A13" s="11"/>
      <c r="B13" s="307" t="s">
        <v>499</v>
      </c>
      <c r="C13" s="247">
        <v>100</v>
      </c>
      <c r="D13" s="251"/>
      <c r="E13" s="7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3.5" customHeight="1">
      <c r="A14" s="11"/>
      <c r="B14" s="307" t="s">
        <v>500</v>
      </c>
      <c r="C14" s="247">
        <v>799</v>
      </c>
      <c r="D14" s="39"/>
      <c r="E14" s="1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3.5" customHeight="1" hidden="1">
      <c r="A15" s="11"/>
      <c r="B15" s="227" t="s">
        <v>501</v>
      </c>
      <c r="C15" s="306">
        <v>0</v>
      </c>
      <c r="D15" s="39"/>
      <c r="E15" s="1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3.5" customHeight="1">
      <c r="A16" s="11"/>
      <c r="B16" s="227" t="s">
        <v>373</v>
      </c>
      <c r="C16" s="306">
        <v>2998</v>
      </c>
      <c r="D16" s="39"/>
      <c r="E16" s="10">
        <v>2998418</v>
      </c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3.5" customHeight="1">
      <c r="A17" s="11"/>
      <c r="B17" s="227" t="s">
        <v>502</v>
      </c>
      <c r="C17" s="306">
        <v>20</v>
      </c>
      <c r="D17" s="39"/>
      <c r="E17" s="10">
        <v>20400</v>
      </c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3.5" customHeight="1" hidden="1">
      <c r="A18" s="11"/>
      <c r="B18" s="227"/>
      <c r="C18" s="19"/>
      <c r="D18" s="39"/>
      <c r="E18" s="1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3.5" customHeight="1">
      <c r="A19" s="11" t="s">
        <v>246</v>
      </c>
      <c r="B19" s="215" t="s">
        <v>503</v>
      </c>
      <c r="C19" s="19">
        <v>0</v>
      </c>
      <c r="D19" s="39"/>
      <c r="E19" s="1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3.5" customHeight="1">
      <c r="A20" s="11" t="s">
        <v>247</v>
      </c>
      <c r="B20" s="215" t="s">
        <v>504</v>
      </c>
      <c r="C20" s="19">
        <f>SUM(C21:C23)</f>
        <v>6655</v>
      </c>
      <c r="D20" s="39"/>
      <c r="E20" s="10">
        <v>6654405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3.5" customHeight="1">
      <c r="A21" s="11"/>
      <c r="B21" s="227" t="s">
        <v>505</v>
      </c>
      <c r="C21" s="306">
        <v>3601</v>
      </c>
      <c r="D21" s="39"/>
      <c r="E21" s="1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2.75">
      <c r="A22" s="11"/>
      <c r="B22" s="227" t="s">
        <v>416</v>
      </c>
      <c r="C22" s="306">
        <v>554</v>
      </c>
      <c r="D22" s="39"/>
      <c r="E22" s="10">
        <v>553600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2.75">
      <c r="A23" s="11"/>
      <c r="B23" s="227" t="s">
        <v>417</v>
      </c>
      <c r="C23" s="306">
        <v>2500</v>
      </c>
      <c r="D23" s="39"/>
      <c r="E23" s="1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2.75">
      <c r="A24" s="11" t="s">
        <v>248</v>
      </c>
      <c r="B24" s="215" t="s">
        <v>506</v>
      </c>
      <c r="C24" s="19">
        <v>1200</v>
      </c>
      <c r="D24" s="39"/>
      <c r="E24" s="1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2.75" hidden="1">
      <c r="A25" s="11" t="s">
        <v>249</v>
      </c>
      <c r="B25" s="215" t="s">
        <v>264</v>
      </c>
      <c r="C25" s="19">
        <v>0</v>
      </c>
      <c r="D25" s="39"/>
      <c r="E25" s="1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2.75" hidden="1">
      <c r="A26" s="11" t="s">
        <v>250</v>
      </c>
      <c r="B26" s="215" t="s">
        <v>265</v>
      </c>
      <c r="C26" s="19">
        <v>0</v>
      </c>
      <c r="D26" s="39"/>
      <c r="E26" s="1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2.75">
      <c r="A27" s="11" t="s">
        <v>204</v>
      </c>
      <c r="B27" s="215" t="s">
        <v>371</v>
      </c>
      <c r="C27" s="19">
        <v>4800</v>
      </c>
      <c r="D27" s="39"/>
      <c r="E27" s="1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2.75" hidden="1">
      <c r="A28" s="11" t="s">
        <v>156</v>
      </c>
      <c r="B28" s="215" t="s">
        <v>160</v>
      </c>
      <c r="C28" s="9"/>
      <c r="D28" s="39"/>
      <c r="E28" s="1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2.75" hidden="1">
      <c r="A29" s="11" t="s">
        <v>157</v>
      </c>
      <c r="B29" s="215" t="s">
        <v>161</v>
      </c>
      <c r="C29" s="14"/>
      <c r="D29" s="39"/>
      <c r="E29" s="1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2.75" hidden="1">
      <c r="A30" s="11" t="s">
        <v>158</v>
      </c>
      <c r="B30" s="215" t="s">
        <v>162</v>
      </c>
      <c r="C30" s="19"/>
      <c r="D30" s="39"/>
      <c r="E30" s="1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2.75" hidden="1">
      <c r="A31" s="11" t="s">
        <v>159</v>
      </c>
      <c r="B31" s="215" t="s">
        <v>164</v>
      </c>
      <c r="C31" s="19"/>
      <c r="D31" s="39"/>
      <c r="E31" s="1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8" customHeight="1">
      <c r="A32" s="20" t="s">
        <v>174</v>
      </c>
      <c r="B32" s="213" t="s">
        <v>263</v>
      </c>
      <c r="C32" s="56">
        <f>SUM(C36+C41+C44)</f>
        <v>23700</v>
      </c>
      <c r="D32" s="39"/>
      <c r="E32" s="1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3.5" customHeight="1" hidden="1">
      <c r="A33" s="11" t="s">
        <v>175</v>
      </c>
      <c r="B33" s="215" t="s">
        <v>181</v>
      </c>
      <c r="C33" s="19"/>
      <c r="D33" s="39"/>
      <c r="E33" s="1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3.5" customHeight="1" hidden="1">
      <c r="A34" s="11" t="s">
        <v>176</v>
      </c>
      <c r="B34" s="215" t="s">
        <v>182</v>
      </c>
      <c r="C34" s="19"/>
      <c r="D34" s="41"/>
      <c r="E34" s="1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3.5" customHeight="1" hidden="1">
      <c r="A35" s="11" t="s">
        <v>177</v>
      </c>
      <c r="B35" s="216" t="s">
        <v>183</v>
      </c>
      <c r="C35" s="60"/>
      <c r="D35" s="39"/>
      <c r="E35" s="1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3.5" customHeight="1">
      <c r="A36" s="11" t="s">
        <v>178</v>
      </c>
      <c r="B36" s="215" t="s">
        <v>266</v>
      </c>
      <c r="C36" s="246">
        <f>SUM(C37:C40)</f>
        <v>8000</v>
      </c>
      <c r="D36" s="61"/>
      <c r="E36" s="1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3.5" customHeight="1">
      <c r="A37" s="11"/>
      <c r="B37" s="227" t="s">
        <v>267</v>
      </c>
      <c r="C37" s="52">
        <v>4000</v>
      </c>
      <c r="D37" s="61"/>
      <c r="E37" s="1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3.5" customHeight="1">
      <c r="A38" s="11"/>
      <c r="B38" s="227" t="s">
        <v>268</v>
      </c>
      <c r="C38" s="52"/>
      <c r="D38" s="61"/>
      <c r="E38" s="30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3.5" customHeight="1">
      <c r="A39" s="11"/>
      <c r="B39" s="227" t="s">
        <v>269</v>
      </c>
      <c r="C39" s="52">
        <v>2500</v>
      </c>
      <c r="D39" s="250"/>
      <c r="E39" s="10"/>
      <c r="F39" s="10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3.5" customHeight="1">
      <c r="A40" s="11"/>
      <c r="B40" s="227" t="s">
        <v>270</v>
      </c>
      <c r="C40" s="52">
        <v>1500</v>
      </c>
      <c r="D40" s="61"/>
      <c r="E40" s="1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s="62" customFormat="1" ht="13.5" customHeight="1">
      <c r="A41" s="11" t="s">
        <v>179</v>
      </c>
      <c r="B41" s="215" t="s">
        <v>271</v>
      </c>
      <c r="C41" s="17">
        <f>SUM(C42:C43)</f>
        <v>15600</v>
      </c>
      <c r="D41" s="39"/>
      <c r="E41" s="1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s="62" customFormat="1" ht="13.5" customHeight="1">
      <c r="A42" s="11"/>
      <c r="B42" s="227" t="s">
        <v>272</v>
      </c>
      <c r="C42" s="18">
        <v>14000</v>
      </c>
      <c r="D42" s="313" t="s">
        <v>516</v>
      </c>
      <c r="E42" s="25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s="62" customFormat="1" ht="13.5" customHeight="1">
      <c r="A43" s="11"/>
      <c r="B43" s="227" t="s">
        <v>422</v>
      </c>
      <c r="C43" s="19">
        <v>1600</v>
      </c>
      <c r="D43" s="313" t="s">
        <v>517</v>
      </c>
      <c r="E43" s="25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s="62" customFormat="1" ht="13.5" customHeight="1">
      <c r="A44" s="11" t="s">
        <v>180</v>
      </c>
      <c r="B44" s="215" t="s">
        <v>374</v>
      </c>
      <c r="C44" s="8">
        <v>100</v>
      </c>
      <c r="D44" s="39"/>
      <c r="E44" s="1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s="62" customFormat="1" ht="18" customHeight="1">
      <c r="A45" s="20" t="s">
        <v>185</v>
      </c>
      <c r="B45" s="213" t="s">
        <v>273</v>
      </c>
      <c r="C45" s="56">
        <f>SUM(C46:C55)</f>
        <v>2200</v>
      </c>
      <c r="D45" s="39"/>
      <c r="E45" s="1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3.5" customHeight="1">
      <c r="A46" s="11" t="s">
        <v>188</v>
      </c>
      <c r="B46" s="215" t="s">
        <v>274</v>
      </c>
      <c r="C46" s="19"/>
      <c r="D46" s="39"/>
      <c r="E46" s="1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s="62" customFormat="1" ht="13.5" customHeight="1">
      <c r="A47" s="11" t="s">
        <v>189</v>
      </c>
      <c r="B47" s="215" t="s">
        <v>275</v>
      </c>
      <c r="C47" s="19"/>
      <c r="D47" s="39"/>
      <c r="E47" s="1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s="62" customFormat="1" ht="13.5" customHeight="1">
      <c r="A48" s="11" t="s">
        <v>190</v>
      </c>
      <c r="B48" s="215" t="s">
        <v>276</v>
      </c>
      <c r="C48" s="14"/>
      <c r="D48" s="39"/>
      <c r="E48" s="1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3.5" customHeight="1">
      <c r="A49" s="11" t="s">
        <v>191</v>
      </c>
      <c r="B49" s="216" t="s">
        <v>424</v>
      </c>
      <c r="C49" s="14">
        <v>1000</v>
      </c>
      <c r="D49" s="39"/>
      <c r="E49" s="1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3.5" customHeight="1">
      <c r="A50" s="11" t="s">
        <v>192</v>
      </c>
      <c r="B50" s="30" t="s">
        <v>277</v>
      </c>
      <c r="C50" s="14">
        <v>1200</v>
      </c>
      <c r="D50" s="39"/>
      <c r="E50" s="1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3.5" customHeight="1">
      <c r="A51" s="11" t="s">
        <v>196</v>
      </c>
      <c r="B51" s="30" t="s">
        <v>278</v>
      </c>
      <c r="C51" s="14"/>
      <c r="D51" s="39"/>
      <c r="E51" s="1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3.5" customHeight="1">
      <c r="A52" s="11" t="s">
        <v>198</v>
      </c>
      <c r="B52" s="30" t="s">
        <v>279</v>
      </c>
      <c r="C52" s="14"/>
      <c r="D52" s="39"/>
      <c r="E52" s="1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3.5" customHeight="1">
      <c r="A53" s="11" t="s">
        <v>200</v>
      </c>
      <c r="B53" s="30" t="s">
        <v>280</v>
      </c>
      <c r="C53" s="14"/>
      <c r="D53" s="39"/>
      <c r="E53" s="1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3.5" customHeight="1">
      <c r="A54" s="11" t="s">
        <v>202</v>
      </c>
      <c r="B54" s="30" t="s">
        <v>282</v>
      </c>
      <c r="C54" s="14"/>
      <c r="D54" s="39"/>
      <c r="E54" s="1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3.5" customHeight="1">
      <c r="A55" s="11" t="s">
        <v>208</v>
      </c>
      <c r="B55" s="30" t="s">
        <v>281</v>
      </c>
      <c r="C55" s="14"/>
      <c r="D55" s="39"/>
      <c r="E55" s="1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8" customHeight="1">
      <c r="A56" s="20" t="s">
        <v>223</v>
      </c>
      <c r="B56" s="213" t="s">
        <v>283</v>
      </c>
      <c r="C56" s="56">
        <f>SUM(C57:C59)</f>
        <v>0</v>
      </c>
      <c r="D56" s="39"/>
      <c r="E56" s="1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3.5" customHeight="1">
      <c r="A57" s="201" t="s">
        <v>228</v>
      </c>
      <c r="B57" s="30" t="s">
        <v>284</v>
      </c>
      <c r="C57" s="14"/>
      <c r="D57" s="39"/>
      <c r="E57" s="1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3.5" customHeight="1">
      <c r="A58" s="201" t="s">
        <v>229</v>
      </c>
      <c r="B58" s="30" t="s">
        <v>285</v>
      </c>
      <c r="C58" s="14"/>
      <c r="D58" s="39"/>
      <c r="E58" s="1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3.5" customHeight="1">
      <c r="A59" s="201" t="s">
        <v>230</v>
      </c>
      <c r="B59" s="30" t="s">
        <v>286</v>
      </c>
      <c r="C59" s="22"/>
      <c r="D59" s="39"/>
      <c r="E59" s="1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18.75" customHeight="1">
      <c r="A60" s="283" t="s">
        <v>433</v>
      </c>
      <c r="B60" s="288" t="s">
        <v>435</v>
      </c>
      <c r="C60" s="284">
        <f>SUM(C61+C63)</f>
        <v>16501</v>
      </c>
      <c r="D60" s="39"/>
      <c r="E60" s="1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18" customHeight="1">
      <c r="A61" s="283"/>
      <c r="B61" s="33" t="s">
        <v>441</v>
      </c>
      <c r="C61" s="249">
        <f>SUM(C62)</f>
        <v>16501</v>
      </c>
      <c r="D61" s="39"/>
      <c r="E61" s="1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3.5" customHeight="1">
      <c r="A62" s="283"/>
      <c r="B62" s="279" t="s">
        <v>444</v>
      </c>
      <c r="C62" s="18">
        <v>16501</v>
      </c>
      <c r="D62" s="39"/>
      <c r="E62" s="1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8" customHeight="1">
      <c r="A63" s="283"/>
      <c r="B63" s="33" t="s">
        <v>443</v>
      </c>
      <c r="C63" s="249"/>
      <c r="D63" s="39"/>
      <c r="E63" s="1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3.5" customHeight="1" thickBot="1">
      <c r="A64" s="283"/>
      <c r="B64" s="11" t="s">
        <v>442</v>
      </c>
      <c r="C64" s="249"/>
      <c r="D64" s="39"/>
      <c r="E64" s="1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23.25" customHeight="1" thickBot="1">
      <c r="A65" s="225"/>
      <c r="B65" s="58" t="s">
        <v>299</v>
      </c>
      <c r="C65" s="59">
        <f>SUM(C6+C60)</f>
        <v>63636</v>
      </c>
      <c r="D65" s="41"/>
      <c r="E65" s="1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ht="20.25" customHeight="1">
      <c r="A66" s="201"/>
      <c r="B66" s="217" t="s">
        <v>436</v>
      </c>
      <c r="C66" s="285">
        <f>SUM(C67+C68+C69+C70+C71)</f>
        <v>49979</v>
      </c>
      <c r="D66" s="39"/>
      <c r="E66" s="1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ht="18" customHeight="1">
      <c r="A67" s="20" t="s">
        <v>251</v>
      </c>
      <c r="B67" s="221" t="s">
        <v>287</v>
      </c>
      <c r="C67" s="222">
        <f>SUM('7.Önk.'!O16)</f>
        <v>14212</v>
      </c>
      <c r="D67" s="39"/>
      <c r="E67" s="1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ht="18" customHeight="1">
      <c r="A68" s="20" t="s">
        <v>252</v>
      </c>
      <c r="B68" s="213" t="s">
        <v>288</v>
      </c>
      <c r="C68" s="21">
        <f>SUM('7.Önk.'!O19)</f>
        <v>3806</v>
      </c>
      <c r="D68" s="39"/>
      <c r="E68" s="10">
        <f>SUM(C67:C70)</f>
        <v>37502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ht="18" customHeight="1">
      <c r="A69" s="20" t="s">
        <v>253</v>
      </c>
      <c r="B69" s="213" t="s">
        <v>289</v>
      </c>
      <c r="C69" s="21">
        <f>SUM('7.Önk.'!O63)</f>
        <v>15334</v>
      </c>
      <c r="D69" s="39"/>
      <c r="E69" s="1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ht="18" customHeight="1">
      <c r="A70" s="20" t="s">
        <v>254</v>
      </c>
      <c r="B70" s="213" t="s">
        <v>290</v>
      </c>
      <c r="C70" s="21">
        <f>SUM('7.Önk.'!O64)</f>
        <v>4150</v>
      </c>
      <c r="D70" s="39"/>
      <c r="E70" s="1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18" customHeight="1">
      <c r="A71" s="75" t="s">
        <v>255</v>
      </c>
      <c r="B71" s="33" t="s">
        <v>380</v>
      </c>
      <c r="C71" s="21">
        <f>SUM(C72:C73)</f>
        <v>12477</v>
      </c>
      <c r="D71" s="39"/>
      <c r="E71" s="1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15" customHeight="1">
      <c r="A72" s="75"/>
      <c r="B72" s="15" t="s">
        <v>381</v>
      </c>
      <c r="C72" s="45">
        <f>SUM('4. Átadott p.eszk.'!B53)</f>
        <v>10674</v>
      </c>
      <c r="D72" s="39"/>
      <c r="E72" s="1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ht="15" customHeight="1">
      <c r="A73" s="75"/>
      <c r="B73" s="11" t="s">
        <v>382</v>
      </c>
      <c r="C73" s="19">
        <f>SUM(C74:C75)</f>
        <v>1803</v>
      </c>
      <c r="D73" s="258"/>
      <c r="E73" s="10"/>
      <c r="F73" s="10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ht="15" customHeight="1">
      <c r="A74" s="75"/>
      <c r="B74" s="11" t="s">
        <v>431</v>
      </c>
      <c r="C74" s="19">
        <v>1803</v>
      </c>
      <c r="D74" s="41"/>
      <c r="E74" s="1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ht="15" customHeight="1">
      <c r="A75" s="75"/>
      <c r="B75" s="15" t="s">
        <v>432</v>
      </c>
      <c r="C75" s="291"/>
      <c r="D75" s="41"/>
      <c r="E75" s="1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ht="21.75" customHeight="1">
      <c r="A76" s="20" t="s">
        <v>239</v>
      </c>
      <c r="B76" s="290" t="s">
        <v>437</v>
      </c>
      <c r="C76" s="282">
        <f>SUM(C77)</f>
        <v>657</v>
      </c>
      <c r="D76" s="39"/>
      <c r="E76" s="1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ht="15.75" customHeight="1" thickBot="1">
      <c r="A77" s="75" t="s">
        <v>511</v>
      </c>
      <c r="B77" s="312" t="s">
        <v>512</v>
      </c>
      <c r="C77" s="45">
        <v>657</v>
      </c>
      <c r="D77" s="39"/>
      <c r="E77" s="1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s="5" customFormat="1" ht="24" customHeight="1" thickBot="1">
      <c r="A78" s="225"/>
      <c r="B78" s="63" t="s">
        <v>300</v>
      </c>
      <c r="C78" s="59">
        <f>SUM(C66+C76)</f>
        <v>50636</v>
      </c>
      <c r="D78" s="61"/>
      <c r="E78" s="30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</row>
    <row r="79" spans="2:45" ht="15.75" customHeight="1">
      <c r="B79" s="419" t="s">
        <v>472</v>
      </c>
      <c r="C79" s="309">
        <f>SUM(C65-C67-C68-C69-C70-C72)</f>
        <v>15460</v>
      </c>
      <c r="D79" s="39"/>
      <c r="E79" s="1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3:45" ht="15.75" customHeight="1">
      <c r="C80" s="2"/>
      <c r="D80" s="39"/>
      <c r="E80" s="1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3:45" ht="15.75" customHeight="1">
      <c r="C81" s="2"/>
      <c r="D81" s="39"/>
      <c r="E81" s="1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3:45" ht="15.75" customHeight="1">
      <c r="C82" s="2"/>
      <c r="D82" s="39"/>
      <c r="E82" s="1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3:45" ht="15.75" customHeight="1">
      <c r="C83" s="2"/>
      <c r="D83" s="39"/>
      <c r="E83" s="1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3:45" ht="15.75" customHeight="1">
      <c r="C84" s="2"/>
      <c r="D84" s="39"/>
      <c r="E84" s="10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2:45" ht="15.75" customHeight="1">
      <c r="B85" s="2"/>
      <c r="C85" s="2"/>
      <c r="D85" s="39"/>
      <c r="E85" s="10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2:45" ht="15.75" customHeight="1">
      <c r="B86" s="2"/>
      <c r="C86" s="2"/>
      <c r="D86" s="39"/>
      <c r="E86" s="1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2:45" ht="15.75" customHeight="1">
      <c r="B87" s="2"/>
      <c r="C87" s="2"/>
      <c r="D87" s="39"/>
      <c r="E87" s="1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2:45" ht="15.75" customHeight="1">
      <c r="B88" s="2"/>
      <c r="C88" s="2"/>
      <c r="D88" s="39"/>
      <c r="E88" s="1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2:45" ht="15.75" customHeight="1">
      <c r="B89" s="2"/>
      <c r="C89" s="2"/>
      <c r="D89" s="39"/>
      <c r="E89" s="1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2:45" ht="15.75" customHeight="1">
      <c r="B90" s="2"/>
      <c r="C90" s="2"/>
      <c r="D90" s="39"/>
      <c r="E90" s="10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2:45" ht="15.75" customHeight="1">
      <c r="B91" s="2"/>
      <c r="C91" s="2"/>
      <c r="D91" s="39"/>
      <c r="E91" s="10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2:45" ht="15.75" customHeight="1">
      <c r="B92" s="2"/>
      <c r="C92" s="2"/>
      <c r="D92" s="39"/>
      <c r="E92" s="1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2:45" ht="15.75" customHeight="1">
      <c r="B93" s="2"/>
      <c r="C93" s="2"/>
      <c r="D93" s="39"/>
      <c r="E93" s="1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2:45" ht="15.75" customHeight="1">
      <c r="B94" s="2"/>
      <c r="C94" s="2"/>
      <c r="D94" s="39"/>
      <c r="E94" s="1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2:45" ht="15.75" customHeight="1">
      <c r="B95" s="2"/>
      <c r="C95" s="2"/>
      <c r="D95" s="39"/>
      <c r="E95" s="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2:45" ht="15.75" customHeight="1">
      <c r="B96" s="2"/>
      <c r="C96" s="2"/>
      <c r="D96" s="39"/>
      <c r="E96" s="1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2:45" ht="15.75" customHeight="1">
      <c r="B97" s="2"/>
      <c r="C97" s="2"/>
      <c r="D97" s="39"/>
      <c r="E97" s="1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2:45" ht="15.75" customHeight="1">
      <c r="B98" s="2"/>
      <c r="C98" s="2"/>
      <c r="D98" s="39"/>
      <c r="E98" s="10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2:45" ht="15.75" customHeight="1">
      <c r="B99" s="2"/>
      <c r="C99" s="2"/>
      <c r="D99" s="39"/>
      <c r="E99" s="10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2:45" ht="15.75" customHeight="1">
      <c r="B100" s="2"/>
      <c r="C100" s="2"/>
      <c r="D100" s="39"/>
      <c r="E100" s="1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2:45" ht="15.75" customHeight="1">
      <c r="B101" s="2"/>
      <c r="C101" s="2"/>
      <c r="D101" s="39"/>
      <c r="E101" s="1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2:45" ht="15.75" customHeight="1">
      <c r="B102" s="2"/>
      <c r="C102" s="2"/>
      <c r="D102" s="39"/>
      <c r="E102" s="1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2:45" ht="15.75" customHeight="1">
      <c r="B103" s="2"/>
      <c r="C103" s="2"/>
      <c r="D103" s="39"/>
      <c r="E103" s="1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2:45" ht="15.75" customHeight="1">
      <c r="B104" s="2"/>
      <c r="C104" s="2"/>
      <c r="D104" s="39"/>
      <c r="E104" s="10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2:45" ht="15.75" customHeight="1">
      <c r="B105" s="2"/>
      <c r="C105" s="2"/>
      <c r="D105" s="39"/>
      <c r="E105" s="10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2:45" ht="15.75" customHeight="1">
      <c r="B106" s="2"/>
      <c r="C106" s="2"/>
      <c r="D106" s="39"/>
      <c r="E106" s="1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2:45" ht="15.75" customHeight="1">
      <c r="B107" s="2"/>
      <c r="C107" s="2"/>
      <c r="D107" s="39"/>
      <c r="E107" s="1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2:45" ht="15.75" customHeight="1">
      <c r="B108" s="2"/>
      <c r="C108" s="2"/>
      <c r="D108" s="39"/>
      <c r="E108" s="1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2:45" ht="15.75" customHeight="1">
      <c r="B109" s="2"/>
      <c r="C109" s="2"/>
      <c r="D109" s="39"/>
      <c r="E109" s="1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2:45" ht="15.75" customHeight="1">
      <c r="B110" s="2"/>
      <c r="C110" s="2"/>
      <c r="D110" s="39"/>
      <c r="E110" s="1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2:45" ht="15.75" customHeight="1">
      <c r="B111" s="2"/>
      <c r="C111" s="2"/>
      <c r="D111" s="39"/>
      <c r="E111" s="1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2:45" ht="15.75" customHeight="1">
      <c r="B112" s="2"/>
      <c r="C112" s="2"/>
      <c r="D112" s="39"/>
      <c r="E112" s="10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2:45" ht="15.75" customHeight="1">
      <c r="B113" s="2"/>
      <c r="C113" s="2"/>
      <c r="D113" s="39"/>
      <c r="E113" s="10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2:45" ht="15.75" customHeight="1">
      <c r="B114" s="2"/>
      <c r="C114" s="2"/>
      <c r="D114" s="39"/>
      <c r="E114" s="1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2:45" ht="15.75" customHeight="1">
      <c r="B115" s="2"/>
      <c r="C115" s="2"/>
      <c r="D115" s="39"/>
      <c r="E115" s="1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2:45" ht="15.75" customHeight="1">
      <c r="B116" s="2"/>
      <c r="C116" s="2"/>
      <c r="D116" s="39"/>
      <c r="E116" s="1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2:45" ht="15.75" customHeight="1">
      <c r="B117" s="2"/>
      <c r="C117" s="2"/>
      <c r="D117" s="39"/>
      <c r="E117" s="1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2:45" ht="15.75" customHeight="1">
      <c r="B118" s="2"/>
      <c r="C118" s="2"/>
      <c r="D118" s="39"/>
      <c r="E118" s="1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2:45" ht="15.75" customHeight="1">
      <c r="B119" s="2"/>
      <c r="C119" s="2"/>
      <c r="D119" s="39"/>
      <c r="E119" s="1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2:45" ht="15.75" customHeight="1">
      <c r="B120" s="2"/>
      <c r="C120" s="2"/>
      <c r="D120" s="39"/>
      <c r="E120" s="1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2:45" ht="15.75" customHeight="1">
      <c r="B121" s="2"/>
      <c r="C121" s="2"/>
      <c r="D121" s="39"/>
      <c r="E121" s="1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2:45" ht="15.75" customHeight="1">
      <c r="B122" s="2"/>
      <c r="C122" s="2"/>
      <c r="D122" s="39"/>
      <c r="E122" s="1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2:45" ht="15.75" customHeight="1">
      <c r="B123" s="2"/>
      <c r="C123" s="2"/>
      <c r="D123" s="39"/>
      <c r="E123" s="1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2:45" ht="15.75" customHeight="1">
      <c r="B124" s="2"/>
      <c r="C124" s="2"/>
      <c r="D124" s="39"/>
      <c r="E124" s="1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2:45" ht="15.75" customHeight="1">
      <c r="B125" s="2"/>
      <c r="C125" s="2"/>
      <c r="D125" s="39"/>
      <c r="E125" s="1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2:45" ht="15.75" customHeight="1">
      <c r="B126" s="2"/>
      <c r="C126" s="2"/>
      <c r="D126" s="39"/>
      <c r="E126" s="10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2:45" ht="15.75" customHeight="1">
      <c r="B127" s="2"/>
      <c r="C127" s="2"/>
      <c r="D127" s="39"/>
      <c r="E127" s="10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2:45" ht="15.75" customHeight="1">
      <c r="B128" s="2"/>
      <c r="C128" s="2"/>
      <c r="D128" s="39"/>
      <c r="E128" s="1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2:45" ht="15.75" customHeight="1">
      <c r="B129" s="2"/>
      <c r="C129" s="2"/>
      <c r="D129" s="39"/>
      <c r="E129" s="1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2:45" ht="15.75" customHeight="1">
      <c r="B130" s="2"/>
      <c r="C130" s="2"/>
      <c r="D130" s="39"/>
      <c r="E130" s="1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2:45" ht="15.75" customHeight="1">
      <c r="B131" s="2"/>
      <c r="C131" s="2"/>
      <c r="D131" s="39"/>
      <c r="E131" s="1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2:45" ht="15.75" customHeight="1">
      <c r="B132" s="2"/>
      <c r="C132" s="2"/>
      <c r="D132" s="39"/>
      <c r="E132" s="1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2:45" ht="15.75" customHeight="1">
      <c r="B133" s="2"/>
      <c r="C133" s="2"/>
      <c r="D133" s="39"/>
      <c r="E133" s="1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2:45" ht="15.75" customHeight="1">
      <c r="B134" s="2"/>
      <c r="C134" s="2"/>
      <c r="D134" s="39"/>
      <c r="E134" s="1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2:45" ht="15.75" customHeight="1">
      <c r="B135" s="2"/>
      <c r="C135" s="2"/>
      <c r="D135" s="39"/>
      <c r="E135" s="1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2:45" ht="15.75" customHeight="1">
      <c r="B136" s="2"/>
      <c r="C136" s="2"/>
      <c r="D136" s="39"/>
      <c r="E136" s="1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2:45" ht="15.75" customHeight="1">
      <c r="B137" s="2"/>
      <c r="C137" s="2"/>
      <c r="D137" s="39"/>
      <c r="E137" s="1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2:45" ht="15.75" customHeight="1">
      <c r="B138" s="2"/>
      <c r="C138" s="2"/>
      <c r="D138" s="39"/>
      <c r="E138" s="1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2:45" ht="15.75" customHeight="1">
      <c r="B139" s="2"/>
      <c r="C139" s="2"/>
      <c r="D139" s="39"/>
      <c r="E139" s="1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2:45" ht="15.75" customHeight="1">
      <c r="B140" s="2"/>
      <c r="C140" s="2"/>
      <c r="D140" s="39"/>
      <c r="E140" s="10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2:45" ht="15.75" customHeight="1">
      <c r="B141" s="2"/>
      <c r="C141" s="2"/>
      <c r="D141" s="39"/>
      <c r="E141" s="10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2:45" ht="15.75" customHeight="1">
      <c r="B142" s="2"/>
      <c r="C142" s="2"/>
      <c r="D142" s="39"/>
      <c r="E142" s="1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2:45" ht="15.75" customHeight="1">
      <c r="B143" s="2"/>
      <c r="C143" s="2"/>
      <c r="D143" s="39"/>
      <c r="E143" s="1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2:45" ht="15.75" customHeight="1">
      <c r="B144" s="2"/>
      <c r="C144" s="2"/>
      <c r="D144" s="39"/>
      <c r="E144" s="1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2:45" ht="15.75" customHeight="1">
      <c r="B145" s="2"/>
      <c r="C145" s="2"/>
      <c r="D145" s="39"/>
      <c r="E145" s="1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2:45" ht="15.75" customHeight="1">
      <c r="B146" s="2"/>
      <c r="C146" s="2"/>
      <c r="D146" s="39"/>
      <c r="E146" s="10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2:45" ht="15.75" customHeight="1">
      <c r="B147" s="2"/>
      <c r="C147" s="2"/>
      <c r="D147" s="39"/>
      <c r="E147" s="10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2:45" ht="15.75" customHeight="1">
      <c r="B148" s="2"/>
      <c r="C148" s="2"/>
      <c r="D148" s="39"/>
      <c r="E148" s="10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2:45" ht="15.75" customHeight="1">
      <c r="B149" s="2"/>
      <c r="C149" s="2"/>
      <c r="D149" s="39"/>
      <c r="E149" s="10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2:45" ht="15.75" customHeight="1">
      <c r="B150" s="2"/>
      <c r="C150" s="2"/>
      <c r="D150" s="39"/>
      <c r="E150" s="10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2:45" ht="15.75" customHeight="1">
      <c r="B151" s="2"/>
      <c r="C151" s="2"/>
      <c r="D151" s="39"/>
      <c r="E151" s="1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2:45" ht="15.75" customHeight="1">
      <c r="B152" s="2"/>
      <c r="C152" s="2"/>
      <c r="D152" s="39"/>
      <c r="E152" s="1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2:45" ht="15.75" customHeight="1">
      <c r="B153" s="2"/>
      <c r="C153" s="2"/>
      <c r="D153" s="39"/>
      <c r="E153" s="1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2:45" ht="15.75" customHeight="1">
      <c r="B154" s="2"/>
      <c r="C154" s="2"/>
      <c r="D154" s="39"/>
      <c r="E154" s="10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2:45" ht="15.75" customHeight="1">
      <c r="B155" s="2"/>
      <c r="C155" s="2"/>
      <c r="D155" s="39"/>
      <c r="E155" s="10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2:45" ht="15.75" customHeight="1">
      <c r="B156" s="2"/>
      <c r="C156" s="2"/>
      <c r="D156" s="39"/>
      <c r="E156" s="1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2:45" ht="15.75" customHeight="1">
      <c r="B157" s="2"/>
      <c r="C157" s="2"/>
      <c r="D157" s="39"/>
      <c r="E157" s="1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2:45" ht="15.75" customHeight="1">
      <c r="B158" s="2"/>
      <c r="C158" s="2"/>
      <c r="D158" s="39"/>
      <c r="E158" s="1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2:45" ht="15.75" customHeight="1">
      <c r="B159" s="2"/>
      <c r="C159" s="2"/>
      <c r="D159" s="39"/>
      <c r="E159" s="1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2:45" ht="15.75" customHeight="1">
      <c r="B160" s="2"/>
      <c r="C160" s="2"/>
      <c r="D160" s="39"/>
      <c r="E160" s="1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2:45" ht="15.75" customHeight="1">
      <c r="B161" s="2"/>
      <c r="C161" s="2"/>
      <c r="D161" s="39"/>
      <c r="E161" s="1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2:45" ht="15.75" customHeight="1">
      <c r="B162" s="2"/>
      <c r="C162" s="2"/>
      <c r="D162" s="39"/>
      <c r="E162" s="1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2:45" ht="15.75" customHeight="1">
      <c r="B163" s="2"/>
      <c r="C163" s="2"/>
      <c r="D163" s="39"/>
      <c r="E163" s="1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2:45" ht="15.75" customHeight="1">
      <c r="B164" s="2"/>
      <c r="C164" s="41"/>
      <c r="D164" s="39"/>
      <c r="E164" s="1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2:45" ht="15.75" customHeight="1">
      <c r="B165" s="2"/>
      <c r="C165" s="41"/>
      <c r="D165" s="39"/>
      <c r="E165" s="1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2:45" ht="15.75" customHeight="1">
      <c r="B166" s="2"/>
      <c r="C166" s="41"/>
      <c r="D166" s="39"/>
      <c r="E166" s="1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2:45" ht="15.75" customHeight="1">
      <c r="B167" s="2"/>
      <c r="C167" s="41"/>
      <c r="D167" s="39"/>
      <c r="E167" s="1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2:45" ht="15.75" customHeight="1">
      <c r="B168" s="2"/>
      <c r="C168" s="41"/>
      <c r="D168" s="39"/>
      <c r="E168" s="10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2:45" ht="15.75" customHeight="1">
      <c r="B169" s="2"/>
      <c r="C169" s="41"/>
      <c r="D169" s="39"/>
      <c r="E169" s="10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2:45" ht="15.75" customHeight="1">
      <c r="B170" s="2"/>
      <c r="C170" s="41"/>
      <c r="D170" s="39"/>
      <c r="E170" s="1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2:45" ht="15.75" customHeight="1">
      <c r="B171" s="2"/>
      <c r="C171" s="41"/>
      <c r="D171" s="39"/>
      <c r="E171" s="1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2:45" ht="15.75" customHeight="1">
      <c r="B172" s="2"/>
      <c r="C172" s="41"/>
      <c r="D172" s="39"/>
      <c r="E172" s="1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2:45" ht="15.75" customHeight="1">
      <c r="B173" s="2"/>
      <c r="C173" s="41"/>
      <c r="D173" s="39"/>
      <c r="E173" s="1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2:45" ht="15.75" customHeight="1">
      <c r="B174" s="2"/>
      <c r="C174" s="41"/>
      <c r="D174" s="39"/>
      <c r="E174" s="1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2:45" ht="15.75" customHeight="1">
      <c r="B175" s="2"/>
      <c r="C175" s="41"/>
      <c r="D175" s="39"/>
      <c r="E175" s="1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2:45" ht="15.75" customHeight="1">
      <c r="B176" s="2"/>
      <c r="C176" s="41"/>
      <c r="D176" s="39"/>
      <c r="E176" s="1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2:45" ht="15.75" customHeight="1">
      <c r="B177" s="2"/>
      <c r="C177" s="41"/>
      <c r="D177" s="39"/>
      <c r="E177" s="1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2:45" ht="15.75" customHeight="1">
      <c r="B178" s="2"/>
      <c r="C178" s="41"/>
      <c r="D178" s="39"/>
      <c r="E178" s="1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2:45" ht="15.75" customHeight="1">
      <c r="B179" s="2"/>
      <c r="C179" s="41"/>
      <c r="D179" s="39"/>
      <c r="E179" s="1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2:45" ht="15.75" customHeight="1">
      <c r="B180" s="2"/>
      <c r="C180" s="41"/>
      <c r="D180" s="39"/>
      <c r="E180" s="1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2:45" ht="15.75" customHeight="1">
      <c r="B181" s="2"/>
      <c r="C181" s="41"/>
      <c r="D181" s="39"/>
      <c r="E181" s="1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2:45" ht="15.75" customHeight="1">
      <c r="B182" s="2"/>
      <c r="C182" s="41"/>
      <c r="D182" s="39"/>
      <c r="E182" s="10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2:45" ht="15.75" customHeight="1">
      <c r="B183" s="2"/>
      <c r="C183" s="41"/>
      <c r="D183" s="39"/>
      <c r="E183" s="10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2:45" ht="15.75" customHeight="1">
      <c r="B184" s="2"/>
      <c r="C184" s="41"/>
      <c r="D184" s="39"/>
      <c r="E184" s="1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2:45" ht="15.75" customHeight="1">
      <c r="B185" s="2"/>
      <c r="C185" s="41"/>
      <c r="D185" s="39"/>
      <c r="E185" s="1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2:45" ht="15.75" customHeight="1">
      <c r="B186" s="2"/>
      <c r="C186" s="41"/>
      <c r="D186" s="39"/>
      <c r="E186" s="1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2:45" ht="15.75" customHeight="1">
      <c r="B187" s="2"/>
      <c r="C187" s="41"/>
      <c r="D187" s="39"/>
      <c r="E187" s="1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2:45" ht="15.75" customHeight="1">
      <c r="B188" s="2"/>
      <c r="C188" s="41"/>
      <c r="D188" s="39"/>
      <c r="E188" s="10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2:45" ht="15.75" customHeight="1">
      <c r="B189" s="2"/>
      <c r="C189" s="41"/>
      <c r="D189" s="39"/>
      <c r="E189" s="10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2:45" ht="15.75" customHeight="1">
      <c r="B190" s="2"/>
      <c r="C190" s="41"/>
      <c r="D190" s="39"/>
      <c r="E190" s="10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2:45" ht="15.75" customHeight="1">
      <c r="B191" s="2"/>
      <c r="C191" s="41"/>
      <c r="D191" s="39"/>
      <c r="E191" s="10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2:45" ht="15.75" customHeight="1">
      <c r="B192" s="2"/>
      <c r="C192" s="41"/>
      <c r="D192" s="39"/>
      <c r="E192" s="10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2:45" ht="15.75" customHeight="1">
      <c r="B193" s="2"/>
      <c r="C193" s="41"/>
      <c r="D193" s="39"/>
      <c r="E193" s="1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2:45" ht="15.75" customHeight="1">
      <c r="B194" s="2"/>
      <c r="C194" s="41"/>
      <c r="D194" s="39"/>
      <c r="E194" s="1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2:45" ht="15.75" customHeight="1">
      <c r="B195" s="2"/>
      <c r="C195" s="41"/>
      <c r="D195" s="39"/>
      <c r="E195" s="1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2:45" ht="15.75" customHeight="1">
      <c r="B196" s="2"/>
      <c r="C196" s="41"/>
      <c r="D196" s="39"/>
      <c r="E196" s="10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2:45" ht="15.75" customHeight="1">
      <c r="B197" s="2"/>
      <c r="C197" s="41"/>
      <c r="D197" s="39"/>
      <c r="E197" s="10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2:45" ht="15.75" customHeight="1">
      <c r="B198" s="2"/>
      <c r="C198" s="41"/>
      <c r="D198" s="39"/>
      <c r="E198" s="1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2:45" ht="15.75" customHeight="1">
      <c r="B199" s="2"/>
      <c r="C199" s="41"/>
      <c r="D199" s="39"/>
      <c r="E199" s="1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2:45" ht="15.75" customHeight="1">
      <c r="B200" s="2"/>
      <c r="C200" s="41"/>
      <c r="D200" s="39"/>
      <c r="E200" s="1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2:45" ht="15.75" customHeight="1">
      <c r="B201" s="2"/>
      <c r="C201" s="41"/>
      <c r="D201" s="39"/>
      <c r="E201" s="1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2:45" ht="15.75" customHeight="1">
      <c r="B202" s="2"/>
      <c r="C202" s="41"/>
      <c r="D202" s="39"/>
      <c r="E202" s="1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2:45" ht="15.75" customHeight="1">
      <c r="B203" s="2"/>
      <c r="C203" s="41"/>
      <c r="D203" s="39"/>
      <c r="E203" s="1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2:45" ht="15.75" customHeight="1">
      <c r="B204" s="2"/>
      <c r="C204" s="41"/>
      <c r="D204" s="39"/>
      <c r="E204" s="10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2:45" ht="15.75" customHeight="1">
      <c r="B205" s="2"/>
      <c r="C205" s="41"/>
      <c r="D205" s="39"/>
      <c r="E205" s="1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2:45" ht="15.75" customHeight="1">
      <c r="B206" s="2"/>
      <c r="C206" s="41"/>
      <c r="D206" s="39"/>
      <c r="E206" s="1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2:45" ht="15.75" customHeight="1">
      <c r="B207" s="2"/>
      <c r="C207" s="41"/>
      <c r="D207" s="39"/>
      <c r="E207" s="1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2:45" ht="15.75" customHeight="1">
      <c r="B208" s="2"/>
      <c r="C208" s="41"/>
      <c r="D208" s="39"/>
      <c r="E208" s="1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2:45" ht="15.75" customHeight="1">
      <c r="B209" s="2"/>
      <c r="C209" s="41"/>
      <c r="D209" s="39"/>
      <c r="E209" s="1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2:45" ht="15.75" customHeight="1">
      <c r="B210" s="2"/>
      <c r="C210" s="41"/>
      <c r="D210" s="39"/>
      <c r="E210" s="10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2:45" ht="15.75" customHeight="1">
      <c r="B211" s="2"/>
      <c r="C211" s="41"/>
      <c r="D211" s="39"/>
      <c r="E211" s="10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2:45" ht="15.75" customHeight="1">
      <c r="B212" s="2"/>
      <c r="C212" s="41"/>
      <c r="D212" s="39"/>
      <c r="E212" s="1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2:45" ht="15.75" customHeight="1">
      <c r="B213" s="2"/>
      <c r="C213" s="41"/>
      <c r="D213" s="39"/>
      <c r="E213" s="1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2:45" ht="15.75" customHeight="1">
      <c r="B214" s="2"/>
      <c r="C214" s="41"/>
      <c r="D214" s="39"/>
      <c r="E214" s="1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2:45" ht="15.75" customHeight="1">
      <c r="B215" s="2"/>
      <c r="C215" s="41"/>
      <c r="D215" s="39"/>
      <c r="E215" s="1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2:45" ht="15.75" customHeight="1">
      <c r="B216" s="2"/>
      <c r="C216" s="41"/>
      <c r="D216" s="39"/>
      <c r="E216" s="1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2:45" ht="15.75" customHeight="1">
      <c r="B217" s="2"/>
      <c r="C217" s="41"/>
      <c r="D217" s="39"/>
      <c r="E217" s="1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2:45" ht="15.75" customHeight="1">
      <c r="B218" s="2"/>
      <c r="C218" s="41"/>
      <c r="D218" s="39"/>
      <c r="E218" s="1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2:45" ht="15.75" customHeight="1">
      <c r="B219" s="2"/>
      <c r="C219" s="41"/>
      <c r="D219" s="39"/>
      <c r="E219" s="1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2:45" ht="15.75" customHeight="1">
      <c r="B220" s="2"/>
      <c r="C220" s="41"/>
      <c r="D220" s="39"/>
      <c r="E220" s="1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2:45" ht="15.75" customHeight="1">
      <c r="B221" s="2"/>
      <c r="C221" s="41"/>
      <c r="D221" s="39"/>
      <c r="E221" s="1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2:45" ht="15.75" customHeight="1">
      <c r="B222" s="2"/>
      <c r="C222" s="41"/>
      <c r="D222" s="39"/>
      <c r="E222" s="1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2:45" ht="15.75" customHeight="1">
      <c r="B223" s="2"/>
      <c r="C223" s="41"/>
      <c r="D223" s="39"/>
      <c r="E223" s="1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2:45" ht="15.75" customHeight="1">
      <c r="B224" s="2"/>
      <c r="C224" s="41"/>
      <c r="D224" s="39"/>
      <c r="E224" s="10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2:45" ht="15.75" customHeight="1">
      <c r="B225" s="2"/>
      <c r="C225" s="41"/>
      <c r="D225" s="39"/>
      <c r="E225" s="10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2:45" ht="15.75" customHeight="1">
      <c r="B226" s="2"/>
      <c r="C226" s="41"/>
      <c r="D226" s="39"/>
      <c r="E226" s="1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2:45" ht="15.75" customHeight="1">
      <c r="B227" s="2"/>
      <c r="C227" s="41"/>
      <c r="D227" s="39"/>
      <c r="E227" s="1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2:45" ht="15.75" customHeight="1">
      <c r="B228" s="2"/>
      <c r="C228" s="41"/>
      <c r="D228" s="39"/>
      <c r="E228" s="1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2:45" ht="15.75" customHeight="1">
      <c r="B229" s="2"/>
      <c r="C229" s="41"/>
      <c r="D229" s="39"/>
      <c r="E229" s="1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2:45" ht="15.75" customHeight="1">
      <c r="B230" s="2"/>
      <c r="C230" s="41"/>
      <c r="D230" s="39"/>
      <c r="E230" s="10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2:45" ht="15.75" customHeight="1">
      <c r="B231" s="2"/>
      <c r="C231" s="41"/>
      <c r="D231" s="39"/>
      <c r="E231" s="10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2:45" ht="15.75" customHeight="1">
      <c r="B232" s="2"/>
      <c r="C232" s="41"/>
      <c r="D232" s="39"/>
      <c r="E232" s="10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2:45" ht="15.75" customHeight="1">
      <c r="B233" s="2"/>
      <c r="C233" s="41"/>
      <c r="D233" s="39"/>
      <c r="E233" s="10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2:45" ht="15.75" customHeight="1">
      <c r="B234" s="2"/>
      <c r="C234" s="41"/>
      <c r="D234" s="39"/>
      <c r="E234" s="10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2:45" ht="15.75" customHeight="1">
      <c r="B235" s="2"/>
      <c r="C235" s="41"/>
      <c r="D235" s="39"/>
      <c r="E235" s="1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2:45" ht="15.75" customHeight="1">
      <c r="B236" s="2"/>
      <c r="C236" s="41"/>
      <c r="D236" s="39"/>
      <c r="E236" s="1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2:45" ht="15.75" customHeight="1">
      <c r="B237" s="2"/>
      <c r="C237" s="41"/>
      <c r="D237" s="39"/>
      <c r="E237" s="1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2:45" ht="15.75" customHeight="1">
      <c r="B238" s="2"/>
      <c r="C238" s="41"/>
      <c r="D238" s="39"/>
      <c r="E238" s="10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2:45" ht="15.75" customHeight="1">
      <c r="B239" s="2"/>
      <c r="C239" s="41"/>
      <c r="D239" s="39"/>
      <c r="E239" s="10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2:45" ht="15.75" customHeight="1">
      <c r="B240" s="2"/>
      <c r="C240" s="41"/>
      <c r="D240" s="39"/>
      <c r="E240" s="1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2:45" ht="15.75" customHeight="1">
      <c r="B241" s="2"/>
      <c r="C241" s="41"/>
      <c r="D241" s="39"/>
      <c r="E241" s="1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2:45" ht="15.75" customHeight="1">
      <c r="B242" s="2"/>
      <c r="C242" s="41"/>
      <c r="D242" s="39"/>
      <c r="E242" s="1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2:45" ht="15.75" customHeight="1">
      <c r="B243" s="2"/>
      <c r="C243" s="41"/>
      <c r="D243" s="39"/>
      <c r="E243" s="1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2:45" ht="15.75" customHeight="1">
      <c r="B244" s="2"/>
      <c r="C244" s="41"/>
      <c r="D244" s="39"/>
      <c r="E244" s="1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2:45" ht="15.75" customHeight="1">
      <c r="B245" s="2"/>
      <c r="C245" s="41"/>
      <c r="D245" s="39"/>
      <c r="E245" s="1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2:45" ht="15.75" customHeight="1">
      <c r="B246" s="2"/>
      <c r="C246" s="41"/>
      <c r="D246" s="39"/>
      <c r="E246" s="1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2:45" ht="15.75" customHeight="1">
      <c r="B247" s="2"/>
      <c r="C247" s="41"/>
      <c r="D247" s="39"/>
      <c r="E247" s="1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2:45" ht="15.75" customHeight="1">
      <c r="B248" s="2"/>
      <c r="C248" s="41"/>
      <c r="D248" s="39"/>
      <c r="E248" s="1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2:45" ht="15.75" customHeight="1">
      <c r="B249" s="2"/>
      <c r="C249" s="41"/>
      <c r="D249" s="39"/>
      <c r="E249" s="1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2:45" ht="15.75" customHeight="1">
      <c r="B250" s="2"/>
      <c r="C250" s="41"/>
      <c r="D250" s="39"/>
      <c r="E250" s="1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2:45" ht="15.75" customHeight="1">
      <c r="B251" s="2"/>
      <c r="C251" s="41"/>
      <c r="D251" s="39"/>
      <c r="E251" s="1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2:45" ht="15.75" customHeight="1">
      <c r="B252" s="2"/>
      <c r="C252" s="41"/>
      <c r="D252" s="39"/>
      <c r="E252" s="10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2:45" ht="15.75" customHeight="1">
      <c r="B253" s="2"/>
      <c r="C253" s="41"/>
      <c r="D253" s="39"/>
      <c r="E253" s="10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2:45" ht="15.75" customHeight="1">
      <c r="B254" s="2"/>
      <c r="C254" s="41"/>
      <c r="D254" s="39"/>
      <c r="E254" s="1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2:45" ht="15.75" customHeight="1">
      <c r="B255" s="2"/>
      <c r="C255" s="41"/>
      <c r="D255" s="39"/>
      <c r="E255" s="1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2:45" ht="15.75" customHeight="1">
      <c r="B256" s="2"/>
      <c r="C256" s="41"/>
      <c r="D256" s="39"/>
      <c r="E256" s="1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2:45" ht="15.75" customHeight="1">
      <c r="B257" s="2"/>
      <c r="C257" s="41"/>
      <c r="D257" s="39"/>
      <c r="E257" s="1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2:45" ht="15.75" customHeight="1">
      <c r="B258" s="2"/>
      <c r="C258" s="41"/>
      <c r="D258" s="39"/>
      <c r="E258" s="10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2:45" ht="15.75" customHeight="1">
      <c r="B259" s="2"/>
      <c r="C259" s="41"/>
      <c r="D259" s="39"/>
      <c r="E259" s="10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2:45" ht="15.75" customHeight="1">
      <c r="B260" s="2"/>
      <c r="C260" s="41"/>
      <c r="D260" s="39"/>
      <c r="E260" s="10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2:45" ht="15.75" customHeight="1">
      <c r="B261" s="2"/>
      <c r="C261" s="41"/>
      <c r="D261" s="39"/>
      <c r="E261" s="10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2:45" ht="15.75" customHeight="1">
      <c r="B262" s="2"/>
      <c r="C262" s="41"/>
      <c r="D262" s="39"/>
      <c r="E262" s="10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2:45" ht="15.75" customHeight="1">
      <c r="B263" s="2"/>
      <c r="C263" s="41"/>
      <c r="D263" s="39"/>
      <c r="E263" s="1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2:45" ht="15.75" customHeight="1">
      <c r="B264" s="2"/>
      <c r="C264" s="41"/>
      <c r="D264" s="39"/>
      <c r="E264" s="1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2:45" ht="15.75" customHeight="1">
      <c r="B265" s="2"/>
      <c r="C265" s="41"/>
      <c r="D265" s="39"/>
      <c r="E265" s="1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2:45" ht="15.75" customHeight="1">
      <c r="B266" s="2"/>
      <c r="C266" s="41"/>
      <c r="D266" s="39"/>
      <c r="E266" s="10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2:45" ht="15.75" customHeight="1">
      <c r="B267" s="2"/>
      <c r="C267" s="41"/>
      <c r="D267" s="39"/>
      <c r="E267" s="10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2:45" ht="15.75" customHeight="1">
      <c r="B268" s="2"/>
      <c r="C268" s="41"/>
      <c r="D268" s="39"/>
      <c r="E268" s="1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2:45" ht="15.75" customHeight="1">
      <c r="B269" s="2"/>
      <c r="C269" s="41"/>
      <c r="D269" s="39"/>
      <c r="E269" s="1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2:45" ht="15.75" customHeight="1">
      <c r="B270" s="2"/>
      <c r="C270" s="41"/>
      <c r="D270" s="39"/>
      <c r="E270" s="1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2:45" ht="15.75" customHeight="1">
      <c r="B271" s="2"/>
      <c r="C271" s="41"/>
      <c r="D271" s="39"/>
      <c r="E271" s="1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2:45" ht="15.75" customHeight="1">
      <c r="B272" s="2"/>
      <c r="C272" s="41"/>
      <c r="D272" s="39"/>
      <c r="E272" s="10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2:45" ht="15.75" customHeight="1">
      <c r="B273" s="2"/>
      <c r="C273" s="41"/>
      <c r="D273" s="39"/>
      <c r="E273" s="10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2:45" ht="15.75" customHeight="1">
      <c r="B274" s="2"/>
      <c r="C274" s="41"/>
      <c r="D274" s="39"/>
      <c r="E274" s="1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2:45" ht="15.75" customHeight="1">
      <c r="B275" s="2"/>
      <c r="C275" s="41"/>
      <c r="D275" s="39"/>
      <c r="E275" s="10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2:45" ht="15.75" customHeight="1">
      <c r="B276" s="2"/>
      <c r="C276" s="41"/>
      <c r="D276" s="39"/>
      <c r="E276" s="10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2:45" ht="15.75" customHeight="1">
      <c r="B277" s="2"/>
      <c r="C277" s="41"/>
      <c r="D277" s="39"/>
      <c r="E277" s="1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2:45" ht="15.75" customHeight="1">
      <c r="B278" s="2"/>
      <c r="C278" s="41"/>
      <c r="D278" s="39"/>
      <c r="E278" s="1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2:45" ht="15.75" customHeight="1">
      <c r="B279" s="2"/>
      <c r="C279" s="41"/>
      <c r="D279" s="39"/>
      <c r="E279" s="1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2:45" ht="15.75" customHeight="1">
      <c r="B280" s="2"/>
      <c r="C280" s="41"/>
      <c r="D280" s="39"/>
      <c r="E280" s="10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2:45" ht="15.75" customHeight="1">
      <c r="B281" s="2"/>
      <c r="C281" s="41"/>
      <c r="D281" s="39"/>
      <c r="E281" s="10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2:45" ht="15.75" customHeight="1">
      <c r="B282" s="2"/>
      <c r="C282" s="41"/>
      <c r="D282" s="39"/>
      <c r="E282" s="1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2:45" ht="15.75" customHeight="1">
      <c r="B283" s="2"/>
      <c r="C283" s="41"/>
      <c r="D283" s="39"/>
      <c r="E283" s="1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2:45" ht="15.75" customHeight="1">
      <c r="B284" s="2"/>
      <c r="C284" s="41"/>
      <c r="D284" s="39"/>
      <c r="E284" s="1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2:45" ht="15.75" customHeight="1">
      <c r="B285" s="2"/>
      <c r="C285" s="41"/>
      <c r="D285" s="39"/>
      <c r="E285" s="1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2:45" ht="15.75" customHeight="1">
      <c r="B286" s="2"/>
      <c r="C286" s="41"/>
      <c r="D286" s="39"/>
      <c r="E286" s="10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2:45" ht="15.75" customHeight="1">
      <c r="B287" s="2"/>
      <c r="C287" s="41"/>
      <c r="D287" s="39"/>
      <c r="E287" s="10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2:45" ht="15.75" customHeight="1">
      <c r="B288" s="2"/>
      <c r="C288" s="41"/>
      <c r="D288" s="39"/>
      <c r="E288" s="10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2:45" ht="15.75" customHeight="1">
      <c r="B289" s="2"/>
      <c r="C289" s="41"/>
      <c r="D289" s="39"/>
      <c r="E289" s="10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2:45" ht="15.75" customHeight="1">
      <c r="B290" s="2"/>
      <c r="C290" s="41"/>
      <c r="D290" s="39"/>
      <c r="E290" s="10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2:45" ht="15.75" customHeight="1">
      <c r="B291" s="2"/>
      <c r="C291" s="41"/>
      <c r="D291" s="39"/>
      <c r="E291" s="1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2:45" ht="15.75" customHeight="1">
      <c r="B292" s="2"/>
      <c r="C292" s="41"/>
      <c r="D292" s="39"/>
      <c r="E292" s="1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2:45" ht="15.75" customHeight="1">
      <c r="B293" s="2"/>
      <c r="C293" s="41"/>
      <c r="D293" s="39"/>
      <c r="E293" s="1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2:45" ht="15.75" customHeight="1">
      <c r="B294" s="2"/>
      <c r="C294" s="41"/>
      <c r="D294" s="39"/>
      <c r="E294" s="10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2:45" ht="15.75" customHeight="1">
      <c r="B295" s="2"/>
      <c r="C295" s="41"/>
      <c r="D295" s="39"/>
      <c r="E295" s="10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2:45" ht="15.75" customHeight="1">
      <c r="B296" s="2"/>
      <c r="C296" s="41"/>
      <c r="D296" s="39"/>
      <c r="E296" s="1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2:45" ht="15.75" customHeight="1">
      <c r="B297" s="2"/>
      <c r="C297" s="41"/>
      <c r="D297" s="39"/>
      <c r="E297" s="1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2:45" ht="15.75" customHeight="1">
      <c r="B298" s="2"/>
      <c r="C298" s="41"/>
      <c r="D298" s="39"/>
      <c r="E298" s="1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2:45" ht="15.75" customHeight="1">
      <c r="B299" s="2"/>
      <c r="C299" s="41"/>
      <c r="D299" s="39"/>
      <c r="E299" s="1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2:45" ht="15.75" customHeight="1">
      <c r="B300" s="2"/>
      <c r="C300" s="41"/>
      <c r="D300" s="39"/>
      <c r="E300" s="10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2:45" ht="15.75" customHeight="1">
      <c r="B301" s="2"/>
      <c r="C301" s="41"/>
      <c r="D301" s="39"/>
      <c r="E301" s="10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2:45" ht="15.75" customHeight="1">
      <c r="B302" s="2"/>
      <c r="C302" s="41"/>
      <c r="D302" s="39"/>
      <c r="E302" s="10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2:45" ht="15.75" customHeight="1">
      <c r="B303" s="2"/>
      <c r="C303" s="41"/>
      <c r="D303" s="39"/>
      <c r="E303" s="10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2:45" ht="15.75" customHeight="1">
      <c r="B304" s="2"/>
      <c r="C304" s="41"/>
      <c r="D304" s="39"/>
      <c r="E304" s="10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2:45" ht="15.75" customHeight="1">
      <c r="B305" s="2"/>
      <c r="C305" s="41"/>
      <c r="D305" s="39"/>
      <c r="E305" s="1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2:45" ht="15.75" customHeight="1">
      <c r="B306" s="2"/>
      <c r="C306" s="41"/>
      <c r="D306" s="39"/>
      <c r="E306" s="1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2:45" ht="15.75" customHeight="1">
      <c r="B307" s="2"/>
      <c r="C307" s="41"/>
      <c r="D307" s="39"/>
      <c r="E307" s="1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2:45" ht="15.75" customHeight="1">
      <c r="B308" s="2"/>
      <c r="C308" s="41"/>
      <c r="D308" s="39"/>
      <c r="E308" s="10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2:45" ht="15.75" customHeight="1">
      <c r="B309" s="2"/>
      <c r="C309" s="41"/>
      <c r="D309" s="39"/>
      <c r="E309" s="10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2:45" ht="15.75" customHeight="1">
      <c r="B310" s="2"/>
      <c r="C310" s="41"/>
      <c r="D310" s="39"/>
      <c r="E310" s="1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2:45" ht="15.75" customHeight="1">
      <c r="B311" s="2"/>
      <c r="C311" s="41"/>
      <c r="D311" s="39"/>
      <c r="E311" s="1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2:45" ht="15.75" customHeight="1">
      <c r="B312" s="2"/>
      <c r="C312" s="41"/>
      <c r="D312" s="39"/>
      <c r="E312" s="1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2:45" ht="15.75" customHeight="1">
      <c r="B313" s="2"/>
      <c r="C313" s="41"/>
      <c r="D313" s="39"/>
      <c r="E313" s="1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2:45" ht="15.75" customHeight="1">
      <c r="B314" s="2"/>
      <c r="C314" s="41"/>
      <c r="D314" s="39"/>
      <c r="E314" s="10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2:45" ht="15.75" customHeight="1">
      <c r="B315" s="2"/>
      <c r="C315" s="41"/>
      <c r="D315" s="39"/>
      <c r="E315" s="10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2:45" ht="15.75" customHeight="1">
      <c r="B316" s="2"/>
      <c r="C316" s="41"/>
      <c r="D316" s="39"/>
      <c r="E316" s="10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2:45" ht="15.75" customHeight="1">
      <c r="B317" s="2"/>
      <c r="C317" s="41"/>
      <c r="D317" s="39"/>
      <c r="E317" s="10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2:45" ht="15.75" customHeight="1">
      <c r="B318" s="2"/>
      <c r="C318" s="41"/>
      <c r="D318" s="39"/>
      <c r="E318" s="10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2:45" ht="15.75" customHeight="1">
      <c r="B319" s="2"/>
      <c r="C319" s="41"/>
      <c r="D319" s="39"/>
      <c r="E319" s="1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2:45" ht="15.75" customHeight="1">
      <c r="B320" s="2"/>
      <c r="C320" s="41"/>
      <c r="D320" s="39"/>
      <c r="E320" s="1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  <row r="321" spans="2:45" ht="15.75" customHeight="1">
      <c r="B321" s="2"/>
      <c r="C321" s="41"/>
      <c r="D321" s="39"/>
      <c r="E321" s="1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</row>
    <row r="322" spans="2:45" ht="15.75" customHeight="1">
      <c r="B322" s="2"/>
      <c r="C322" s="41"/>
      <c r="D322" s="39"/>
      <c r="E322" s="10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</row>
    <row r="323" spans="2:45" ht="15.75" customHeight="1">
      <c r="B323" s="2"/>
      <c r="C323" s="41"/>
      <c r="D323" s="39"/>
      <c r="E323" s="10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</row>
    <row r="324" spans="2:45" ht="15.75" customHeight="1">
      <c r="B324" s="2"/>
      <c r="C324" s="41"/>
      <c r="D324" s="39"/>
      <c r="E324" s="1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</row>
    <row r="325" spans="2:45" ht="15.75" customHeight="1">
      <c r="B325" s="2"/>
      <c r="C325" s="41"/>
      <c r="D325" s="39"/>
      <c r="E325" s="1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</row>
    <row r="326" spans="2:45" ht="15.75" customHeight="1">
      <c r="B326" s="2"/>
      <c r="C326" s="41"/>
      <c r="D326" s="39"/>
      <c r="E326" s="1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</row>
    <row r="327" spans="2:45" ht="15.75" customHeight="1">
      <c r="B327" s="2"/>
      <c r="C327" s="41"/>
      <c r="D327" s="39"/>
      <c r="E327" s="1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</row>
    <row r="328" spans="2:45" ht="15.75" customHeight="1">
      <c r="B328" s="2"/>
      <c r="C328" s="41"/>
      <c r="D328" s="39"/>
      <c r="E328" s="10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</row>
    <row r="329" spans="2:45" ht="15.75" customHeight="1">
      <c r="B329" s="2"/>
      <c r="C329" s="41"/>
      <c r="D329" s="39"/>
      <c r="E329" s="10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</row>
    <row r="330" spans="2:45" ht="15.75" customHeight="1">
      <c r="B330" s="2"/>
      <c r="C330" s="41"/>
      <c r="D330" s="39"/>
      <c r="E330" s="1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</row>
    <row r="331" spans="2:45" ht="15.75" customHeight="1">
      <c r="B331" s="2"/>
      <c r="C331" s="41"/>
      <c r="D331" s="39"/>
      <c r="E331" s="1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</row>
    <row r="332" spans="2:45" ht="15.75" customHeight="1">
      <c r="B332" s="2"/>
      <c r="C332" s="41"/>
      <c r="D332" s="39"/>
      <c r="E332" s="1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</row>
    <row r="333" spans="2:45" ht="15.75" customHeight="1">
      <c r="B333" s="2"/>
      <c r="C333" s="41"/>
      <c r="D333" s="39"/>
      <c r="E333" s="1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</row>
    <row r="334" spans="2:45" ht="15.75" customHeight="1">
      <c r="B334" s="2"/>
      <c r="C334" s="41"/>
      <c r="D334" s="39"/>
      <c r="E334" s="1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</row>
    <row r="335" spans="2:45" ht="15.75" customHeight="1">
      <c r="B335" s="2"/>
      <c r="C335" s="41"/>
      <c r="D335" s="39"/>
      <c r="E335" s="1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</row>
    <row r="336" spans="2:45" ht="15.75" customHeight="1">
      <c r="B336" s="2"/>
      <c r="C336" s="41"/>
      <c r="D336" s="39"/>
      <c r="E336" s="10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</row>
    <row r="337" spans="2:45" ht="15.75" customHeight="1">
      <c r="B337" s="2"/>
      <c r="C337" s="41"/>
      <c r="D337" s="39"/>
      <c r="E337" s="10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</row>
    <row r="338" spans="2:45" ht="15.75" customHeight="1">
      <c r="B338" s="2"/>
      <c r="C338" s="41"/>
      <c r="D338" s="39"/>
      <c r="E338" s="1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</row>
    <row r="339" spans="2:45" ht="15.75" customHeight="1">
      <c r="B339" s="2"/>
      <c r="C339" s="41"/>
      <c r="D339" s="39"/>
      <c r="E339" s="1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</row>
    <row r="340" spans="2:45" ht="15.75" customHeight="1">
      <c r="B340" s="2"/>
      <c r="C340" s="41"/>
      <c r="D340" s="39"/>
      <c r="E340" s="1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</row>
    <row r="341" spans="2:45" ht="15.75" customHeight="1">
      <c r="B341" s="2"/>
      <c r="C341" s="41"/>
      <c r="D341" s="39"/>
      <c r="E341" s="1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</row>
    <row r="342" spans="2:45" ht="15.75" customHeight="1">
      <c r="B342" s="2"/>
      <c r="C342" s="41"/>
      <c r="D342" s="39"/>
      <c r="E342" s="10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</row>
    <row r="343" spans="2:45" ht="15.75" customHeight="1">
      <c r="B343" s="2"/>
      <c r="C343" s="41"/>
      <c r="D343" s="39"/>
      <c r="E343" s="10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</row>
    <row r="344" spans="2:45" ht="15.75" customHeight="1">
      <c r="B344" s="2"/>
      <c r="C344" s="41"/>
      <c r="D344" s="39"/>
      <c r="E344" s="10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</row>
    <row r="345" spans="2:45" ht="15.75" customHeight="1">
      <c r="B345" s="2"/>
      <c r="C345" s="41"/>
      <c r="D345" s="39"/>
      <c r="E345" s="10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</row>
    <row r="346" spans="2:45" ht="15.75" customHeight="1">
      <c r="B346" s="2"/>
      <c r="C346" s="41"/>
      <c r="D346" s="39"/>
      <c r="E346" s="10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</row>
    <row r="347" spans="2:45" ht="15.75" customHeight="1">
      <c r="B347" s="2"/>
      <c r="C347" s="41"/>
      <c r="D347" s="39"/>
      <c r="E347" s="1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</row>
    <row r="348" spans="2:45" ht="15.75" customHeight="1">
      <c r="B348" s="2"/>
      <c r="C348" s="41"/>
      <c r="D348" s="39"/>
      <c r="E348" s="1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</row>
    <row r="349" spans="2:45" ht="15.75" customHeight="1">
      <c r="B349" s="2"/>
      <c r="C349" s="41"/>
      <c r="D349" s="39"/>
      <c r="E349" s="1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</row>
    <row r="350" spans="2:45" ht="15.75" customHeight="1">
      <c r="B350" s="2"/>
      <c r="C350" s="41"/>
      <c r="D350" s="39"/>
      <c r="E350" s="10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</row>
    <row r="351" spans="2:45" ht="15.75" customHeight="1">
      <c r="B351" s="2"/>
      <c r="C351" s="41"/>
      <c r="D351" s="39"/>
      <c r="E351" s="10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</row>
    <row r="352" spans="2:45" ht="15.75" customHeight="1">
      <c r="B352" s="2"/>
      <c r="C352" s="41"/>
      <c r="D352" s="39"/>
      <c r="E352" s="1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</row>
    <row r="353" spans="2:45" ht="15.75" customHeight="1">
      <c r="B353" s="2"/>
      <c r="C353" s="41"/>
      <c r="D353" s="39"/>
      <c r="E353" s="10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</row>
    <row r="354" spans="2:45" ht="15.75" customHeight="1">
      <c r="B354" s="2"/>
      <c r="C354" s="41"/>
      <c r="D354" s="39"/>
      <c r="E354" s="1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</row>
    <row r="355" spans="2:45" ht="15.75" customHeight="1">
      <c r="B355" s="2"/>
      <c r="C355" s="41"/>
      <c r="D355" s="39"/>
      <c r="E355" s="1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</row>
    <row r="356" spans="2:45" ht="15.75" customHeight="1">
      <c r="B356" s="2"/>
      <c r="C356" s="41"/>
      <c r="D356" s="39"/>
      <c r="E356" s="10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</row>
    <row r="357" spans="2:45" ht="15.75" customHeight="1">
      <c r="B357" s="2"/>
      <c r="C357" s="41"/>
      <c r="D357" s="39"/>
      <c r="E357" s="10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</row>
    <row r="358" spans="2:45" ht="15.75" customHeight="1">
      <c r="B358" s="2"/>
      <c r="C358" s="41"/>
      <c r="D358" s="39"/>
      <c r="E358" s="10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</row>
    <row r="359" spans="2:45" ht="15.75" customHeight="1">
      <c r="B359" s="2"/>
      <c r="C359" s="41"/>
      <c r="D359" s="39"/>
      <c r="E359" s="10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</row>
    <row r="360" spans="2:45" ht="15.75" customHeight="1">
      <c r="B360" s="2"/>
      <c r="C360" s="41"/>
      <c r="D360" s="39"/>
      <c r="E360" s="10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</row>
    <row r="361" spans="2:45" ht="15.75" customHeight="1">
      <c r="B361" s="2"/>
      <c r="C361" s="41"/>
      <c r="D361" s="39"/>
      <c r="E361" s="1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</row>
    <row r="362" spans="2:45" ht="15.75" customHeight="1">
      <c r="B362" s="2"/>
      <c r="C362" s="41"/>
      <c r="D362" s="39"/>
      <c r="E362" s="1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</row>
    <row r="363" spans="2:45" ht="15.75" customHeight="1">
      <c r="B363" s="2"/>
      <c r="C363" s="41"/>
      <c r="D363" s="39"/>
      <c r="E363" s="1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</row>
    <row r="364" spans="2:45" ht="15.75" customHeight="1">
      <c r="B364" s="2"/>
      <c r="C364" s="41"/>
      <c r="D364" s="39"/>
      <c r="E364" s="10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</row>
    <row r="365" spans="2:45" ht="15.75" customHeight="1">
      <c r="B365" s="2"/>
      <c r="C365" s="41"/>
      <c r="D365" s="39"/>
      <c r="E365" s="10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</row>
    <row r="366" spans="2:45" ht="15.75" customHeight="1">
      <c r="B366" s="2"/>
      <c r="C366" s="41"/>
      <c r="D366" s="39"/>
      <c r="E366" s="10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</row>
    <row r="367" spans="2:45" ht="15.75" customHeight="1">
      <c r="B367" s="2"/>
      <c r="C367" s="41"/>
      <c r="D367" s="39"/>
      <c r="E367" s="10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</row>
    <row r="368" spans="2:45" ht="15.75" customHeight="1">
      <c r="B368" s="2"/>
      <c r="C368" s="41"/>
      <c r="D368" s="39"/>
      <c r="E368" s="1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</row>
    <row r="369" spans="2:45" ht="15.75" customHeight="1">
      <c r="B369" s="2"/>
      <c r="C369" s="41"/>
      <c r="D369" s="39"/>
      <c r="E369" s="1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</row>
    <row r="370" spans="2:45" ht="15.75" customHeight="1">
      <c r="B370" s="2"/>
      <c r="C370" s="41"/>
      <c r="D370" s="39"/>
      <c r="E370" s="10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</row>
    <row r="371" spans="2:45" ht="15.75" customHeight="1">
      <c r="B371" s="2"/>
      <c r="C371" s="41"/>
      <c r="D371" s="39"/>
      <c r="E371" s="10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</row>
    <row r="372" spans="2:45" ht="15.75" customHeight="1">
      <c r="B372" s="2"/>
      <c r="C372" s="41"/>
      <c r="D372" s="39"/>
      <c r="E372" s="10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</row>
    <row r="373" spans="2:45" ht="15.75" customHeight="1">
      <c r="B373" s="2"/>
      <c r="C373" s="41"/>
      <c r="D373" s="39"/>
      <c r="E373" s="10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</row>
    <row r="374" spans="2:45" ht="15.75" customHeight="1">
      <c r="B374" s="2"/>
      <c r="C374" s="41"/>
      <c r="D374" s="39"/>
      <c r="E374" s="10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</row>
    <row r="375" spans="2:45" ht="15.75" customHeight="1">
      <c r="B375" s="2"/>
      <c r="C375" s="41"/>
      <c r="D375" s="39"/>
      <c r="E375" s="1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</row>
    <row r="376" spans="2:45" ht="15.75" customHeight="1">
      <c r="B376" s="2"/>
      <c r="C376" s="41"/>
      <c r="D376" s="39"/>
      <c r="E376" s="10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</row>
    <row r="377" spans="2:45" ht="15.75" customHeight="1">
      <c r="B377" s="2"/>
      <c r="C377" s="41"/>
      <c r="D377" s="39"/>
      <c r="E377" s="10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</row>
    <row r="378" spans="2:45" ht="15.75" customHeight="1">
      <c r="B378" s="2"/>
      <c r="C378" s="41"/>
      <c r="D378" s="39"/>
      <c r="E378" s="10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</row>
    <row r="379" spans="2:45" ht="15.75" customHeight="1">
      <c r="B379" s="2"/>
      <c r="C379" s="41"/>
      <c r="D379" s="39"/>
      <c r="E379" s="10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</row>
    <row r="380" spans="2:45" ht="15.75" customHeight="1">
      <c r="B380" s="2"/>
      <c r="C380" s="41"/>
      <c r="D380" s="39"/>
      <c r="E380" s="1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</row>
    <row r="381" spans="2:45" ht="15.75" customHeight="1">
      <c r="B381" s="2"/>
      <c r="C381" s="41"/>
      <c r="D381" s="39"/>
      <c r="E381" s="1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</row>
    <row r="382" spans="2:45" ht="15.75" customHeight="1">
      <c r="B382" s="2"/>
      <c r="C382" s="41"/>
      <c r="D382" s="39"/>
      <c r="E382" s="1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</row>
    <row r="383" spans="2:45" ht="15.75" customHeight="1">
      <c r="B383" s="2"/>
      <c r="C383" s="41"/>
      <c r="D383" s="39"/>
      <c r="E383" s="1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</row>
    <row r="384" spans="2:45" ht="15.75" customHeight="1">
      <c r="B384" s="2"/>
      <c r="C384" s="41"/>
      <c r="D384" s="39"/>
      <c r="E384" s="10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</row>
    <row r="385" spans="2:45" ht="15.75" customHeight="1">
      <c r="B385" s="2"/>
      <c r="C385" s="41"/>
      <c r="D385" s="39"/>
      <c r="E385" s="10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</row>
    <row r="386" spans="2:45" ht="15.75" customHeight="1">
      <c r="B386" s="2"/>
      <c r="C386" s="41"/>
      <c r="D386" s="39"/>
      <c r="E386" s="10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</row>
    <row r="387" spans="2:45" ht="15.75" customHeight="1">
      <c r="B387" s="2"/>
      <c r="C387" s="41"/>
      <c r="D387" s="39"/>
      <c r="E387" s="10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</row>
    <row r="388" spans="2:45" ht="15.75" customHeight="1">
      <c r="B388" s="2"/>
      <c r="C388" s="41"/>
      <c r="D388" s="39"/>
      <c r="E388" s="10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</row>
    <row r="389" spans="2:45" ht="15.75" customHeight="1">
      <c r="B389" s="2"/>
      <c r="C389" s="41"/>
      <c r="D389" s="39"/>
      <c r="E389" s="1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</row>
    <row r="390" spans="2:45" ht="15.75" customHeight="1">
      <c r="B390" s="2"/>
      <c r="C390" s="41"/>
      <c r="D390" s="39"/>
      <c r="E390" s="1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</row>
    <row r="391" spans="2:45" ht="15.75" customHeight="1">
      <c r="B391" s="2"/>
      <c r="C391" s="41"/>
      <c r="D391" s="39"/>
      <c r="E391" s="1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</row>
    <row r="392" spans="2:45" ht="15.75" customHeight="1">
      <c r="B392" s="2"/>
      <c r="C392" s="41"/>
      <c r="D392" s="39"/>
      <c r="E392" s="10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</row>
    <row r="393" spans="2:45" ht="15.75" customHeight="1">
      <c r="B393" s="2"/>
      <c r="C393" s="41"/>
      <c r="D393" s="39"/>
      <c r="E393" s="10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</row>
    <row r="394" spans="2:45" ht="15.75" customHeight="1">
      <c r="B394" s="2"/>
      <c r="C394" s="41"/>
      <c r="D394" s="39"/>
      <c r="E394" s="1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</row>
    <row r="395" spans="2:45" ht="15.75" customHeight="1">
      <c r="B395" s="2"/>
      <c r="C395" s="41"/>
      <c r="D395" s="39"/>
      <c r="E395" s="1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</row>
    <row r="396" spans="2:45" ht="15.75" customHeight="1">
      <c r="B396" s="2"/>
      <c r="C396" s="41"/>
      <c r="D396" s="39"/>
      <c r="E396" s="1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</row>
    <row r="397" spans="2:45" ht="15.75" customHeight="1">
      <c r="B397" s="2"/>
      <c r="C397" s="41"/>
      <c r="D397" s="39"/>
      <c r="E397" s="10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</row>
    <row r="398" spans="2:45" ht="15.75" customHeight="1">
      <c r="B398" s="2"/>
      <c r="C398" s="41"/>
      <c r="D398" s="39"/>
      <c r="E398" s="10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</row>
    <row r="399" spans="2:45" ht="15.75" customHeight="1">
      <c r="B399" s="2"/>
      <c r="C399" s="41"/>
      <c r="D399" s="39"/>
      <c r="E399" s="10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</row>
    <row r="400" spans="2:45" ht="15.75" customHeight="1">
      <c r="B400" s="2"/>
      <c r="C400" s="41"/>
      <c r="D400" s="39"/>
      <c r="E400" s="10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</row>
    <row r="401" spans="2:45" ht="15.75" customHeight="1">
      <c r="B401" s="2"/>
      <c r="C401" s="41"/>
      <c r="D401" s="39"/>
      <c r="E401" s="10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</row>
    <row r="402" spans="2:45" ht="15.75" customHeight="1">
      <c r="B402" s="2"/>
      <c r="C402" s="41"/>
      <c r="D402" s="39"/>
      <c r="E402" s="10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</row>
    <row r="403" spans="2:45" ht="15.75" customHeight="1">
      <c r="B403" s="2"/>
      <c r="C403" s="41"/>
      <c r="D403" s="39"/>
      <c r="E403" s="1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</row>
    <row r="404" spans="2:45" ht="15.75" customHeight="1">
      <c r="B404" s="2"/>
      <c r="C404" s="41"/>
      <c r="D404" s="39"/>
      <c r="E404" s="1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</row>
    <row r="405" spans="2:45" ht="15.75" customHeight="1">
      <c r="B405" s="2"/>
      <c r="C405" s="41"/>
      <c r="D405" s="39"/>
      <c r="E405" s="1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</row>
    <row r="406" spans="2:45" ht="15.75" customHeight="1">
      <c r="B406" s="2"/>
      <c r="C406" s="41"/>
      <c r="D406" s="39"/>
      <c r="E406" s="10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</row>
    <row r="407" spans="2:45" ht="15.75" customHeight="1">
      <c r="B407" s="2"/>
      <c r="C407" s="41"/>
      <c r="D407" s="39"/>
      <c r="E407" s="10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</row>
    <row r="408" spans="2:45" ht="15.75" customHeight="1">
      <c r="B408" s="2"/>
      <c r="C408" s="41"/>
      <c r="D408" s="39"/>
      <c r="E408" s="1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</row>
    <row r="409" spans="2:45" ht="15.75" customHeight="1">
      <c r="B409" s="2"/>
      <c r="C409" s="41"/>
      <c r="D409" s="39"/>
      <c r="E409" s="1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</row>
    <row r="410" spans="2:45" ht="15.75" customHeight="1">
      <c r="B410" s="2"/>
      <c r="C410" s="41"/>
      <c r="D410" s="39"/>
      <c r="E410" s="1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</row>
    <row r="411" spans="2:45" ht="15.75" customHeight="1">
      <c r="B411" s="2"/>
      <c r="C411" s="41"/>
      <c r="D411" s="39"/>
      <c r="E411" s="1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</row>
    <row r="412" spans="2:45" ht="15.75" customHeight="1">
      <c r="B412" s="2"/>
      <c r="C412" s="41"/>
      <c r="D412" s="39"/>
      <c r="E412" s="10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</row>
    <row r="413" spans="2:45" ht="15.75" customHeight="1">
      <c r="B413" s="2"/>
      <c r="C413" s="41"/>
      <c r="D413" s="39"/>
      <c r="E413" s="10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</row>
    <row r="414" spans="2:45" ht="15.75" customHeight="1">
      <c r="B414" s="2"/>
      <c r="C414" s="41"/>
      <c r="D414" s="39"/>
      <c r="E414" s="10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</row>
    <row r="415" spans="2:45" ht="15.75" customHeight="1">
      <c r="B415" s="2"/>
      <c r="C415" s="41"/>
      <c r="D415" s="39"/>
      <c r="E415" s="10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</row>
    <row r="416" spans="2:45" ht="15.75" customHeight="1">
      <c r="B416" s="2"/>
      <c r="C416" s="41"/>
      <c r="D416" s="39"/>
      <c r="E416" s="10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</row>
    <row r="417" spans="2:45" ht="15.75" customHeight="1">
      <c r="B417" s="2"/>
      <c r="C417" s="41"/>
      <c r="D417" s="39"/>
      <c r="E417" s="10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</row>
    <row r="418" spans="2:45" ht="15.75" customHeight="1">
      <c r="B418" s="2"/>
      <c r="C418" s="41"/>
      <c r="D418" s="39"/>
      <c r="E418" s="10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</row>
    <row r="419" spans="2:45" ht="15.75" customHeight="1">
      <c r="B419" s="2"/>
      <c r="C419" s="41"/>
      <c r="D419" s="39"/>
      <c r="E419" s="10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</row>
    <row r="420" spans="2:45" ht="15.75" customHeight="1">
      <c r="B420" s="2"/>
      <c r="C420" s="41"/>
      <c r="D420" s="39"/>
      <c r="E420" s="10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</row>
    <row r="421" spans="2:45" ht="15.75" customHeight="1">
      <c r="B421" s="2"/>
      <c r="C421" s="41"/>
      <c r="D421" s="39"/>
      <c r="E421" s="10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</row>
    <row r="422" spans="2:45" ht="15.75" customHeight="1">
      <c r="B422" s="2"/>
      <c r="C422" s="41"/>
      <c r="D422" s="39"/>
      <c r="E422" s="10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</row>
    <row r="423" spans="2:45" ht="15.75" customHeight="1">
      <c r="B423" s="2"/>
      <c r="C423" s="41"/>
      <c r="D423" s="39"/>
      <c r="E423" s="10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</row>
    <row r="424" spans="2:45" ht="15.75" customHeight="1">
      <c r="B424" s="2"/>
      <c r="C424" s="41"/>
      <c r="D424" s="39"/>
      <c r="E424" s="10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</row>
    <row r="425" spans="2:45" ht="15.75" customHeight="1">
      <c r="B425" s="2"/>
      <c r="C425" s="41"/>
      <c r="D425" s="39"/>
      <c r="E425" s="10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</row>
    <row r="426" spans="2:45" ht="15.75" customHeight="1">
      <c r="B426" s="2"/>
      <c r="C426" s="41"/>
      <c r="D426" s="39"/>
      <c r="E426" s="10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</row>
    <row r="427" spans="2:45" ht="15.75" customHeight="1">
      <c r="B427" s="2"/>
      <c r="C427" s="41"/>
      <c r="D427" s="39"/>
      <c r="E427" s="10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</row>
    <row r="428" spans="2:45" ht="15.75" customHeight="1">
      <c r="B428" s="2"/>
      <c r="C428" s="41"/>
      <c r="D428" s="39"/>
      <c r="E428" s="10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</row>
    <row r="429" spans="2:45" ht="15.75" customHeight="1">
      <c r="B429" s="2"/>
      <c r="C429" s="41"/>
      <c r="D429" s="39"/>
      <c r="E429" s="10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</row>
    <row r="430" spans="2:45" ht="15.75" customHeight="1">
      <c r="B430" s="2"/>
      <c r="C430" s="41"/>
      <c r="D430" s="39"/>
      <c r="E430" s="10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</row>
    <row r="431" spans="2:45" ht="15.75" customHeight="1">
      <c r="B431" s="2"/>
      <c r="C431" s="41"/>
      <c r="D431" s="39"/>
      <c r="E431" s="10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</row>
    <row r="432" spans="2:45" ht="15.75" customHeight="1">
      <c r="B432" s="2"/>
      <c r="C432" s="41"/>
      <c r="D432" s="39"/>
      <c r="E432" s="10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</row>
    <row r="433" spans="2:45" ht="15.75" customHeight="1">
      <c r="B433" s="2"/>
      <c r="C433" s="41"/>
      <c r="D433" s="39"/>
      <c r="E433" s="10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</row>
    <row r="434" spans="2:45" ht="15.75" customHeight="1">
      <c r="B434" s="2"/>
      <c r="C434" s="41"/>
      <c r="D434" s="39"/>
      <c r="E434" s="10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</row>
    <row r="435" spans="2:45" ht="15.75" customHeight="1">
      <c r="B435" s="2"/>
      <c r="C435" s="41"/>
      <c r="D435" s="39"/>
      <c r="E435" s="10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</row>
    <row r="436" spans="2:45" ht="15.75" customHeight="1">
      <c r="B436" s="2"/>
      <c r="C436" s="41"/>
      <c r="D436" s="39"/>
      <c r="E436" s="10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</row>
    <row r="437" spans="2:45" ht="15.75" customHeight="1">
      <c r="B437" s="2"/>
      <c r="C437" s="41"/>
      <c r="D437" s="39"/>
      <c r="E437" s="10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</row>
    <row r="438" spans="2:45" ht="15.75" customHeight="1">
      <c r="B438" s="2"/>
      <c r="C438" s="41"/>
      <c r="D438" s="39"/>
      <c r="E438" s="10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</row>
    <row r="439" spans="2:45" ht="15.75" customHeight="1">
      <c r="B439" s="2"/>
      <c r="C439" s="41"/>
      <c r="D439" s="39"/>
      <c r="E439" s="10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</row>
    <row r="440" spans="2:45" ht="15.75" customHeight="1">
      <c r="B440" s="2"/>
      <c r="C440" s="41"/>
      <c r="D440" s="39"/>
      <c r="E440" s="10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spans="2:45" ht="15.75" customHeight="1">
      <c r="B441" s="2"/>
      <c r="C441" s="41"/>
      <c r="D441" s="39"/>
      <c r="E441" s="10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spans="2:45" ht="15.75" customHeight="1">
      <c r="B442" s="2"/>
      <c r="C442" s="41"/>
      <c r="D442" s="39"/>
      <c r="E442" s="10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spans="2:45" ht="15.75" customHeight="1">
      <c r="B443" s="2"/>
      <c r="C443" s="41"/>
      <c r="D443" s="39"/>
      <c r="E443" s="10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spans="2:45" ht="15.75" customHeight="1">
      <c r="B444" s="2"/>
      <c r="C444" s="41"/>
      <c r="D444" s="39"/>
      <c r="E444" s="10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spans="2:45" ht="15.75" customHeight="1">
      <c r="B445" s="2"/>
      <c r="C445" s="41"/>
      <c r="D445" s="39"/>
      <c r="E445" s="1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spans="2:45" ht="15.75" customHeight="1">
      <c r="B446" s="2"/>
      <c r="C446" s="41"/>
      <c r="D446" s="39"/>
      <c r="E446" s="10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spans="2:45" ht="15.75" customHeight="1">
      <c r="B447" s="2"/>
      <c r="C447" s="41"/>
      <c r="D447" s="39"/>
      <c r="E447" s="10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spans="2:45" ht="15.75" customHeight="1">
      <c r="B448" s="2"/>
      <c r="C448" s="41"/>
      <c r="D448" s="39"/>
      <c r="E448" s="10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spans="2:45" ht="15.75" customHeight="1">
      <c r="B449" s="2"/>
      <c r="C449" s="41"/>
      <c r="D449" s="39"/>
      <c r="E449" s="10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spans="2:45" ht="15.75" customHeight="1">
      <c r="B450" s="2"/>
      <c r="C450" s="41"/>
      <c r="D450" s="39"/>
      <c r="E450" s="10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spans="2:45" ht="15.75" customHeight="1">
      <c r="B451" s="2"/>
      <c r="C451" s="41"/>
      <c r="D451" s="39"/>
      <c r="E451" s="10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spans="2:45" ht="15.75" customHeight="1">
      <c r="B452" s="2"/>
      <c r="C452" s="41"/>
      <c r="D452" s="39"/>
      <c r="E452" s="1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spans="2:45" ht="15.75" customHeight="1">
      <c r="B453" s="2"/>
      <c r="C453" s="41"/>
      <c r="D453" s="39"/>
      <c r="E453" s="1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spans="2:45" ht="15.75" customHeight="1">
      <c r="B454" s="2"/>
      <c r="C454" s="41"/>
      <c r="D454" s="39"/>
      <c r="E454" s="10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spans="2:45" ht="15.75" customHeight="1">
      <c r="B455" s="2"/>
      <c r="C455" s="41"/>
      <c r="D455" s="39"/>
      <c r="E455" s="10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spans="2:45" ht="15.75" customHeight="1">
      <c r="B456" s="2"/>
      <c r="C456" s="41"/>
      <c r="D456" s="39"/>
      <c r="E456" s="10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spans="2:45" ht="15.75" customHeight="1">
      <c r="B457" s="2"/>
      <c r="C457" s="41"/>
      <c r="D457" s="39"/>
      <c r="E457" s="10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spans="2:45" ht="15.75" customHeight="1">
      <c r="B458" s="2"/>
      <c r="C458" s="41"/>
      <c r="D458" s="39"/>
      <c r="E458" s="10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spans="2:45" ht="15.75" customHeight="1">
      <c r="B459" s="2"/>
      <c r="C459" s="41"/>
      <c r="D459" s="39"/>
      <c r="E459" s="10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spans="2:45" ht="15.75" customHeight="1">
      <c r="B460" s="2"/>
      <c r="C460" s="41"/>
      <c r="D460" s="39"/>
      <c r="E460" s="10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spans="2:45" ht="15.75" customHeight="1">
      <c r="B461" s="2"/>
      <c r="C461" s="41"/>
      <c r="D461" s="39"/>
      <c r="E461" s="10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spans="2:45" ht="15.75" customHeight="1">
      <c r="B462" s="2"/>
      <c r="C462" s="41"/>
      <c r="D462" s="39"/>
      <c r="E462" s="10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spans="2:45" ht="15.75" customHeight="1">
      <c r="B463" s="2"/>
      <c r="C463" s="41"/>
      <c r="D463" s="39"/>
      <c r="E463" s="10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spans="2:45" ht="15.75" customHeight="1">
      <c r="B464" s="2"/>
      <c r="C464" s="41"/>
      <c r="D464" s="39"/>
      <c r="E464" s="10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spans="2:45" ht="15.75" customHeight="1">
      <c r="B465" s="2"/>
      <c r="C465" s="41"/>
      <c r="D465" s="39"/>
      <c r="E465" s="1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spans="2:45" ht="15.75" customHeight="1">
      <c r="B466" s="2"/>
      <c r="C466" s="41"/>
      <c r="D466" s="39"/>
      <c r="E466" s="1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spans="2:45" ht="15.75" customHeight="1">
      <c r="B467" s="2"/>
      <c r="C467" s="41"/>
      <c r="D467" s="39"/>
      <c r="E467" s="1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spans="2:45" ht="15.75" customHeight="1">
      <c r="B468" s="2"/>
      <c r="C468" s="41"/>
      <c r="D468" s="39"/>
      <c r="E468" s="10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spans="2:45" ht="15.75" customHeight="1">
      <c r="B469" s="2"/>
      <c r="C469" s="41"/>
      <c r="D469" s="39"/>
      <c r="E469" s="10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spans="2:45" ht="15.75" customHeight="1">
      <c r="B470" s="2"/>
      <c r="C470" s="41"/>
      <c r="D470" s="39"/>
      <c r="E470" s="10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spans="2:45" ht="15.75" customHeight="1">
      <c r="B471" s="2"/>
      <c r="C471" s="41"/>
      <c r="D471" s="39"/>
      <c r="E471" s="10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spans="2:45" ht="15.75" customHeight="1">
      <c r="B472" s="2"/>
      <c r="C472" s="41"/>
      <c r="D472" s="39"/>
      <c r="E472" s="10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spans="2:45" ht="15.75" customHeight="1">
      <c r="B473" s="2"/>
      <c r="C473" s="41"/>
      <c r="D473" s="39"/>
      <c r="E473" s="10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spans="2:45" ht="15.75" customHeight="1">
      <c r="B474" s="2"/>
      <c r="C474" s="41"/>
      <c r="D474" s="39"/>
      <c r="E474" s="10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spans="2:45" ht="15.75" customHeight="1">
      <c r="B475" s="2"/>
      <c r="C475" s="41"/>
      <c r="D475" s="39"/>
      <c r="E475" s="10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spans="2:45" ht="15.75" customHeight="1">
      <c r="B476" s="2"/>
      <c r="C476" s="41"/>
      <c r="D476" s="39"/>
      <c r="E476" s="10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spans="2:45" ht="15.75" customHeight="1">
      <c r="B477" s="2"/>
      <c r="C477" s="41"/>
      <c r="D477" s="39"/>
      <c r="E477" s="10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spans="2:45" ht="15.75" customHeight="1">
      <c r="B478" s="2"/>
      <c r="C478" s="41"/>
      <c r="D478" s="39"/>
      <c r="E478" s="10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spans="2:45" ht="15.75" customHeight="1">
      <c r="B479" s="2"/>
      <c r="C479" s="41"/>
      <c r="D479" s="39"/>
      <c r="E479" s="10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spans="2:45" ht="15.75" customHeight="1">
      <c r="B480" s="2"/>
      <c r="C480" s="41"/>
      <c r="D480" s="39"/>
      <c r="E480" s="10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spans="2:45" ht="15.75" customHeight="1">
      <c r="B481" s="2"/>
      <c r="C481" s="41"/>
      <c r="D481" s="39"/>
      <c r="E481" s="10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spans="2:45" ht="15.75" customHeight="1">
      <c r="B482" s="2"/>
      <c r="C482" s="41"/>
      <c r="D482" s="39"/>
      <c r="E482" s="10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spans="2:45" ht="15.75" customHeight="1">
      <c r="B483" s="2"/>
      <c r="C483" s="41"/>
      <c r="D483" s="39"/>
      <c r="E483" s="10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spans="2:45" ht="15.75" customHeight="1">
      <c r="B484" s="2"/>
      <c r="C484" s="41"/>
      <c r="D484" s="39"/>
      <c r="E484" s="10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spans="2:45" ht="15.75" customHeight="1">
      <c r="B485" s="2"/>
      <c r="C485" s="41"/>
      <c r="D485" s="39"/>
      <c r="E485" s="10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spans="2:45" ht="15.75" customHeight="1">
      <c r="B486" s="2"/>
      <c r="C486" s="41"/>
      <c r="D486" s="39"/>
      <c r="E486" s="10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spans="2:45" ht="15.75" customHeight="1">
      <c r="B487" s="2"/>
      <c r="C487" s="41"/>
      <c r="D487" s="39"/>
      <c r="E487" s="10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spans="2:45" ht="15.75" customHeight="1">
      <c r="B488" s="2"/>
      <c r="C488" s="41"/>
      <c r="D488" s="39"/>
      <c r="E488" s="10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spans="2:45" ht="15.75" customHeight="1">
      <c r="B489" s="2"/>
      <c r="C489" s="41"/>
      <c r="D489" s="39"/>
      <c r="E489" s="10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spans="2:45" ht="15.75" customHeight="1">
      <c r="B490" s="2"/>
      <c r="C490" s="41"/>
      <c r="D490" s="39"/>
      <c r="E490" s="10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spans="2:45" ht="15.75" customHeight="1">
      <c r="B491" s="2"/>
      <c r="C491" s="41"/>
      <c r="D491" s="39"/>
      <c r="E491" s="10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spans="2:45" ht="15.75" customHeight="1">
      <c r="B492" s="2"/>
      <c r="C492" s="41"/>
      <c r="D492" s="39"/>
      <c r="E492" s="10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spans="2:45" ht="15.75" customHeight="1">
      <c r="B493" s="2"/>
      <c r="C493" s="41"/>
      <c r="D493" s="39"/>
      <c r="E493" s="10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spans="2:45" ht="15.75" customHeight="1">
      <c r="B494" s="2"/>
      <c r="C494" s="41"/>
      <c r="D494" s="39"/>
      <c r="E494" s="10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spans="2:45" ht="15.75" customHeight="1">
      <c r="B495" s="2"/>
      <c r="C495" s="41"/>
      <c r="D495" s="39"/>
      <c r="E495" s="10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spans="2:45" ht="15.75" customHeight="1">
      <c r="B496" s="2"/>
      <c r="C496" s="41"/>
      <c r="D496" s="39"/>
      <c r="E496" s="10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spans="2:45" ht="15.75" customHeight="1">
      <c r="B497" s="2"/>
      <c r="C497" s="41"/>
      <c r="D497" s="39"/>
      <c r="E497" s="10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spans="2:45" ht="15.75" customHeight="1">
      <c r="B498" s="2"/>
      <c r="C498" s="41"/>
      <c r="D498" s="39"/>
      <c r="E498" s="10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spans="2:45" ht="15.75" customHeight="1">
      <c r="B499" s="2"/>
      <c r="C499" s="41"/>
      <c r="D499" s="39"/>
      <c r="E499" s="10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spans="2:45" ht="15.75" customHeight="1">
      <c r="B500" s="2"/>
      <c r="C500" s="41"/>
      <c r="D500" s="39"/>
      <c r="E500" s="10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spans="2:45" ht="15.75" customHeight="1">
      <c r="B501" s="2"/>
      <c r="C501" s="41"/>
      <c r="D501" s="39"/>
      <c r="E501" s="10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spans="2:45" ht="15.75" customHeight="1">
      <c r="B502" s="2"/>
      <c r="C502" s="41"/>
      <c r="D502" s="39"/>
      <c r="E502" s="10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spans="2:45" ht="15.75" customHeight="1">
      <c r="B503" s="2"/>
      <c r="C503" s="41"/>
      <c r="D503" s="39"/>
      <c r="E503" s="10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spans="2:45" ht="15.75" customHeight="1">
      <c r="B504" s="2"/>
      <c r="C504" s="41"/>
      <c r="D504" s="39"/>
      <c r="E504" s="10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spans="2:45" ht="15.75" customHeight="1">
      <c r="B505" s="2"/>
      <c r="C505" s="41"/>
      <c r="D505" s="39"/>
      <c r="E505" s="10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spans="2:45" ht="15.75" customHeight="1">
      <c r="B506" s="2"/>
      <c r="C506" s="41"/>
      <c r="D506" s="39"/>
      <c r="E506" s="10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spans="2:45" ht="15.75" customHeight="1">
      <c r="B507" s="2"/>
      <c r="C507" s="41"/>
      <c r="D507" s="39"/>
      <c r="E507" s="10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spans="2:45" ht="15.75" customHeight="1">
      <c r="B508" s="2"/>
      <c r="C508" s="41"/>
      <c r="D508" s="39"/>
      <c r="E508" s="10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spans="2:45" ht="15.75" customHeight="1">
      <c r="B509" s="2"/>
      <c r="C509" s="41"/>
      <c r="D509" s="39"/>
      <c r="E509" s="10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spans="2:45" ht="15.75" customHeight="1">
      <c r="B510" s="2"/>
      <c r="C510" s="41"/>
      <c r="D510" s="39"/>
      <c r="E510" s="10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spans="2:45" ht="15.75" customHeight="1">
      <c r="B511" s="2"/>
      <c r="C511" s="41"/>
      <c r="D511" s="39"/>
      <c r="E511" s="10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spans="2:45" ht="15.75" customHeight="1">
      <c r="B512" s="2"/>
      <c r="C512" s="41"/>
      <c r="D512" s="39"/>
      <c r="E512" s="10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spans="2:45" ht="15.75" customHeight="1">
      <c r="B513" s="2"/>
      <c r="C513" s="41"/>
      <c r="D513" s="39"/>
      <c r="E513" s="10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2:45" ht="15.75" customHeight="1">
      <c r="B514" s="2"/>
      <c r="C514" s="41"/>
      <c r="D514" s="39"/>
      <c r="E514" s="10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2:45" ht="15.75" customHeight="1">
      <c r="B515" s="2"/>
      <c r="C515" s="41"/>
      <c r="D515" s="39"/>
      <c r="E515" s="10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2:45" ht="15.75" customHeight="1">
      <c r="B516" s="2"/>
      <c r="C516" s="41"/>
      <c r="D516" s="39"/>
      <c r="E516" s="10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2:45" ht="15.75" customHeight="1">
      <c r="B517" s="2"/>
      <c r="C517" s="41"/>
      <c r="D517" s="39"/>
      <c r="E517" s="10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2:45" ht="15.75" customHeight="1">
      <c r="B518" s="2"/>
      <c r="C518" s="41"/>
      <c r="D518" s="39"/>
      <c r="E518" s="10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2:45" ht="15.75" customHeight="1">
      <c r="B519" s="2"/>
      <c r="C519" s="41"/>
      <c r="D519" s="39"/>
      <c r="E519" s="10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2:45" ht="15.75" customHeight="1">
      <c r="B520" s="2"/>
      <c r="C520" s="41"/>
      <c r="D520" s="39"/>
      <c r="E520" s="10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2:45" ht="15.75" customHeight="1">
      <c r="B521" s="2"/>
      <c r="C521" s="41"/>
      <c r="D521" s="39"/>
      <c r="E521" s="10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2:45" ht="15.75" customHeight="1">
      <c r="B522" s="2"/>
      <c r="C522" s="41"/>
      <c r="D522" s="39"/>
      <c r="E522" s="10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2:45" ht="15.75" customHeight="1">
      <c r="B523" s="2"/>
      <c r="C523" s="41"/>
      <c r="D523" s="39"/>
      <c r="E523" s="10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2:45" ht="15.75" customHeight="1">
      <c r="B524" s="2"/>
      <c r="C524" s="41"/>
      <c r="D524" s="39"/>
      <c r="E524" s="10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2:45" ht="15.75" customHeight="1">
      <c r="B525" s="2"/>
      <c r="C525" s="41"/>
      <c r="D525" s="39"/>
      <c r="E525" s="10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2:45" ht="15.75" customHeight="1">
      <c r="B526" s="2"/>
      <c r="C526" s="41"/>
      <c r="D526" s="39"/>
      <c r="E526" s="10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2:45" ht="15.75" customHeight="1">
      <c r="B527" s="2"/>
      <c r="C527" s="41"/>
      <c r="D527" s="39"/>
      <c r="E527" s="10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2:45" ht="15.75" customHeight="1">
      <c r="B528" s="2"/>
      <c r="C528" s="41"/>
      <c r="D528" s="39"/>
      <c r="E528" s="10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2:45" ht="15.75" customHeight="1">
      <c r="B529" s="2"/>
      <c r="C529" s="41"/>
      <c r="D529" s="39"/>
      <c r="E529" s="10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2:45" ht="15.75" customHeight="1">
      <c r="B530" s="2"/>
      <c r="C530" s="41"/>
      <c r="D530" s="39"/>
      <c r="E530" s="10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2:45" ht="15.75" customHeight="1">
      <c r="B531" s="2"/>
      <c r="C531" s="41"/>
      <c r="D531" s="39"/>
      <c r="E531" s="10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2:45" ht="15.75" customHeight="1">
      <c r="B532" s="2"/>
      <c r="C532" s="41"/>
      <c r="D532" s="39"/>
      <c r="E532" s="10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2:45" ht="15.75" customHeight="1">
      <c r="B533" s="2"/>
      <c r="C533" s="41"/>
      <c r="D533" s="39"/>
      <c r="E533" s="10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2:45" ht="15.75" customHeight="1">
      <c r="B534" s="2"/>
      <c r="C534" s="41"/>
      <c r="D534" s="39"/>
      <c r="E534" s="10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2:45" ht="15.75" customHeight="1">
      <c r="B535" s="2"/>
      <c r="C535" s="41"/>
      <c r="D535" s="39"/>
      <c r="E535" s="10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2:45" ht="15.75" customHeight="1">
      <c r="B536" s="2"/>
      <c r="C536" s="41"/>
      <c r="D536" s="39"/>
      <c r="E536" s="10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2:45" ht="15.75" customHeight="1">
      <c r="B537" s="2"/>
      <c r="C537" s="41"/>
      <c r="D537" s="39"/>
      <c r="E537" s="10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2:45" ht="15.75" customHeight="1">
      <c r="B538" s="2"/>
      <c r="C538" s="41"/>
      <c r="D538" s="39"/>
      <c r="E538" s="10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2:45" ht="15.75" customHeight="1">
      <c r="B539" s="2"/>
      <c r="C539" s="41"/>
      <c r="D539" s="39"/>
      <c r="E539" s="10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2:45" ht="15.75" customHeight="1">
      <c r="B540" s="2"/>
      <c r="C540" s="41"/>
      <c r="D540" s="39"/>
      <c r="E540" s="10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2:45" ht="15.75" customHeight="1">
      <c r="B541" s="2"/>
      <c r="C541" s="41"/>
      <c r="D541" s="39"/>
      <c r="E541" s="10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2:45" ht="15.75" customHeight="1">
      <c r="B542" s="2"/>
      <c r="C542" s="41"/>
      <c r="D542" s="39"/>
      <c r="E542" s="10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2:45" ht="15.75" customHeight="1">
      <c r="B543" s="2"/>
      <c r="C543" s="41"/>
      <c r="D543" s="39"/>
      <c r="E543" s="10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2:45" ht="15.75" customHeight="1">
      <c r="B544" s="2"/>
      <c r="C544" s="41"/>
      <c r="D544" s="39"/>
      <c r="E544" s="10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2:45" ht="15.75" customHeight="1">
      <c r="B545" s="2"/>
      <c r="C545" s="41"/>
      <c r="D545" s="39"/>
      <c r="E545" s="10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2:45" ht="15.75" customHeight="1">
      <c r="B546" s="2"/>
      <c r="C546" s="41"/>
      <c r="D546" s="39"/>
      <c r="E546" s="10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2:45" ht="15.75" customHeight="1">
      <c r="B547" s="2"/>
      <c r="C547" s="41"/>
      <c r="D547" s="39"/>
      <c r="E547" s="10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2:45" ht="15.75" customHeight="1">
      <c r="B548" s="2"/>
      <c r="C548" s="41"/>
      <c r="D548" s="39"/>
      <c r="E548" s="10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2:45" ht="15.75" customHeight="1">
      <c r="B549" s="2"/>
      <c r="C549" s="41"/>
      <c r="D549" s="39"/>
      <c r="E549" s="10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2:45" ht="15.75" customHeight="1">
      <c r="B550" s="2"/>
      <c r="C550" s="41"/>
      <c r="D550" s="39"/>
      <c r="E550" s="10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2:45" ht="15.75" customHeight="1">
      <c r="B551" s="2"/>
      <c r="C551" s="41"/>
      <c r="D551" s="39"/>
      <c r="E551" s="10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2:45" ht="15.75" customHeight="1">
      <c r="B552" s="2"/>
      <c r="C552" s="41"/>
      <c r="D552" s="39"/>
      <c r="E552" s="10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2:45" ht="15.75" customHeight="1">
      <c r="B553" s="2"/>
      <c r="C553" s="41"/>
      <c r="D553" s="39"/>
      <c r="E553" s="10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2:45" ht="15.75" customHeight="1">
      <c r="B554" s="2"/>
      <c r="C554" s="41"/>
      <c r="D554" s="39"/>
      <c r="E554" s="10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2:45" ht="15.75" customHeight="1">
      <c r="B555" s="2"/>
      <c r="C555" s="41"/>
      <c r="D555" s="39"/>
      <c r="E555" s="10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2:45" ht="15.75" customHeight="1">
      <c r="B556" s="2"/>
      <c r="C556" s="41"/>
      <c r="D556" s="39"/>
      <c r="E556" s="10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2:45" ht="15.75" customHeight="1">
      <c r="B557" s="2"/>
      <c r="C557" s="41"/>
      <c r="D557" s="39"/>
      <c r="E557" s="10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2:45" ht="15.75" customHeight="1">
      <c r="B558" s="2"/>
      <c r="C558" s="41"/>
      <c r="D558" s="39"/>
      <c r="E558" s="10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2:45" ht="15.75" customHeight="1">
      <c r="B559" s="2"/>
      <c r="C559" s="41"/>
      <c r="D559" s="39"/>
      <c r="E559" s="10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2:45" ht="15.75" customHeight="1">
      <c r="B560" s="2"/>
      <c r="C560" s="41"/>
      <c r="D560" s="39"/>
      <c r="E560" s="10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2:45" ht="15.75" customHeight="1">
      <c r="B561" s="2"/>
      <c r="C561" s="41"/>
      <c r="D561" s="39"/>
      <c r="E561" s="10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2:45" ht="15.75" customHeight="1">
      <c r="B562" s="2"/>
      <c r="C562" s="41"/>
      <c r="D562" s="39"/>
      <c r="E562" s="10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2:45" ht="15.75" customHeight="1">
      <c r="B563" s="2"/>
      <c r="C563" s="41"/>
      <c r="D563" s="39"/>
      <c r="E563" s="10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2:45" ht="15.75" customHeight="1">
      <c r="B564" s="2"/>
      <c r="C564" s="41"/>
      <c r="D564" s="39"/>
      <c r="E564" s="10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2:45" ht="15.75" customHeight="1">
      <c r="B565" s="2"/>
      <c r="C565" s="41"/>
      <c r="D565" s="39"/>
      <c r="E565" s="10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2:45" ht="15.75" customHeight="1">
      <c r="B566" s="2"/>
      <c r="C566" s="41"/>
      <c r="D566" s="39"/>
      <c r="E566" s="10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2:45" ht="15.75" customHeight="1">
      <c r="B567" s="2"/>
      <c r="C567" s="41"/>
      <c r="D567" s="39"/>
      <c r="E567" s="10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2:45" ht="15.75" customHeight="1">
      <c r="B568" s="2"/>
      <c r="C568" s="41"/>
      <c r="D568" s="39"/>
      <c r="E568" s="10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2:45" ht="15.75" customHeight="1">
      <c r="B569" s="2"/>
      <c r="C569" s="41"/>
      <c r="D569" s="39"/>
      <c r="E569" s="10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2:45" ht="15.75" customHeight="1">
      <c r="B570" s="2"/>
      <c r="C570" s="41"/>
      <c r="D570" s="39"/>
      <c r="E570" s="10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2:45" ht="15.75" customHeight="1">
      <c r="B571" s="2"/>
      <c r="C571" s="41"/>
      <c r="D571" s="39"/>
      <c r="E571" s="10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2:45" ht="15.75" customHeight="1">
      <c r="B572" s="2"/>
      <c r="C572" s="41"/>
      <c r="D572" s="39"/>
      <c r="E572" s="10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2:45" ht="15.75" customHeight="1">
      <c r="B573" s="2"/>
      <c r="C573" s="41"/>
      <c r="D573" s="39"/>
      <c r="E573" s="10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2:45" ht="15.75" customHeight="1">
      <c r="B574" s="2"/>
      <c r="C574" s="41"/>
      <c r="D574" s="39"/>
      <c r="E574" s="10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2:45" ht="15.75" customHeight="1">
      <c r="B575" s="2"/>
      <c r="C575" s="41"/>
      <c r="D575" s="39"/>
      <c r="E575" s="10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2:45" ht="15.75" customHeight="1">
      <c r="B576" s="2"/>
      <c r="C576" s="41"/>
      <c r="D576" s="39"/>
      <c r="E576" s="10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2:45" ht="15.75" customHeight="1">
      <c r="B577" s="2"/>
      <c r="C577" s="41"/>
      <c r="D577" s="39"/>
      <c r="E577" s="10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2:45" ht="15.75" customHeight="1">
      <c r="B578" s="2"/>
      <c r="C578" s="41"/>
      <c r="D578" s="39"/>
      <c r="E578" s="10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2:45" ht="15.75" customHeight="1">
      <c r="B579" s="2"/>
      <c r="C579" s="41"/>
      <c r="D579" s="39"/>
      <c r="E579" s="10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2:45" ht="15.75" customHeight="1">
      <c r="B580" s="2"/>
      <c r="C580" s="41"/>
      <c r="D580" s="39"/>
      <c r="E580" s="10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2:45" ht="15.75" customHeight="1">
      <c r="B581" s="2"/>
      <c r="C581" s="41"/>
      <c r="D581" s="39"/>
      <c r="E581" s="10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2:45" ht="15.75" customHeight="1">
      <c r="B582" s="2"/>
      <c r="C582" s="41"/>
      <c r="D582" s="39"/>
      <c r="E582" s="10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2:45" ht="15.75" customHeight="1">
      <c r="B583" s="2"/>
      <c r="C583" s="41"/>
      <c r="D583" s="39"/>
      <c r="E583" s="10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2:45" ht="15.75" customHeight="1">
      <c r="B584" s="2"/>
      <c r="C584" s="41"/>
      <c r="D584" s="39"/>
      <c r="E584" s="10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2:45" ht="15.75" customHeight="1">
      <c r="B585" s="2"/>
      <c r="C585" s="41"/>
      <c r="D585" s="39"/>
      <c r="E585" s="10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2:45" ht="15.75" customHeight="1">
      <c r="B586" s="2"/>
      <c r="C586" s="41"/>
      <c r="D586" s="39"/>
      <c r="E586" s="10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2:45" ht="15.75" customHeight="1">
      <c r="B587" s="2"/>
      <c r="C587" s="41"/>
      <c r="D587" s="39"/>
      <c r="E587" s="10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2:45" ht="15.75" customHeight="1">
      <c r="B588" s="2"/>
      <c r="C588" s="41"/>
      <c r="D588" s="39"/>
      <c r="E588" s="10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2:45" ht="15.75" customHeight="1">
      <c r="B589" s="2"/>
      <c r="C589" s="41"/>
      <c r="D589" s="39"/>
      <c r="E589" s="10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2:45" ht="15.75" customHeight="1">
      <c r="B590" s="2"/>
      <c r="C590" s="41"/>
      <c r="D590" s="39"/>
      <c r="E590" s="10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2:45" ht="15.75" customHeight="1">
      <c r="B591" s="2"/>
      <c r="C591" s="41"/>
      <c r="D591" s="39"/>
      <c r="E591" s="10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2:45" ht="15.75" customHeight="1">
      <c r="B592" s="2"/>
      <c r="C592" s="41"/>
      <c r="D592" s="39"/>
      <c r="E592" s="10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2:45" ht="15.75" customHeight="1">
      <c r="B593" s="2"/>
      <c r="C593" s="41"/>
      <c r="D593" s="39"/>
      <c r="E593" s="10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2:45" ht="15.75" customHeight="1">
      <c r="B594" s="2"/>
      <c r="C594" s="41"/>
      <c r="D594" s="39"/>
      <c r="E594" s="10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2:45" ht="15.75" customHeight="1">
      <c r="B595" s="2"/>
      <c r="C595" s="41"/>
      <c r="D595" s="39"/>
      <c r="E595" s="10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2:45" ht="15.75" customHeight="1">
      <c r="B596" s="2"/>
      <c r="C596" s="41"/>
      <c r="D596" s="39"/>
      <c r="E596" s="10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2:45" ht="15.75" customHeight="1">
      <c r="B597" s="2"/>
      <c r="C597" s="41"/>
      <c r="D597" s="39"/>
      <c r="E597" s="10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2:45" ht="15.75" customHeight="1">
      <c r="B598" s="2"/>
      <c r="C598" s="41"/>
      <c r="D598" s="39"/>
      <c r="E598" s="10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2:45" ht="15.75" customHeight="1">
      <c r="B599" s="2"/>
      <c r="C599" s="41"/>
      <c r="D599" s="39"/>
      <c r="E599" s="10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2:45" ht="15.75" customHeight="1">
      <c r="B600" s="2"/>
      <c r="C600" s="41"/>
      <c r="D600" s="39"/>
      <c r="E600" s="10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2:45" ht="15.75" customHeight="1">
      <c r="B601" s="2"/>
      <c r="C601" s="41"/>
      <c r="D601" s="39"/>
      <c r="E601" s="10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2:45" ht="15.75" customHeight="1">
      <c r="B602" s="2"/>
      <c r="C602" s="41"/>
      <c r="D602" s="39"/>
      <c r="E602" s="10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2:45" ht="15.75" customHeight="1">
      <c r="B603" s="2"/>
      <c r="C603" s="41"/>
      <c r="D603" s="39"/>
      <c r="E603" s="10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2:45" ht="15.75" customHeight="1">
      <c r="B604" s="2"/>
      <c r="C604" s="41"/>
      <c r="D604" s="39"/>
      <c r="E604" s="10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2:45" ht="15.75" customHeight="1">
      <c r="B605" s="2"/>
      <c r="C605" s="41"/>
      <c r="D605" s="39"/>
      <c r="E605" s="10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2:45" ht="15.75" customHeight="1">
      <c r="B606" s="2"/>
      <c r="C606" s="41"/>
      <c r="D606" s="39"/>
      <c r="E606" s="10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2:45" ht="15.75" customHeight="1">
      <c r="B607" s="2"/>
      <c r="C607" s="41"/>
      <c r="D607" s="39"/>
      <c r="E607" s="10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2:45" ht="15.75" customHeight="1">
      <c r="B608" s="2"/>
      <c r="C608" s="41"/>
      <c r="D608" s="39"/>
      <c r="E608" s="10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2:45" ht="15.75" customHeight="1">
      <c r="B609" s="2"/>
      <c r="C609" s="41"/>
      <c r="D609" s="39"/>
      <c r="E609" s="10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2:45" ht="15.75" customHeight="1">
      <c r="B610" s="2"/>
      <c r="C610" s="41"/>
      <c r="D610" s="39"/>
      <c r="E610" s="10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2:45" ht="15.75" customHeight="1">
      <c r="B611" s="2"/>
      <c r="C611" s="41"/>
      <c r="D611" s="39"/>
      <c r="E611" s="10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2:45" ht="15.75" customHeight="1">
      <c r="B612" s="2"/>
      <c r="C612" s="41"/>
      <c r="D612" s="39"/>
      <c r="E612" s="10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2:45" ht="15.75" customHeight="1">
      <c r="B613" s="2"/>
      <c r="C613" s="41"/>
      <c r="D613" s="39"/>
      <c r="E613" s="10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2:45" ht="15.75" customHeight="1">
      <c r="B614" s="2"/>
      <c r="C614" s="41"/>
      <c r="D614" s="39"/>
      <c r="E614" s="10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2:45" ht="15.75" customHeight="1">
      <c r="B615" s="2"/>
      <c r="C615" s="41"/>
      <c r="D615" s="39"/>
      <c r="E615" s="10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2:45" ht="15.75" customHeight="1">
      <c r="B616" s="2"/>
      <c r="C616" s="41"/>
      <c r="D616" s="39"/>
      <c r="E616" s="10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2:45" ht="15.75" customHeight="1">
      <c r="B617" s="2"/>
      <c r="C617" s="41"/>
      <c r="D617" s="39"/>
      <c r="E617" s="10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2:45" ht="15.75" customHeight="1">
      <c r="B618" s="2"/>
      <c r="C618" s="41"/>
      <c r="D618" s="39"/>
      <c r="E618" s="10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2:45" ht="15.75" customHeight="1">
      <c r="B619" s="2"/>
      <c r="C619" s="41"/>
      <c r="D619" s="39"/>
      <c r="E619" s="10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2:45" ht="15.75" customHeight="1">
      <c r="B620" s="2"/>
      <c r="C620" s="41"/>
      <c r="D620" s="39"/>
      <c r="E620" s="10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2:45" ht="15.75" customHeight="1">
      <c r="B621" s="2"/>
      <c r="C621" s="41"/>
      <c r="D621" s="39"/>
      <c r="E621" s="10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2:45" ht="15.75" customHeight="1">
      <c r="B622" s="2"/>
      <c r="C622" s="41"/>
      <c r="D622" s="39"/>
      <c r="E622" s="10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2:45" ht="15.75" customHeight="1">
      <c r="B623" s="2"/>
      <c r="C623" s="41"/>
      <c r="D623" s="39"/>
      <c r="E623" s="10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2:45" ht="15.75" customHeight="1">
      <c r="B624" s="2"/>
      <c r="C624" s="41"/>
      <c r="D624" s="39"/>
      <c r="E624" s="10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2:45" ht="15.75" customHeight="1">
      <c r="B625" s="2"/>
      <c r="C625" s="41"/>
      <c r="D625" s="39"/>
      <c r="E625" s="10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2:45" ht="15.75" customHeight="1">
      <c r="B626" s="2"/>
      <c r="C626" s="41"/>
      <c r="D626" s="39"/>
      <c r="E626" s="10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2:45" ht="15.75" customHeight="1">
      <c r="B627" s="2"/>
      <c r="C627" s="41"/>
      <c r="D627" s="39"/>
      <c r="E627" s="10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2:45" ht="15.75" customHeight="1">
      <c r="B628" s="2"/>
      <c r="C628" s="41"/>
      <c r="D628" s="39"/>
      <c r="E628" s="10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2:45" ht="15.75" customHeight="1">
      <c r="B629" s="2"/>
      <c r="C629" s="41"/>
      <c r="D629" s="39"/>
      <c r="E629" s="10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2:45" ht="15.75" customHeight="1">
      <c r="B630" s="2"/>
      <c r="C630" s="41"/>
      <c r="D630" s="39"/>
      <c r="E630" s="10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2:45" ht="15.75" customHeight="1">
      <c r="B631" s="2"/>
      <c r="C631" s="41"/>
      <c r="D631" s="39"/>
      <c r="E631" s="10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2:45" ht="15.75" customHeight="1">
      <c r="B632" s="2"/>
      <c r="C632" s="41"/>
      <c r="D632" s="39"/>
      <c r="E632" s="10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2:45" ht="15.75" customHeight="1">
      <c r="B633" s="2"/>
      <c r="C633" s="41"/>
      <c r="D633" s="39"/>
      <c r="E633" s="10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2:45" ht="15.75" customHeight="1">
      <c r="B634" s="2"/>
      <c r="C634" s="41"/>
      <c r="D634" s="39"/>
      <c r="E634" s="10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2:45" ht="15.75" customHeight="1">
      <c r="B635" s="2"/>
      <c r="C635" s="41"/>
      <c r="D635" s="39"/>
      <c r="E635" s="10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2:45" ht="15.75" customHeight="1">
      <c r="B636" s="2"/>
      <c r="C636" s="41"/>
      <c r="D636" s="39"/>
      <c r="E636" s="10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spans="2:45" s="2" customFormat="1" ht="15.75" customHeight="1">
      <c r="B647"/>
      <c r="C647" s="50"/>
      <c r="D647" s="12"/>
      <c r="E647" s="9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</row>
    <row r="648" spans="2:45" s="2" customFormat="1" ht="15.75" customHeight="1">
      <c r="B648"/>
      <c r="C648" s="50"/>
      <c r="D648" s="12"/>
      <c r="E648" s="97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</row>
    <row r="649" spans="2:45" s="2" customFormat="1" ht="15.75" customHeight="1">
      <c r="B649"/>
      <c r="C649" s="50"/>
      <c r="D649" s="12"/>
      <c r="E649" s="97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</row>
    <row r="650" spans="2:45" s="2" customFormat="1" ht="15.75" customHeight="1">
      <c r="B650"/>
      <c r="C650" s="50"/>
      <c r="D650" s="12"/>
      <c r="E650" s="97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</row>
    <row r="651" spans="2:45" s="2" customFormat="1" ht="15.75" customHeight="1">
      <c r="B651"/>
      <c r="C651" s="50"/>
      <c r="D651" s="12"/>
      <c r="E651" s="97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</row>
    <row r="652" spans="2:45" s="2" customFormat="1" ht="15.75" customHeight="1">
      <c r="B652"/>
      <c r="C652" s="50"/>
      <c r="D652" s="12"/>
      <c r="E652" s="97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</row>
    <row r="653" spans="2:45" s="2" customFormat="1" ht="15.75" customHeight="1">
      <c r="B653"/>
      <c r="C653" s="50"/>
      <c r="D653" s="12"/>
      <c r="E653" s="97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</row>
    <row r="654" spans="2:45" s="2" customFormat="1" ht="15.75" customHeight="1">
      <c r="B654"/>
      <c r="C654" s="50"/>
      <c r="D654" s="12"/>
      <c r="E654" s="97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</row>
    <row r="655" spans="2:45" s="2" customFormat="1" ht="15.75" customHeight="1">
      <c r="B655"/>
      <c r="C655" s="50"/>
      <c r="D655" s="12"/>
      <c r="E655" s="97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</row>
    <row r="656" spans="2:45" s="2" customFormat="1" ht="15.75" customHeight="1">
      <c r="B656"/>
      <c r="C656" s="50"/>
      <c r="D656" s="12"/>
      <c r="E656" s="97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</row>
    <row r="657" spans="2:45" s="2" customFormat="1" ht="15.75" customHeight="1">
      <c r="B657"/>
      <c r="C657" s="50"/>
      <c r="D657" s="12"/>
      <c r="E657" s="9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</row>
    <row r="658" spans="2:45" s="2" customFormat="1" ht="15.75" customHeight="1">
      <c r="B658"/>
      <c r="C658" s="50"/>
      <c r="D658" s="12"/>
      <c r="E658" s="97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</row>
    <row r="659" spans="2:45" s="2" customFormat="1" ht="15.75" customHeight="1">
      <c r="B659"/>
      <c r="C659" s="50"/>
      <c r="D659" s="12"/>
      <c r="E659" s="97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</row>
    <row r="660" spans="2:45" s="2" customFormat="1" ht="15.75" customHeight="1">
      <c r="B660"/>
      <c r="C660" s="50"/>
      <c r="D660" s="12"/>
      <c r="E660" s="97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</row>
    <row r="661" spans="2:45" s="2" customFormat="1" ht="15.75" customHeight="1">
      <c r="B661"/>
      <c r="C661" s="50"/>
      <c r="D661" s="12"/>
      <c r="E661" s="97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</row>
    <row r="662" spans="2:45" s="2" customFormat="1" ht="15.75" customHeight="1">
      <c r="B662"/>
      <c r="C662" s="50"/>
      <c r="D662" s="12"/>
      <c r="E662" s="97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</row>
    <row r="663" spans="2:45" s="2" customFormat="1" ht="15.75" customHeight="1">
      <c r="B663"/>
      <c r="C663" s="50"/>
      <c r="D663" s="12"/>
      <c r="E663" s="97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</row>
    <row r="664" spans="2:45" s="2" customFormat="1" ht="15.75" customHeight="1">
      <c r="B664"/>
      <c r="C664" s="50"/>
      <c r="D664" s="12"/>
      <c r="E664" s="97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</row>
    <row r="665" spans="2:45" s="2" customFormat="1" ht="15.75" customHeight="1">
      <c r="B665"/>
      <c r="C665" s="50"/>
      <c r="D665" s="12"/>
      <c r="E665" s="97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</row>
    <row r="666" spans="2:45" s="2" customFormat="1" ht="15.75" customHeight="1">
      <c r="B666"/>
      <c r="C666" s="50"/>
      <c r="D666" s="12"/>
      <c r="E666" s="97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</row>
    <row r="667" spans="2:45" s="2" customFormat="1" ht="15.75" customHeight="1">
      <c r="B667"/>
      <c r="C667" s="50"/>
      <c r="D667" s="12"/>
      <c r="E667" s="9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</row>
    <row r="668" spans="2:45" s="2" customFormat="1" ht="15.75" customHeight="1">
      <c r="B668"/>
      <c r="C668" s="50"/>
      <c r="D668" s="12"/>
      <c r="E668" s="97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</row>
    <row r="669" spans="2:45" s="2" customFormat="1" ht="15.75" customHeight="1">
      <c r="B669"/>
      <c r="C669" s="50"/>
      <c r="D669" s="12"/>
      <c r="E669" s="97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</row>
    <row r="670" spans="2:45" s="2" customFormat="1" ht="15.75" customHeight="1">
      <c r="B670"/>
      <c r="C670" s="50"/>
      <c r="D670" s="12"/>
      <c r="E670" s="97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</row>
    <row r="671" spans="2:45" s="2" customFormat="1" ht="15.75" customHeight="1">
      <c r="B671"/>
      <c r="C671" s="50"/>
      <c r="D671" s="12"/>
      <c r="E671" s="97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</row>
    <row r="672" spans="2:45" s="2" customFormat="1" ht="15.75" customHeight="1">
      <c r="B672"/>
      <c r="C672" s="50"/>
      <c r="D672" s="12"/>
      <c r="E672" s="97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</row>
    <row r="673" spans="2:45" s="2" customFormat="1" ht="15.75" customHeight="1">
      <c r="B673"/>
      <c r="C673" s="50"/>
      <c r="D673" s="12"/>
      <c r="E673" s="97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</row>
    <row r="674" spans="2:45" s="2" customFormat="1" ht="15.75" customHeight="1">
      <c r="B674"/>
      <c r="C674" s="50"/>
      <c r="D674" s="12"/>
      <c r="E674" s="97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</row>
    <row r="675" spans="2:45" s="2" customFormat="1" ht="15.75" customHeight="1">
      <c r="B675"/>
      <c r="C675" s="50"/>
      <c r="D675" s="12"/>
      <c r="E675" s="97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</row>
    <row r="676" spans="2:45" s="2" customFormat="1" ht="15.75" customHeight="1">
      <c r="B676"/>
      <c r="C676" s="50"/>
      <c r="D676" s="12"/>
      <c r="E676" s="97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</row>
    <row r="677" spans="2:45" s="2" customFormat="1" ht="15.75" customHeight="1">
      <c r="B677"/>
      <c r="C677" s="50"/>
      <c r="D677" s="12"/>
      <c r="E677" s="9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</row>
    <row r="678" spans="2:45" s="2" customFormat="1" ht="15.75" customHeight="1">
      <c r="B678"/>
      <c r="C678" s="50"/>
      <c r="D678" s="12"/>
      <c r="E678" s="97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</row>
    <row r="679" spans="2:45" s="2" customFormat="1" ht="15.75" customHeight="1">
      <c r="B679"/>
      <c r="C679" s="50"/>
      <c r="D679" s="12"/>
      <c r="E679" s="97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</row>
    <row r="680" spans="2:45" s="2" customFormat="1" ht="15.75" customHeight="1">
      <c r="B680"/>
      <c r="C680" s="50"/>
      <c r="D680" s="12"/>
      <c r="E680" s="97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</row>
    <row r="681" spans="2:45" s="2" customFormat="1" ht="15.75" customHeight="1">
      <c r="B681"/>
      <c r="C681" s="50"/>
      <c r="D681" s="12"/>
      <c r="E681" s="97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</row>
    <row r="682" spans="2:45" s="2" customFormat="1" ht="15.75" customHeight="1">
      <c r="B682"/>
      <c r="C682" s="50"/>
      <c r="D682" s="12"/>
      <c r="E682" s="97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</row>
    <row r="683" spans="2:45" s="2" customFormat="1" ht="15.75" customHeight="1">
      <c r="B683"/>
      <c r="C683" s="50"/>
      <c r="D683" s="12"/>
      <c r="E683" s="97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</row>
    <row r="684" spans="2:45" s="2" customFormat="1" ht="15.75" customHeight="1">
      <c r="B684"/>
      <c r="C684" s="50"/>
      <c r="D684" s="12"/>
      <c r="E684" s="97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</row>
    <row r="685" spans="2:45" s="2" customFormat="1" ht="15.75" customHeight="1">
      <c r="B685"/>
      <c r="C685" s="50"/>
      <c r="D685" s="12"/>
      <c r="E685" s="97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</row>
    <row r="686" spans="2:45" s="2" customFormat="1" ht="15.75" customHeight="1">
      <c r="B686"/>
      <c r="C686" s="50"/>
      <c r="D686" s="12"/>
      <c r="E686" s="97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</row>
    <row r="687" spans="2:45" s="2" customFormat="1" ht="15.75" customHeight="1">
      <c r="B687"/>
      <c r="C687" s="50"/>
      <c r="D687" s="12"/>
      <c r="E687" s="9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</row>
    <row r="688" spans="2:45" s="2" customFormat="1" ht="15.75" customHeight="1">
      <c r="B688"/>
      <c r="C688" s="50"/>
      <c r="D688" s="12"/>
      <c r="E688" s="97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</row>
    <row r="689" spans="2:45" s="2" customFormat="1" ht="15.75" customHeight="1">
      <c r="B689"/>
      <c r="C689" s="50"/>
      <c r="D689" s="12"/>
      <c r="E689" s="97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</row>
    <row r="690" spans="2:45" s="2" customFormat="1" ht="15.75" customHeight="1">
      <c r="B690"/>
      <c r="C690" s="50"/>
      <c r="D690" s="12"/>
      <c r="E690" s="97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</row>
    <row r="691" spans="2:45" s="2" customFormat="1" ht="15.75" customHeight="1">
      <c r="B691"/>
      <c r="C691" s="50"/>
      <c r="D691" s="12"/>
      <c r="E691" s="97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</row>
    <row r="692" spans="2:45" s="2" customFormat="1" ht="15.75" customHeight="1">
      <c r="B692"/>
      <c r="C692" s="50"/>
      <c r="D692" s="12"/>
      <c r="E692" s="97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</row>
    <row r="693" spans="2:45" s="2" customFormat="1" ht="15.75" customHeight="1">
      <c r="B693"/>
      <c r="C693" s="50"/>
      <c r="D693" s="12"/>
      <c r="E693" s="97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</row>
    <row r="694" spans="2:45" s="2" customFormat="1" ht="15.75" customHeight="1">
      <c r="B694"/>
      <c r="C694" s="50"/>
      <c r="D694" s="12"/>
      <c r="E694" s="97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</row>
    <row r="695" spans="2:45" s="2" customFormat="1" ht="15.75" customHeight="1">
      <c r="B695"/>
      <c r="C695" s="50"/>
      <c r="D695" s="12"/>
      <c r="E695" s="97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</row>
    <row r="696" spans="2:45" s="2" customFormat="1" ht="15.75" customHeight="1">
      <c r="B696"/>
      <c r="C696" s="50"/>
      <c r="D696" s="12"/>
      <c r="E696" s="97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</row>
    <row r="697" spans="2:45" s="2" customFormat="1" ht="15.75" customHeight="1">
      <c r="B697"/>
      <c r="C697" s="50"/>
      <c r="D697" s="12"/>
      <c r="E697" s="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</row>
    <row r="698" spans="2:45" s="2" customFormat="1" ht="15.75" customHeight="1">
      <c r="B698"/>
      <c r="C698" s="50"/>
      <c r="D698" s="12"/>
      <c r="E698" s="97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</row>
    <row r="699" spans="2:45" s="2" customFormat="1" ht="15.75" customHeight="1">
      <c r="B699"/>
      <c r="C699" s="50"/>
      <c r="D699" s="12"/>
      <c r="E699" s="97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</row>
    <row r="700" spans="2:45" s="2" customFormat="1" ht="15.75" customHeight="1">
      <c r="B700"/>
      <c r="C700" s="50"/>
      <c r="D700" s="12"/>
      <c r="E700" s="97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</row>
    <row r="701" spans="2:45" s="2" customFormat="1" ht="15.75" customHeight="1">
      <c r="B701"/>
      <c r="C701" s="50"/>
      <c r="D701" s="12"/>
      <c r="E701" s="97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</row>
    <row r="702" spans="2:45" s="2" customFormat="1" ht="15.75" customHeight="1">
      <c r="B702"/>
      <c r="C702" s="50"/>
      <c r="D702" s="12"/>
      <c r="E702" s="97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</row>
    <row r="703" spans="2:45" s="2" customFormat="1" ht="15.75" customHeight="1">
      <c r="B703"/>
      <c r="C703" s="50"/>
      <c r="D703" s="12"/>
      <c r="E703" s="97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</row>
    <row r="704" spans="2:45" s="2" customFormat="1" ht="15.75" customHeight="1">
      <c r="B704"/>
      <c r="C704" s="50"/>
      <c r="D704" s="12"/>
      <c r="E704" s="97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</row>
    <row r="705" spans="2:45" s="2" customFormat="1" ht="15.75" customHeight="1">
      <c r="B705"/>
      <c r="C705" s="50"/>
      <c r="D705" s="12"/>
      <c r="E705" s="97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</row>
    <row r="706" spans="2:45" s="2" customFormat="1" ht="15.75" customHeight="1">
      <c r="B706"/>
      <c r="C706" s="50"/>
      <c r="D706" s="12"/>
      <c r="E706" s="97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</row>
    <row r="707" spans="2:45" s="2" customFormat="1" ht="15.75" customHeight="1">
      <c r="B707"/>
      <c r="C707" s="50"/>
      <c r="D707" s="12"/>
      <c r="E707" s="9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</row>
    <row r="708" spans="2:45" s="2" customFormat="1" ht="15.75" customHeight="1">
      <c r="B708"/>
      <c r="C708" s="50"/>
      <c r="D708" s="12"/>
      <c r="E708" s="97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</row>
    <row r="709" spans="2:45" s="2" customFormat="1" ht="15.75" customHeight="1">
      <c r="B709"/>
      <c r="C709" s="50"/>
      <c r="D709" s="12"/>
      <c r="E709" s="97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</row>
    <row r="710" spans="2:45" s="2" customFormat="1" ht="15.75" customHeight="1">
      <c r="B710"/>
      <c r="C710" s="50"/>
      <c r="D710" s="12"/>
      <c r="E710" s="97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</row>
    <row r="711" spans="2:45" s="2" customFormat="1" ht="15.75" customHeight="1">
      <c r="B711"/>
      <c r="C711" s="50"/>
      <c r="D711" s="12"/>
      <c r="E711" s="97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</row>
    <row r="712" spans="2:45" s="2" customFormat="1" ht="15.75" customHeight="1">
      <c r="B712"/>
      <c r="C712" s="50"/>
      <c r="D712" s="12"/>
      <c r="E712" s="97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</row>
    <row r="713" spans="2:45" s="2" customFormat="1" ht="15.75" customHeight="1">
      <c r="B713"/>
      <c r="C713" s="50"/>
      <c r="D713" s="12"/>
      <c r="E713" s="97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</row>
    <row r="714" spans="2:45" s="2" customFormat="1" ht="15.75" customHeight="1">
      <c r="B714"/>
      <c r="C714" s="50"/>
      <c r="D714" s="12"/>
      <c r="E714" s="97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</row>
    <row r="715" spans="2:45" s="2" customFormat="1" ht="15.75" customHeight="1">
      <c r="B715"/>
      <c r="C715" s="50"/>
      <c r="D715" s="12"/>
      <c r="E715" s="97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</row>
    <row r="716" spans="2:45" s="2" customFormat="1" ht="15.75" customHeight="1">
      <c r="B716"/>
      <c r="C716" s="50"/>
      <c r="D716" s="12"/>
      <c r="E716" s="97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</row>
    <row r="717" spans="2:45" s="2" customFormat="1" ht="15.75" customHeight="1">
      <c r="B717"/>
      <c r="C717" s="50"/>
      <c r="D717" s="12"/>
      <c r="E717" s="9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</row>
    <row r="718" spans="2:45" s="2" customFormat="1" ht="15.75" customHeight="1">
      <c r="B718"/>
      <c r="C718" s="50"/>
      <c r="D718" s="12"/>
      <c r="E718" s="97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</row>
    <row r="719" spans="2:45" s="2" customFormat="1" ht="15.75" customHeight="1">
      <c r="B719"/>
      <c r="C719" s="50"/>
      <c r="D719" s="12"/>
      <c r="E719" s="97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</row>
    <row r="720" spans="2:45" s="2" customFormat="1" ht="15.75" customHeight="1">
      <c r="B720"/>
      <c r="C720" s="50"/>
      <c r="D720" s="12"/>
      <c r="E720" s="97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</row>
    <row r="721" spans="2:45" s="2" customFormat="1" ht="15.75" customHeight="1">
      <c r="B721"/>
      <c r="C721" s="50"/>
      <c r="D721" s="12"/>
      <c r="E721" s="97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</row>
    <row r="722" spans="2:45" s="2" customFormat="1" ht="15.75" customHeight="1">
      <c r="B722"/>
      <c r="C722" s="50"/>
      <c r="D722" s="12"/>
      <c r="E722" s="97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</row>
    <row r="723" spans="2:45" s="2" customFormat="1" ht="15.75" customHeight="1">
      <c r="B723"/>
      <c r="C723" s="50"/>
      <c r="D723" s="12"/>
      <c r="E723" s="97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</row>
    <row r="724" spans="2:45" s="2" customFormat="1" ht="15.75" customHeight="1">
      <c r="B724"/>
      <c r="C724" s="50"/>
      <c r="D724" s="12"/>
      <c r="E724" s="97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</row>
    <row r="725" spans="2:45" s="2" customFormat="1" ht="15.75" customHeight="1">
      <c r="B725"/>
      <c r="C725" s="50"/>
      <c r="D725" s="12"/>
      <c r="E725" s="97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</row>
    <row r="726" spans="2:45" s="2" customFormat="1" ht="15.75" customHeight="1">
      <c r="B726"/>
      <c r="C726" s="50"/>
      <c r="D726" s="12"/>
      <c r="E726" s="97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</row>
    <row r="727" spans="2:45" s="2" customFormat="1" ht="15.75" customHeight="1">
      <c r="B727"/>
      <c r="C727" s="50"/>
      <c r="D727" s="12"/>
      <c r="E727" s="9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</row>
    <row r="728" spans="2:45" s="2" customFormat="1" ht="15.75" customHeight="1">
      <c r="B728"/>
      <c r="C728" s="50"/>
      <c r="D728" s="12"/>
      <c r="E728" s="97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</row>
    <row r="729" spans="2:45" s="2" customFormat="1" ht="15.75" customHeight="1">
      <c r="B729"/>
      <c r="C729" s="50"/>
      <c r="D729" s="12"/>
      <c r="E729" s="97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</row>
    <row r="730" spans="2:45" s="2" customFormat="1" ht="15.75" customHeight="1">
      <c r="B730"/>
      <c r="C730" s="50"/>
      <c r="D730" s="12"/>
      <c r="E730" s="97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</row>
    <row r="731" spans="2:45" s="2" customFormat="1" ht="15.75" customHeight="1">
      <c r="B731"/>
      <c r="C731" s="50"/>
      <c r="D731" s="12"/>
      <c r="E731" s="97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</row>
    <row r="732" spans="2:45" s="2" customFormat="1" ht="15.75" customHeight="1">
      <c r="B732"/>
      <c r="C732" s="50"/>
      <c r="D732" s="12"/>
      <c r="E732" s="97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</row>
    <row r="733" spans="2:45" s="2" customFormat="1" ht="15.75" customHeight="1">
      <c r="B733"/>
      <c r="C733" s="50"/>
      <c r="D733" s="12"/>
      <c r="E733" s="97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</row>
    <row r="734" spans="2:45" s="2" customFormat="1" ht="15.75" customHeight="1">
      <c r="B734"/>
      <c r="C734" s="50"/>
      <c r="D734" s="12"/>
      <c r="E734" s="97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</row>
    <row r="735" spans="2:45" s="2" customFormat="1" ht="15.75" customHeight="1">
      <c r="B735"/>
      <c r="C735" s="50"/>
      <c r="D735" s="12"/>
      <c r="E735" s="97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</row>
    <row r="736" spans="2:45" s="2" customFormat="1" ht="15.75" customHeight="1">
      <c r="B736"/>
      <c r="C736" s="50"/>
      <c r="D736" s="12"/>
      <c r="E736" s="97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</row>
    <row r="737" spans="2:45" s="2" customFormat="1" ht="15.75" customHeight="1">
      <c r="B737"/>
      <c r="C737" s="50"/>
      <c r="D737" s="12"/>
      <c r="E737" s="9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</row>
    <row r="738" spans="2:45" s="2" customFormat="1" ht="15.75" customHeight="1">
      <c r="B738"/>
      <c r="C738" s="50"/>
      <c r="D738" s="12"/>
      <c r="E738" s="97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</row>
    <row r="739" spans="2:45" s="2" customFormat="1" ht="15.75" customHeight="1">
      <c r="B739"/>
      <c r="C739" s="50"/>
      <c r="D739" s="12"/>
      <c r="E739" s="97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</row>
    <row r="740" spans="2:45" s="2" customFormat="1" ht="15.75" customHeight="1">
      <c r="B740"/>
      <c r="C740" s="50"/>
      <c r="D740" s="12"/>
      <c r="E740" s="97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</row>
  </sheetData>
  <sheetProtection/>
  <mergeCells count="2">
    <mergeCell ref="B2:C2"/>
    <mergeCell ref="B3:C3"/>
  </mergeCells>
  <printOptions/>
  <pageMargins left="1.14" right="0.15748031496062992" top="0.15748031496062992" bottom="0.15748031496062992" header="0.15748031496062992" footer="0.15748031496062992"/>
  <pageSetup horizontalDpi="300" verticalDpi="300" orientation="portrait" paperSize="9" scale="77" r:id="rId1"/>
  <rowBreaks count="1" manualBreakCount="1">
    <brk id="7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580"/>
  <sheetViews>
    <sheetView zoomScalePageLayoutView="0" workbookViewId="0" topLeftCell="A11">
      <selection activeCell="B43" sqref="B43"/>
    </sheetView>
  </sheetViews>
  <sheetFormatPr defaultColWidth="9.00390625" defaultRowHeight="12.75"/>
  <cols>
    <col min="1" max="1" width="6.25390625" style="2" customWidth="1"/>
    <col min="2" max="2" width="80.375" style="0" customWidth="1"/>
    <col min="3" max="3" width="18.75390625" style="50" customWidth="1"/>
    <col min="4" max="4" width="6.25390625" style="0" customWidth="1"/>
  </cols>
  <sheetData>
    <row r="1" spans="1:43" ht="15" customHeight="1">
      <c r="A1" s="73"/>
      <c r="B1" s="48"/>
      <c r="C1" s="74" t="s">
        <v>242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9.5">
      <c r="A2" s="73"/>
      <c r="B2" s="424" t="s">
        <v>459</v>
      </c>
      <c r="C2" s="4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9.5">
      <c r="A3" s="73"/>
      <c r="B3" s="424" t="s">
        <v>481</v>
      </c>
      <c r="C3" s="42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3.5" thickBot="1">
      <c r="A4" s="73"/>
      <c r="B4" s="1"/>
      <c r="C4" s="74" t="s">
        <v>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53.25" customHeight="1" thickBot="1">
      <c r="A5" s="219" t="s">
        <v>151</v>
      </c>
      <c r="B5" s="280" t="s">
        <v>244</v>
      </c>
      <c r="C5" s="57" t="s">
        <v>475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20.25" customHeight="1">
      <c r="A6" s="220" t="s">
        <v>153</v>
      </c>
      <c r="B6" s="212" t="s">
        <v>439</v>
      </c>
      <c r="C6" s="286">
        <f>SUM(C11+C17+C23)</f>
        <v>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2.75" customHeight="1" hidden="1">
      <c r="A7" s="11" t="s">
        <v>156</v>
      </c>
      <c r="B7" s="215" t="s">
        <v>160</v>
      </c>
      <c r="C7" s="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2.75" customHeight="1" hidden="1">
      <c r="A8" s="11" t="s">
        <v>157</v>
      </c>
      <c r="B8" s="215" t="s">
        <v>161</v>
      </c>
      <c r="C8" s="1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2.75" customHeight="1" hidden="1">
      <c r="A9" s="11" t="s">
        <v>158</v>
      </c>
      <c r="B9" s="215" t="s">
        <v>162</v>
      </c>
      <c r="C9" s="1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2.75" customHeight="1" hidden="1">
      <c r="A10" s="11" t="s">
        <v>159</v>
      </c>
      <c r="B10" s="215" t="s">
        <v>164</v>
      </c>
      <c r="C10" s="1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8" customHeight="1">
      <c r="A11" s="20" t="s">
        <v>165</v>
      </c>
      <c r="B11" s="213" t="s">
        <v>291</v>
      </c>
      <c r="C11" s="56">
        <f>SUM(C12+C13)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3.5" customHeight="1">
      <c r="A12" s="11" t="s">
        <v>166</v>
      </c>
      <c r="B12" s="215" t="s">
        <v>395</v>
      </c>
      <c r="C12" s="8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12.75">
      <c r="A13" s="11" t="s">
        <v>206</v>
      </c>
      <c r="B13" s="215" t="s">
        <v>369</v>
      </c>
      <c r="C13" s="1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ht="12.75" hidden="1">
      <c r="A14" s="11" t="s">
        <v>167</v>
      </c>
      <c r="B14" s="215" t="s">
        <v>170</v>
      </c>
      <c r="C14" s="1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ht="12.75" hidden="1">
      <c r="A15" s="11" t="s">
        <v>168</v>
      </c>
      <c r="B15" s="215" t="s">
        <v>171</v>
      </c>
      <c r="C15" s="1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12.75" hidden="1">
      <c r="A16" s="11" t="s">
        <v>169</v>
      </c>
      <c r="B16" s="215" t="s">
        <v>172</v>
      </c>
      <c r="C16" s="1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17.25" customHeight="1">
      <c r="A17" s="20" t="s">
        <v>212</v>
      </c>
      <c r="B17" s="213" t="s">
        <v>292</v>
      </c>
      <c r="C17" s="56">
        <f>SUM(C18:C22)</f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3.5" customHeight="1">
      <c r="A18" s="11" t="s">
        <v>213</v>
      </c>
      <c r="B18" s="30" t="s">
        <v>293</v>
      </c>
      <c r="C18" s="1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3.5" customHeight="1">
      <c r="A19" s="11" t="s">
        <v>214</v>
      </c>
      <c r="B19" s="30" t="s">
        <v>294</v>
      </c>
      <c r="C19" s="1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13.5" customHeight="1">
      <c r="A20" s="11" t="s">
        <v>215</v>
      </c>
      <c r="B20" s="30" t="s">
        <v>295</v>
      </c>
      <c r="C20" s="1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13.5" customHeight="1">
      <c r="A21" s="11" t="s">
        <v>216</v>
      </c>
      <c r="B21" s="30" t="s">
        <v>296</v>
      </c>
      <c r="C21" s="1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ht="13.5" customHeight="1">
      <c r="A22" s="201" t="s">
        <v>217</v>
      </c>
      <c r="B22" s="30" t="s">
        <v>297</v>
      </c>
      <c r="C22" s="1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18" customHeight="1">
      <c r="A23" s="20" t="s">
        <v>224</v>
      </c>
      <c r="B23" s="213" t="s">
        <v>386</v>
      </c>
      <c r="C23" s="26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13.5" customHeight="1" hidden="1">
      <c r="A24" s="11" t="s">
        <v>231</v>
      </c>
      <c r="B24" s="30" t="s">
        <v>234</v>
      </c>
      <c r="C24" s="5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ht="13.5" customHeight="1" hidden="1">
      <c r="A25" s="11" t="s">
        <v>232</v>
      </c>
      <c r="B25" s="30" t="s">
        <v>235</v>
      </c>
      <c r="C25" s="5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ht="13.5" customHeight="1" hidden="1" thickBot="1">
      <c r="A26" s="15" t="s">
        <v>233</v>
      </c>
      <c r="B26" s="223" t="s">
        <v>236</v>
      </c>
      <c r="C26" s="22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ht="18" customHeight="1">
      <c r="A27" s="278"/>
      <c r="B27" s="281" t="s">
        <v>440</v>
      </c>
      <c r="C27" s="287">
        <f>SUM(C28+C30)</f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ht="18" customHeight="1">
      <c r="A28" s="278"/>
      <c r="B28" s="277" t="s">
        <v>445</v>
      </c>
      <c r="C28" s="43">
        <f>SUM(C29:C29)</f>
        <v>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ht="13.5" customHeight="1">
      <c r="A29" s="278"/>
      <c r="B29" s="279" t="s">
        <v>446</v>
      </c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ht="18" customHeight="1">
      <c r="A30" s="278"/>
      <c r="B30" s="277" t="s">
        <v>447</v>
      </c>
      <c r="C30" s="1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ht="13.5" customHeight="1" thickBot="1">
      <c r="A31" s="278"/>
      <c r="B31" s="15" t="s">
        <v>448</v>
      </c>
      <c r="C31" s="1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ht="29.25" customHeight="1" thickBot="1">
      <c r="A32" s="278"/>
      <c r="B32" s="157" t="s">
        <v>1</v>
      </c>
      <c r="C32" s="253">
        <f>SUM(C11+C17+C23+C28)</f>
        <v>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20.25" customHeight="1">
      <c r="A33" s="201"/>
      <c r="B33" s="217" t="s">
        <v>438</v>
      </c>
      <c r="C33" s="285">
        <f>SUM(C34+C37+C41)</f>
        <v>13000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18" customHeight="1">
      <c r="A34" s="20" t="s">
        <v>298</v>
      </c>
      <c r="B34" s="213" t="s">
        <v>18</v>
      </c>
      <c r="C34" s="56">
        <f>SUM(C35:C36)</f>
        <v>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ht="13.5" customHeight="1">
      <c r="A35" s="20"/>
      <c r="B35" s="27" t="s">
        <v>375</v>
      </c>
      <c r="C35" s="2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ht="13.5" customHeight="1">
      <c r="A36" s="20"/>
      <c r="B36" s="274" t="s">
        <v>430</v>
      </c>
      <c r="C36" s="2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ht="18" customHeight="1">
      <c r="A37" s="20"/>
      <c r="B37" s="228" t="s">
        <v>3</v>
      </c>
      <c r="C37" s="56">
        <f>SUM(C38+C39)</f>
        <v>1000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ht="13.5" customHeight="1">
      <c r="A38" s="20"/>
      <c r="B38" s="27" t="s">
        <v>387</v>
      </c>
      <c r="C38" s="19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ht="13.5" customHeight="1">
      <c r="A39" s="20"/>
      <c r="B39" s="27" t="s">
        <v>388</v>
      </c>
      <c r="C39" s="19">
        <f>SUM(C40:C40)</f>
        <v>1000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ht="13.5" customHeight="1">
      <c r="A40" s="20"/>
      <c r="B40" s="27" t="s">
        <v>510</v>
      </c>
      <c r="C40" s="19">
        <v>1000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9.5" customHeight="1">
      <c r="A41" s="20" t="s">
        <v>239</v>
      </c>
      <c r="B41" s="33" t="s">
        <v>27</v>
      </c>
      <c r="C41" s="56">
        <f>SUM(C42:C43)</f>
        <v>12000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13.5" customHeight="1">
      <c r="A42" s="20"/>
      <c r="B42" s="29" t="s">
        <v>462</v>
      </c>
      <c r="C42" s="18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3.5" customHeight="1">
      <c r="A43" s="20"/>
      <c r="B43" s="29" t="s">
        <v>456</v>
      </c>
      <c r="C43" s="18">
        <v>12000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9.5" customHeight="1" thickBot="1">
      <c r="A44" s="225"/>
      <c r="B44" s="290" t="s">
        <v>437</v>
      </c>
      <c r="C44" s="282">
        <v>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24" customHeight="1" thickBot="1">
      <c r="A45" s="225"/>
      <c r="B45" s="157" t="s">
        <v>2</v>
      </c>
      <c r="C45" s="253">
        <f>SUM(C34+C37+C41+C44)</f>
        <v>13000</v>
      </c>
      <c r="D45" s="10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2:43" ht="15.75" customHeight="1">
      <c r="B46" s="2" t="s">
        <v>518</v>
      </c>
      <c r="C46" s="10">
        <f>SUM(C32-C45)</f>
        <v>-13000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2:43" ht="15.7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2:43" ht="15.7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2:43" ht="15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2:43" ht="15.7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2:43" ht="15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2:43" ht="15.7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2:43" ht="15.7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2:43" ht="15.7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2:43" ht="15.7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2:43" ht="15.7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2:43" ht="15.7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2:43" ht="15.7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2:43" ht="15.7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2:43" ht="15.7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2:43" ht="15.7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2:43" ht="15.7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2:43" ht="15.7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2:43" ht="15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2:43" ht="15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2:43" ht="15.7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2:43" ht="15.7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2:43" ht="15.7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2:43" ht="15.7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2:43" ht="15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2:43" ht="15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2:43" ht="15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2:43" ht="15.7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2:43" ht="15.7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2:43" ht="15.7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2:43" ht="15.7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2:43" ht="15.7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2:43" ht="15.7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2:43" ht="15.7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2:43" ht="15.7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2:43" ht="15.7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2:43" ht="15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2:43" ht="15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2:43" ht="15.7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2:43" ht="15.7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2:43" ht="15.7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2:43" ht="15.7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2:43" ht="15.7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2:43" ht="15.7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2:43" ht="15.7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2:43" ht="15.7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2:43" ht="15.7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2:43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2:43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2:43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2:43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2:43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2:43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2:43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2:43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2:43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2:43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2:43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2:43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2:43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2:43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2:43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2:43" ht="15.75" customHeight="1">
      <c r="B108" s="2"/>
      <c r="C108" s="4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2:43" ht="15.75" customHeight="1">
      <c r="B109" s="2"/>
      <c r="C109" s="4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2:43" ht="15.75" customHeight="1">
      <c r="B110" s="2"/>
      <c r="C110" s="4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2:43" ht="15.75" customHeight="1">
      <c r="B111" s="2"/>
      <c r="C111" s="4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2:43" ht="15.75" customHeight="1">
      <c r="B112" s="2"/>
      <c r="C112" s="4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2:43" ht="15.75" customHeight="1">
      <c r="B113" s="2"/>
      <c r="C113" s="4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2:43" ht="15.75" customHeight="1">
      <c r="B114" s="2"/>
      <c r="C114" s="4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2:43" ht="15.75" customHeight="1">
      <c r="B115" s="2"/>
      <c r="C115" s="4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2:43" ht="15.75" customHeight="1">
      <c r="B116" s="2"/>
      <c r="C116" s="4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2:43" ht="15.75" customHeight="1">
      <c r="B117" s="2"/>
      <c r="C117" s="4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2:43" ht="15.75" customHeight="1">
      <c r="B118" s="2"/>
      <c r="C118" s="4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2:43" ht="15.75" customHeight="1">
      <c r="B119" s="2"/>
      <c r="C119" s="4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2:43" ht="15.75" customHeight="1">
      <c r="B120" s="2"/>
      <c r="C120" s="4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2:43" ht="15.75" customHeight="1">
      <c r="B121" s="2"/>
      <c r="C121" s="4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2:43" ht="15.75" customHeight="1">
      <c r="B122" s="2"/>
      <c r="C122" s="4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2:43" ht="15.75" customHeight="1">
      <c r="B123" s="2"/>
      <c r="C123" s="4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2:43" ht="15.75" customHeight="1">
      <c r="B124" s="2"/>
      <c r="C124" s="4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2:43" ht="15.75" customHeight="1">
      <c r="B125" s="2"/>
      <c r="C125" s="4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2:43" ht="15.75" customHeight="1">
      <c r="B126" s="2"/>
      <c r="C126" s="4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2:43" ht="15.75" customHeight="1">
      <c r="B127" s="2"/>
      <c r="C127" s="4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2:43" ht="15.75" customHeight="1">
      <c r="B128" s="2"/>
      <c r="C128" s="4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2:43" ht="15.75" customHeight="1">
      <c r="B129" s="2"/>
      <c r="C129" s="4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2:43" ht="15.75" customHeight="1">
      <c r="B130" s="2"/>
      <c r="C130" s="4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2:43" ht="15.75" customHeight="1">
      <c r="B131" s="2"/>
      <c r="C131" s="4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2:43" ht="15.75" customHeight="1">
      <c r="B132" s="2"/>
      <c r="C132" s="4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2:43" ht="15.75" customHeight="1">
      <c r="B133" s="2"/>
      <c r="C133" s="4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2:43" ht="15.75" customHeight="1">
      <c r="B134" s="2"/>
      <c r="C134" s="4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2:43" ht="15.75" customHeight="1">
      <c r="B135" s="2"/>
      <c r="C135" s="4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2:43" ht="15.75" customHeight="1">
      <c r="B136" s="2"/>
      <c r="C136" s="4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2:43" ht="15.75" customHeight="1">
      <c r="B137" s="2"/>
      <c r="C137" s="4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2:43" ht="15.75" customHeight="1">
      <c r="B138" s="2"/>
      <c r="C138" s="4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2:43" ht="15.75" customHeight="1">
      <c r="B139" s="2"/>
      <c r="C139" s="4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2:43" ht="15.75" customHeight="1">
      <c r="B140" s="2"/>
      <c r="C140" s="4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2:43" ht="15.75" customHeight="1">
      <c r="B141" s="2"/>
      <c r="C141" s="4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2:43" ht="15.75" customHeight="1">
      <c r="B142" s="2"/>
      <c r="C142" s="4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2:43" ht="15.75" customHeight="1">
      <c r="B143" s="2"/>
      <c r="C143" s="4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2:43" ht="15.75" customHeight="1">
      <c r="B144" s="2"/>
      <c r="C144" s="4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2:43" ht="15.75" customHeight="1">
      <c r="B145" s="2"/>
      <c r="C145" s="4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2:43" ht="15.75" customHeight="1">
      <c r="B146" s="2"/>
      <c r="C146" s="4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2:43" ht="15.75" customHeight="1">
      <c r="B147" s="2"/>
      <c r="C147" s="4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2:43" ht="15.75" customHeight="1">
      <c r="B148" s="2"/>
      <c r="C148" s="4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2:43" ht="15.75" customHeight="1">
      <c r="B149" s="2"/>
      <c r="C149" s="4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2:43" ht="15.75" customHeight="1">
      <c r="B150" s="2"/>
      <c r="C150" s="4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2:43" ht="15.75" customHeight="1">
      <c r="B151" s="2"/>
      <c r="C151" s="4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2:43" ht="15.75" customHeight="1">
      <c r="B152" s="2"/>
      <c r="C152" s="4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2:43" ht="15.75" customHeight="1">
      <c r="B153" s="2"/>
      <c r="C153" s="4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2:43" ht="15.75" customHeight="1">
      <c r="B154" s="2"/>
      <c r="C154" s="4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2:43" ht="15.75" customHeight="1">
      <c r="B155" s="2"/>
      <c r="C155" s="4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2:43" ht="15.75" customHeight="1">
      <c r="B156" s="2"/>
      <c r="C156" s="4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2:43" ht="15.75" customHeight="1">
      <c r="B157" s="2"/>
      <c r="C157" s="4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2:43" ht="15.75" customHeight="1">
      <c r="B158" s="2"/>
      <c r="C158" s="4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2:43" ht="15.75" customHeight="1">
      <c r="B159" s="2"/>
      <c r="C159" s="4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2:43" ht="15.75" customHeight="1">
      <c r="B160" s="2"/>
      <c r="C160" s="4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2:43" ht="15.75" customHeight="1">
      <c r="B161" s="2"/>
      <c r="C161" s="4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2:43" ht="15.75" customHeight="1">
      <c r="B162" s="2"/>
      <c r="C162" s="4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2:43" ht="15.75" customHeight="1">
      <c r="B163" s="2"/>
      <c r="C163" s="4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2:43" ht="15.75" customHeight="1">
      <c r="B164" s="2"/>
      <c r="C164" s="4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2:43" ht="15.75" customHeight="1">
      <c r="B165" s="2"/>
      <c r="C165" s="4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2:43" ht="15.75" customHeight="1">
      <c r="B166" s="2"/>
      <c r="C166" s="4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2:43" ht="15.75" customHeight="1">
      <c r="B167" s="2"/>
      <c r="C167" s="4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2:43" ht="15.75" customHeight="1">
      <c r="B168" s="2"/>
      <c r="C168" s="4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2:43" ht="15.75" customHeight="1">
      <c r="B169" s="2"/>
      <c r="C169" s="4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2:43" ht="15.75" customHeight="1">
      <c r="B170" s="2"/>
      <c r="C170" s="4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2:43" ht="15.75" customHeight="1">
      <c r="B171" s="2"/>
      <c r="C171" s="4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2:43" ht="15.75" customHeight="1">
      <c r="B172" s="2"/>
      <c r="C172" s="4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2:43" ht="15.75" customHeight="1">
      <c r="B173" s="2"/>
      <c r="C173" s="4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2:43" ht="15.75" customHeight="1">
      <c r="B174" s="2"/>
      <c r="C174" s="4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2:43" ht="15.75" customHeight="1">
      <c r="B175" s="2"/>
      <c r="C175" s="4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2:43" ht="15.75" customHeight="1">
      <c r="B176" s="2"/>
      <c r="C176" s="4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2:43" ht="15.75" customHeight="1">
      <c r="B177" s="2"/>
      <c r="C177" s="4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2:43" ht="15.75" customHeight="1">
      <c r="B178" s="2"/>
      <c r="C178" s="4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2:43" ht="15.75" customHeight="1">
      <c r="B179" s="2"/>
      <c r="C179" s="4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2:43" ht="15.75" customHeight="1">
      <c r="B180" s="2"/>
      <c r="C180" s="4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2:43" ht="15.75" customHeight="1">
      <c r="B181" s="2"/>
      <c r="C181" s="4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2:43" ht="15.75" customHeight="1">
      <c r="B182" s="2"/>
      <c r="C182" s="4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2:43" ht="15.75" customHeight="1">
      <c r="B183" s="2"/>
      <c r="C183" s="4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2:43" ht="15.75" customHeight="1">
      <c r="B184" s="2"/>
      <c r="C184" s="4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2:43" ht="15.75" customHeight="1">
      <c r="B185" s="2"/>
      <c r="C185" s="4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2:43" ht="15.75" customHeight="1">
      <c r="B186" s="2"/>
      <c r="C186" s="4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2:43" ht="15.75" customHeight="1">
      <c r="B187" s="2"/>
      <c r="C187" s="4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2:43" ht="15.75" customHeight="1">
      <c r="B188" s="2"/>
      <c r="C188" s="4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2:43" ht="15.75" customHeight="1">
      <c r="B189" s="2"/>
      <c r="C189" s="4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2:43" ht="15.75" customHeight="1">
      <c r="B190" s="2"/>
      <c r="C190" s="4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2:43" ht="15.75" customHeight="1">
      <c r="B191" s="2"/>
      <c r="C191" s="4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2:43" ht="15.75" customHeight="1">
      <c r="B192" s="2"/>
      <c r="C192" s="4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2:43" ht="15.75" customHeight="1">
      <c r="B193" s="2"/>
      <c r="C193" s="4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2:43" ht="15.75" customHeight="1">
      <c r="B194" s="2"/>
      <c r="C194" s="4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2:43" ht="15.75" customHeight="1">
      <c r="B195" s="2"/>
      <c r="C195" s="4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2:43" ht="15.75" customHeight="1">
      <c r="B196" s="2"/>
      <c r="C196" s="4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2:43" ht="15.75" customHeight="1">
      <c r="B197" s="2"/>
      <c r="C197" s="4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2:43" ht="15.75" customHeight="1">
      <c r="B198" s="2"/>
      <c r="C198" s="4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2:43" ht="15.75" customHeight="1">
      <c r="B199" s="2"/>
      <c r="C199" s="4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2:43" ht="15.75" customHeight="1">
      <c r="B200" s="2"/>
      <c r="C200" s="4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2:43" ht="15.75" customHeight="1">
      <c r="B201" s="2"/>
      <c r="C201" s="4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2:43" ht="15.75" customHeight="1">
      <c r="B202" s="2"/>
      <c r="C202" s="4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2:43" ht="15.75" customHeight="1">
      <c r="B203" s="2"/>
      <c r="C203" s="4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2:43" ht="15.75" customHeight="1">
      <c r="B204" s="2"/>
      <c r="C204" s="4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2:43" ht="15.75" customHeight="1">
      <c r="B205" s="2"/>
      <c r="C205" s="4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2:43" ht="15.75" customHeight="1">
      <c r="B206" s="2"/>
      <c r="C206" s="4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2:43" ht="15.75" customHeight="1">
      <c r="B207" s="2"/>
      <c r="C207" s="4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2:43" ht="15.75" customHeight="1">
      <c r="B208" s="2"/>
      <c r="C208" s="4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2:43" ht="15.75" customHeight="1">
      <c r="B209" s="2"/>
      <c r="C209" s="4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2:43" ht="15.75" customHeight="1">
      <c r="B210" s="2"/>
      <c r="C210" s="4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2:43" ht="15.75" customHeight="1">
      <c r="B211" s="2"/>
      <c r="C211" s="4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2:43" ht="15.75" customHeight="1">
      <c r="B212" s="2"/>
      <c r="C212" s="4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2:43" ht="15.75" customHeight="1">
      <c r="B213" s="2"/>
      <c r="C213" s="4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2:43" ht="15.75" customHeight="1">
      <c r="B214" s="2"/>
      <c r="C214" s="4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2:43" ht="15.75" customHeight="1">
      <c r="B215" s="2"/>
      <c r="C215" s="4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2:43" ht="15.75" customHeight="1">
      <c r="B216" s="2"/>
      <c r="C216" s="4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2:43" ht="15.75" customHeight="1">
      <c r="B217" s="2"/>
      <c r="C217" s="4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2:43" ht="15.75" customHeight="1">
      <c r="B218" s="2"/>
      <c r="C218" s="4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2:43" ht="15.75" customHeight="1">
      <c r="B219" s="2"/>
      <c r="C219" s="4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2:43" ht="15.75" customHeight="1">
      <c r="B220" s="2"/>
      <c r="C220" s="4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2:43" ht="15.75" customHeight="1">
      <c r="B221" s="2"/>
      <c r="C221" s="4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2:43" ht="15.75" customHeight="1">
      <c r="B222" s="2"/>
      <c r="C222" s="4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2:43" ht="15.75" customHeight="1">
      <c r="B223" s="2"/>
      <c r="C223" s="4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2:43" ht="15.75" customHeight="1">
      <c r="B224" s="2"/>
      <c r="C224" s="4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2:43" ht="15.75" customHeight="1">
      <c r="B225" s="2"/>
      <c r="C225" s="4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2:43" ht="15.75" customHeight="1">
      <c r="B226" s="2"/>
      <c r="C226" s="4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2:43" ht="15.75" customHeight="1">
      <c r="B227" s="2"/>
      <c r="C227" s="4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2:43" ht="15.75" customHeight="1">
      <c r="B228" s="2"/>
      <c r="C228" s="4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2:43" ht="15.75" customHeight="1">
      <c r="B229" s="2"/>
      <c r="C229" s="4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2:43" ht="15.75" customHeight="1">
      <c r="B230" s="2"/>
      <c r="C230" s="4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2:43" ht="15.75" customHeight="1">
      <c r="B231" s="2"/>
      <c r="C231" s="4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2:43" ht="15.75" customHeight="1">
      <c r="B232" s="2"/>
      <c r="C232" s="4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2:43" ht="15.75" customHeight="1">
      <c r="B233" s="2"/>
      <c r="C233" s="4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2:43" ht="15.75" customHeight="1">
      <c r="B234" s="2"/>
      <c r="C234" s="4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2:43" ht="15.75" customHeight="1">
      <c r="B235" s="2"/>
      <c r="C235" s="4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2:43" ht="15.75" customHeight="1">
      <c r="B236" s="2"/>
      <c r="C236" s="4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2:43" ht="15.75" customHeight="1">
      <c r="B237" s="2"/>
      <c r="C237" s="4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2:43" ht="15.75" customHeight="1">
      <c r="B238" s="2"/>
      <c r="C238" s="4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2:43" ht="15.75" customHeight="1">
      <c r="B239" s="2"/>
      <c r="C239" s="4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2:43" ht="15.75" customHeight="1">
      <c r="B240" s="2"/>
      <c r="C240" s="4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2:43" ht="15.75" customHeight="1">
      <c r="B241" s="2"/>
      <c r="C241" s="4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2:43" ht="15.75" customHeight="1">
      <c r="B242" s="2"/>
      <c r="C242" s="4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2:43" ht="15.75" customHeight="1">
      <c r="B243" s="2"/>
      <c r="C243" s="4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2:43" ht="15.75" customHeight="1">
      <c r="B244" s="2"/>
      <c r="C244" s="4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2:43" ht="15.75" customHeight="1">
      <c r="B245" s="2"/>
      <c r="C245" s="4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2:43" ht="15.75" customHeight="1">
      <c r="B246" s="2"/>
      <c r="C246" s="4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2:43" ht="15.75" customHeight="1">
      <c r="B247" s="2"/>
      <c r="C247" s="4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2:43" ht="15.75" customHeight="1">
      <c r="B248" s="2"/>
      <c r="C248" s="4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2:43" ht="15.75" customHeight="1">
      <c r="B249" s="2"/>
      <c r="C249" s="4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2:43" ht="15.75" customHeight="1">
      <c r="B250" s="2"/>
      <c r="C250" s="4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2:43" ht="15.75" customHeight="1">
      <c r="B251" s="2"/>
      <c r="C251" s="4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2:43" ht="15.75" customHeight="1">
      <c r="B252" s="2"/>
      <c r="C252" s="4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2:43" ht="15.75" customHeight="1">
      <c r="B253" s="2"/>
      <c r="C253" s="4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2:43" ht="15.75" customHeight="1">
      <c r="B254" s="2"/>
      <c r="C254" s="4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2:43" ht="15.75" customHeight="1">
      <c r="B255" s="2"/>
      <c r="C255" s="4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2:43" ht="15.75" customHeight="1">
      <c r="B256" s="2"/>
      <c r="C256" s="4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2:43" ht="15.75" customHeight="1">
      <c r="B257" s="2"/>
      <c r="C257" s="4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2:43" ht="15.75" customHeight="1">
      <c r="B258" s="2"/>
      <c r="C258" s="4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2:43" ht="15.75" customHeight="1">
      <c r="B259" s="2"/>
      <c r="C259" s="4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2:43" ht="15.75" customHeight="1">
      <c r="B260" s="2"/>
      <c r="C260" s="4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2:43" ht="15.75" customHeight="1">
      <c r="B261" s="2"/>
      <c r="C261" s="4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2:43" ht="15.75" customHeight="1">
      <c r="B262" s="2"/>
      <c r="C262" s="4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2:43" ht="15.75" customHeight="1">
      <c r="B263" s="2"/>
      <c r="C263" s="4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2:43" ht="15.75" customHeight="1">
      <c r="B264" s="2"/>
      <c r="C264" s="4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2:43" ht="15.75" customHeight="1">
      <c r="B265" s="2"/>
      <c r="C265" s="4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2:43" ht="15.75" customHeight="1">
      <c r="B266" s="2"/>
      <c r="C266" s="4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2:43" ht="15.75" customHeight="1">
      <c r="B267" s="2"/>
      <c r="C267" s="4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2:43" ht="15.75" customHeight="1">
      <c r="B268" s="2"/>
      <c r="C268" s="4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2:43" ht="15.75" customHeight="1">
      <c r="B269" s="2"/>
      <c r="C269" s="4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2:43" ht="15.75" customHeight="1">
      <c r="B270" s="2"/>
      <c r="C270" s="4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2:43" ht="15.75" customHeight="1">
      <c r="B271" s="2"/>
      <c r="C271" s="4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2:43" ht="15.75" customHeight="1">
      <c r="B272" s="2"/>
      <c r="C272" s="4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2:43" ht="15.75" customHeight="1">
      <c r="B273" s="2"/>
      <c r="C273" s="4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2:43" ht="15.75" customHeight="1">
      <c r="B274" s="2"/>
      <c r="C274" s="4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2:43" ht="15.75" customHeight="1">
      <c r="B275" s="2"/>
      <c r="C275" s="4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2:43" ht="15.75" customHeight="1">
      <c r="B276" s="2"/>
      <c r="C276" s="4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2:43" ht="15.75" customHeight="1">
      <c r="B277" s="2"/>
      <c r="C277" s="4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2:43" ht="15.75" customHeight="1">
      <c r="B278" s="2"/>
      <c r="C278" s="4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2:43" ht="15.75" customHeight="1">
      <c r="B279" s="2"/>
      <c r="C279" s="4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2:43" ht="15.75" customHeight="1">
      <c r="B280" s="2"/>
      <c r="C280" s="4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2:43" ht="15.75" customHeight="1">
      <c r="B281" s="2"/>
      <c r="C281" s="4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2:43" ht="15.75" customHeight="1">
      <c r="B282" s="2"/>
      <c r="C282" s="4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2:43" ht="15.75" customHeight="1">
      <c r="B283" s="2"/>
      <c r="C283" s="4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2:43" ht="15.75" customHeight="1">
      <c r="B284" s="2"/>
      <c r="C284" s="4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2:43" ht="15.75" customHeight="1">
      <c r="B285" s="2"/>
      <c r="C285" s="4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2:43" ht="15.75" customHeight="1">
      <c r="B286" s="2"/>
      <c r="C286" s="4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2:43" ht="15.75" customHeight="1">
      <c r="B287" s="2"/>
      <c r="C287" s="4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2:43" ht="15.75" customHeight="1">
      <c r="B288" s="2"/>
      <c r="C288" s="4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2:43" ht="15.75" customHeight="1">
      <c r="B289" s="2"/>
      <c r="C289" s="4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2:43" ht="15.75" customHeight="1">
      <c r="B290" s="2"/>
      <c r="C290" s="4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2:43" ht="15.75" customHeight="1">
      <c r="B291" s="2"/>
      <c r="C291" s="4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2:43" ht="15.75" customHeight="1">
      <c r="B292" s="2"/>
      <c r="C292" s="4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2:43" ht="15.75" customHeight="1">
      <c r="B293" s="2"/>
      <c r="C293" s="4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2:43" ht="15.75" customHeight="1">
      <c r="B294" s="2"/>
      <c r="C294" s="4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2:43" ht="15.75" customHeight="1">
      <c r="B295" s="2"/>
      <c r="C295" s="4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2:43" ht="15.75" customHeight="1">
      <c r="B296" s="2"/>
      <c r="C296" s="4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2:43" ht="15.75" customHeight="1">
      <c r="B297" s="2"/>
      <c r="C297" s="4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2:43" ht="15.75" customHeight="1">
      <c r="B298" s="2"/>
      <c r="C298" s="4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2:43" ht="15.75" customHeight="1">
      <c r="B299" s="2"/>
      <c r="C299" s="4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2:43" ht="15.75" customHeight="1">
      <c r="B300" s="2"/>
      <c r="C300" s="4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2:43" ht="15.75" customHeight="1">
      <c r="B301" s="2"/>
      <c r="C301" s="4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2:43" ht="15.75" customHeight="1">
      <c r="B302" s="2"/>
      <c r="C302" s="4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2:43" ht="15.75" customHeight="1">
      <c r="B303" s="2"/>
      <c r="C303" s="4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2:43" ht="15.75" customHeight="1">
      <c r="B304" s="2"/>
      <c r="C304" s="4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2:43" ht="15.75" customHeight="1">
      <c r="B305" s="2"/>
      <c r="C305" s="4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2:43" ht="15.75" customHeight="1">
      <c r="B306" s="2"/>
      <c r="C306" s="4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2:43" ht="15.75" customHeight="1">
      <c r="B307" s="2"/>
      <c r="C307" s="4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2:43" ht="15.75" customHeight="1">
      <c r="B308" s="2"/>
      <c r="C308" s="4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2:43" ht="15.75" customHeight="1">
      <c r="B309" s="2"/>
      <c r="C309" s="4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2:43" ht="15.75" customHeight="1">
      <c r="B310" s="2"/>
      <c r="C310" s="4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2:43" ht="15.75" customHeight="1">
      <c r="B311" s="2"/>
      <c r="C311" s="4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2:43" ht="15.75" customHeight="1">
      <c r="B312" s="2"/>
      <c r="C312" s="4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2:43" ht="15.75" customHeight="1">
      <c r="B313" s="2"/>
      <c r="C313" s="4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2:43" ht="15.75" customHeight="1">
      <c r="B314" s="2"/>
      <c r="C314" s="4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2:43" ht="15.75" customHeight="1">
      <c r="B315" s="2"/>
      <c r="C315" s="4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2:43" ht="15.75" customHeight="1">
      <c r="B316" s="2"/>
      <c r="C316" s="4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2:43" ht="15.75" customHeight="1">
      <c r="B317" s="2"/>
      <c r="C317" s="4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2:43" ht="15.75" customHeight="1">
      <c r="B318" s="2"/>
      <c r="C318" s="4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2:43" ht="15.75" customHeight="1">
      <c r="B319" s="2"/>
      <c r="C319" s="4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2:43" ht="15.75" customHeight="1">
      <c r="B320" s="2"/>
      <c r="C320" s="4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pans="2:43" ht="15.75" customHeight="1">
      <c r="B321" s="2"/>
      <c r="C321" s="4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</row>
    <row r="322" spans="2:43" ht="15.75" customHeight="1">
      <c r="B322" s="2"/>
      <c r="C322" s="4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</row>
    <row r="323" spans="2:43" ht="15.75" customHeight="1">
      <c r="B323" s="2"/>
      <c r="C323" s="4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</row>
    <row r="324" spans="2:43" ht="15.75" customHeight="1">
      <c r="B324" s="2"/>
      <c r="C324" s="4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2:43" ht="15.75" customHeight="1">
      <c r="B325" s="2"/>
      <c r="C325" s="4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</row>
    <row r="326" spans="2:43" ht="15.75" customHeight="1">
      <c r="B326" s="2"/>
      <c r="C326" s="4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</row>
    <row r="327" spans="2:43" ht="15.75" customHeight="1">
      <c r="B327" s="2"/>
      <c r="C327" s="4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  <row r="328" spans="2:43" ht="15.75" customHeight="1">
      <c r="B328" s="2"/>
      <c r="C328" s="4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</row>
    <row r="329" spans="2:43" ht="15.75" customHeight="1">
      <c r="B329" s="2"/>
      <c r="C329" s="4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2:43" ht="15.75" customHeight="1">
      <c r="B330" s="2"/>
      <c r="C330" s="4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2:43" ht="15.75" customHeight="1">
      <c r="B331" s="2"/>
      <c r="C331" s="4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</row>
    <row r="332" spans="2:43" ht="15.75" customHeight="1">
      <c r="B332" s="2"/>
      <c r="C332" s="4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</row>
    <row r="333" spans="2:43" ht="15.75" customHeight="1">
      <c r="B333" s="2"/>
      <c r="C333" s="4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</row>
    <row r="334" spans="2:43" ht="15.75" customHeight="1">
      <c r="B334" s="2"/>
      <c r="C334" s="4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</row>
    <row r="335" spans="2:43" ht="15.75" customHeight="1">
      <c r="B335" s="2"/>
      <c r="C335" s="4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</row>
    <row r="336" spans="2:43" ht="15.75" customHeight="1">
      <c r="B336" s="2"/>
      <c r="C336" s="4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</row>
    <row r="337" spans="2:43" ht="15.75" customHeight="1">
      <c r="B337" s="2"/>
      <c r="C337" s="4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</row>
    <row r="338" spans="2:43" ht="15.75" customHeight="1">
      <c r="B338" s="2"/>
      <c r="C338" s="4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</row>
    <row r="339" spans="2:43" ht="15.75" customHeight="1">
      <c r="B339" s="2"/>
      <c r="C339" s="4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</row>
    <row r="340" spans="2:43" ht="15.75" customHeight="1">
      <c r="B340" s="2"/>
      <c r="C340" s="4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</row>
    <row r="341" spans="2:43" ht="15.75" customHeight="1">
      <c r="B341" s="2"/>
      <c r="C341" s="4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</row>
    <row r="342" spans="2:43" ht="15.75" customHeight="1">
      <c r="B342" s="2"/>
      <c r="C342" s="4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</row>
    <row r="343" spans="2:43" ht="15.75" customHeight="1">
      <c r="B343" s="2"/>
      <c r="C343" s="4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</row>
    <row r="344" spans="2:43" ht="15.75" customHeight="1">
      <c r="B344" s="2"/>
      <c r="C344" s="4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</row>
    <row r="345" spans="2:43" ht="15.75" customHeight="1">
      <c r="B345" s="2"/>
      <c r="C345" s="4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</row>
    <row r="346" spans="2:43" ht="15.75" customHeight="1">
      <c r="B346" s="2"/>
      <c r="C346" s="4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</row>
    <row r="347" spans="2:43" ht="15.75" customHeight="1">
      <c r="B347" s="2"/>
      <c r="C347" s="4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</row>
    <row r="348" spans="2:43" ht="15.75" customHeight="1">
      <c r="B348" s="2"/>
      <c r="C348" s="4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2:43" ht="15.75" customHeight="1">
      <c r="B349" s="2"/>
      <c r="C349" s="4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</row>
    <row r="350" spans="2:43" ht="15.75" customHeight="1">
      <c r="B350" s="2"/>
      <c r="C350" s="4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2:43" ht="15.75" customHeight="1">
      <c r="B351" s="2"/>
      <c r="C351" s="4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2:43" ht="15.75" customHeight="1">
      <c r="B352" s="2"/>
      <c r="C352" s="4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2:43" ht="15.75" customHeight="1">
      <c r="B353" s="2"/>
      <c r="C353" s="4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2:43" ht="15.75" customHeight="1">
      <c r="B354" s="2"/>
      <c r="C354" s="4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</row>
    <row r="355" spans="2:43" ht="15.75" customHeight="1">
      <c r="B355" s="2"/>
      <c r="C355" s="4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</row>
    <row r="356" spans="2:43" ht="15.75" customHeight="1">
      <c r="B356" s="2"/>
      <c r="C356" s="4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  <row r="357" spans="2:43" ht="15.75" customHeight="1">
      <c r="B357" s="2"/>
      <c r="C357" s="4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</row>
    <row r="358" spans="2:43" ht="15.75" customHeight="1">
      <c r="B358" s="2"/>
      <c r="C358" s="4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</row>
    <row r="359" spans="2:43" ht="15.75" customHeight="1">
      <c r="B359" s="2"/>
      <c r="C359" s="4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</row>
    <row r="360" spans="2:43" ht="15.75" customHeight="1">
      <c r="B360" s="2"/>
      <c r="C360" s="4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</row>
    <row r="361" spans="2:43" ht="15.75" customHeight="1">
      <c r="B361" s="2"/>
      <c r="C361" s="4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</row>
    <row r="362" spans="2:43" ht="15.75" customHeight="1">
      <c r="B362" s="2"/>
      <c r="C362" s="4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</row>
    <row r="363" spans="2:43" ht="15.75" customHeight="1">
      <c r="B363" s="2"/>
      <c r="C363" s="4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</row>
    <row r="364" spans="2:43" ht="15.75" customHeight="1">
      <c r="B364" s="2"/>
      <c r="C364" s="4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</row>
    <row r="365" spans="2:43" ht="15.75" customHeight="1">
      <c r="B365" s="2"/>
      <c r="C365" s="4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</row>
    <row r="366" spans="2:43" ht="15.75" customHeight="1">
      <c r="B366" s="2"/>
      <c r="C366" s="4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</row>
    <row r="367" spans="2:43" ht="15.75" customHeight="1">
      <c r="B367" s="2"/>
      <c r="C367" s="4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</row>
    <row r="368" spans="2:43" ht="15.75" customHeight="1">
      <c r="B368" s="2"/>
      <c r="C368" s="4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</row>
    <row r="369" spans="2:43" ht="15.75" customHeight="1">
      <c r="B369" s="2"/>
      <c r="C369" s="4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</row>
    <row r="370" spans="2:43" ht="15.75" customHeight="1">
      <c r="B370" s="2"/>
      <c r="C370" s="4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</row>
    <row r="371" spans="2:43" ht="15.75" customHeight="1">
      <c r="B371" s="2"/>
      <c r="C371" s="4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</row>
    <row r="372" spans="2:43" ht="15.75" customHeight="1">
      <c r="B372" s="2"/>
      <c r="C372" s="4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</row>
    <row r="373" spans="2:43" ht="15.75" customHeight="1">
      <c r="B373" s="2"/>
      <c r="C373" s="4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</row>
    <row r="374" spans="2:43" ht="15.75" customHeight="1">
      <c r="B374" s="2"/>
      <c r="C374" s="4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</row>
    <row r="375" spans="2:43" ht="15.75" customHeight="1">
      <c r="B375" s="2"/>
      <c r="C375" s="4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</row>
    <row r="376" spans="2:43" ht="15.75" customHeight="1">
      <c r="B376" s="2"/>
      <c r="C376" s="4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</row>
    <row r="377" spans="2:43" ht="15.75" customHeight="1">
      <c r="B377" s="2"/>
      <c r="C377" s="4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</row>
    <row r="378" spans="2:43" ht="15.75" customHeight="1">
      <c r="B378" s="2"/>
      <c r="C378" s="4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</row>
    <row r="379" spans="2:43" ht="15.75" customHeight="1">
      <c r="B379" s="2"/>
      <c r="C379" s="4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</row>
    <row r="380" spans="2:43" ht="15.75" customHeight="1">
      <c r="B380" s="2"/>
      <c r="C380" s="4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</row>
    <row r="381" spans="2:43" ht="15.75" customHeight="1">
      <c r="B381" s="2"/>
      <c r="C381" s="4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</row>
    <row r="382" spans="2:43" ht="15.75" customHeight="1">
      <c r="B382" s="2"/>
      <c r="C382" s="4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</row>
    <row r="383" spans="2:43" ht="15.75" customHeight="1">
      <c r="B383" s="2"/>
      <c r="C383" s="4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</row>
    <row r="384" spans="2:43" ht="15.75" customHeight="1">
      <c r="B384" s="2"/>
      <c r="C384" s="4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</row>
    <row r="385" spans="2:43" ht="15.75" customHeight="1">
      <c r="B385" s="2"/>
      <c r="C385" s="4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</row>
    <row r="386" spans="2:43" ht="15.75" customHeight="1">
      <c r="B386" s="2"/>
      <c r="C386" s="4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</row>
    <row r="387" spans="2:43" ht="15.75" customHeight="1">
      <c r="B387" s="2"/>
      <c r="C387" s="4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</row>
    <row r="388" spans="2:43" ht="15.75" customHeight="1">
      <c r="B388" s="2"/>
      <c r="C388" s="4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</row>
    <row r="389" spans="2:43" ht="15.75" customHeight="1">
      <c r="B389" s="2"/>
      <c r="C389" s="4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</row>
    <row r="390" spans="2:43" ht="15.75" customHeight="1">
      <c r="B390" s="2"/>
      <c r="C390" s="4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</row>
    <row r="391" spans="2:43" ht="15.75" customHeight="1">
      <c r="B391" s="2"/>
      <c r="C391" s="4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</row>
    <row r="392" spans="2:43" ht="15.75" customHeight="1">
      <c r="B392" s="2"/>
      <c r="C392" s="4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</row>
    <row r="393" spans="2:43" ht="15.75" customHeight="1">
      <c r="B393" s="2"/>
      <c r="C393" s="4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</row>
    <row r="394" spans="2:43" ht="15.75" customHeight="1">
      <c r="B394" s="2"/>
      <c r="C394" s="4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</row>
    <row r="395" spans="2:43" ht="15.75" customHeight="1">
      <c r="B395" s="2"/>
      <c r="C395" s="4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</row>
    <row r="396" spans="2:43" ht="15.75" customHeight="1">
      <c r="B396" s="2"/>
      <c r="C396" s="4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</row>
    <row r="397" spans="2:43" ht="15.75" customHeight="1">
      <c r="B397" s="2"/>
      <c r="C397" s="4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</row>
    <row r="398" spans="2:43" ht="15.75" customHeight="1">
      <c r="B398" s="2"/>
      <c r="C398" s="4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</row>
    <row r="399" spans="2:43" ht="15.75" customHeight="1">
      <c r="B399" s="2"/>
      <c r="C399" s="4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</row>
    <row r="400" spans="2:43" ht="15.75" customHeight="1">
      <c r="B400" s="2"/>
      <c r="C400" s="4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</row>
    <row r="401" spans="2:43" ht="15.75" customHeight="1">
      <c r="B401" s="2"/>
      <c r="C401" s="4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</row>
    <row r="402" spans="2:43" ht="15.75" customHeight="1">
      <c r="B402" s="2"/>
      <c r="C402" s="4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</row>
    <row r="403" spans="2:43" ht="15.75" customHeight="1">
      <c r="B403" s="2"/>
      <c r="C403" s="4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</row>
    <row r="404" spans="2:43" ht="15.75" customHeight="1">
      <c r="B404" s="2"/>
      <c r="C404" s="4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</row>
    <row r="405" spans="2:43" ht="15.75" customHeight="1">
      <c r="B405" s="2"/>
      <c r="C405" s="4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</row>
    <row r="406" spans="2:43" ht="15.75" customHeight="1">
      <c r="B406" s="2"/>
      <c r="C406" s="4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</row>
    <row r="407" spans="2:43" ht="15.75" customHeight="1">
      <c r="B407" s="2"/>
      <c r="C407" s="4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</row>
    <row r="408" spans="2:43" ht="15.75" customHeight="1">
      <c r="B408" s="2"/>
      <c r="C408" s="4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</row>
    <row r="409" spans="2:43" ht="15.75" customHeight="1">
      <c r="B409" s="2"/>
      <c r="C409" s="4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</row>
    <row r="410" spans="2:43" ht="15.75" customHeight="1">
      <c r="B410" s="2"/>
      <c r="C410" s="4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</row>
    <row r="411" spans="2:43" ht="15.75" customHeight="1">
      <c r="B411" s="2"/>
      <c r="C411" s="4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</row>
    <row r="412" spans="2:43" ht="15.75" customHeight="1">
      <c r="B412" s="2"/>
      <c r="C412" s="4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</row>
    <row r="413" spans="2:43" ht="15.75" customHeight="1">
      <c r="B413" s="2"/>
      <c r="C413" s="4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</row>
    <row r="414" spans="2:43" ht="15.75" customHeight="1">
      <c r="B414" s="2"/>
      <c r="C414" s="4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</row>
    <row r="415" spans="2:43" ht="15.75" customHeight="1">
      <c r="B415" s="2"/>
      <c r="C415" s="4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</row>
    <row r="416" spans="2:43" ht="15.75" customHeight="1">
      <c r="B416" s="2"/>
      <c r="C416" s="4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</row>
    <row r="417" spans="2:43" ht="15.75" customHeight="1">
      <c r="B417" s="2"/>
      <c r="C417" s="4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</row>
    <row r="418" spans="2:43" ht="15.75" customHeight="1">
      <c r="B418" s="2"/>
      <c r="C418" s="4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</row>
    <row r="419" spans="2:43" ht="15.75" customHeight="1">
      <c r="B419" s="2"/>
      <c r="C419" s="4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</row>
    <row r="420" spans="2:43" ht="15.75" customHeight="1">
      <c r="B420" s="2"/>
      <c r="C420" s="4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</row>
    <row r="421" spans="2:43" ht="15.75" customHeight="1">
      <c r="B421" s="2"/>
      <c r="C421" s="4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</row>
    <row r="422" spans="2:43" ht="15.75" customHeight="1">
      <c r="B422" s="2"/>
      <c r="C422" s="4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</row>
    <row r="423" spans="2:43" ht="15.75" customHeight="1">
      <c r="B423" s="2"/>
      <c r="C423" s="4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</row>
    <row r="424" spans="2:43" ht="15.75" customHeight="1">
      <c r="B424" s="2"/>
      <c r="C424" s="4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</row>
    <row r="425" spans="2:43" ht="15.75" customHeight="1">
      <c r="B425" s="2"/>
      <c r="C425" s="4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</row>
    <row r="426" spans="2:43" ht="15.75" customHeight="1">
      <c r="B426" s="2"/>
      <c r="C426" s="4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</row>
    <row r="427" spans="2:43" ht="15.75" customHeight="1">
      <c r="B427" s="2"/>
      <c r="C427" s="4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</row>
    <row r="428" spans="2:43" ht="15.75" customHeight="1">
      <c r="B428" s="2"/>
      <c r="C428" s="4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</row>
    <row r="429" spans="2:43" ht="15.75" customHeight="1">
      <c r="B429" s="2"/>
      <c r="C429" s="4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</row>
    <row r="430" spans="2:43" ht="15.75" customHeight="1">
      <c r="B430" s="2"/>
      <c r="C430" s="4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</row>
    <row r="431" spans="2:43" ht="15.75" customHeight="1">
      <c r="B431" s="2"/>
      <c r="C431" s="4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</row>
    <row r="432" spans="2:43" ht="15.75" customHeight="1">
      <c r="B432" s="2"/>
      <c r="C432" s="4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</row>
    <row r="433" spans="2:43" ht="15.75" customHeight="1">
      <c r="B433" s="2"/>
      <c r="C433" s="4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</row>
    <row r="434" spans="2:43" ht="15.75" customHeight="1">
      <c r="B434" s="2"/>
      <c r="C434" s="4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</row>
    <row r="435" spans="2:43" ht="15.75" customHeight="1">
      <c r="B435" s="2"/>
      <c r="C435" s="4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</row>
    <row r="436" spans="2:43" ht="15.75" customHeight="1">
      <c r="B436" s="2"/>
      <c r="C436" s="4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</row>
    <row r="437" spans="2:43" ht="15.75" customHeight="1">
      <c r="B437" s="2"/>
      <c r="C437" s="4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</row>
    <row r="438" spans="2:43" ht="15.75" customHeight="1">
      <c r="B438" s="2"/>
      <c r="C438" s="4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</row>
    <row r="439" spans="2:43" ht="15.75" customHeight="1">
      <c r="B439" s="2"/>
      <c r="C439" s="4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</row>
    <row r="440" spans="2:43" ht="15.75" customHeight="1">
      <c r="B440" s="2"/>
      <c r="C440" s="4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</row>
    <row r="441" spans="2:43" ht="15.75" customHeight="1">
      <c r="B441" s="2"/>
      <c r="C441" s="4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</row>
    <row r="442" spans="2:43" ht="15.75" customHeight="1">
      <c r="B442" s="2"/>
      <c r="C442" s="4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</row>
    <row r="443" spans="2:43" ht="15.75" customHeight="1">
      <c r="B443" s="2"/>
      <c r="C443" s="4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</row>
    <row r="444" spans="2:43" ht="15.75" customHeight="1">
      <c r="B444" s="2"/>
      <c r="C444" s="4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</row>
    <row r="445" spans="2:43" ht="15.75" customHeight="1">
      <c r="B445" s="2"/>
      <c r="C445" s="4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</row>
    <row r="446" spans="2:43" ht="15.75" customHeight="1">
      <c r="B446" s="2"/>
      <c r="C446" s="4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</row>
    <row r="447" spans="2:43" ht="15.75" customHeight="1">
      <c r="B447" s="2"/>
      <c r="C447" s="4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</row>
    <row r="448" spans="2:43" ht="15.75" customHeight="1">
      <c r="B448" s="2"/>
      <c r="C448" s="4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</row>
    <row r="449" spans="2:43" ht="15.75" customHeight="1">
      <c r="B449" s="2"/>
      <c r="C449" s="4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</row>
    <row r="450" spans="2:43" ht="15.75" customHeight="1">
      <c r="B450" s="2"/>
      <c r="C450" s="4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</row>
    <row r="451" spans="2:43" ht="15.75" customHeight="1">
      <c r="B451" s="2"/>
      <c r="C451" s="4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</row>
    <row r="452" spans="2:43" ht="15.75" customHeight="1">
      <c r="B452" s="2"/>
      <c r="C452" s="4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</row>
    <row r="453" spans="2:43" ht="15.75" customHeight="1">
      <c r="B453" s="2"/>
      <c r="C453" s="4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</row>
    <row r="454" spans="2:43" ht="15.75" customHeight="1">
      <c r="B454" s="2"/>
      <c r="C454" s="4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</row>
    <row r="455" spans="2:43" ht="15.75" customHeight="1">
      <c r="B455" s="2"/>
      <c r="C455" s="4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</row>
    <row r="456" spans="2:43" ht="15.75" customHeight="1">
      <c r="B456" s="2"/>
      <c r="C456" s="4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</row>
    <row r="457" spans="2:43" ht="15.75" customHeight="1">
      <c r="B457" s="2"/>
      <c r="C457" s="4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</row>
    <row r="458" spans="2:43" ht="15.75" customHeight="1">
      <c r="B458" s="2"/>
      <c r="C458" s="4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</row>
    <row r="459" spans="2:43" ht="15.75" customHeight="1">
      <c r="B459" s="2"/>
      <c r="C459" s="4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</row>
    <row r="460" spans="2:43" ht="15.75" customHeight="1">
      <c r="B460" s="2"/>
      <c r="C460" s="4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</row>
    <row r="461" spans="2:43" ht="15.75" customHeight="1">
      <c r="B461" s="2"/>
      <c r="C461" s="4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</row>
    <row r="462" spans="2:43" ht="15.75" customHeight="1">
      <c r="B462" s="2"/>
      <c r="C462" s="4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</row>
    <row r="463" spans="2:43" ht="15.75" customHeight="1">
      <c r="B463" s="2"/>
      <c r="C463" s="4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</row>
    <row r="464" spans="2:43" ht="15.75" customHeight="1">
      <c r="B464" s="2"/>
      <c r="C464" s="4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</row>
    <row r="465" spans="2:43" ht="15.75" customHeight="1">
      <c r="B465" s="2"/>
      <c r="C465" s="4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</row>
    <row r="466" spans="2:43" ht="15.75" customHeight="1">
      <c r="B466" s="2"/>
      <c r="C466" s="4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</row>
    <row r="467" spans="2:43" ht="15.75" customHeight="1">
      <c r="B467" s="2"/>
      <c r="C467" s="4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</row>
    <row r="468" spans="2:43" ht="15.75" customHeight="1">
      <c r="B468" s="2"/>
      <c r="C468" s="4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</row>
    <row r="469" spans="2:43" ht="15.75" customHeight="1">
      <c r="B469" s="2"/>
      <c r="C469" s="4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</row>
    <row r="470" spans="2:43" ht="15.75" customHeight="1">
      <c r="B470" s="2"/>
      <c r="C470" s="4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</row>
    <row r="471" spans="2:43" ht="15.75" customHeight="1">
      <c r="B471" s="2"/>
      <c r="C471" s="4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</row>
    <row r="472" spans="2:43" ht="15.75" customHeight="1">
      <c r="B472" s="2"/>
      <c r="C472" s="4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</row>
    <row r="473" spans="2:43" ht="15.75" customHeight="1">
      <c r="B473" s="2"/>
      <c r="C473" s="4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</row>
    <row r="474" spans="2:43" ht="15.75" customHeight="1">
      <c r="B474" s="2"/>
      <c r="C474" s="4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</row>
    <row r="475" spans="2:43" ht="15.75" customHeight="1">
      <c r="B475" s="2"/>
      <c r="C475" s="4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</row>
    <row r="476" spans="2:43" ht="15.75" customHeight="1">
      <c r="B476" s="2"/>
      <c r="C476" s="4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</row>
    <row r="477" spans="2:43" ht="15.75" customHeight="1">
      <c r="B477" s="2"/>
      <c r="C477" s="4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</row>
    <row r="478" spans="2:43" ht="15.75" customHeight="1">
      <c r="B478" s="2"/>
      <c r="C478" s="4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</row>
    <row r="479" spans="2:43" ht="15.75" customHeight="1">
      <c r="B479" s="2"/>
      <c r="C479" s="4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</row>
    <row r="480" spans="2:43" ht="15.75" customHeight="1">
      <c r="B480" s="2"/>
      <c r="C480" s="4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</row>
    <row r="481" spans="2:43" ht="15.75" customHeight="1">
      <c r="B481" s="2"/>
      <c r="C481" s="4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</row>
    <row r="482" spans="2:43" ht="15.75" customHeight="1">
      <c r="B482" s="2"/>
      <c r="C482" s="4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</row>
    <row r="483" spans="2:43" ht="15.75" customHeight="1">
      <c r="B483" s="2"/>
      <c r="C483" s="4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</row>
    <row r="484" spans="2:43" ht="15.75" customHeight="1">
      <c r="B484" s="2"/>
      <c r="C484" s="4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</row>
    <row r="485" spans="2:43" ht="15.75" customHeight="1">
      <c r="B485" s="2"/>
      <c r="C485" s="4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</row>
    <row r="486" spans="2:43" ht="15.75" customHeight="1">
      <c r="B486" s="2"/>
      <c r="C486" s="4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</row>
    <row r="487" spans="2:43" ht="15.75" customHeight="1">
      <c r="B487" s="2"/>
      <c r="C487" s="4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</row>
    <row r="488" spans="2:43" ht="15.75" customHeight="1">
      <c r="B488" s="2"/>
      <c r="C488" s="4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</row>
    <row r="489" spans="2:43" ht="15.75" customHeight="1">
      <c r="B489" s="2"/>
      <c r="C489" s="4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</row>
    <row r="490" spans="2:43" ht="15.75" customHeight="1">
      <c r="B490" s="2"/>
      <c r="C490" s="4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</row>
    <row r="491" spans="2:43" ht="15.75" customHeight="1">
      <c r="B491" s="2"/>
      <c r="C491" s="4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</row>
    <row r="492" spans="2:43" ht="15.75" customHeight="1">
      <c r="B492" s="2"/>
      <c r="C492" s="4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</row>
    <row r="493" spans="2:43" ht="15.75" customHeight="1">
      <c r="B493" s="2"/>
      <c r="C493" s="4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</row>
    <row r="494" spans="2:43" ht="15.75" customHeight="1">
      <c r="B494" s="2"/>
      <c r="C494" s="4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</row>
    <row r="495" spans="2:43" ht="15.75" customHeight="1">
      <c r="B495" s="2"/>
      <c r="C495" s="4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</row>
    <row r="496" spans="2:43" ht="15.75" customHeight="1">
      <c r="B496" s="2"/>
      <c r="C496" s="4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</row>
    <row r="497" spans="2:43" ht="15.75" customHeight="1">
      <c r="B497" s="2"/>
      <c r="C497" s="4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</row>
    <row r="498" spans="2:43" ht="15.75" customHeight="1">
      <c r="B498" s="2"/>
      <c r="C498" s="4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</row>
    <row r="499" spans="2:43" ht="15.75" customHeight="1">
      <c r="B499" s="2"/>
      <c r="C499" s="4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</row>
    <row r="500" spans="2:43" ht="15.75" customHeight="1">
      <c r="B500" s="2"/>
      <c r="C500" s="4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</row>
    <row r="501" spans="2:43" ht="15.75" customHeight="1">
      <c r="B501" s="2"/>
      <c r="C501" s="4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</row>
    <row r="502" spans="2:43" ht="15.75" customHeight="1">
      <c r="B502" s="2"/>
      <c r="C502" s="4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</row>
    <row r="503" spans="2:43" ht="15.75" customHeight="1">
      <c r="B503" s="2"/>
      <c r="C503" s="4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</row>
    <row r="504" spans="2:43" ht="15.75" customHeight="1">
      <c r="B504" s="2"/>
      <c r="C504" s="4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</row>
    <row r="505" spans="2:43" ht="15.75" customHeight="1">
      <c r="B505" s="2"/>
      <c r="C505" s="4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</row>
    <row r="506" spans="2:43" ht="15.75" customHeight="1">
      <c r="B506" s="2"/>
      <c r="C506" s="4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</row>
    <row r="507" spans="2:43" ht="15.75" customHeight="1">
      <c r="B507" s="2"/>
      <c r="C507" s="4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</row>
    <row r="508" spans="2:43" ht="15.75" customHeight="1">
      <c r="B508" s="2"/>
      <c r="C508" s="4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</row>
    <row r="509" spans="2:43" ht="15.75" customHeight="1">
      <c r="B509" s="2"/>
      <c r="C509" s="4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</row>
    <row r="510" spans="2:43" ht="15.75" customHeight="1">
      <c r="B510" s="2"/>
      <c r="C510" s="4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</row>
    <row r="511" spans="2:43" ht="15.75" customHeight="1">
      <c r="B511" s="2"/>
      <c r="C511" s="4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</row>
    <row r="512" spans="2:43" ht="15.75" customHeight="1">
      <c r="B512" s="2"/>
      <c r="C512" s="4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</row>
    <row r="513" spans="2:43" ht="15.75" customHeight="1">
      <c r="B513" s="2"/>
      <c r="C513" s="4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</row>
    <row r="514" spans="2:43" ht="15.75" customHeight="1">
      <c r="B514" s="2"/>
      <c r="C514" s="4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</row>
    <row r="515" spans="2:43" ht="15.75" customHeight="1">
      <c r="B515" s="2"/>
      <c r="C515" s="4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</row>
    <row r="516" spans="2:43" ht="15.75" customHeight="1">
      <c r="B516" s="2"/>
      <c r="C516" s="4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</row>
    <row r="517" spans="2:43" ht="15.75" customHeight="1">
      <c r="B517" s="2"/>
      <c r="C517" s="4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</row>
    <row r="518" spans="2:43" ht="15.75" customHeight="1">
      <c r="B518" s="2"/>
      <c r="C518" s="4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</row>
    <row r="519" spans="2:43" ht="15.75" customHeight="1">
      <c r="B519" s="2"/>
      <c r="C519" s="4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</row>
    <row r="520" spans="2:43" ht="15.75" customHeight="1">
      <c r="B520" s="2"/>
      <c r="C520" s="4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</row>
    <row r="521" spans="2:43" ht="15.75" customHeight="1">
      <c r="B521" s="2"/>
      <c r="C521" s="4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</row>
    <row r="522" spans="2:43" ht="15.75" customHeight="1">
      <c r="B522" s="2"/>
      <c r="C522" s="4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</row>
    <row r="523" spans="2:43" ht="15.75" customHeight="1">
      <c r="B523" s="2"/>
      <c r="C523" s="4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</row>
    <row r="524" spans="2:43" ht="15.75" customHeight="1">
      <c r="B524" s="2"/>
      <c r="C524" s="4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</row>
    <row r="525" spans="2:43" ht="15.75" customHeight="1">
      <c r="B525" s="2"/>
      <c r="C525" s="4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</row>
    <row r="526" spans="2:43" ht="15.75" customHeight="1">
      <c r="B526" s="2"/>
      <c r="C526" s="4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</row>
    <row r="527" spans="2:43" ht="15.75" customHeight="1">
      <c r="B527" s="2"/>
      <c r="C527" s="4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</row>
    <row r="528" spans="2:43" ht="15.75" customHeight="1">
      <c r="B528" s="2"/>
      <c r="C528" s="4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</row>
    <row r="529" spans="2:43" ht="15.75" customHeight="1">
      <c r="B529" s="2"/>
      <c r="C529" s="4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</row>
    <row r="530" spans="2:43" ht="15.75" customHeight="1">
      <c r="B530" s="2"/>
      <c r="C530" s="4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</row>
    <row r="531" spans="2:43" ht="15.75" customHeight="1">
      <c r="B531" s="2"/>
      <c r="C531" s="4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</row>
    <row r="532" spans="2:43" ht="15.75" customHeight="1">
      <c r="B532" s="2"/>
      <c r="C532" s="4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</row>
    <row r="533" spans="2:43" ht="15.75" customHeight="1">
      <c r="B533" s="2"/>
      <c r="C533" s="4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</row>
    <row r="534" spans="2:43" ht="15.75" customHeight="1">
      <c r="B534" s="2"/>
      <c r="C534" s="4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</row>
    <row r="535" spans="2:43" ht="15.75" customHeight="1">
      <c r="B535" s="2"/>
      <c r="C535" s="4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</row>
    <row r="536" spans="2:43" ht="15.75" customHeight="1">
      <c r="B536" s="2"/>
      <c r="C536" s="4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</row>
    <row r="537" spans="2:43" ht="15.75" customHeight="1">
      <c r="B537" s="2"/>
      <c r="C537" s="4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</row>
    <row r="538" spans="2:43" ht="15.75" customHeight="1">
      <c r="B538" s="2"/>
      <c r="C538" s="4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</row>
    <row r="539" spans="2:43" ht="15.75" customHeight="1">
      <c r="B539" s="2"/>
      <c r="C539" s="4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</row>
    <row r="540" spans="2:43" ht="15.75" customHeight="1">
      <c r="B540" s="2"/>
      <c r="C540" s="4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</row>
    <row r="541" spans="2:43" ht="15.75" customHeight="1">
      <c r="B541" s="2"/>
      <c r="C541" s="4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</row>
    <row r="542" spans="2:43" ht="15.75" customHeight="1">
      <c r="B542" s="2"/>
      <c r="C542" s="4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</row>
    <row r="543" spans="2:43" ht="15.75" customHeight="1">
      <c r="B543" s="2"/>
      <c r="C543" s="4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</row>
    <row r="544" spans="2:43" ht="15.75" customHeight="1">
      <c r="B544" s="2"/>
      <c r="C544" s="4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</row>
    <row r="545" spans="2:43" ht="15.75" customHeight="1">
      <c r="B545" s="2"/>
      <c r="C545" s="4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</row>
    <row r="546" spans="2:43" ht="15.75" customHeight="1">
      <c r="B546" s="2"/>
      <c r="C546" s="4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</row>
    <row r="547" spans="2:43" ht="15.75" customHeight="1">
      <c r="B547" s="2"/>
      <c r="C547" s="4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</row>
    <row r="548" spans="2:43" ht="15.75" customHeight="1">
      <c r="B548" s="2"/>
      <c r="C548" s="4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</row>
    <row r="549" spans="2:43" ht="15.75" customHeight="1">
      <c r="B549" s="2"/>
      <c r="C549" s="4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</row>
    <row r="550" spans="2:43" ht="15.75" customHeight="1">
      <c r="B550" s="2"/>
      <c r="C550" s="4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</row>
    <row r="551" spans="2:43" ht="15.75" customHeight="1">
      <c r="B551" s="2"/>
      <c r="C551" s="4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</row>
    <row r="552" spans="2:43" ht="15.75" customHeight="1">
      <c r="B552" s="2"/>
      <c r="C552" s="4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</row>
    <row r="553" spans="2:43" ht="15.75" customHeight="1">
      <c r="B553" s="2"/>
      <c r="C553" s="4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</row>
    <row r="554" spans="2:43" ht="15.75" customHeight="1">
      <c r="B554" s="2"/>
      <c r="C554" s="4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</row>
    <row r="555" spans="2:43" ht="15.75" customHeight="1">
      <c r="B555" s="2"/>
      <c r="C555" s="4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</row>
    <row r="556" spans="2:43" ht="15.75" customHeight="1">
      <c r="B556" s="2"/>
      <c r="C556" s="4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</row>
    <row r="557" spans="2:43" ht="15.75" customHeight="1">
      <c r="B557" s="2"/>
      <c r="C557" s="4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</row>
    <row r="558" spans="2:43" ht="15.75" customHeight="1">
      <c r="B558" s="2"/>
      <c r="C558" s="4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</row>
    <row r="559" spans="2:43" ht="15.75" customHeight="1">
      <c r="B559" s="2"/>
      <c r="C559" s="4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</row>
    <row r="560" spans="2:43" ht="15.75" customHeight="1">
      <c r="B560" s="2"/>
      <c r="C560" s="4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</row>
    <row r="561" spans="2:43" ht="15.75" customHeight="1">
      <c r="B561" s="2"/>
      <c r="C561" s="4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</row>
    <row r="562" spans="2:43" ht="15.75" customHeight="1">
      <c r="B562" s="2"/>
      <c r="C562" s="4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</row>
    <row r="563" spans="2:43" ht="15.75" customHeight="1">
      <c r="B563" s="2"/>
      <c r="C563" s="4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</row>
    <row r="564" spans="2:43" ht="15.75" customHeight="1">
      <c r="B564" s="2"/>
      <c r="C564" s="4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</row>
    <row r="565" spans="2:43" ht="15.75" customHeight="1">
      <c r="B565" s="2"/>
      <c r="C565" s="4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</row>
    <row r="566" spans="2:43" ht="15.75" customHeight="1">
      <c r="B566" s="2"/>
      <c r="C566" s="4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</row>
    <row r="567" spans="2:43" ht="15.75" customHeight="1">
      <c r="B567" s="2"/>
      <c r="C567" s="4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</row>
    <row r="568" spans="2:43" ht="15.75" customHeight="1">
      <c r="B568" s="2"/>
      <c r="C568" s="4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</row>
    <row r="569" spans="2:43" ht="15.75" customHeight="1">
      <c r="B569" s="2"/>
      <c r="C569" s="4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</row>
    <row r="570" spans="2:43" ht="15.75" customHeight="1">
      <c r="B570" s="2"/>
      <c r="C570" s="4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</row>
    <row r="571" spans="2:43" ht="15.75" customHeight="1">
      <c r="B571" s="2"/>
      <c r="C571" s="4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</row>
    <row r="572" spans="2:43" ht="15.75" customHeight="1">
      <c r="B572" s="2"/>
      <c r="C572" s="4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</row>
    <row r="573" spans="2:43" ht="15.75" customHeight="1">
      <c r="B573" s="2"/>
      <c r="C573" s="4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</row>
    <row r="574" spans="2:43" ht="15.75" customHeight="1">
      <c r="B574" s="2"/>
      <c r="C574" s="4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</row>
    <row r="575" spans="2:43" ht="15.75" customHeight="1">
      <c r="B575" s="2"/>
      <c r="C575" s="4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</row>
    <row r="576" spans="2:43" ht="15.75" customHeight="1">
      <c r="B576" s="2"/>
      <c r="C576" s="4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</row>
    <row r="577" spans="2:43" ht="15.75" customHeight="1">
      <c r="B577" s="2"/>
      <c r="C577" s="4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</row>
    <row r="578" spans="2:43" ht="15.75" customHeight="1">
      <c r="B578" s="2"/>
      <c r="C578" s="4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</row>
    <row r="579" spans="2:43" ht="15.75" customHeight="1">
      <c r="B579" s="2"/>
      <c r="C579" s="4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</row>
    <row r="580" spans="2:43" ht="15.75" customHeight="1">
      <c r="B580" s="2"/>
      <c r="C580" s="4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</row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</sheetData>
  <sheetProtection/>
  <mergeCells count="2">
    <mergeCell ref="B2:C2"/>
    <mergeCell ref="B3:C3"/>
  </mergeCells>
  <printOptions/>
  <pageMargins left="0.89" right="0.15748031496062992" top="0.15748031496062992" bottom="0.15748031496062992" header="0.15748031496062992" footer="0.15748031496062992"/>
  <pageSetup horizontalDpi="300" verticalDpi="300" orientation="portrait" paperSize="9" scale="80" r:id="rId1"/>
  <rowBreaks count="1" manualBreakCount="1">
    <brk id="46" min="1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6">
      <selection activeCell="A18" sqref="A18"/>
    </sheetView>
  </sheetViews>
  <sheetFormatPr defaultColWidth="0" defaultRowHeight="12.75"/>
  <cols>
    <col min="1" max="1" width="80.75390625" style="0" customWidth="1"/>
    <col min="2" max="2" width="18.75390625" style="0" customWidth="1"/>
    <col min="3" max="3" width="5.875" style="0" customWidth="1"/>
    <col min="4" max="223" width="9.125" style="0" customWidth="1"/>
    <col min="224" max="16384" width="0" style="0" hidden="1" customWidth="1"/>
  </cols>
  <sheetData>
    <row r="1" spans="1:2" ht="15.75" customHeight="1">
      <c r="A1" s="23"/>
      <c r="B1" s="72" t="s">
        <v>301</v>
      </c>
    </row>
    <row r="2" spans="1:2" ht="19.5">
      <c r="A2" s="426" t="s">
        <v>460</v>
      </c>
      <c r="B2" s="426"/>
    </row>
    <row r="3" spans="1:2" ht="19.5">
      <c r="A3" s="427" t="s">
        <v>483</v>
      </c>
      <c r="B3" s="428"/>
    </row>
    <row r="4" spans="1:2" ht="12.75">
      <c r="A4" s="70"/>
      <c r="B4" s="71"/>
    </row>
    <row r="5" spans="1:3" ht="13.5" thickBot="1">
      <c r="A5" s="70"/>
      <c r="B5" s="261" t="s">
        <v>0</v>
      </c>
      <c r="C5" s="5"/>
    </row>
    <row r="6" spans="1:3" s="7" customFormat="1" ht="54.75" customHeight="1" thickBot="1">
      <c r="A6" s="64" t="s">
        <v>29</v>
      </c>
      <c r="B6" s="65" t="s">
        <v>475</v>
      </c>
      <c r="C6" s="46"/>
    </row>
    <row r="7" spans="1:3" s="7" customFormat="1" ht="18" customHeight="1" thickBot="1">
      <c r="A7" s="38" t="s">
        <v>30</v>
      </c>
      <c r="B7" s="68">
        <f>SUM(B8+B23)</f>
        <v>10074</v>
      </c>
      <c r="C7" s="46"/>
    </row>
    <row r="8" spans="1:3" s="7" customFormat="1" ht="14.25" customHeight="1">
      <c r="A8" s="25" t="s">
        <v>390</v>
      </c>
      <c r="B8" s="69">
        <f>SUM(B9+B21+B22)</f>
        <v>9956</v>
      </c>
      <c r="C8" s="46"/>
    </row>
    <row r="9" spans="1:3" s="7" customFormat="1" ht="14.25" customHeight="1">
      <c r="A9" s="24" t="s">
        <v>42</v>
      </c>
      <c r="B9" s="429">
        <v>5994</v>
      </c>
      <c r="C9" s="13"/>
    </row>
    <row r="10" spans="1:3" s="7" customFormat="1" ht="14.25" customHeight="1">
      <c r="A10" s="24" t="s">
        <v>43</v>
      </c>
      <c r="B10" s="430"/>
      <c r="C10" s="13"/>
    </row>
    <row r="11" spans="1:3" s="7" customFormat="1" ht="14.25" customHeight="1">
      <c r="A11" s="31" t="s">
        <v>44</v>
      </c>
      <c r="B11" s="430"/>
      <c r="C11" s="13"/>
    </row>
    <row r="12" spans="1:4" s="7" customFormat="1" ht="14.25" customHeight="1">
      <c r="A12" s="24" t="s">
        <v>45</v>
      </c>
      <c r="B12" s="430"/>
      <c r="C12" s="255"/>
      <c r="D12" s="46"/>
    </row>
    <row r="13" spans="1:4" s="7" customFormat="1" ht="14.25" customHeight="1">
      <c r="A13" s="24" t="s">
        <v>509</v>
      </c>
      <c r="B13" s="430"/>
      <c r="C13" s="255"/>
      <c r="D13" s="46"/>
    </row>
    <row r="14" spans="1:4" s="7" customFormat="1" ht="14.25" customHeight="1">
      <c r="A14" s="24" t="s">
        <v>109</v>
      </c>
      <c r="B14" s="430"/>
      <c r="C14" s="255"/>
      <c r="D14" s="46"/>
    </row>
    <row r="15" spans="1:3" s="7" customFormat="1" ht="14.25" customHeight="1">
      <c r="A15" s="24" t="s">
        <v>46</v>
      </c>
      <c r="B15" s="430"/>
      <c r="C15" s="256"/>
    </row>
    <row r="16" spans="1:3" s="7" customFormat="1" ht="14.25" customHeight="1">
      <c r="A16" s="24" t="s">
        <v>47</v>
      </c>
      <c r="B16" s="430"/>
      <c r="C16" s="256"/>
    </row>
    <row r="17" spans="1:3" s="7" customFormat="1" ht="14.25" customHeight="1">
      <c r="A17" s="22" t="s">
        <v>48</v>
      </c>
      <c r="B17" s="430"/>
      <c r="C17" s="256"/>
    </row>
    <row r="18" spans="1:3" s="7" customFormat="1" ht="14.25" customHeight="1">
      <c r="A18" s="24" t="s">
        <v>49</v>
      </c>
      <c r="B18" s="430"/>
      <c r="C18" s="46"/>
    </row>
    <row r="19" spans="1:3" s="7" customFormat="1" ht="14.25" customHeight="1">
      <c r="A19" s="24" t="s">
        <v>50</v>
      </c>
      <c r="B19" s="431"/>
      <c r="C19" s="46"/>
    </row>
    <row r="20" spans="1:3" s="7" customFormat="1" ht="14.25" customHeight="1">
      <c r="A20" s="276" t="s">
        <v>520</v>
      </c>
      <c r="B20" s="275"/>
      <c r="C20" s="46"/>
    </row>
    <row r="21" spans="1:3" s="7" customFormat="1" ht="14.25" customHeight="1">
      <c r="A21" s="276" t="s">
        <v>521</v>
      </c>
      <c r="B21" s="319">
        <v>185</v>
      </c>
      <c r="C21" s="46"/>
    </row>
    <row r="22" spans="1:3" s="7" customFormat="1" ht="14.25" customHeight="1">
      <c r="A22" s="318" t="s">
        <v>522</v>
      </c>
      <c r="B22" s="319">
        <v>3777</v>
      </c>
      <c r="C22" s="46"/>
    </row>
    <row r="23" spans="1:3" s="7" customFormat="1" ht="14.25" customHeight="1">
      <c r="A23" s="26" t="s">
        <v>426</v>
      </c>
      <c r="B23" s="259">
        <f>SUM(B24:B25)</f>
        <v>118</v>
      </c>
      <c r="C23" s="46"/>
    </row>
    <row r="24" spans="1:3" s="7" customFormat="1" ht="14.25" customHeight="1">
      <c r="A24" s="276" t="s">
        <v>508</v>
      </c>
      <c r="B24" s="275">
        <v>60</v>
      </c>
      <c r="C24" s="46"/>
    </row>
    <row r="25" spans="1:3" s="7" customFormat="1" ht="14.25" customHeight="1" thickBot="1">
      <c r="A25" s="276" t="s">
        <v>569</v>
      </c>
      <c r="B25" s="311">
        <v>58</v>
      </c>
      <c r="C25" s="46"/>
    </row>
    <row r="26" spans="1:3" s="7" customFormat="1" ht="18.75" customHeight="1" thickBot="1">
      <c r="A26" s="38" t="s">
        <v>31</v>
      </c>
      <c r="B26" s="66">
        <f>SUM(B27:B28)</f>
        <v>600</v>
      </c>
      <c r="C26" s="46"/>
    </row>
    <row r="27" spans="1:3" s="7" customFormat="1" ht="14.25" customHeight="1">
      <c r="A27" s="26" t="s">
        <v>482</v>
      </c>
      <c r="B27" s="8"/>
      <c r="C27" s="46"/>
    </row>
    <row r="28" spans="1:3" s="7" customFormat="1" ht="14.25" customHeight="1" thickBot="1">
      <c r="A28" s="26" t="s">
        <v>468</v>
      </c>
      <c r="B28" s="8">
        <v>600</v>
      </c>
      <c r="C28" s="46"/>
    </row>
    <row r="29" spans="1:2" ht="12.75" hidden="1">
      <c r="A29" s="11" t="s">
        <v>4</v>
      </c>
      <c r="B29" s="19"/>
    </row>
    <row r="30" spans="1:2" ht="12.75" hidden="1">
      <c r="A30" s="11" t="s">
        <v>6</v>
      </c>
      <c r="B30" s="19"/>
    </row>
    <row r="31" spans="1:2" ht="12.75" hidden="1">
      <c r="A31" s="11" t="s">
        <v>7</v>
      </c>
      <c r="B31" s="19"/>
    </row>
    <row r="32" spans="1:2" ht="12.75" hidden="1">
      <c r="A32" s="11" t="s">
        <v>17</v>
      </c>
      <c r="B32" s="19"/>
    </row>
    <row r="33" spans="1:2" ht="12.75" hidden="1">
      <c r="A33" s="11" t="s">
        <v>9</v>
      </c>
      <c r="B33" s="19"/>
    </row>
    <row r="34" spans="1:2" ht="12.75" hidden="1">
      <c r="A34" s="11" t="s">
        <v>32</v>
      </c>
      <c r="B34" s="19"/>
    </row>
    <row r="35" spans="1:2" ht="12.75" hidden="1">
      <c r="A35" s="11" t="s">
        <v>5</v>
      </c>
      <c r="B35" s="19"/>
    </row>
    <row r="36" spans="1:2" ht="12.75" hidden="1">
      <c r="A36" s="11" t="s">
        <v>8</v>
      </c>
      <c r="B36" s="19"/>
    </row>
    <row r="37" spans="1:2" ht="12.75" hidden="1">
      <c r="A37" s="27" t="s">
        <v>10</v>
      </c>
      <c r="B37" s="19"/>
    </row>
    <row r="38" spans="1:2" ht="12.75" hidden="1">
      <c r="A38" s="27" t="s">
        <v>11</v>
      </c>
      <c r="B38" s="19"/>
    </row>
    <row r="39" spans="1:4" ht="12.75" hidden="1">
      <c r="A39" s="29" t="s">
        <v>12</v>
      </c>
      <c r="B39" s="19"/>
      <c r="D39" s="6"/>
    </row>
    <row r="40" spans="1:2" ht="12.75" hidden="1">
      <c r="A40" s="11" t="s">
        <v>13</v>
      </c>
      <c r="B40" s="19"/>
    </row>
    <row r="41" spans="1:2" ht="12.75" hidden="1">
      <c r="A41" s="11" t="s">
        <v>14</v>
      </c>
      <c r="B41" s="19"/>
    </row>
    <row r="42" spans="1:2" ht="12.75" hidden="1">
      <c r="A42" s="11" t="s">
        <v>15</v>
      </c>
      <c r="B42" s="19"/>
    </row>
    <row r="43" spans="1:2" ht="12.75" hidden="1">
      <c r="A43" s="11" t="s">
        <v>16</v>
      </c>
      <c r="B43" s="19"/>
    </row>
    <row r="44" spans="1:2" ht="12.75" hidden="1">
      <c r="A44" s="27" t="s">
        <v>41</v>
      </c>
      <c r="B44" s="19"/>
    </row>
    <row r="45" spans="1:2" ht="12.75" hidden="1">
      <c r="A45" s="11" t="s">
        <v>33</v>
      </c>
      <c r="B45" s="19"/>
    </row>
    <row r="46" spans="1:2" ht="12.75" hidden="1">
      <c r="A46" s="27" t="s">
        <v>36</v>
      </c>
      <c r="B46" s="19"/>
    </row>
    <row r="47" spans="1:2" ht="12.75" hidden="1">
      <c r="A47" s="28" t="s">
        <v>38</v>
      </c>
      <c r="B47" s="45"/>
    </row>
    <row r="48" spans="1:2" ht="12.75" hidden="1">
      <c r="A48" s="28" t="s">
        <v>39</v>
      </c>
      <c r="B48" s="45"/>
    </row>
    <row r="49" spans="1:2" ht="12.75" hidden="1">
      <c r="A49" s="28" t="s">
        <v>40</v>
      </c>
      <c r="B49" s="45"/>
    </row>
    <row r="50" spans="1:2" ht="12.75" hidden="1">
      <c r="A50" s="11" t="s">
        <v>35</v>
      </c>
      <c r="B50" s="45"/>
    </row>
    <row r="51" spans="1:2" ht="12.75" hidden="1">
      <c r="A51" s="11" t="s">
        <v>34</v>
      </c>
      <c r="B51" s="19"/>
    </row>
    <row r="52" spans="1:2" ht="13.5" hidden="1" thickBot="1">
      <c r="A52" s="28" t="s">
        <v>37</v>
      </c>
      <c r="B52" s="45"/>
    </row>
    <row r="53" spans="1:2" ht="18.75" customHeight="1" thickBot="1">
      <c r="A53" s="54" t="s">
        <v>378</v>
      </c>
      <c r="B53" s="66">
        <f>SUM(B7+B26)</f>
        <v>10674</v>
      </c>
    </row>
    <row r="54" spans="1:2" ht="12.75">
      <c r="A54" s="1"/>
      <c r="B54" s="50"/>
    </row>
    <row r="55" ht="12.75">
      <c r="A55" s="1"/>
    </row>
    <row r="56" spans="1:2" ht="15.75">
      <c r="A56" s="254" t="s">
        <v>113</v>
      </c>
      <c r="B56" s="167"/>
    </row>
    <row r="57" spans="1:2" ht="12.75">
      <c r="A57" s="81" t="s">
        <v>114</v>
      </c>
      <c r="B57" s="79"/>
    </row>
    <row r="58" spans="1:2" ht="12.75">
      <c r="A58" s="81" t="s">
        <v>115</v>
      </c>
      <c r="B58" s="79"/>
    </row>
    <row r="59" spans="1:2" ht="12.75">
      <c r="A59" s="81" t="s">
        <v>116</v>
      </c>
      <c r="B59" s="77">
        <v>564</v>
      </c>
    </row>
    <row r="60" spans="1:2" ht="12.75">
      <c r="A60" s="81" t="s">
        <v>117</v>
      </c>
      <c r="B60" s="79"/>
    </row>
    <row r="61" spans="1:2" ht="12.75">
      <c r="A61" s="81" t="s">
        <v>129</v>
      </c>
      <c r="B61" s="77"/>
    </row>
    <row r="62" spans="1:2" ht="12.75">
      <c r="A62" s="79" t="s">
        <v>118</v>
      </c>
      <c r="B62" s="79"/>
    </row>
    <row r="63" spans="1:2" ht="12.75">
      <c r="A63" s="79" t="s">
        <v>119</v>
      </c>
      <c r="B63" s="79"/>
    </row>
  </sheetData>
  <sheetProtection/>
  <mergeCells count="3">
    <mergeCell ref="A2:B2"/>
    <mergeCell ref="A3:B3"/>
    <mergeCell ref="B9:B19"/>
  </mergeCells>
  <printOptions/>
  <pageMargins left="0.53" right="0.15748031496062992" top="0.35433070866141736" bottom="0.3937007874015748" header="0.31496062992125984" footer="0.5118110236220472"/>
  <pageSetup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A1">
      <selection activeCell="J19" sqref="J19"/>
    </sheetView>
  </sheetViews>
  <sheetFormatPr defaultColWidth="9.00390625" defaultRowHeight="12.75" customHeight="1"/>
  <cols>
    <col min="1" max="1" width="24.25390625" style="94" customWidth="1"/>
    <col min="2" max="2" width="10.00390625" style="107" customWidth="1"/>
    <col min="3" max="3" width="12.00390625" style="107" customWidth="1"/>
    <col min="4" max="4" width="10.75390625" style="107" customWidth="1"/>
    <col min="5" max="5" width="10.375" style="107" customWidth="1"/>
    <col min="6" max="6" width="11.75390625" style="107" customWidth="1"/>
    <col min="7" max="7" width="10.375" style="107" customWidth="1"/>
    <col min="8" max="8" width="10.125" style="188" customWidth="1"/>
    <col min="9" max="9" width="9.875" style="107" customWidth="1"/>
    <col min="10" max="10" width="11.375" style="107" customWidth="1"/>
    <col min="11" max="12" width="12.25390625" style="107" customWidth="1"/>
    <col min="13" max="13" width="14.00390625" style="107" customWidth="1"/>
    <col min="14" max="16384" width="9.125" style="94" customWidth="1"/>
  </cols>
  <sheetData>
    <row r="1" spans="1:25" ht="15" customHeight="1">
      <c r="A1" s="432" t="s">
        <v>302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15" customHeight="1">
      <c r="A2" s="433" t="s">
        <v>484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14" ht="15" customHeight="1">
      <c r="A3" s="102"/>
      <c r="B3" s="103"/>
      <c r="C3" s="103"/>
      <c r="D3" s="103"/>
      <c r="E3" s="104"/>
      <c r="F3" s="104"/>
      <c r="G3" s="104"/>
      <c r="H3" s="104"/>
      <c r="I3" s="105"/>
      <c r="J3" s="105"/>
      <c r="K3" s="106"/>
      <c r="L3" s="106"/>
      <c r="M3" s="106"/>
      <c r="N3" s="107"/>
    </row>
    <row r="4" spans="1:14" ht="12" customHeight="1">
      <c r="A4" s="108"/>
      <c r="B4" s="106"/>
      <c r="C4" s="106"/>
      <c r="D4" s="106"/>
      <c r="E4" s="106"/>
      <c r="F4" s="106"/>
      <c r="G4" s="106"/>
      <c r="H4" s="186"/>
      <c r="I4" s="106"/>
      <c r="J4" s="106"/>
      <c r="K4" s="106"/>
      <c r="L4" s="106"/>
      <c r="M4" s="262" t="s">
        <v>0</v>
      </c>
      <c r="N4" s="107"/>
    </row>
    <row r="5" spans="1:13" ht="18" customHeight="1">
      <c r="A5" s="435" t="s">
        <v>66</v>
      </c>
      <c r="B5" s="436" t="s">
        <v>485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8"/>
    </row>
    <row r="6" spans="1:13" ht="16.5" customHeight="1">
      <c r="A6" s="435"/>
      <c r="B6" s="435" t="s">
        <v>72</v>
      </c>
      <c r="C6" s="435"/>
      <c r="D6" s="435"/>
      <c r="E6" s="435"/>
      <c r="F6" s="435"/>
      <c r="G6" s="435"/>
      <c r="H6" s="435"/>
      <c r="I6" s="435" t="s">
        <v>411</v>
      </c>
      <c r="J6" s="435"/>
      <c r="K6" s="435"/>
      <c r="L6" s="435"/>
      <c r="M6" s="439" t="s">
        <v>73</v>
      </c>
    </row>
    <row r="7" spans="1:13" ht="51" customHeight="1">
      <c r="A7" s="435"/>
      <c r="B7" s="435" t="s">
        <v>412</v>
      </c>
      <c r="C7" s="435" t="s">
        <v>413</v>
      </c>
      <c r="D7" s="435"/>
      <c r="E7" s="435" t="s">
        <v>414</v>
      </c>
      <c r="F7" s="435" t="s">
        <v>415</v>
      </c>
      <c r="G7" s="435" t="s">
        <v>74</v>
      </c>
      <c r="H7" s="435" t="s">
        <v>20</v>
      </c>
      <c r="I7" s="435" t="s">
        <v>495</v>
      </c>
      <c r="J7" s="435" t="s">
        <v>473</v>
      </c>
      <c r="K7" s="435" t="s">
        <v>75</v>
      </c>
      <c r="L7" s="435" t="s">
        <v>25</v>
      </c>
      <c r="M7" s="439"/>
    </row>
    <row r="8" spans="1:13" ht="36" customHeight="1">
      <c r="A8" s="435"/>
      <c r="B8" s="435"/>
      <c r="C8" s="90" t="s">
        <v>76</v>
      </c>
      <c r="D8" s="90" t="s">
        <v>77</v>
      </c>
      <c r="E8" s="435"/>
      <c r="F8" s="435"/>
      <c r="G8" s="435"/>
      <c r="H8" s="435"/>
      <c r="I8" s="435"/>
      <c r="J8" s="435"/>
      <c r="K8" s="435"/>
      <c r="L8" s="435"/>
      <c r="M8" s="439"/>
    </row>
    <row r="9" spans="1:13" ht="13.5" customHeight="1">
      <c r="A9" s="435"/>
      <c r="B9" s="176"/>
      <c r="C9" s="440"/>
      <c r="D9" s="440"/>
      <c r="E9" s="177"/>
      <c r="F9" s="177"/>
      <c r="G9" s="177"/>
      <c r="H9" s="435"/>
      <c r="I9" s="176"/>
      <c r="J9" s="440"/>
      <c r="K9" s="440"/>
      <c r="L9" s="435"/>
      <c r="M9" s="439"/>
    </row>
    <row r="10" spans="1:13" ht="19.5" customHeight="1">
      <c r="A10" s="182" t="s">
        <v>122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10"/>
    </row>
    <row r="11" spans="1:13" ht="19.5" customHeight="1">
      <c r="A11" s="183" t="s">
        <v>121</v>
      </c>
      <c r="B11" s="110">
        <f>SUM('1.Bev-kiad.'!C27)</f>
        <v>2200</v>
      </c>
      <c r="C11" s="110">
        <f>SUM('2.működés'!C7)</f>
        <v>21235</v>
      </c>
      <c r="D11" s="110"/>
      <c r="E11" s="110">
        <f>SUM('1.Bev-kiad.'!C20)</f>
        <v>23700</v>
      </c>
      <c r="F11" s="110">
        <f>SUM('1.Bev-kiad.'!C44)</f>
        <v>0</v>
      </c>
      <c r="G11" s="110">
        <f>SUM('2.működés'!C62)</f>
        <v>16501</v>
      </c>
      <c r="H11" s="110">
        <f>SUM(B11:G11)</f>
        <v>63636</v>
      </c>
      <c r="I11" s="110">
        <f>SUM('3.felh'!C32)</f>
        <v>0</v>
      </c>
      <c r="J11" s="110"/>
      <c r="K11" s="110"/>
      <c r="L11" s="110">
        <f>SUM(I11:K11)</f>
        <v>0</v>
      </c>
      <c r="M11" s="110">
        <f>SUM(L11,H11)</f>
        <v>63636</v>
      </c>
    </row>
    <row r="12" spans="1:13" ht="19.5" customHeight="1" thickBot="1">
      <c r="A12" s="31" t="s">
        <v>126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</row>
    <row r="13" spans="1:13" ht="30" customHeight="1" thickBot="1">
      <c r="A13" s="179" t="s">
        <v>407</v>
      </c>
      <c r="B13" s="180">
        <f>SUM(B10:B12)</f>
        <v>2200</v>
      </c>
      <c r="C13" s="180">
        <f aca="true" t="shared" si="0" ref="C13:M13">SUM(C10:C12)</f>
        <v>21235</v>
      </c>
      <c r="D13" s="180">
        <f t="shared" si="0"/>
        <v>0</v>
      </c>
      <c r="E13" s="180">
        <f t="shared" si="0"/>
        <v>23700</v>
      </c>
      <c r="F13" s="180">
        <f t="shared" si="0"/>
        <v>0</v>
      </c>
      <c r="G13" s="180">
        <f t="shared" si="0"/>
        <v>16501</v>
      </c>
      <c r="H13" s="180">
        <f t="shared" si="0"/>
        <v>63636</v>
      </c>
      <c r="I13" s="180">
        <f t="shared" si="0"/>
        <v>0</v>
      </c>
      <c r="J13" s="180">
        <f t="shared" si="0"/>
        <v>0</v>
      </c>
      <c r="K13" s="180">
        <f t="shared" si="0"/>
        <v>0</v>
      </c>
      <c r="L13" s="180">
        <f t="shared" si="0"/>
        <v>0</v>
      </c>
      <c r="M13" s="180">
        <f t="shared" si="0"/>
        <v>63636</v>
      </c>
    </row>
    <row r="14" spans="8:13" ht="12.75" customHeight="1">
      <c r="H14" s="187"/>
      <c r="I14" s="111"/>
      <c r="J14" s="111"/>
      <c r="K14" s="111"/>
      <c r="L14" s="111"/>
      <c r="M14" s="111"/>
    </row>
  </sheetData>
  <sheetProtection/>
  <mergeCells count="19">
    <mergeCell ref="K7:K8"/>
    <mergeCell ref="L7:L9"/>
    <mergeCell ref="C9:D9"/>
    <mergeCell ref="J9:K9"/>
    <mergeCell ref="E7:E8"/>
    <mergeCell ref="F7:F8"/>
    <mergeCell ref="G7:G8"/>
    <mergeCell ref="H7:H9"/>
    <mergeCell ref="I7:I8"/>
    <mergeCell ref="A1:M1"/>
    <mergeCell ref="A2:M2"/>
    <mergeCell ref="A5:A9"/>
    <mergeCell ref="B5:M5"/>
    <mergeCell ref="B6:H6"/>
    <mergeCell ref="I6:L6"/>
    <mergeCell ref="M6:M9"/>
    <mergeCell ref="B7:B8"/>
    <mergeCell ref="C7:D7"/>
    <mergeCell ref="J7:J8"/>
  </mergeCells>
  <printOptions horizontalCentered="1"/>
  <pageMargins left="0.15748031496062992" right="0.15748031496062992" top="0.35433070866141736" bottom="0.15748031496062992" header="0.15748031496062992" footer="0.11811023622047245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T2" sqref="T2"/>
    </sheetView>
  </sheetViews>
  <sheetFormatPr defaultColWidth="9.00390625" defaultRowHeight="12.75"/>
  <cols>
    <col min="1" max="1" width="24.25390625" style="96" customWidth="1"/>
    <col min="2" max="2" width="9.875" style="88" bestFit="1" customWidth="1"/>
    <col min="3" max="3" width="9.375" style="88" customWidth="1"/>
    <col min="4" max="4" width="9.875" style="88" bestFit="1" customWidth="1"/>
    <col min="5" max="5" width="9.25390625" style="88" bestFit="1" customWidth="1"/>
    <col min="6" max="6" width="10.375" style="88" customWidth="1"/>
    <col min="7" max="8" width="10.25390625" style="88" customWidth="1"/>
    <col min="9" max="9" width="9.875" style="88" customWidth="1"/>
    <col min="10" max="10" width="10.00390625" style="88" customWidth="1"/>
    <col min="11" max="12" width="9.25390625" style="88" bestFit="1" customWidth="1"/>
    <col min="13" max="13" width="11.625" style="88" customWidth="1"/>
    <col min="14" max="14" width="12.125" style="88" customWidth="1"/>
    <col min="15" max="15" width="7.875" style="84" hidden="1" customWidth="1"/>
    <col min="16" max="16" width="8.25390625" style="84" customWidth="1"/>
    <col min="17" max="16384" width="9.125" style="84" customWidth="1"/>
  </cols>
  <sheetData>
    <row r="1" spans="1:19" ht="1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 t="s">
        <v>303</v>
      </c>
      <c r="O1" s="82"/>
      <c r="P1" s="83"/>
      <c r="Q1" s="83"/>
      <c r="R1" s="83"/>
      <c r="S1" s="83"/>
    </row>
    <row r="2" spans="1:19" ht="38.25" customHeight="1">
      <c r="A2" s="448" t="s">
        <v>486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85"/>
      <c r="P2" s="83"/>
      <c r="Q2" s="83"/>
      <c r="R2" s="83"/>
      <c r="S2" s="83"/>
    </row>
    <row r="3" spans="1:17" ht="15" customHeight="1">
      <c r="A3" s="160"/>
      <c r="B3" s="161"/>
      <c r="C3" s="162"/>
      <c r="D3" s="163"/>
      <c r="E3" s="163"/>
      <c r="F3" s="86"/>
      <c r="G3" s="86"/>
      <c r="H3" s="86"/>
      <c r="I3" s="86"/>
      <c r="J3" s="86"/>
      <c r="K3" s="86"/>
      <c r="L3" s="86"/>
      <c r="M3" s="86"/>
      <c r="N3" s="86"/>
      <c r="O3" s="87"/>
      <c r="Q3" s="88"/>
    </row>
    <row r="4" spans="1:15" ht="15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263" t="s">
        <v>0</v>
      </c>
      <c r="O4" s="89"/>
    </row>
    <row r="5" spans="1:16" ht="18" customHeight="1">
      <c r="A5" s="435" t="s">
        <v>123</v>
      </c>
      <c r="B5" s="450" t="s">
        <v>485</v>
      </c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1" t="s">
        <v>55</v>
      </c>
      <c r="P5" s="444" t="s">
        <v>131</v>
      </c>
    </row>
    <row r="6" spans="1:16" ht="23.25" customHeight="1">
      <c r="A6" s="435"/>
      <c r="B6" s="442" t="s">
        <v>56</v>
      </c>
      <c r="C6" s="455"/>
      <c r="D6" s="455"/>
      <c r="E6" s="455"/>
      <c r="F6" s="455"/>
      <c r="G6" s="455"/>
      <c r="H6" s="443"/>
      <c r="I6" s="454" t="s">
        <v>57</v>
      </c>
      <c r="J6" s="456" t="s">
        <v>58</v>
      </c>
      <c r="K6" s="456"/>
      <c r="L6" s="456"/>
      <c r="M6" s="456"/>
      <c r="N6" s="441" t="s">
        <v>410</v>
      </c>
      <c r="O6" s="452"/>
      <c r="P6" s="445"/>
    </row>
    <row r="7" spans="1:16" ht="62.25" customHeight="1">
      <c r="A7" s="435"/>
      <c r="B7" s="91" t="s">
        <v>59</v>
      </c>
      <c r="C7" s="181" t="s">
        <v>127</v>
      </c>
      <c r="D7" s="91" t="s">
        <v>60</v>
      </c>
      <c r="E7" s="91" t="s">
        <v>61</v>
      </c>
      <c r="F7" s="442" t="s">
        <v>62</v>
      </c>
      <c r="G7" s="443"/>
      <c r="H7" s="310" t="s">
        <v>519</v>
      </c>
      <c r="I7" s="454"/>
      <c r="J7" s="90" t="s">
        <v>63</v>
      </c>
      <c r="K7" s="90" t="s">
        <v>64</v>
      </c>
      <c r="L7" s="91" t="s">
        <v>65</v>
      </c>
      <c r="M7" s="447" t="s">
        <v>26</v>
      </c>
      <c r="N7" s="441"/>
      <c r="O7" s="452"/>
      <c r="P7" s="445"/>
    </row>
    <row r="8" spans="1:16" ht="30.75" customHeight="1" thickBot="1">
      <c r="A8" s="435"/>
      <c r="B8" s="267"/>
      <c r="C8" s="267"/>
      <c r="D8" s="267"/>
      <c r="E8" s="267"/>
      <c r="F8" s="269" t="s">
        <v>409</v>
      </c>
      <c r="G8" s="269" t="s">
        <v>408</v>
      </c>
      <c r="H8" s="269"/>
      <c r="I8" s="454"/>
      <c r="J8" s="267"/>
      <c r="K8" s="268"/>
      <c r="L8" s="268"/>
      <c r="M8" s="447"/>
      <c r="N8" s="441"/>
      <c r="O8" s="453"/>
      <c r="P8" s="446"/>
    </row>
    <row r="9" spans="1:16" s="92" customFormat="1" ht="19.5" customHeight="1">
      <c r="A9" s="185" t="s">
        <v>124</v>
      </c>
      <c r="B9" s="175">
        <f>SUM('2.működés'!C67)</f>
        <v>14212</v>
      </c>
      <c r="C9" s="175">
        <f>SUM('2.működés'!C68)</f>
        <v>3806</v>
      </c>
      <c r="D9" s="175">
        <f>SUM('2.működés'!C69)</f>
        <v>15334</v>
      </c>
      <c r="E9" s="175">
        <f>SUM('2.működés'!C70)</f>
        <v>4150</v>
      </c>
      <c r="F9" s="175">
        <f>SUM('2.működés'!C72)</f>
        <v>10674</v>
      </c>
      <c r="G9" s="175">
        <f>SUM('2.működés'!C73)</f>
        <v>1803</v>
      </c>
      <c r="H9" s="175">
        <f>SUM('2.működés'!C77)</f>
        <v>657</v>
      </c>
      <c r="I9" s="270">
        <f>SUM(B9:H9)</f>
        <v>50636</v>
      </c>
      <c r="J9" s="175">
        <f>SUM('3.felh'!C34)</f>
        <v>0</v>
      </c>
      <c r="K9" s="175">
        <f>SUM('3.felh'!C37)</f>
        <v>1000</v>
      </c>
      <c r="L9" s="175">
        <f>SUM('3.felh'!C41)</f>
        <v>12000</v>
      </c>
      <c r="M9" s="270">
        <f>SUM(J9:L9)</f>
        <v>13000</v>
      </c>
      <c r="N9" s="270">
        <f>SUM(I9+M9)</f>
        <v>63636</v>
      </c>
      <c r="O9" s="172"/>
      <c r="P9" s="189">
        <v>3</v>
      </c>
    </row>
    <row r="10" spans="1:16" s="92" customFormat="1" ht="19.5" customHeight="1">
      <c r="A10" s="31" t="s">
        <v>125</v>
      </c>
      <c r="B10" s="93"/>
      <c r="C10" s="93"/>
      <c r="D10" s="93"/>
      <c r="E10" s="93"/>
      <c r="F10" s="93"/>
      <c r="G10" s="93"/>
      <c r="H10" s="93"/>
      <c r="I10" s="271"/>
      <c r="J10" s="93"/>
      <c r="K10" s="93"/>
      <c r="L10" s="93"/>
      <c r="M10" s="271"/>
      <c r="N10" s="271"/>
      <c r="O10" s="172"/>
      <c r="P10" s="189"/>
    </row>
    <row r="11" spans="1:16" s="92" customFormat="1" ht="19.5" customHeight="1" thickBot="1">
      <c r="A11" s="184" t="s">
        <v>120</v>
      </c>
      <c r="B11" s="95"/>
      <c r="C11" s="95"/>
      <c r="D11" s="95"/>
      <c r="E11" s="95"/>
      <c r="F11" s="95"/>
      <c r="G11" s="95"/>
      <c r="H11" s="95"/>
      <c r="I11" s="272"/>
      <c r="J11" s="95"/>
      <c r="K11" s="95"/>
      <c r="L11" s="95"/>
      <c r="M11" s="272"/>
      <c r="N11" s="272"/>
      <c r="O11" s="172"/>
      <c r="P11" s="189"/>
    </row>
    <row r="12" spans="1:16" s="94" customFormat="1" ht="30" customHeight="1" thickBot="1">
      <c r="A12" s="173" t="s">
        <v>407</v>
      </c>
      <c r="B12" s="174">
        <f>SUM(B9:B11)</f>
        <v>14212</v>
      </c>
      <c r="C12" s="174">
        <f aca="true" t="shared" si="0" ref="C12:P12">SUM(C9:C11)</f>
        <v>3806</v>
      </c>
      <c r="D12" s="174">
        <f t="shared" si="0"/>
        <v>15334</v>
      </c>
      <c r="E12" s="174">
        <f t="shared" si="0"/>
        <v>4150</v>
      </c>
      <c r="F12" s="174">
        <f t="shared" si="0"/>
        <v>10674</v>
      </c>
      <c r="G12" s="174">
        <f t="shared" si="0"/>
        <v>1803</v>
      </c>
      <c r="H12" s="174">
        <f t="shared" si="0"/>
        <v>657</v>
      </c>
      <c r="I12" s="273">
        <f>SUM(I9:I11)</f>
        <v>50636</v>
      </c>
      <c r="J12" s="174">
        <f t="shared" si="0"/>
        <v>0</v>
      </c>
      <c r="K12" s="174">
        <f t="shared" si="0"/>
        <v>1000</v>
      </c>
      <c r="L12" s="174">
        <f t="shared" si="0"/>
        <v>12000</v>
      </c>
      <c r="M12" s="273">
        <f t="shared" si="0"/>
        <v>13000</v>
      </c>
      <c r="N12" s="273">
        <f t="shared" si="0"/>
        <v>63636</v>
      </c>
      <c r="O12" s="174">
        <f t="shared" si="0"/>
        <v>0</v>
      </c>
      <c r="P12" s="174">
        <f t="shared" si="0"/>
        <v>3</v>
      </c>
    </row>
    <row r="13" spans="1:16" ht="12.75">
      <c r="A13" s="96" t="s">
        <v>130</v>
      </c>
      <c r="P13" s="84">
        <v>4</v>
      </c>
    </row>
    <row r="15" spans="1:14" ht="12.75">
      <c r="A15" s="88"/>
      <c r="L15" s="84"/>
      <c r="M15" s="84"/>
      <c r="N15" s="84"/>
    </row>
    <row r="16" spans="1:14" ht="12.75">
      <c r="A16" s="88"/>
      <c r="L16" s="84"/>
      <c r="M16" s="84"/>
      <c r="N16" s="84"/>
    </row>
    <row r="17" spans="1:14" ht="12.75">
      <c r="A17" s="88"/>
      <c r="M17" s="84"/>
      <c r="N17" s="84"/>
    </row>
    <row r="18" spans="1:14" ht="12.75">
      <c r="A18" s="88"/>
      <c r="M18" s="84"/>
      <c r="N18" s="84"/>
    </row>
  </sheetData>
  <sheetProtection/>
  <mergeCells count="11">
    <mergeCell ref="J6:M6"/>
    <mergeCell ref="N6:N8"/>
    <mergeCell ref="F7:G7"/>
    <mergeCell ref="P5:P8"/>
    <mergeCell ref="M7:M8"/>
    <mergeCell ref="A2:N2"/>
    <mergeCell ref="A5:A8"/>
    <mergeCell ref="B5:N5"/>
    <mergeCell ref="O5:O8"/>
    <mergeCell ref="I6:I8"/>
    <mergeCell ref="B6:H6"/>
  </mergeCells>
  <printOptions horizontalCentered="1"/>
  <pageMargins left="0.15748031496062992" right="0.15748031496062992" top="0.15748031496062992" bottom="0.15748031496062992" header="0.15748031496062992" footer="0.11811023622047245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34">
      <selection activeCell="B67" sqref="B67:O67"/>
    </sheetView>
  </sheetViews>
  <sheetFormatPr defaultColWidth="9.00390625" defaultRowHeight="12.75"/>
  <cols>
    <col min="1" max="1" width="6.125" style="0" customWidth="1"/>
    <col min="2" max="2" width="50.00390625" style="0" customWidth="1"/>
    <col min="3" max="3" width="12.75390625" style="0" customWidth="1"/>
    <col min="4" max="6" width="11.125" style="12" customWidth="1"/>
    <col min="7" max="7" width="9.75390625" style="0" customWidth="1"/>
    <col min="8" max="9" width="9.25390625" style="0" bestFit="1" customWidth="1"/>
    <col min="10" max="10" width="10.625" style="0" customWidth="1"/>
    <col min="11" max="11" width="9.25390625" style="0" bestFit="1" customWidth="1"/>
    <col min="12" max="13" width="9.25390625" style="0" customWidth="1"/>
    <col min="14" max="14" width="9.25390625" style="0" bestFit="1" customWidth="1"/>
    <col min="15" max="15" width="9.875" style="0" bestFit="1" customWidth="1"/>
  </cols>
  <sheetData>
    <row r="1" spans="1:15" ht="12.75">
      <c r="A1" s="132"/>
      <c r="B1" s="1"/>
      <c r="C1" s="76"/>
      <c r="O1" s="2" t="s">
        <v>397</v>
      </c>
    </row>
    <row r="2" spans="1:14" ht="15.75">
      <c r="A2" s="132"/>
      <c r="B2" s="465" t="s">
        <v>461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</row>
    <row r="3" spans="1:14" ht="15.75" customHeight="1">
      <c r="A3" s="132"/>
      <c r="B3" s="465" t="s">
        <v>488</v>
      </c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</row>
    <row r="4" spans="1:15" ht="16.5" thickBot="1">
      <c r="A4" s="132"/>
      <c r="B4" s="464"/>
      <c r="C4" s="464"/>
      <c r="D4" s="464"/>
      <c r="E4" s="464"/>
      <c r="F4" s="464"/>
      <c r="G4" s="464"/>
      <c r="H4" s="464"/>
      <c r="I4" s="464"/>
      <c r="J4" s="245"/>
      <c r="K4" s="245"/>
      <c r="L4" s="245"/>
      <c r="M4" s="245"/>
      <c r="N4" s="245"/>
      <c r="O4" s="264" t="s">
        <v>0</v>
      </c>
    </row>
    <row r="5" spans="1:15" ht="28.5" customHeight="1" thickBot="1">
      <c r="A5" s="459" t="s">
        <v>151</v>
      </c>
      <c r="B5" s="457" t="s">
        <v>52</v>
      </c>
      <c r="C5" s="461" t="s">
        <v>475</v>
      </c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3"/>
    </row>
    <row r="6" spans="1:15" ht="77.25" customHeight="1" thickBot="1">
      <c r="A6" s="460"/>
      <c r="B6" s="458"/>
      <c r="C6" s="233" t="s">
        <v>358</v>
      </c>
      <c r="D6" s="231" t="s">
        <v>489</v>
      </c>
      <c r="E6" s="231" t="s">
        <v>419</v>
      </c>
      <c r="F6" s="231" t="s">
        <v>466</v>
      </c>
      <c r="G6" s="231" t="s">
        <v>146</v>
      </c>
      <c r="H6" s="231" t="s">
        <v>147</v>
      </c>
      <c r="I6" s="233" t="s">
        <v>487</v>
      </c>
      <c r="J6" s="233" t="s">
        <v>429</v>
      </c>
      <c r="K6" s="233" t="s">
        <v>389</v>
      </c>
      <c r="L6" s="233" t="s">
        <v>467</v>
      </c>
      <c r="M6" s="233" t="s">
        <v>368</v>
      </c>
      <c r="N6" s="233" t="s">
        <v>418</v>
      </c>
      <c r="O6" s="293" t="s">
        <v>67</v>
      </c>
    </row>
    <row r="7" spans="1:16" ht="13.5" customHeight="1">
      <c r="A7" s="244" t="s">
        <v>341</v>
      </c>
      <c r="B7" s="25" t="s">
        <v>342</v>
      </c>
      <c r="C7" s="53">
        <f aca="true" t="shared" si="0" ref="C7:O7">SUM(C8:C10)</f>
        <v>140</v>
      </c>
      <c r="D7" s="53">
        <f t="shared" si="0"/>
        <v>3168</v>
      </c>
      <c r="E7" s="53">
        <f t="shared" si="0"/>
        <v>1837</v>
      </c>
      <c r="F7" s="53">
        <f t="shared" si="0"/>
        <v>0</v>
      </c>
      <c r="G7" s="53">
        <f t="shared" si="0"/>
        <v>0</v>
      </c>
      <c r="H7" s="53">
        <f t="shared" si="0"/>
        <v>0</v>
      </c>
      <c r="I7" s="53">
        <f t="shared" si="0"/>
        <v>0</v>
      </c>
      <c r="J7" s="53">
        <f t="shared" si="0"/>
        <v>0</v>
      </c>
      <c r="K7" s="53">
        <f t="shared" si="0"/>
        <v>0</v>
      </c>
      <c r="L7" s="53">
        <f t="shared" si="0"/>
        <v>0</v>
      </c>
      <c r="M7" s="53">
        <f t="shared" si="0"/>
        <v>0</v>
      </c>
      <c r="N7" s="53">
        <f t="shared" si="0"/>
        <v>3799</v>
      </c>
      <c r="O7" s="53">
        <f t="shared" si="0"/>
        <v>8944</v>
      </c>
      <c r="P7" s="258">
        <f aca="true" t="shared" si="1" ref="P7:P15">SUM(C7:N7)</f>
        <v>8944</v>
      </c>
    </row>
    <row r="8" spans="1:16" ht="13.5" customHeight="1">
      <c r="A8" s="244"/>
      <c r="B8" s="67" t="s">
        <v>379</v>
      </c>
      <c r="C8" s="252"/>
      <c r="D8" s="237">
        <v>3048</v>
      </c>
      <c r="E8" s="237">
        <v>1681</v>
      </c>
      <c r="F8" s="237"/>
      <c r="G8" s="237"/>
      <c r="H8" s="237"/>
      <c r="I8" s="237"/>
      <c r="J8" s="237"/>
      <c r="K8" s="237"/>
      <c r="L8" s="237"/>
      <c r="M8" s="237"/>
      <c r="N8" s="237">
        <v>3799</v>
      </c>
      <c r="O8" s="237">
        <f aca="true" t="shared" si="2" ref="O8:O18">SUM(C8:N8)</f>
        <v>8528</v>
      </c>
      <c r="P8" s="258">
        <f t="shared" si="1"/>
        <v>8528</v>
      </c>
    </row>
    <row r="9" spans="1:16" ht="13.5" customHeight="1">
      <c r="A9" s="244"/>
      <c r="B9" s="67" t="s">
        <v>71</v>
      </c>
      <c r="C9" s="252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>
        <f t="shared" si="2"/>
        <v>0</v>
      </c>
      <c r="P9" s="258">
        <f t="shared" si="1"/>
        <v>0</v>
      </c>
    </row>
    <row r="10" spans="1:16" ht="12.75" customHeight="1">
      <c r="A10" s="79"/>
      <c r="B10" s="2" t="s">
        <v>513</v>
      </c>
      <c r="C10" s="14">
        <v>140</v>
      </c>
      <c r="D10" s="14">
        <v>120</v>
      </c>
      <c r="E10" s="14">
        <v>156</v>
      </c>
      <c r="F10" s="14"/>
      <c r="G10" s="14"/>
      <c r="H10" s="14"/>
      <c r="I10" s="14"/>
      <c r="J10" s="14"/>
      <c r="K10" s="14"/>
      <c r="L10" s="14"/>
      <c r="M10" s="14"/>
      <c r="N10" s="14"/>
      <c r="O10" s="237">
        <f t="shared" si="2"/>
        <v>416</v>
      </c>
      <c r="P10" s="258">
        <f t="shared" si="1"/>
        <v>416</v>
      </c>
    </row>
    <row r="11" spans="1:16" ht="12.75" customHeight="1">
      <c r="A11" s="100" t="s">
        <v>343</v>
      </c>
      <c r="B11" s="32" t="s">
        <v>377</v>
      </c>
      <c r="C11" s="16">
        <f>SUM(C12:C15)</f>
        <v>5268</v>
      </c>
      <c r="D11" s="16">
        <f aca="true" t="shared" si="3" ref="D11:N11">SUM(D12:D15)</f>
        <v>0</v>
      </c>
      <c r="E11" s="16">
        <f t="shared" si="3"/>
        <v>0</v>
      </c>
      <c r="F11" s="16">
        <f>SUM(F12:F15)</f>
        <v>0</v>
      </c>
      <c r="G11" s="16">
        <f t="shared" si="3"/>
        <v>0</v>
      </c>
      <c r="H11" s="16">
        <f t="shared" si="3"/>
        <v>0</v>
      </c>
      <c r="I11" s="16">
        <f t="shared" si="3"/>
        <v>0</v>
      </c>
      <c r="J11" s="16">
        <f t="shared" si="3"/>
        <v>0</v>
      </c>
      <c r="K11" s="16">
        <f t="shared" si="3"/>
        <v>0</v>
      </c>
      <c r="L11" s="16">
        <f t="shared" si="3"/>
        <v>0</v>
      </c>
      <c r="M11" s="16">
        <f t="shared" si="3"/>
        <v>0</v>
      </c>
      <c r="N11" s="16">
        <f t="shared" si="3"/>
        <v>0</v>
      </c>
      <c r="O11" s="315">
        <f t="shared" si="2"/>
        <v>5268</v>
      </c>
      <c r="P11" s="258">
        <f t="shared" si="1"/>
        <v>5268</v>
      </c>
    </row>
    <row r="12" spans="1:16" ht="12.75" customHeight="1">
      <c r="A12" s="100"/>
      <c r="B12" s="29" t="s">
        <v>68</v>
      </c>
      <c r="C12" s="252">
        <v>3590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4">
        <f t="shared" si="2"/>
        <v>3590</v>
      </c>
      <c r="P12" s="258">
        <f t="shared" si="1"/>
        <v>3590</v>
      </c>
    </row>
    <row r="13" spans="1:16" ht="12.75" customHeight="1">
      <c r="A13" s="100"/>
      <c r="B13" s="257" t="s">
        <v>376</v>
      </c>
      <c r="C13" s="252">
        <v>538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4">
        <f t="shared" si="2"/>
        <v>538</v>
      </c>
      <c r="P13" s="258">
        <f t="shared" si="1"/>
        <v>538</v>
      </c>
    </row>
    <row r="14" spans="1:16" ht="12.75" customHeight="1">
      <c r="A14" s="100"/>
      <c r="B14" s="29" t="s">
        <v>464</v>
      </c>
      <c r="C14" s="14">
        <v>840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f t="shared" si="2"/>
        <v>840</v>
      </c>
      <c r="P14" s="258">
        <f t="shared" si="1"/>
        <v>840</v>
      </c>
    </row>
    <row r="15" spans="1:16" ht="12.75" customHeight="1">
      <c r="A15" s="100"/>
      <c r="B15" s="29" t="s">
        <v>420</v>
      </c>
      <c r="C15" s="14">
        <v>300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f t="shared" si="2"/>
        <v>300</v>
      </c>
      <c r="P15" s="258">
        <f t="shared" si="1"/>
        <v>300</v>
      </c>
    </row>
    <row r="16" spans="1:16" ht="13.5" customHeight="1">
      <c r="A16" s="100" t="s">
        <v>251</v>
      </c>
      <c r="B16" s="164" t="s">
        <v>340</v>
      </c>
      <c r="C16" s="229">
        <f aca="true" t="shared" si="4" ref="C16:N16">SUM(C7+C11)</f>
        <v>5408</v>
      </c>
      <c r="D16" s="229">
        <f t="shared" si="4"/>
        <v>3168</v>
      </c>
      <c r="E16" s="229">
        <f t="shared" si="4"/>
        <v>1837</v>
      </c>
      <c r="F16" s="229">
        <f t="shared" si="4"/>
        <v>0</v>
      </c>
      <c r="G16" s="229">
        <f t="shared" si="4"/>
        <v>0</v>
      </c>
      <c r="H16" s="229">
        <f t="shared" si="4"/>
        <v>0</v>
      </c>
      <c r="I16" s="229">
        <f t="shared" si="4"/>
        <v>0</v>
      </c>
      <c r="J16" s="229">
        <f t="shared" si="4"/>
        <v>0</v>
      </c>
      <c r="K16" s="229">
        <f t="shared" si="4"/>
        <v>0</v>
      </c>
      <c r="L16" s="229">
        <f t="shared" si="4"/>
        <v>0</v>
      </c>
      <c r="M16" s="229">
        <f t="shared" si="4"/>
        <v>0</v>
      </c>
      <c r="N16" s="229">
        <f t="shared" si="4"/>
        <v>3799</v>
      </c>
      <c r="O16" s="238">
        <f t="shared" si="2"/>
        <v>14212</v>
      </c>
      <c r="P16" s="258">
        <f>SUM(O7+O11)</f>
        <v>14212</v>
      </c>
    </row>
    <row r="17" spans="1:16" ht="13.5" customHeight="1">
      <c r="A17" s="79"/>
      <c r="B17" s="29" t="s">
        <v>53</v>
      </c>
      <c r="C17" s="19">
        <v>1196</v>
      </c>
      <c r="D17" s="14">
        <v>823</v>
      </c>
      <c r="E17" s="14">
        <v>454</v>
      </c>
      <c r="F17" s="14"/>
      <c r="G17" s="14"/>
      <c r="H17" s="14"/>
      <c r="I17" s="14"/>
      <c r="J17" s="14"/>
      <c r="K17" s="14"/>
      <c r="L17" s="14"/>
      <c r="M17" s="14"/>
      <c r="N17" s="14">
        <v>1026</v>
      </c>
      <c r="O17" s="14">
        <f t="shared" si="2"/>
        <v>3499</v>
      </c>
      <c r="P17" s="258">
        <f aca="true" t="shared" si="5" ref="P17:P24">SUM(C17:N17)</f>
        <v>3499</v>
      </c>
    </row>
    <row r="18" spans="1:16" ht="12.75">
      <c r="A18" s="79"/>
      <c r="B18" s="29" t="s">
        <v>145</v>
      </c>
      <c r="C18" s="14">
        <v>210</v>
      </c>
      <c r="D18" s="14">
        <v>42</v>
      </c>
      <c r="E18" s="14">
        <v>55</v>
      </c>
      <c r="F18" s="14"/>
      <c r="G18" s="14"/>
      <c r="H18" s="14"/>
      <c r="I18" s="14"/>
      <c r="J18" s="14"/>
      <c r="K18" s="14"/>
      <c r="L18" s="14"/>
      <c r="M18" s="14"/>
      <c r="N18" s="14"/>
      <c r="O18" s="14">
        <f t="shared" si="2"/>
        <v>307</v>
      </c>
      <c r="P18" s="258">
        <f t="shared" si="5"/>
        <v>307</v>
      </c>
    </row>
    <row r="19" spans="1:16" ht="13.5" customHeight="1">
      <c r="A19" s="100" t="s">
        <v>252</v>
      </c>
      <c r="B19" s="164" t="s">
        <v>127</v>
      </c>
      <c r="C19" s="229">
        <f>SUM(C17:C18)</f>
        <v>1406</v>
      </c>
      <c r="D19" s="229">
        <f aca="true" t="shared" si="6" ref="D19:O19">SUM(D17:D18)</f>
        <v>865</v>
      </c>
      <c r="E19" s="229">
        <f t="shared" si="6"/>
        <v>509</v>
      </c>
      <c r="F19" s="229">
        <f>SUM(F17:F18)</f>
        <v>0</v>
      </c>
      <c r="G19" s="229">
        <f t="shared" si="6"/>
        <v>0</v>
      </c>
      <c r="H19" s="229">
        <f t="shared" si="6"/>
        <v>0</v>
      </c>
      <c r="I19" s="229">
        <f t="shared" si="6"/>
        <v>0</v>
      </c>
      <c r="J19" s="229">
        <f t="shared" si="6"/>
        <v>0</v>
      </c>
      <c r="K19" s="229">
        <f t="shared" si="6"/>
        <v>0</v>
      </c>
      <c r="L19" s="229">
        <f t="shared" si="6"/>
        <v>0</v>
      </c>
      <c r="M19" s="229">
        <f t="shared" si="6"/>
        <v>0</v>
      </c>
      <c r="N19" s="229">
        <f t="shared" si="6"/>
        <v>1026</v>
      </c>
      <c r="O19" s="229">
        <f t="shared" si="6"/>
        <v>3806</v>
      </c>
      <c r="P19" s="258">
        <f t="shared" si="5"/>
        <v>3806</v>
      </c>
    </row>
    <row r="20" spans="1:16" ht="13.5" customHeight="1">
      <c r="A20" s="100" t="s">
        <v>306</v>
      </c>
      <c r="B20" s="32" t="s">
        <v>329</v>
      </c>
      <c r="C20" s="98">
        <f>SUM(C21:C30)</f>
        <v>350</v>
      </c>
      <c r="D20" s="98">
        <f aca="true" t="shared" si="7" ref="D20:O20">SUM(D21:D30)</f>
        <v>1260</v>
      </c>
      <c r="E20" s="98">
        <f t="shared" si="7"/>
        <v>520</v>
      </c>
      <c r="F20" s="98">
        <f>SUM(F21:F30)</f>
        <v>50</v>
      </c>
      <c r="G20" s="98">
        <f t="shared" si="7"/>
        <v>0</v>
      </c>
      <c r="H20" s="98">
        <f t="shared" si="7"/>
        <v>0</v>
      </c>
      <c r="I20" s="98">
        <f t="shared" si="7"/>
        <v>0</v>
      </c>
      <c r="J20" s="98">
        <f t="shared" si="7"/>
        <v>240</v>
      </c>
      <c r="K20" s="98">
        <f t="shared" si="7"/>
        <v>0</v>
      </c>
      <c r="L20" s="98">
        <f t="shared" si="7"/>
        <v>100</v>
      </c>
      <c r="M20" s="98">
        <f t="shared" si="7"/>
        <v>90</v>
      </c>
      <c r="N20" s="98">
        <f t="shared" si="7"/>
        <v>0</v>
      </c>
      <c r="O20" s="98">
        <f t="shared" si="7"/>
        <v>2610</v>
      </c>
      <c r="P20" s="258">
        <f t="shared" si="5"/>
        <v>2610</v>
      </c>
    </row>
    <row r="21" spans="1:16" ht="13.5" customHeight="1">
      <c r="A21" s="79" t="s">
        <v>307</v>
      </c>
      <c r="B21" s="29" t="s">
        <v>427</v>
      </c>
      <c r="C21" s="230">
        <v>50</v>
      </c>
      <c r="D21" s="40"/>
      <c r="E21" s="40"/>
      <c r="F21" s="40"/>
      <c r="G21" s="14"/>
      <c r="H21" s="14"/>
      <c r="I21" s="14"/>
      <c r="J21" s="14"/>
      <c r="K21" s="14"/>
      <c r="L21" s="14"/>
      <c r="M21" s="14">
        <v>20</v>
      </c>
      <c r="N21" s="14"/>
      <c r="O21" s="14">
        <f>SUM(C21:N21)</f>
        <v>70</v>
      </c>
      <c r="P21" s="258">
        <f t="shared" si="5"/>
        <v>70</v>
      </c>
    </row>
    <row r="22" spans="1:16" ht="13.5" customHeight="1">
      <c r="A22" s="79" t="s">
        <v>309</v>
      </c>
      <c r="B22" s="29" t="s">
        <v>330</v>
      </c>
      <c r="C22" s="230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>
        <f aca="true" t="shared" si="8" ref="O22:O30">SUM(C22:N22)</f>
        <v>0</v>
      </c>
      <c r="P22" s="258">
        <f t="shared" si="5"/>
        <v>0</v>
      </c>
    </row>
    <row r="23" spans="1:16" ht="13.5" customHeight="1">
      <c r="A23" s="79"/>
      <c r="B23" s="234" t="s">
        <v>351</v>
      </c>
      <c r="C23" s="230">
        <v>100</v>
      </c>
      <c r="D23" s="14"/>
      <c r="E23" s="14"/>
      <c r="F23" s="14"/>
      <c r="G23" s="14"/>
      <c r="H23" s="14"/>
      <c r="I23" s="14"/>
      <c r="J23" s="14"/>
      <c r="K23" s="14"/>
      <c r="L23" s="14"/>
      <c r="M23" s="14">
        <v>20</v>
      </c>
      <c r="N23" s="14"/>
      <c r="O23" s="14">
        <f t="shared" si="8"/>
        <v>120</v>
      </c>
      <c r="P23" s="258">
        <f t="shared" si="5"/>
        <v>120</v>
      </c>
    </row>
    <row r="24" spans="1:16" ht="13.5" customHeight="1" hidden="1">
      <c r="A24" s="79" t="s">
        <v>308</v>
      </c>
      <c r="B24" s="29" t="s">
        <v>331</v>
      </c>
      <c r="C24" s="230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>
        <f t="shared" si="8"/>
        <v>0</v>
      </c>
      <c r="P24" s="258">
        <f t="shared" si="5"/>
        <v>0</v>
      </c>
    </row>
    <row r="25" spans="1:16" ht="13.5" customHeight="1">
      <c r="A25" s="79"/>
      <c r="B25" s="29" t="s">
        <v>391</v>
      </c>
      <c r="C25" s="230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>
        <f t="shared" si="8"/>
        <v>0</v>
      </c>
      <c r="P25" s="258"/>
    </row>
    <row r="26" spans="1:16" ht="13.5" customHeight="1">
      <c r="A26" s="79"/>
      <c r="B26" s="29" t="s">
        <v>352</v>
      </c>
      <c r="C26" s="230"/>
      <c r="D26" s="14">
        <v>500</v>
      </c>
      <c r="E26" s="14">
        <v>500</v>
      </c>
      <c r="F26" s="14">
        <v>50</v>
      </c>
      <c r="G26" s="14"/>
      <c r="H26" s="14"/>
      <c r="I26" s="14"/>
      <c r="J26" s="14"/>
      <c r="K26" s="14"/>
      <c r="L26" s="14"/>
      <c r="M26" s="14"/>
      <c r="N26" s="14"/>
      <c r="O26" s="14">
        <f t="shared" si="8"/>
        <v>1050</v>
      </c>
      <c r="P26" s="258">
        <f>SUM(C26:N26)</f>
        <v>1050</v>
      </c>
    </row>
    <row r="27" spans="1:16" ht="13.5" customHeight="1">
      <c r="A27" s="79"/>
      <c r="B27" s="29" t="s">
        <v>353</v>
      </c>
      <c r="C27" s="230">
        <v>200</v>
      </c>
      <c r="D27" s="14"/>
      <c r="E27" s="14"/>
      <c r="F27" s="14"/>
      <c r="G27" s="14"/>
      <c r="H27" s="14"/>
      <c r="I27" s="14"/>
      <c r="J27" s="14">
        <v>40</v>
      </c>
      <c r="K27" s="14"/>
      <c r="L27" s="14"/>
      <c r="M27" s="14"/>
      <c r="N27" s="14"/>
      <c r="O27" s="14">
        <f t="shared" si="8"/>
        <v>240</v>
      </c>
      <c r="P27" s="258">
        <f>SUM(C27:N27)</f>
        <v>240</v>
      </c>
    </row>
    <row r="28" spans="1:16" ht="13.5" customHeight="1">
      <c r="A28" s="79"/>
      <c r="B28" s="29" t="s">
        <v>463</v>
      </c>
      <c r="C28" s="230"/>
      <c r="D28" s="14">
        <v>500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>
        <f t="shared" si="8"/>
        <v>500</v>
      </c>
      <c r="P28" s="258"/>
    </row>
    <row r="29" spans="1:16" ht="13.5" customHeight="1">
      <c r="A29" s="79"/>
      <c r="B29" s="29" t="s">
        <v>392</v>
      </c>
      <c r="C29" s="230"/>
      <c r="D29" s="14">
        <v>200</v>
      </c>
      <c r="E29" s="14"/>
      <c r="F29" s="14"/>
      <c r="G29" s="14"/>
      <c r="H29" s="14"/>
      <c r="I29" s="14"/>
      <c r="J29" s="14">
        <v>200</v>
      </c>
      <c r="K29" s="14"/>
      <c r="L29" s="14">
        <v>100</v>
      </c>
      <c r="M29" s="14">
        <v>50</v>
      </c>
      <c r="N29" s="14"/>
      <c r="O29" s="14">
        <f t="shared" si="8"/>
        <v>550</v>
      </c>
      <c r="P29" s="258">
        <f>SUM(C29:N29)</f>
        <v>550</v>
      </c>
    </row>
    <row r="30" spans="1:16" ht="13.5" customHeight="1">
      <c r="A30" s="79"/>
      <c r="B30" s="29" t="s">
        <v>361</v>
      </c>
      <c r="C30" s="230"/>
      <c r="D30" s="14">
        <v>60</v>
      </c>
      <c r="E30" s="14">
        <v>20</v>
      </c>
      <c r="F30" s="14"/>
      <c r="G30" s="14"/>
      <c r="H30" s="14"/>
      <c r="I30" s="14"/>
      <c r="J30" s="14"/>
      <c r="K30" s="14"/>
      <c r="L30" s="14"/>
      <c r="M30" s="14"/>
      <c r="N30" s="14"/>
      <c r="O30" s="14">
        <f t="shared" si="8"/>
        <v>80</v>
      </c>
      <c r="P30" s="258">
        <f aca="true" t="shared" si="9" ref="P30:P50">SUM(C30:N30)</f>
        <v>80</v>
      </c>
    </row>
    <row r="31" spans="1:16" ht="13.5" customHeight="1">
      <c r="A31" s="100" t="s">
        <v>310</v>
      </c>
      <c r="B31" s="32" t="s">
        <v>332</v>
      </c>
      <c r="C31" s="98">
        <f>SUM(C32:C33)</f>
        <v>450</v>
      </c>
      <c r="D31" s="98">
        <f aca="true" t="shared" si="10" ref="D31:N31">SUM(D32:D33)</f>
        <v>0</v>
      </c>
      <c r="E31" s="98">
        <f t="shared" si="10"/>
        <v>30</v>
      </c>
      <c r="F31" s="98">
        <f>SUM(F32:F33)</f>
        <v>0</v>
      </c>
      <c r="G31" s="98">
        <f t="shared" si="10"/>
        <v>0</v>
      </c>
      <c r="H31" s="98">
        <f t="shared" si="10"/>
        <v>0</v>
      </c>
      <c r="I31" s="98">
        <f t="shared" si="10"/>
        <v>0</v>
      </c>
      <c r="J31" s="98">
        <f t="shared" si="10"/>
        <v>0</v>
      </c>
      <c r="K31" s="98">
        <f t="shared" si="10"/>
        <v>0</v>
      </c>
      <c r="L31" s="98">
        <f t="shared" si="10"/>
        <v>30</v>
      </c>
      <c r="M31" s="98">
        <f t="shared" si="10"/>
        <v>0</v>
      </c>
      <c r="N31" s="98">
        <f t="shared" si="10"/>
        <v>0</v>
      </c>
      <c r="O31" s="16">
        <f>SUM(O32:O33)</f>
        <v>510</v>
      </c>
      <c r="P31" s="258">
        <f>SUM(C31:O31)</f>
        <v>1020</v>
      </c>
    </row>
    <row r="32" spans="1:16" ht="13.5" customHeight="1">
      <c r="A32" s="79" t="s">
        <v>311</v>
      </c>
      <c r="B32" s="29" t="s">
        <v>423</v>
      </c>
      <c r="C32" s="230">
        <v>200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>
        <f aca="true" t="shared" si="11" ref="O32:O51">SUM(C32:N32)</f>
        <v>200</v>
      </c>
      <c r="P32" s="258">
        <f t="shared" si="9"/>
        <v>200</v>
      </c>
    </row>
    <row r="33" spans="1:16" ht="13.5" customHeight="1">
      <c r="A33" s="79" t="s">
        <v>312</v>
      </c>
      <c r="B33" s="29" t="s">
        <v>354</v>
      </c>
      <c r="C33" s="230">
        <v>250</v>
      </c>
      <c r="D33" s="40"/>
      <c r="E33" s="14">
        <v>30</v>
      </c>
      <c r="F33" s="40"/>
      <c r="G33" s="14"/>
      <c r="H33" s="14"/>
      <c r="I33" s="14"/>
      <c r="J33" s="14"/>
      <c r="K33" s="14"/>
      <c r="L33" s="14">
        <v>30</v>
      </c>
      <c r="M33" s="14"/>
      <c r="N33" s="14"/>
      <c r="O33" s="14">
        <f t="shared" si="11"/>
        <v>310</v>
      </c>
      <c r="P33" s="258">
        <f t="shared" si="9"/>
        <v>310</v>
      </c>
    </row>
    <row r="34" spans="1:16" ht="13.5" customHeight="1">
      <c r="A34" s="100" t="s">
        <v>313</v>
      </c>
      <c r="B34" s="32" t="s">
        <v>333</v>
      </c>
      <c r="C34" s="98">
        <f aca="true" t="shared" si="12" ref="C34:O34">SUM(C35:C51)</f>
        <v>1840</v>
      </c>
      <c r="D34" s="98">
        <f t="shared" si="12"/>
        <v>1050</v>
      </c>
      <c r="E34" s="98">
        <f t="shared" si="12"/>
        <v>200</v>
      </c>
      <c r="F34" s="98">
        <f t="shared" si="12"/>
        <v>30</v>
      </c>
      <c r="G34" s="98">
        <f t="shared" si="12"/>
        <v>1470</v>
      </c>
      <c r="H34" s="98">
        <f t="shared" si="12"/>
        <v>1400</v>
      </c>
      <c r="I34" s="98">
        <f t="shared" si="12"/>
        <v>0</v>
      </c>
      <c r="J34" s="98">
        <f t="shared" si="12"/>
        <v>150</v>
      </c>
      <c r="K34" s="98">
        <f t="shared" si="12"/>
        <v>650</v>
      </c>
      <c r="L34" s="98">
        <f t="shared" si="12"/>
        <v>550</v>
      </c>
      <c r="M34" s="98">
        <f t="shared" si="12"/>
        <v>0</v>
      </c>
      <c r="N34" s="98">
        <f t="shared" si="12"/>
        <v>0</v>
      </c>
      <c r="O34" s="14">
        <f t="shared" si="12"/>
        <v>7340</v>
      </c>
      <c r="P34" s="258">
        <f>SUM(C34:N34)</f>
        <v>7340</v>
      </c>
    </row>
    <row r="35" spans="1:16" ht="13.5" customHeight="1">
      <c r="A35" s="79" t="s">
        <v>314</v>
      </c>
      <c r="B35" s="29" t="s">
        <v>350</v>
      </c>
      <c r="C35" s="230">
        <v>1000</v>
      </c>
      <c r="D35" s="14">
        <v>150</v>
      </c>
      <c r="E35" s="14"/>
      <c r="F35" s="14">
        <v>30</v>
      </c>
      <c r="G35" s="14">
        <v>700</v>
      </c>
      <c r="H35" s="14"/>
      <c r="I35" s="14"/>
      <c r="J35" s="14">
        <v>150</v>
      </c>
      <c r="K35" s="14"/>
      <c r="L35" s="14">
        <v>350</v>
      </c>
      <c r="M35" s="14"/>
      <c r="N35" s="14"/>
      <c r="O35" s="14">
        <f t="shared" si="11"/>
        <v>2380</v>
      </c>
      <c r="P35" s="258">
        <f t="shared" si="9"/>
        <v>2380</v>
      </c>
    </row>
    <row r="36" spans="1:16" ht="13.5" customHeight="1">
      <c r="A36" s="79" t="s">
        <v>359</v>
      </c>
      <c r="B36" s="29" t="s">
        <v>360</v>
      </c>
      <c r="C36" s="230"/>
      <c r="D36" s="14"/>
      <c r="E36" s="14"/>
      <c r="F36" s="14"/>
      <c r="G36" s="14"/>
      <c r="H36" s="14">
        <v>1400</v>
      </c>
      <c r="I36" s="14"/>
      <c r="J36" s="14"/>
      <c r="K36" s="14"/>
      <c r="L36" s="14"/>
      <c r="M36" s="14"/>
      <c r="N36" s="14"/>
      <c r="O36" s="14">
        <f t="shared" si="11"/>
        <v>1400</v>
      </c>
      <c r="P36" s="258">
        <f t="shared" si="9"/>
        <v>1400</v>
      </c>
    </row>
    <row r="37" spans="1:16" ht="13.5" customHeight="1">
      <c r="A37" s="79" t="s">
        <v>315</v>
      </c>
      <c r="B37" s="29" t="s">
        <v>349</v>
      </c>
      <c r="C37" s="230"/>
      <c r="D37" s="14"/>
      <c r="E37" s="14"/>
      <c r="F37" s="14"/>
      <c r="G37" s="22">
        <v>770</v>
      </c>
      <c r="H37" s="14"/>
      <c r="I37" s="14"/>
      <c r="J37" s="14"/>
      <c r="K37" s="14"/>
      <c r="L37" s="14"/>
      <c r="M37" s="14"/>
      <c r="N37" s="14"/>
      <c r="O37" s="14">
        <f t="shared" si="11"/>
        <v>770</v>
      </c>
      <c r="P37" s="258">
        <f t="shared" si="9"/>
        <v>770</v>
      </c>
    </row>
    <row r="38" spans="1:16" ht="13.5" customHeight="1">
      <c r="A38" s="79" t="s">
        <v>316</v>
      </c>
      <c r="B38" s="29" t="s">
        <v>348</v>
      </c>
      <c r="C38" s="230">
        <v>200</v>
      </c>
      <c r="D38" s="14">
        <v>600</v>
      </c>
      <c r="E38" s="14">
        <v>100</v>
      </c>
      <c r="F38" s="14"/>
      <c r="G38" s="14"/>
      <c r="H38" s="14"/>
      <c r="I38" s="14"/>
      <c r="J38" s="14"/>
      <c r="K38" s="14">
        <v>650</v>
      </c>
      <c r="L38" s="14">
        <v>200</v>
      </c>
      <c r="M38" s="14"/>
      <c r="N38" s="14"/>
      <c r="O38" s="14">
        <f t="shared" si="11"/>
        <v>1750</v>
      </c>
      <c r="P38" s="258">
        <f t="shared" si="9"/>
        <v>1750</v>
      </c>
    </row>
    <row r="39" spans="1:16" ht="13.5" customHeight="1">
      <c r="A39" s="79" t="s">
        <v>317</v>
      </c>
      <c r="B39" s="29" t="s">
        <v>347</v>
      </c>
      <c r="C39" s="230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>
        <f t="shared" si="11"/>
        <v>0</v>
      </c>
      <c r="P39" s="258">
        <f t="shared" si="9"/>
        <v>0</v>
      </c>
    </row>
    <row r="40" spans="1:16" ht="13.5" customHeight="1">
      <c r="A40" s="79" t="s">
        <v>318</v>
      </c>
      <c r="B40" s="29" t="s">
        <v>346</v>
      </c>
      <c r="C40" s="230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>
        <f t="shared" si="11"/>
        <v>0</v>
      </c>
      <c r="P40" s="258">
        <f t="shared" si="9"/>
        <v>0</v>
      </c>
    </row>
    <row r="41" spans="1:16" ht="13.5" customHeight="1">
      <c r="A41" s="79"/>
      <c r="B41" s="29" t="s">
        <v>365</v>
      </c>
      <c r="C41" s="11">
        <v>50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>
        <f t="shared" si="11"/>
        <v>50</v>
      </c>
      <c r="P41" s="258">
        <f t="shared" si="9"/>
        <v>50</v>
      </c>
    </row>
    <row r="42" spans="1:16" ht="13.5" customHeight="1">
      <c r="A42" s="79"/>
      <c r="B42" s="29" t="s">
        <v>110</v>
      </c>
      <c r="C42" s="11">
        <v>240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>
        <f t="shared" si="11"/>
        <v>240</v>
      </c>
      <c r="P42" s="258">
        <f t="shared" si="9"/>
        <v>240</v>
      </c>
    </row>
    <row r="43" spans="1:16" ht="13.5" customHeight="1">
      <c r="A43" s="79"/>
      <c r="B43" s="29" t="s">
        <v>111</v>
      </c>
      <c r="C43" s="11">
        <v>140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>
        <f t="shared" si="11"/>
        <v>140</v>
      </c>
      <c r="P43" s="258">
        <f t="shared" si="9"/>
        <v>140</v>
      </c>
    </row>
    <row r="44" spans="1:16" ht="13.5" customHeight="1">
      <c r="A44" s="79"/>
      <c r="B44" s="29" t="s">
        <v>112</v>
      </c>
      <c r="C44" s="11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>
        <f t="shared" si="11"/>
        <v>0</v>
      </c>
      <c r="P44" s="258">
        <f t="shared" si="9"/>
        <v>0</v>
      </c>
    </row>
    <row r="45" spans="1:16" ht="13.5" customHeight="1">
      <c r="A45" s="79"/>
      <c r="B45" s="29" t="s">
        <v>367</v>
      </c>
      <c r="C45" s="11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>
        <f t="shared" si="11"/>
        <v>0</v>
      </c>
      <c r="P45" s="258">
        <f t="shared" si="9"/>
        <v>0</v>
      </c>
    </row>
    <row r="46" spans="1:16" ht="13.5" customHeight="1">
      <c r="A46" s="79" t="s">
        <v>319</v>
      </c>
      <c r="B46" s="29" t="s">
        <v>345</v>
      </c>
      <c r="C46" s="230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>
        <f t="shared" si="11"/>
        <v>0</v>
      </c>
      <c r="P46" s="258">
        <f t="shared" si="9"/>
        <v>0</v>
      </c>
    </row>
    <row r="47" spans="1:16" ht="13.5" customHeight="1">
      <c r="A47" s="79"/>
      <c r="B47" s="11" t="s">
        <v>425</v>
      </c>
      <c r="C47" s="14">
        <v>60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>
        <f t="shared" si="11"/>
        <v>60</v>
      </c>
      <c r="P47" s="258">
        <f t="shared" si="9"/>
        <v>60</v>
      </c>
    </row>
    <row r="48" spans="1:16" ht="13.5" customHeight="1">
      <c r="A48" s="79"/>
      <c r="B48" s="11" t="s">
        <v>465</v>
      </c>
      <c r="C48" s="14">
        <v>50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>
        <f t="shared" si="11"/>
        <v>50</v>
      </c>
      <c r="P48" s="258">
        <f t="shared" si="9"/>
        <v>50</v>
      </c>
    </row>
    <row r="49" spans="1:16" ht="12.75">
      <c r="A49" s="79"/>
      <c r="B49" s="11" t="s">
        <v>356</v>
      </c>
      <c r="C49" s="14">
        <v>100</v>
      </c>
      <c r="D49" s="14"/>
      <c r="E49" s="14">
        <v>100</v>
      </c>
      <c r="F49" s="14"/>
      <c r="G49" s="14"/>
      <c r="H49" s="14"/>
      <c r="I49" s="14"/>
      <c r="J49" s="14"/>
      <c r="K49" s="14"/>
      <c r="L49" s="14"/>
      <c r="M49" s="14"/>
      <c r="N49" s="14"/>
      <c r="O49" s="14">
        <f t="shared" si="11"/>
        <v>200</v>
      </c>
      <c r="P49" s="258">
        <f t="shared" si="9"/>
        <v>200</v>
      </c>
    </row>
    <row r="50" spans="1:16" ht="12.75">
      <c r="A50" s="79"/>
      <c r="B50" s="11" t="s">
        <v>428</v>
      </c>
      <c r="C50" s="14"/>
      <c r="D50" s="14">
        <v>250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>
        <f t="shared" si="11"/>
        <v>250</v>
      </c>
      <c r="P50" s="258">
        <f t="shared" si="9"/>
        <v>250</v>
      </c>
    </row>
    <row r="51" spans="1:16" ht="13.5" customHeight="1">
      <c r="A51" s="79"/>
      <c r="B51" s="29" t="s">
        <v>421</v>
      </c>
      <c r="C51" s="230"/>
      <c r="D51" s="14">
        <v>50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>
        <f t="shared" si="11"/>
        <v>50</v>
      </c>
      <c r="P51" s="258">
        <f aca="true" t="shared" si="13" ref="P51:P66">SUM(C51:N51)</f>
        <v>50</v>
      </c>
    </row>
    <row r="52" spans="1:16" ht="13.5" customHeight="1">
      <c r="A52" s="100" t="s">
        <v>320</v>
      </c>
      <c r="B52" s="32" t="s">
        <v>304</v>
      </c>
      <c r="C52" s="98">
        <f>SUM(C53:C54)</f>
        <v>50</v>
      </c>
      <c r="D52" s="98">
        <f aca="true" t="shared" si="14" ref="D52:N52">SUM(D53:D54)</f>
        <v>0</v>
      </c>
      <c r="E52" s="98">
        <f t="shared" si="14"/>
        <v>0</v>
      </c>
      <c r="F52" s="98">
        <f>SUM(F53:F54)</f>
        <v>0</v>
      </c>
      <c r="G52" s="98">
        <f t="shared" si="14"/>
        <v>0</v>
      </c>
      <c r="H52" s="98">
        <f t="shared" si="14"/>
        <v>0</v>
      </c>
      <c r="I52" s="98">
        <f t="shared" si="14"/>
        <v>0</v>
      </c>
      <c r="J52" s="98">
        <f t="shared" si="14"/>
        <v>0</v>
      </c>
      <c r="K52" s="98">
        <f t="shared" si="14"/>
        <v>0</v>
      </c>
      <c r="L52" s="98">
        <f t="shared" si="14"/>
        <v>0</v>
      </c>
      <c r="M52" s="98">
        <f t="shared" si="14"/>
        <v>0</v>
      </c>
      <c r="N52" s="98">
        <f t="shared" si="14"/>
        <v>0</v>
      </c>
      <c r="O52" s="16">
        <f aca="true" t="shared" si="15" ref="O52:O68">SUM(C52:N52)</f>
        <v>50</v>
      </c>
      <c r="P52" s="258">
        <f t="shared" si="13"/>
        <v>50</v>
      </c>
    </row>
    <row r="53" spans="1:16" ht="13.5" customHeight="1">
      <c r="A53" s="79" t="s">
        <v>321</v>
      </c>
      <c r="B53" s="29" t="s">
        <v>344</v>
      </c>
      <c r="C53" s="230"/>
      <c r="D53" s="40"/>
      <c r="E53" s="40"/>
      <c r="F53" s="40"/>
      <c r="G53" s="14"/>
      <c r="H53" s="14"/>
      <c r="I53" s="14"/>
      <c r="J53" s="14"/>
      <c r="K53" s="14"/>
      <c r="L53" s="14"/>
      <c r="M53" s="14"/>
      <c r="N53" s="14"/>
      <c r="O53" s="14">
        <f t="shared" si="15"/>
        <v>0</v>
      </c>
      <c r="P53" s="258">
        <f t="shared" si="13"/>
        <v>0</v>
      </c>
    </row>
    <row r="54" spans="1:16" ht="13.5" customHeight="1">
      <c r="A54" s="79" t="s">
        <v>322</v>
      </c>
      <c r="B54" s="29" t="s">
        <v>355</v>
      </c>
      <c r="C54" s="230">
        <v>50</v>
      </c>
      <c r="D54" s="40"/>
      <c r="E54" s="40"/>
      <c r="F54" s="40"/>
      <c r="G54" s="14"/>
      <c r="H54" s="14"/>
      <c r="I54" s="14"/>
      <c r="J54" s="14"/>
      <c r="K54" s="14"/>
      <c r="L54" s="14"/>
      <c r="M54" s="14"/>
      <c r="N54" s="14"/>
      <c r="O54" s="14">
        <f t="shared" si="15"/>
        <v>50</v>
      </c>
      <c r="P54" s="258">
        <f t="shared" si="13"/>
        <v>50</v>
      </c>
    </row>
    <row r="55" spans="1:16" ht="13.5" customHeight="1">
      <c r="A55" s="100" t="s">
        <v>323</v>
      </c>
      <c r="B55" s="32" t="s">
        <v>305</v>
      </c>
      <c r="C55" s="98">
        <f aca="true" t="shared" si="16" ref="C55:N55">SUM(C56:C62)</f>
        <v>1345</v>
      </c>
      <c r="D55" s="98">
        <f t="shared" si="16"/>
        <v>600</v>
      </c>
      <c r="E55" s="98">
        <f t="shared" si="16"/>
        <v>200</v>
      </c>
      <c r="F55" s="98">
        <f>SUM(F56:F62)</f>
        <v>27</v>
      </c>
      <c r="G55" s="98">
        <f t="shared" si="16"/>
        <v>190</v>
      </c>
      <c r="H55" s="98">
        <f t="shared" si="16"/>
        <v>378</v>
      </c>
      <c r="I55" s="98">
        <f t="shared" si="16"/>
        <v>0</v>
      </c>
      <c r="J55" s="98">
        <f t="shared" si="16"/>
        <v>1700</v>
      </c>
      <c r="K55" s="98">
        <f t="shared" si="16"/>
        <v>176</v>
      </c>
      <c r="L55" s="98">
        <f t="shared" si="16"/>
        <v>184</v>
      </c>
      <c r="M55" s="98">
        <f t="shared" si="16"/>
        <v>24</v>
      </c>
      <c r="N55" s="98">
        <f t="shared" si="16"/>
        <v>0</v>
      </c>
      <c r="O55" s="16">
        <f t="shared" si="15"/>
        <v>4824</v>
      </c>
      <c r="P55" s="258">
        <f t="shared" si="13"/>
        <v>4824</v>
      </c>
    </row>
    <row r="56" spans="1:16" ht="13.5" customHeight="1">
      <c r="A56" s="79" t="s">
        <v>324</v>
      </c>
      <c r="B56" s="29" t="s">
        <v>334</v>
      </c>
      <c r="C56" s="230">
        <v>745</v>
      </c>
      <c r="D56" s="14">
        <v>600</v>
      </c>
      <c r="E56" s="14">
        <v>200</v>
      </c>
      <c r="F56" s="14">
        <v>27</v>
      </c>
      <c r="G56" s="14">
        <v>190</v>
      </c>
      <c r="H56" s="14">
        <v>378</v>
      </c>
      <c r="I56" s="14"/>
      <c r="J56" s="14">
        <v>400</v>
      </c>
      <c r="K56" s="14">
        <v>176</v>
      </c>
      <c r="L56" s="14">
        <v>184</v>
      </c>
      <c r="M56" s="14">
        <v>24</v>
      </c>
      <c r="N56" s="14"/>
      <c r="O56" s="14">
        <f t="shared" si="15"/>
        <v>2924</v>
      </c>
      <c r="P56" s="258">
        <f t="shared" si="13"/>
        <v>2924</v>
      </c>
    </row>
    <row r="57" spans="1:16" ht="13.5" customHeight="1">
      <c r="A57" s="79" t="s">
        <v>325</v>
      </c>
      <c r="B57" s="29" t="s">
        <v>335</v>
      </c>
      <c r="C57" s="230"/>
      <c r="D57" s="40"/>
      <c r="E57" s="40"/>
      <c r="F57" s="40"/>
      <c r="G57" s="14"/>
      <c r="H57" s="14"/>
      <c r="I57" s="14"/>
      <c r="J57" s="14"/>
      <c r="K57" s="14"/>
      <c r="L57" s="14"/>
      <c r="M57" s="14"/>
      <c r="N57" s="14"/>
      <c r="O57" s="14">
        <f t="shared" si="15"/>
        <v>0</v>
      </c>
      <c r="P57" s="258">
        <f t="shared" si="13"/>
        <v>0</v>
      </c>
    </row>
    <row r="58" spans="1:16" ht="13.5" customHeight="1">
      <c r="A58" s="79" t="s">
        <v>326</v>
      </c>
      <c r="B58" s="29" t="s">
        <v>336</v>
      </c>
      <c r="C58" s="230"/>
      <c r="D58" s="40"/>
      <c r="E58" s="40"/>
      <c r="F58" s="40"/>
      <c r="G58" s="14"/>
      <c r="H58" s="14"/>
      <c r="I58" s="14"/>
      <c r="J58" s="14"/>
      <c r="K58" s="14"/>
      <c r="L58" s="14"/>
      <c r="M58" s="14"/>
      <c r="N58" s="14"/>
      <c r="O58" s="14">
        <f t="shared" si="15"/>
        <v>0</v>
      </c>
      <c r="P58" s="258">
        <f t="shared" si="13"/>
        <v>0</v>
      </c>
    </row>
    <row r="59" spans="1:16" ht="13.5" customHeight="1">
      <c r="A59" s="79" t="s">
        <v>327</v>
      </c>
      <c r="B59" s="29" t="s">
        <v>337</v>
      </c>
      <c r="C59" s="230">
        <v>350</v>
      </c>
      <c r="D59" s="40"/>
      <c r="E59" s="40"/>
      <c r="F59" s="40"/>
      <c r="G59" s="14"/>
      <c r="H59" s="14"/>
      <c r="I59" s="14"/>
      <c r="J59" s="14"/>
      <c r="K59" s="14"/>
      <c r="L59" s="14"/>
      <c r="M59" s="14"/>
      <c r="N59" s="14"/>
      <c r="O59" s="14">
        <f t="shared" si="15"/>
        <v>350</v>
      </c>
      <c r="P59" s="258">
        <f t="shared" si="13"/>
        <v>350</v>
      </c>
    </row>
    <row r="60" spans="1:16" ht="13.5" customHeight="1">
      <c r="A60" s="79" t="s">
        <v>328</v>
      </c>
      <c r="B60" s="29" t="s">
        <v>69</v>
      </c>
      <c r="C60" s="230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>
        <f t="shared" si="15"/>
        <v>0</v>
      </c>
      <c r="P60" s="258">
        <f t="shared" si="13"/>
        <v>0</v>
      </c>
    </row>
    <row r="61" spans="1:16" ht="13.5" customHeight="1">
      <c r="A61" s="79"/>
      <c r="B61" s="29" t="s">
        <v>366</v>
      </c>
      <c r="C61" s="230"/>
      <c r="D61" s="14"/>
      <c r="E61" s="14"/>
      <c r="F61" s="14"/>
      <c r="G61" s="14"/>
      <c r="H61" s="14"/>
      <c r="I61" s="14"/>
      <c r="J61" s="14">
        <v>1300</v>
      </c>
      <c r="K61" s="14"/>
      <c r="L61" s="14"/>
      <c r="M61" s="14"/>
      <c r="N61" s="14"/>
      <c r="O61" s="14">
        <f t="shared" si="15"/>
        <v>1300</v>
      </c>
      <c r="P61" s="258">
        <f t="shared" si="13"/>
        <v>1300</v>
      </c>
    </row>
    <row r="62" spans="1:16" ht="13.5" customHeight="1">
      <c r="A62" s="79"/>
      <c r="B62" s="29" t="s">
        <v>357</v>
      </c>
      <c r="C62" s="18">
        <v>250</v>
      </c>
      <c r="D62" s="40"/>
      <c r="E62" s="40"/>
      <c r="F62" s="40"/>
      <c r="G62" s="14"/>
      <c r="H62" s="14"/>
      <c r="I62" s="14"/>
      <c r="J62" s="14"/>
      <c r="K62" s="14"/>
      <c r="L62" s="14"/>
      <c r="M62" s="14"/>
      <c r="N62" s="14"/>
      <c r="O62" s="14">
        <f t="shared" si="15"/>
        <v>250</v>
      </c>
      <c r="P62" s="258">
        <f t="shared" si="13"/>
        <v>250</v>
      </c>
    </row>
    <row r="63" spans="1:16" ht="13.5" customHeight="1">
      <c r="A63" s="100" t="s">
        <v>339</v>
      </c>
      <c r="B63" s="164" t="s">
        <v>54</v>
      </c>
      <c r="C63" s="229">
        <f aca="true" t="shared" si="17" ref="C63:N63">SUM(C20+C31+C34+C52+C55)</f>
        <v>4035</v>
      </c>
      <c r="D63" s="229">
        <f t="shared" si="17"/>
        <v>2910</v>
      </c>
      <c r="E63" s="229">
        <f t="shared" si="17"/>
        <v>950</v>
      </c>
      <c r="F63" s="229">
        <f t="shared" si="17"/>
        <v>107</v>
      </c>
      <c r="G63" s="229">
        <f t="shared" si="17"/>
        <v>1660</v>
      </c>
      <c r="H63" s="229">
        <f t="shared" si="17"/>
        <v>1778</v>
      </c>
      <c r="I63" s="229">
        <f t="shared" si="17"/>
        <v>0</v>
      </c>
      <c r="J63" s="229">
        <f t="shared" si="17"/>
        <v>2090</v>
      </c>
      <c r="K63" s="229">
        <f t="shared" si="17"/>
        <v>826</v>
      </c>
      <c r="L63" s="229">
        <f t="shared" si="17"/>
        <v>864</v>
      </c>
      <c r="M63" s="229">
        <f t="shared" si="17"/>
        <v>114</v>
      </c>
      <c r="N63" s="229">
        <f t="shared" si="17"/>
        <v>0</v>
      </c>
      <c r="O63" s="238">
        <f t="shared" si="15"/>
        <v>15334</v>
      </c>
      <c r="P63" s="258">
        <f t="shared" si="13"/>
        <v>15334</v>
      </c>
    </row>
    <row r="64" spans="1:16" ht="13.5" customHeight="1">
      <c r="A64" s="236" t="s">
        <v>338</v>
      </c>
      <c r="B64" s="164" t="s">
        <v>61</v>
      </c>
      <c r="C64" s="229">
        <v>150</v>
      </c>
      <c r="D64" s="238"/>
      <c r="E64" s="238"/>
      <c r="F64" s="238"/>
      <c r="G64" s="238"/>
      <c r="H64" s="238"/>
      <c r="I64" s="238">
        <v>4000</v>
      </c>
      <c r="J64" s="238"/>
      <c r="K64" s="238"/>
      <c r="L64" s="238"/>
      <c r="M64" s="238"/>
      <c r="N64" s="238"/>
      <c r="O64" s="238">
        <f t="shared" si="15"/>
        <v>4150</v>
      </c>
      <c r="P64" s="258">
        <f t="shared" si="13"/>
        <v>4150</v>
      </c>
    </row>
    <row r="65" spans="1:16" ht="13.5" customHeight="1">
      <c r="A65" s="236" t="s">
        <v>362</v>
      </c>
      <c r="B65" s="164" t="s">
        <v>62</v>
      </c>
      <c r="C65" s="229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>
        <f t="shared" si="15"/>
        <v>0</v>
      </c>
      <c r="P65" s="258">
        <f t="shared" si="13"/>
        <v>0</v>
      </c>
    </row>
    <row r="66" spans="1:16" ht="13.5" customHeight="1" thickBot="1">
      <c r="A66" s="236" t="s">
        <v>363</v>
      </c>
      <c r="B66" s="235" t="s">
        <v>364</v>
      </c>
      <c r="C66" s="165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38">
        <f t="shared" si="15"/>
        <v>0</v>
      </c>
      <c r="P66" s="258">
        <f t="shared" si="13"/>
        <v>0</v>
      </c>
    </row>
    <row r="67" spans="1:16" ht="22.5" customHeight="1" thickBot="1">
      <c r="A67" s="232"/>
      <c r="B67" s="422" t="s">
        <v>21</v>
      </c>
      <c r="C67" s="243">
        <f aca="true" t="shared" si="18" ref="C67:O67">SUM(C16+C19+C63+C64+C65+C66)</f>
        <v>10999</v>
      </c>
      <c r="D67" s="243">
        <f t="shared" si="18"/>
        <v>6943</v>
      </c>
      <c r="E67" s="243">
        <f t="shared" si="18"/>
        <v>3296</v>
      </c>
      <c r="F67" s="243">
        <f t="shared" si="18"/>
        <v>107</v>
      </c>
      <c r="G67" s="243">
        <f t="shared" si="18"/>
        <v>1660</v>
      </c>
      <c r="H67" s="243">
        <f t="shared" si="18"/>
        <v>1778</v>
      </c>
      <c r="I67" s="243">
        <f t="shared" si="18"/>
        <v>4000</v>
      </c>
      <c r="J67" s="243">
        <f t="shared" si="18"/>
        <v>2090</v>
      </c>
      <c r="K67" s="243">
        <f t="shared" si="18"/>
        <v>826</v>
      </c>
      <c r="L67" s="243">
        <f t="shared" si="18"/>
        <v>864</v>
      </c>
      <c r="M67" s="243">
        <f t="shared" si="18"/>
        <v>114</v>
      </c>
      <c r="N67" s="243">
        <f t="shared" si="18"/>
        <v>4825</v>
      </c>
      <c r="O67" s="316">
        <f t="shared" si="18"/>
        <v>37502</v>
      </c>
      <c r="P67" s="258">
        <f>SUM(C67:N67)</f>
        <v>37502</v>
      </c>
    </row>
    <row r="68" spans="1:16" ht="12.75">
      <c r="A68" s="79"/>
      <c r="B68" s="420" t="s">
        <v>70</v>
      </c>
      <c r="C68" s="421"/>
      <c r="D68" s="239">
        <v>2</v>
      </c>
      <c r="E68" s="239">
        <v>1</v>
      </c>
      <c r="F68" s="239"/>
      <c r="G68" s="101"/>
      <c r="H68" s="237"/>
      <c r="I68" s="237"/>
      <c r="J68" s="237"/>
      <c r="K68" s="237"/>
      <c r="L68" s="237"/>
      <c r="M68" s="237"/>
      <c r="N68" s="237"/>
      <c r="O68" s="237">
        <f t="shared" si="15"/>
        <v>3</v>
      </c>
      <c r="P68" s="2"/>
    </row>
    <row r="69" spans="2:16" ht="12.75">
      <c r="B69" s="317" t="s">
        <v>515</v>
      </c>
      <c r="C69" s="4"/>
      <c r="D69" s="240"/>
      <c r="E69" s="240"/>
      <c r="F69" s="240"/>
      <c r="G69" s="241"/>
      <c r="H69" s="2"/>
      <c r="I69" s="2"/>
      <c r="J69" s="2"/>
      <c r="K69" s="2"/>
      <c r="L69" s="2"/>
      <c r="M69" s="2"/>
      <c r="N69" s="2">
        <v>4</v>
      </c>
      <c r="O69" s="10">
        <v>4</v>
      </c>
      <c r="P69" s="2"/>
    </row>
    <row r="70" spans="2:16" ht="13.5">
      <c r="B70" s="314" t="s">
        <v>514</v>
      </c>
      <c r="C70" s="2"/>
      <c r="D70" s="240"/>
      <c r="E70" s="240"/>
      <c r="F70" s="240"/>
      <c r="G70" s="241"/>
      <c r="H70" s="2"/>
      <c r="I70" s="2"/>
      <c r="J70" s="2"/>
      <c r="K70" s="2"/>
      <c r="L70" s="2"/>
      <c r="M70" s="2"/>
      <c r="N70" s="2"/>
      <c r="O70" s="3">
        <v>7</v>
      </c>
      <c r="P70" s="2"/>
    </row>
    <row r="76" spans="2:7" s="12" customFormat="1" ht="12.75">
      <c r="B76"/>
      <c r="C76"/>
      <c r="G76"/>
    </row>
    <row r="77" spans="2:7" s="12" customFormat="1" ht="12.75">
      <c r="B77"/>
      <c r="C77"/>
      <c r="G77"/>
    </row>
    <row r="78" spans="2:7" s="12" customFormat="1" ht="12.75">
      <c r="B78"/>
      <c r="C78"/>
      <c r="G78"/>
    </row>
    <row r="79" spans="2:7" s="12" customFormat="1" ht="12.75">
      <c r="B79"/>
      <c r="C79"/>
      <c r="G79"/>
    </row>
    <row r="80" spans="2:7" s="12" customFormat="1" ht="12.75">
      <c r="B80"/>
      <c r="C80"/>
      <c r="G80"/>
    </row>
    <row r="81" spans="2:7" s="12" customFormat="1" ht="12.75">
      <c r="B81"/>
      <c r="C81" s="5"/>
      <c r="G81"/>
    </row>
    <row r="82" spans="2:7" s="12" customFormat="1" ht="12.75">
      <c r="B82"/>
      <c r="C82" s="5"/>
      <c r="G82"/>
    </row>
    <row r="83" spans="2:7" s="12" customFormat="1" ht="12.75">
      <c r="B83"/>
      <c r="C83"/>
      <c r="G83"/>
    </row>
  </sheetData>
  <sheetProtection/>
  <mergeCells count="6">
    <mergeCell ref="B5:B6"/>
    <mergeCell ref="A5:A6"/>
    <mergeCell ref="C5:O5"/>
    <mergeCell ref="B4:I4"/>
    <mergeCell ref="B2:N2"/>
    <mergeCell ref="B3:N3"/>
  </mergeCells>
  <printOptions/>
  <pageMargins left="0.4330708661417323" right="0.15748031496062992" top="0.3937007874015748" bottom="0.15748031496062992" header="0.2362204724409449" footer="0.15748031496062992"/>
  <pageSetup horizontalDpi="300" verticalDpi="300" orientation="landscape" paperSize="9" scale="76" r:id="rId1"/>
  <rowBreaks count="1" manualBreakCount="1">
    <brk id="33" max="14" man="1"/>
  </rowBreaks>
  <colBreaks count="1" manualBreakCount="1">
    <brk id="15" max="7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81"/>
  <sheetViews>
    <sheetView zoomScalePageLayoutView="0" workbookViewId="0" topLeftCell="A1">
      <selection activeCell="G34" sqref="G34"/>
    </sheetView>
  </sheetViews>
  <sheetFormatPr defaultColWidth="9.00390625" defaultRowHeight="12.75"/>
  <cols>
    <col min="1" max="1" width="38.75390625" style="0" customWidth="1"/>
    <col min="2" max="2" width="12.75390625" style="0" customWidth="1"/>
    <col min="3" max="3" width="12.75390625" style="139" customWidth="1"/>
    <col min="4" max="11" width="12.75390625" style="0" customWidth="1"/>
    <col min="12" max="12" width="10.25390625" style="0" customWidth="1"/>
  </cols>
  <sheetData>
    <row r="1" spans="1:26" ht="13.5" customHeight="1">
      <c r="A1" s="6"/>
      <c r="B1" s="6"/>
      <c r="C1" s="6"/>
      <c r="D1" s="6"/>
      <c r="E1" s="6"/>
      <c r="F1" s="265" t="s">
        <v>398</v>
      </c>
      <c r="G1" s="11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3.5" customHeight="1">
      <c r="A2" s="113"/>
      <c r="B2" s="6"/>
      <c r="C2" s="114"/>
      <c r="D2" s="6"/>
      <c r="E2" s="6"/>
      <c r="F2" s="1"/>
      <c r="G2" s="115"/>
      <c r="H2" s="6"/>
      <c r="I2" s="6"/>
      <c r="J2" s="6"/>
      <c r="K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5" customFormat="1" ht="13.5" customHeight="1">
      <c r="A3" s="117" t="s">
        <v>469</v>
      </c>
      <c r="B3" s="6"/>
      <c r="C3" s="114"/>
      <c r="D3" s="71"/>
      <c r="E3" s="71"/>
      <c r="F3" s="266"/>
      <c r="G3" s="118"/>
      <c r="H3" s="71"/>
      <c r="I3" s="71"/>
      <c r="J3" s="71"/>
      <c r="K3" s="71"/>
      <c r="L3" s="6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5" s="5" customFormat="1" ht="13.5" customHeight="1">
      <c r="A4" s="117" t="s">
        <v>393</v>
      </c>
      <c r="B4" s="6"/>
      <c r="C4" s="114"/>
      <c r="D4" s="71"/>
      <c r="E4" s="71"/>
      <c r="F4" s="266"/>
      <c r="G4" s="118"/>
      <c r="H4" s="71"/>
      <c r="I4" s="71"/>
      <c r="J4" s="71"/>
      <c r="K4" s="6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5" s="5" customFormat="1" ht="13.5" customHeight="1" thickBot="1">
      <c r="A5" s="6"/>
      <c r="B5" s="6"/>
      <c r="C5" s="114"/>
      <c r="F5" s="265" t="s">
        <v>51</v>
      </c>
      <c r="G5" s="119"/>
      <c r="H5" s="71"/>
      <c r="I5" s="71"/>
      <c r="J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7" s="5" customFormat="1" ht="44.25" customHeight="1" thickBot="1">
      <c r="A6" s="120" t="s">
        <v>396</v>
      </c>
      <c r="B6" s="121" t="s">
        <v>78</v>
      </c>
      <c r="C6" s="304">
        <v>2016</v>
      </c>
      <c r="D6" s="304">
        <v>2017</v>
      </c>
      <c r="E6" s="304">
        <v>2018</v>
      </c>
      <c r="F6" s="305">
        <v>2019</v>
      </c>
      <c r="G6" s="122"/>
    </row>
    <row r="7" spans="1:7" s="5" customFormat="1" ht="13.5" customHeight="1">
      <c r="A7" s="123" t="s">
        <v>79</v>
      </c>
      <c r="B7" s="124"/>
      <c r="C7" s="207"/>
      <c r="D7" s="124"/>
      <c r="E7" s="124"/>
      <c r="F7" s="124"/>
      <c r="G7" s="125"/>
    </row>
    <row r="8" spans="1:7" s="5" customFormat="1" ht="13.5" customHeight="1">
      <c r="A8" s="35" t="s">
        <v>81</v>
      </c>
      <c r="B8" s="36"/>
      <c r="C8" s="208"/>
      <c r="D8" s="35"/>
      <c r="E8" s="35"/>
      <c r="F8" s="35"/>
      <c r="G8" s="125"/>
    </row>
    <row r="9" spans="1:7" s="5" customFormat="1" ht="13.5" customHeight="1">
      <c r="A9" s="80" t="s">
        <v>80</v>
      </c>
      <c r="B9" s="126"/>
      <c r="C9" s="208"/>
      <c r="D9" s="35"/>
      <c r="E9" s="35"/>
      <c r="F9" s="35"/>
      <c r="G9" s="125"/>
    </row>
    <row r="10" spans="1:7" s="5" customFormat="1" ht="13.5" customHeight="1">
      <c r="A10" s="80" t="s">
        <v>81</v>
      </c>
      <c r="B10" s="79"/>
      <c r="C10" s="209"/>
      <c r="D10" s="79"/>
      <c r="E10" s="79"/>
      <c r="F10" s="35"/>
      <c r="G10" s="125"/>
    </row>
    <row r="11" spans="1:7" s="5" customFormat="1" ht="13.5" customHeight="1">
      <c r="A11" s="35" t="s">
        <v>82</v>
      </c>
      <c r="B11" s="36"/>
      <c r="C11" s="208"/>
      <c r="D11" s="35"/>
      <c r="E11" s="35"/>
      <c r="F11" s="35"/>
      <c r="G11" s="125"/>
    </row>
    <row r="12" spans="1:7" s="5" customFormat="1" ht="13.5" customHeight="1" thickBot="1">
      <c r="A12" s="127" t="s">
        <v>81</v>
      </c>
      <c r="B12" s="36"/>
      <c r="C12" s="208"/>
      <c r="D12" s="35"/>
      <c r="E12" s="35"/>
      <c r="F12" s="35"/>
      <c r="G12" s="37"/>
    </row>
    <row r="13" spans="1:7" s="5" customFormat="1" ht="13.5" customHeight="1" thickBot="1">
      <c r="A13" s="128" t="s">
        <v>67</v>
      </c>
      <c r="B13" s="129">
        <f>SUM(B8:B12)</f>
        <v>0</v>
      </c>
      <c r="C13" s="210">
        <f>SUM(C8:C12)</f>
        <v>0</v>
      </c>
      <c r="D13" s="129">
        <f>SUM(D8:D12)</f>
        <v>0</v>
      </c>
      <c r="E13" s="202"/>
      <c r="F13" s="130">
        <f>SUM(F8:F12)</f>
        <v>0</v>
      </c>
      <c r="G13" s="131"/>
    </row>
    <row r="14" spans="1:11" s="5" customFormat="1" ht="13.5" customHeight="1">
      <c r="A14" s="6"/>
      <c r="B14" s="6"/>
      <c r="C14" s="6"/>
      <c r="D14" s="71"/>
      <c r="E14" s="71"/>
      <c r="F14" s="71"/>
      <c r="G14" s="71"/>
      <c r="H14" s="71"/>
      <c r="I14" s="71"/>
      <c r="J14" s="71"/>
      <c r="K14" s="71"/>
    </row>
    <row r="15" spans="1:8" ht="12.75" customHeight="1">
      <c r="A15" s="132"/>
      <c r="B15" s="132"/>
      <c r="C15" s="132"/>
      <c r="D15" s="132"/>
      <c r="E15" s="132"/>
      <c r="F15" s="132"/>
      <c r="G15" s="132"/>
      <c r="H15" s="132"/>
    </row>
    <row r="16" spans="1:8" ht="16.5" customHeight="1">
      <c r="A16" s="117" t="s">
        <v>471</v>
      </c>
      <c r="B16" s="6"/>
      <c r="C16" s="114"/>
      <c r="D16" s="133"/>
      <c r="E16" s="133"/>
      <c r="F16" s="6"/>
      <c r="G16" s="6"/>
      <c r="H16" s="265" t="s">
        <v>399</v>
      </c>
    </row>
    <row r="17" spans="1:8" ht="12.75" customHeight="1">
      <c r="A17" s="475" t="s">
        <v>490</v>
      </c>
      <c r="B17" s="476"/>
      <c r="C17" s="476"/>
      <c r="D17" s="476"/>
      <c r="E17" s="476"/>
      <c r="F17" s="476"/>
      <c r="G17" s="476"/>
      <c r="H17" s="476"/>
    </row>
    <row r="18" spans="1:8" ht="12.75" customHeight="1">
      <c r="A18" s="6"/>
      <c r="B18" s="6"/>
      <c r="C18" s="134"/>
      <c r="D18" s="116"/>
      <c r="E18" s="116"/>
      <c r="F18" s="116"/>
      <c r="G18" s="116"/>
      <c r="H18" s="265" t="s">
        <v>0</v>
      </c>
    </row>
    <row r="19" spans="1:8" ht="17.25" customHeight="1">
      <c r="A19" s="477" t="s">
        <v>149</v>
      </c>
      <c r="B19" s="477" t="s">
        <v>83</v>
      </c>
      <c r="C19" s="477" t="s">
        <v>84</v>
      </c>
      <c r="D19" s="479" t="s">
        <v>148</v>
      </c>
      <c r="E19" s="479"/>
      <c r="F19" s="479"/>
      <c r="G19" s="479"/>
      <c r="H19" s="480" t="s">
        <v>67</v>
      </c>
    </row>
    <row r="20" spans="1:8" ht="30" customHeight="1">
      <c r="A20" s="478"/>
      <c r="B20" s="478"/>
      <c r="C20" s="478"/>
      <c r="D20" s="168">
        <v>2016</v>
      </c>
      <c r="E20" s="203">
        <v>2017</v>
      </c>
      <c r="F20" s="135">
        <v>2018</v>
      </c>
      <c r="G20" s="135">
        <v>2019</v>
      </c>
      <c r="H20" s="481"/>
    </row>
    <row r="21" spans="1:8" ht="12.75" customHeight="1">
      <c r="A21" s="136" t="s">
        <v>81</v>
      </c>
      <c r="B21" s="35" t="s">
        <v>81</v>
      </c>
      <c r="C21" s="36" t="s">
        <v>81</v>
      </c>
      <c r="D21" s="169">
        <v>0</v>
      </c>
      <c r="E21" s="204">
        <v>0</v>
      </c>
      <c r="F21" s="36">
        <v>0</v>
      </c>
      <c r="G21" s="36">
        <v>0</v>
      </c>
      <c r="H21" s="36"/>
    </row>
    <row r="22" spans="1:8" ht="12.75" customHeight="1">
      <c r="A22" s="77"/>
      <c r="B22" s="79"/>
      <c r="C22" s="79"/>
      <c r="D22" s="166"/>
      <c r="E22" s="205"/>
      <c r="F22" s="79"/>
      <c r="G22" s="79"/>
      <c r="H22" s="36"/>
    </row>
    <row r="23" spans="1:8" ht="12.75" customHeight="1">
      <c r="A23" s="137" t="s">
        <v>67</v>
      </c>
      <c r="B23" s="81"/>
      <c r="C23" s="78"/>
      <c r="D23" s="170">
        <f>SUM(D21:D22)</f>
        <v>0</v>
      </c>
      <c r="E23" s="206"/>
      <c r="F23" s="78">
        <f>SUM(F21:F22)</f>
        <v>0</v>
      </c>
      <c r="G23" s="78">
        <v>0</v>
      </c>
      <c r="H23" s="78">
        <f>SUM(H21:H22)</f>
        <v>0</v>
      </c>
    </row>
    <row r="24" spans="1:12" ht="22.5" customHeight="1">
      <c r="A24" s="466" t="s">
        <v>470</v>
      </c>
      <c r="B24" s="467"/>
      <c r="C24" s="468"/>
      <c r="D24" s="479" t="s">
        <v>150</v>
      </c>
      <c r="E24" s="479"/>
      <c r="F24" s="479"/>
      <c r="G24" s="479"/>
      <c r="H24" s="480" t="s">
        <v>67</v>
      </c>
      <c r="I24" s="5"/>
      <c r="J24" s="5"/>
      <c r="K24" s="5"/>
      <c r="L24" s="5"/>
    </row>
    <row r="25" spans="1:12" ht="27" customHeight="1">
      <c r="A25" s="469"/>
      <c r="B25" s="470"/>
      <c r="C25" s="471"/>
      <c r="D25" s="168">
        <f>D20</f>
        <v>2016</v>
      </c>
      <c r="E25" s="203">
        <f>E20</f>
        <v>2017</v>
      </c>
      <c r="F25" s="203">
        <f>F20</f>
        <v>2018</v>
      </c>
      <c r="G25" s="203">
        <f>G20</f>
        <v>2019</v>
      </c>
      <c r="H25" s="481"/>
      <c r="I25" s="5"/>
      <c r="J25" s="5"/>
      <c r="K25" s="5"/>
      <c r="L25" s="5"/>
    </row>
    <row r="26" spans="1:12" ht="12.75" customHeight="1">
      <c r="A26" s="472"/>
      <c r="B26" s="473"/>
      <c r="C26" s="474"/>
      <c r="D26" s="169">
        <v>11225</v>
      </c>
      <c r="E26" s="204">
        <v>12000</v>
      </c>
      <c r="F26" s="36">
        <v>12000</v>
      </c>
      <c r="G26" s="36">
        <v>12000</v>
      </c>
      <c r="H26" s="36"/>
      <c r="I26" s="5"/>
      <c r="J26" s="5"/>
      <c r="K26" s="5"/>
      <c r="L26" s="5"/>
    </row>
    <row r="27" spans="2:12" ht="12.75" customHeight="1">
      <c r="B27" s="97"/>
      <c r="C27" s="138"/>
      <c r="D27" s="5"/>
      <c r="E27" s="5"/>
      <c r="F27" s="5"/>
      <c r="G27" s="5"/>
      <c r="H27" s="5"/>
      <c r="I27" s="5"/>
      <c r="J27" s="5"/>
      <c r="K27" s="5"/>
      <c r="L27" s="5"/>
    </row>
    <row r="28" spans="2:12" ht="12.75" customHeight="1">
      <c r="B28" s="97"/>
      <c r="C28" s="138"/>
      <c r="D28" s="5"/>
      <c r="E28" s="5"/>
      <c r="F28" s="5"/>
      <c r="G28" s="5"/>
      <c r="H28" s="5"/>
      <c r="I28" s="5"/>
      <c r="J28" s="5"/>
      <c r="K28" s="5"/>
      <c r="L28" s="5"/>
    </row>
    <row r="29" spans="2:12" ht="12.75" customHeight="1">
      <c r="B29" s="97"/>
      <c r="C29" s="138"/>
      <c r="D29" s="5"/>
      <c r="E29" s="5"/>
      <c r="F29" s="5"/>
      <c r="G29" s="5"/>
      <c r="H29" s="5"/>
      <c r="I29" s="5"/>
      <c r="J29" s="5"/>
      <c r="K29" s="5"/>
      <c r="L29" s="5"/>
    </row>
    <row r="30" spans="2:12" ht="12.75" customHeight="1">
      <c r="B30" s="97"/>
      <c r="C30" s="138"/>
      <c r="D30" s="5"/>
      <c r="E30" s="5"/>
      <c r="F30" s="5"/>
      <c r="G30" s="5"/>
      <c r="H30" s="5"/>
      <c r="I30" s="5"/>
      <c r="J30" s="5"/>
      <c r="K30" s="5"/>
      <c r="L30" s="5"/>
    </row>
    <row r="31" spans="2:12" ht="12.75" customHeight="1">
      <c r="B31" s="97"/>
      <c r="C31" s="138"/>
      <c r="D31" s="5"/>
      <c r="E31" s="5"/>
      <c r="F31" s="5"/>
      <c r="G31" s="5"/>
      <c r="H31" s="5"/>
      <c r="I31" s="5"/>
      <c r="J31" s="5"/>
      <c r="K31" s="5"/>
      <c r="L31" s="5"/>
    </row>
    <row r="32" spans="2:12" ht="12.75" customHeight="1">
      <c r="B32" s="97"/>
      <c r="C32" s="138"/>
      <c r="D32" s="5"/>
      <c r="E32" s="5"/>
      <c r="F32" s="5"/>
      <c r="G32" s="5"/>
      <c r="H32" s="5"/>
      <c r="I32" s="5"/>
      <c r="J32" s="5"/>
      <c r="K32" s="5"/>
      <c r="L32" s="5"/>
    </row>
    <row r="33" spans="2:12" ht="12.75" customHeight="1">
      <c r="B33" s="97"/>
      <c r="C33" s="138"/>
      <c r="D33" s="5"/>
      <c r="E33" s="5"/>
      <c r="F33" s="5"/>
      <c r="G33" s="5"/>
      <c r="H33" s="5"/>
      <c r="I33" s="5"/>
      <c r="J33" s="5"/>
      <c r="K33" s="5"/>
      <c r="L33" s="5"/>
    </row>
    <row r="34" spans="2:12" ht="12.75" customHeight="1">
      <c r="B34" s="97"/>
      <c r="C34" s="138"/>
      <c r="D34" s="5"/>
      <c r="E34" s="5"/>
      <c r="F34" s="5"/>
      <c r="G34" s="5"/>
      <c r="H34" s="5"/>
      <c r="I34" s="5"/>
      <c r="J34" s="5"/>
      <c r="K34" s="5"/>
      <c r="L34" s="5"/>
    </row>
    <row r="35" spans="2:12" ht="12.75" customHeight="1">
      <c r="B35" s="97"/>
      <c r="C35" s="138"/>
      <c r="D35" s="5"/>
      <c r="E35" s="5"/>
      <c r="F35" s="5"/>
      <c r="G35" s="5"/>
      <c r="H35" s="5"/>
      <c r="I35" s="5"/>
      <c r="J35" s="5"/>
      <c r="K35" s="5"/>
      <c r="L35" s="5"/>
    </row>
    <row r="36" spans="2:12" ht="12.75" customHeight="1">
      <c r="B36" s="97"/>
      <c r="C36" s="138"/>
      <c r="D36" s="5"/>
      <c r="E36" s="5"/>
      <c r="F36" s="5"/>
      <c r="G36" s="5"/>
      <c r="H36" s="5"/>
      <c r="I36" s="5"/>
      <c r="J36" s="5"/>
      <c r="K36" s="5"/>
      <c r="L36" s="5"/>
    </row>
    <row r="37" spans="2:12" ht="12.75" customHeight="1">
      <c r="B37" s="97"/>
      <c r="C37" s="138"/>
      <c r="D37" s="5"/>
      <c r="E37" s="5"/>
      <c r="F37" s="5"/>
      <c r="G37" s="5"/>
      <c r="H37" s="5"/>
      <c r="I37" s="5"/>
      <c r="J37" s="5"/>
      <c r="K37" s="5"/>
      <c r="L37" s="5"/>
    </row>
    <row r="38" spans="2:12" ht="12.75" customHeight="1">
      <c r="B38" s="97"/>
      <c r="C38" s="138"/>
      <c r="D38" s="5"/>
      <c r="E38" s="5"/>
      <c r="F38" s="5"/>
      <c r="G38" s="5"/>
      <c r="H38" s="5"/>
      <c r="I38" s="5"/>
      <c r="J38" s="5"/>
      <c r="K38" s="5"/>
      <c r="L38" s="5"/>
    </row>
    <row r="39" spans="2:12" ht="12.75" customHeight="1">
      <c r="B39" s="97"/>
      <c r="C39" s="138"/>
      <c r="D39" s="5"/>
      <c r="E39" s="5"/>
      <c r="F39" s="5"/>
      <c r="G39" s="5"/>
      <c r="H39" s="5"/>
      <c r="I39" s="5"/>
      <c r="J39" s="5"/>
      <c r="K39" s="5"/>
      <c r="L39" s="5"/>
    </row>
    <row r="40" spans="2:12" ht="12.75" customHeight="1">
      <c r="B40" s="97"/>
      <c r="C40" s="138"/>
      <c r="D40" s="5"/>
      <c r="E40" s="5"/>
      <c r="F40" s="5"/>
      <c r="G40" s="5"/>
      <c r="H40" s="5"/>
      <c r="I40" s="5"/>
      <c r="J40" s="5"/>
      <c r="K40" s="5"/>
      <c r="L40" s="5"/>
    </row>
    <row r="41" spans="2:12" ht="12.75" customHeight="1">
      <c r="B41" s="97"/>
      <c r="C41" s="138"/>
      <c r="D41" s="5"/>
      <c r="E41" s="5"/>
      <c r="F41" s="5"/>
      <c r="G41" s="5"/>
      <c r="H41" s="5"/>
      <c r="I41" s="5"/>
      <c r="J41" s="5"/>
      <c r="K41" s="5"/>
      <c r="L41" s="5"/>
    </row>
    <row r="42" spans="2:12" ht="12.75" customHeight="1">
      <c r="B42" s="97"/>
      <c r="C42" s="138"/>
      <c r="D42" s="5"/>
      <c r="E42" s="5"/>
      <c r="F42" s="5"/>
      <c r="G42" s="5"/>
      <c r="H42" s="5"/>
      <c r="I42" s="5"/>
      <c r="J42" s="5"/>
      <c r="K42" s="5"/>
      <c r="L42" s="5"/>
    </row>
    <row r="43" spans="2:12" ht="12.75" customHeight="1">
      <c r="B43" s="97"/>
      <c r="C43" s="138"/>
      <c r="D43" s="5"/>
      <c r="E43" s="5"/>
      <c r="F43" s="5"/>
      <c r="G43" s="5"/>
      <c r="H43" s="5"/>
      <c r="I43" s="5"/>
      <c r="J43" s="5"/>
      <c r="K43" s="5"/>
      <c r="L43" s="5"/>
    </row>
    <row r="44" spans="2:12" ht="12.75" customHeight="1">
      <c r="B44" s="97"/>
      <c r="C44" s="138"/>
      <c r="D44" s="5"/>
      <c r="E44" s="5"/>
      <c r="F44" s="5"/>
      <c r="G44" s="5"/>
      <c r="H44" s="5"/>
      <c r="I44" s="5"/>
      <c r="J44" s="5"/>
      <c r="K44" s="5"/>
      <c r="L44" s="5"/>
    </row>
    <row r="45" spans="2:12" ht="12.75" customHeight="1">
      <c r="B45" s="97"/>
      <c r="C45" s="138"/>
      <c r="D45" s="5"/>
      <c r="E45" s="5"/>
      <c r="F45" s="5"/>
      <c r="G45" s="5"/>
      <c r="H45" s="5"/>
      <c r="I45" s="5"/>
      <c r="J45" s="5"/>
      <c r="K45" s="5"/>
      <c r="L45" s="5"/>
    </row>
    <row r="46" spans="2:12" ht="12.75" customHeight="1">
      <c r="B46" s="97"/>
      <c r="C46" s="138"/>
      <c r="D46" s="5"/>
      <c r="E46" s="5"/>
      <c r="F46" s="5"/>
      <c r="G46" s="5"/>
      <c r="H46" s="5"/>
      <c r="I46" s="5"/>
      <c r="J46" s="5"/>
      <c r="K46" s="5"/>
      <c r="L46" s="5"/>
    </row>
    <row r="47" spans="2:12" ht="12.75" customHeight="1">
      <c r="B47" s="97"/>
      <c r="C47" s="138"/>
      <c r="D47" s="5"/>
      <c r="E47" s="5"/>
      <c r="F47" s="5"/>
      <c r="G47" s="5"/>
      <c r="H47" s="5"/>
      <c r="I47" s="5"/>
      <c r="J47" s="5"/>
      <c r="K47" s="5"/>
      <c r="L47" s="5"/>
    </row>
    <row r="48" spans="2:12" ht="12.75" customHeight="1">
      <c r="B48" s="97"/>
      <c r="C48" s="138"/>
      <c r="D48" s="5"/>
      <c r="E48" s="5"/>
      <c r="F48" s="5"/>
      <c r="G48" s="5"/>
      <c r="H48" s="5"/>
      <c r="I48" s="5"/>
      <c r="J48" s="5"/>
      <c r="K48" s="5"/>
      <c r="L48" s="5"/>
    </row>
    <row r="49" spans="2:12" ht="12.75" customHeight="1">
      <c r="B49" s="97"/>
      <c r="C49" s="138"/>
      <c r="D49" s="5"/>
      <c r="E49" s="5"/>
      <c r="F49" s="5"/>
      <c r="G49" s="5"/>
      <c r="H49" s="5"/>
      <c r="I49" s="5"/>
      <c r="J49" s="5"/>
      <c r="K49" s="5"/>
      <c r="L49" s="5"/>
    </row>
    <row r="50" spans="2:12" ht="12.75" customHeight="1">
      <c r="B50" s="97"/>
      <c r="C50" s="138"/>
      <c r="D50" s="5"/>
      <c r="E50" s="5"/>
      <c r="F50" s="5"/>
      <c r="G50" s="5"/>
      <c r="H50" s="5"/>
      <c r="I50" s="5"/>
      <c r="J50" s="5"/>
      <c r="K50" s="5"/>
      <c r="L50" s="5"/>
    </row>
    <row r="51" spans="2:12" ht="12.75" customHeight="1">
      <c r="B51" s="97"/>
      <c r="C51" s="138"/>
      <c r="D51" s="5"/>
      <c r="E51" s="5"/>
      <c r="F51" s="5"/>
      <c r="G51" s="5"/>
      <c r="H51" s="5"/>
      <c r="I51" s="5"/>
      <c r="J51" s="5"/>
      <c r="K51" s="5"/>
      <c r="L51" s="5"/>
    </row>
    <row r="52" spans="2:12" ht="12.75" customHeight="1">
      <c r="B52" s="97"/>
      <c r="C52" s="138"/>
      <c r="D52" s="5"/>
      <c r="E52" s="5"/>
      <c r="F52" s="5"/>
      <c r="G52" s="5"/>
      <c r="H52" s="5"/>
      <c r="I52" s="5"/>
      <c r="J52" s="5"/>
      <c r="K52" s="5"/>
      <c r="L52" s="5"/>
    </row>
    <row r="53" spans="2:12" ht="12.75" customHeight="1">
      <c r="B53" s="97"/>
      <c r="C53" s="138"/>
      <c r="D53" s="5"/>
      <c r="E53" s="5"/>
      <c r="F53" s="5"/>
      <c r="G53" s="5"/>
      <c r="H53" s="5"/>
      <c r="I53" s="5"/>
      <c r="J53" s="5"/>
      <c r="K53" s="5"/>
      <c r="L53" s="5"/>
    </row>
    <row r="54" spans="2:12" ht="12.75" customHeight="1">
      <c r="B54" s="97"/>
      <c r="C54" s="138"/>
      <c r="D54" s="5"/>
      <c r="E54" s="5"/>
      <c r="F54" s="5"/>
      <c r="G54" s="5"/>
      <c r="H54" s="5"/>
      <c r="I54" s="5"/>
      <c r="J54" s="5"/>
      <c r="K54" s="5"/>
      <c r="L54" s="5"/>
    </row>
    <row r="55" spans="2:3" ht="12.75" customHeight="1">
      <c r="B55" s="97"/>
      <c r="C55" s="138"/>
    </row>
    <row r="56" spans="2:3" ht="12.75" customHeight="1">
      <c r="B56" s="97"/>
      <c r="C56" s="138"/>
    </row>
    <row r="57" spans="2:3" ht="12.75" customHeight="1">
      <c r="B57" s="97"/>
      <c r="C57" s="138"/>
    </row>
    <row r="58" spans="2:3" ht="12.75" customHeight="1">
      <c r="B58" s="97"/>
      <c r="C58" s="138"/>
    </row>
    <row r="59" spans="2:3" ht="12.75" customHeight="1">
      <c r="B59" s="97"/>
      <c r="C59" s="138"/>
    </row>
    <row r="60" spans="2:3" ht="12.75" customHeight="1">
      <c r="B60" s="97"/>
      <c r="C60" s="138"/>
    </row>
    <row r="61" spans="2:3" ht="12.75" customHeight="1">
      <c r="B61" s="97"/>
      <c r="C61" s="138"/>
    </row>
    <row r="62" spans="2:3" ht="12.75" customHeight="1">
      <c r="B62" s="97"/>
      <c r="C62" s="138"/>
    </row>
    <row r="63" spans="2:3" ht="12.75" customHeight="1">
      <c r="B63" s="97"/>
      <c r="C63" s="138"/>
    </row>
    <row r="64" spans="2:3" ht="12.75">
      <c r="B64" s="97"/>
      <c r="C64" s="138"/>
    </row>
    <row r="65" spans="2:3" ht="12.75">
      <c r="B65" s="97"/>
      <c r="C65" s="138"/>
    </row>
    <row r="66" spans="2:3" ht="12.75">
      <c r="B66" s="97"/>
      <c r="C66" s="138"/>
    </row>
    <row r="67" spans="2:3" ht="12.75">
      <c r="B67" s="97"/>
      <c r="C67" s="138"/>
    </row>
    <row r="68" spans="2:3" ht="12.75">
      <c r="B68" s="97"/>
      <c r="C68" s="138"/>
    </row>
    <row r="69" spans="2:3" ht="12.75">
      <c r="B69" s="97"/>
      <c r="C69" s="138"/>
    </row>
    <row r="70" spans="2:3" ht="12.75">
      <c r="B70" s="97"/>
      <c r="C70" s="138"/>
    </row>
    <row r="71" spans="2:3" ht="12.75">
      <c r="B71" s="97"/>
      <c r="C71" s="138"/>
    </row>
    <row r="72" spans="2:3" ht="12.75">
      <c r="B72" s="97"/>
      <c r="C72" s="138"/>
    </row>
    <row r="73" spans="2:3" ht="12.75">
      <c r="B73" s="97"/>
      <c r="C73" s="138"/>
    </row>
    <row r="74" spans="2:3" ht="12.75">
      <c r="B74" s="97"/>
      <c r="C74" s="138"/>
    </row>
    <row r="75" spans="2:3" ht="12.75">
      <c r="B75" s="97"/>
      <c r="C75" s="138"/>
    </row>
    <row r="76" spans="2:3" ht="12.75">
      <c r="B76" s="97"/>
      <c r="C76" s="138"/>
    </row>
    <row r="77" spans="2:3" ht="12.75">
      <c r="B77" s="97"/>
      <c r="C77" s="138"/>
    </row>
    <row r="78" spans="2:3" ht="12.75">
      <c r="B78" s="97"/>
      <c r="C78" s="138"/>
    </row>
    <row r="79" spans="2:3" ht="12.75">
      <c r="B79" s="97"/>
      <c r="C79" s="138"/>
    </row>
    <row r="80" spans="2:3" ht="12.75">
      <c r="B80" s="97"/>
      <c r="C80" s="138"/>
    </row>
    <row r="81" spans="2:3" ht="12.75">
      <c r="B81" s="97"/>
      <c r="C81" s="138"/>
    </row>
  </sheetData>
  <sheetProtection/>
  <mergeCells count="9">
    <mergeCell ref="A24:C26"/>
    <mergeCell ref="A17:H17"/>
    <mergeCell ref="A19:A20"/>
    <mergeCell ref="B19:B20"/>
    <mergeCell ref="C19:C20"/>
    <mergeCell ref="D19:G19"/>
    <mergeCell ref="H19:H20"/>
    <mergeCell ref="D24:G24"/>
    <mergeCell ref="H24:H25"/>
  </mergeCells>
  <printOptions/>
  <pageMargins left="0.64" right="0.2" top="0.31" bottom="1" header="0.19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32.625" style="0" customWidth="1"/>
    <col min="2" max="3" width="8.25390625" style="0" customWidth="1"/>
    <col min="4" max="4" width="8.875" style="0" customWidth="1"/>
    <col min="5" max="11" width="8.25390625" style="0" customWidth="1"/>
    <col min="12" max="12" width="8.375" style="0" customWidth="1"/>
    <col min="13" max="13" width="8.625" style="0" customWidth="1"/>
    <col min="14" max="14" width="10.875" style="0" customWidth="1"/>
  </cols>
  <sheetData>
    <row r="1" spans="1:1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M1" s="6"/>
      <c r="N1" s="112" t="s">
        <v>400</v>
      </c>
    </row>
    <row r="2" spans="1:14" ht="15.75">
      <c r="A2" s="140" t="s">
        <v>491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12"/>
    </row>
    <row r="3" spans="1:1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12"/>
    </row>
    <row r="4" spans="1:14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12" t="s">
        <v>0</v>
      </c>
    </row>
    <row r="5" spans="1:14" ht="30.75" customHeight="1" thickBot="1">
      <c r="A5" s="141" t="s">
        <v>86</v>
      </c>
      <c r="B5" s="142" t="s">
        <v>87</v>
      </c>
      <c r="C5" s="142" t="s">
        <v>88</v>
      </c>
      <c r="D5" s="142" t="s">
        <v>89</v>
      </c>
      <c r="E5" s="142" t="s">
        <v>90</v>
      </c>
      <c r="F5" s="142" t="s">
        <v>91</v>
      </c>
      <c r="G5" s="142" t="s">
        <v>92</v>
      </c>
      <c r="H5" s="142" t="s">
        <v>93</v>
      </c>
      <c r="I5" s="142" t="s">
        <v>94</v>
      </c>
      <c r="J5" s="142" t="s">
        <v>95</v>
      </c>
      <c r="K5" s="142" t="s">
        <v>96</v>
      </c>
      <c r="L5" s="142" t="s">
        <v>97</v>
      </c>
      <c r="M5" s="142" t="s">
        <v>98</v>
      </c>
      <c r="N5" s="143" t="s">
        <v>67</v>
      </c>
    </row>
    <row r="6" spans="1:14" ht="15.75" customHeight="1">
      <c r="A6" s="144" t="s">
        <v>99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5"/>
    </row>
    <row r="7" spans="1:14" ht="15.75" customHeight="1">
      <c r="A7" s="146" t="s">
        <v>402</v>
      </c>
      <c r="B7" s="47">
        <v>1769.583</v>
      </c>
      <c r="C7" s="47">
        <v>1769.583</v>
      </c>
      <c r="D7" s="47">
        <v>1769.583</v>
      </c>
      <c r="E7" s="47">
        <v>1769.583</v>
      </c>
      <c r="F7" s="47">
        <v>1769.583</v>
      </c>
      <c r="G7" s="47">
        <v>1769.583</v>
      </c>
      <c r="H7" s="47">
        <v>1769.583</v>
      </c>
      <c r="I7" s="47">
        <v>1769.583</v>
      </c>
      <c r="J7" s="47">
        <v>1769.583</v>
      </c>
      <c r="K7" s="47">
        <v>1769.583</v>
      </c>
      <c r="L7" s="47">
        <v>1769.583</v>
      </c>
      <c r="M7" s="47">
        <v>1769.583</v>
      </c>
      <c r="N7" s="147">
        <f aca="true" t="shared" si="0" ref="N7:N12">SUM(B7:M7)</f>
        <v>21234.996</v>
      </c>
    </row>
    <row r="8" spans="1:14" ht="15.75" customHeight="1">
      <c r="A8" s="146" t="s">
        <v>403</v>
      </c>
      <c r="B8" s="47"/>
      <c r="C8" s="47"/>
      <c r="D8" s="47">
        <v>8700</v>
      </c>
      <c r="E8" s="47">
        <v>3000</v>
      </c>
      <c r="F8" s="47"/>
      <c r="G8" s="47"/>
      <c r="H8" s="47"/>
      <c r="I8" s="47"/>
      <c r="J8" s="47">
        <v>9000</v>
      </c>
      <c r="K8" s="47">
        <v>3000</v>
      </c>
      <c r="L8" s="47"/>
      <c r="M8" s="47"/>
      <c r="N8" s="147">
        <f t="shared" si="0"/>
        <v>23700</v>
      </c>
    </row>
    <row r="9" spans="1:14" ht="15.75" customHeight="1">
      <c r="A9" s="171" t="s">
        <v>404</v>
      </c>
      <c r="B9" s="47">
        <v>183.333</v>
      </c>
      <c r="C9" s="47">
        <v>183.333</v>
      </c>
      <c r="D9" s="47">
        <v>183.333</v>
      </c>
      <c r="E9" s="47">
        <v>183.333</v>
      </c>
      <c r="F9" s="47">
        <v>183.333</v>
      </c>
      <c r="G9" s="47">
        <v>183.333</v>
      </c>
      <c r="H9" s="47">
        <v>183.333</v>
      </c>
      <c r="I9" s="47">
        <v>183.333</v>
      </c>
      <c r="J9" s="47">
        <v>183.333</v>
      </c>
      <c r="K9" s="47">
        <v>183.333</v>
      </c>
      <c r="L9" s="47">
        <v>183.333</v>
      </c>
      <c r="M9" s="47">
        <v>183.333</v>
      </c>
      <c r="N9" s="147">
        <f t="shared" si="0"/>
        <v>2199.9960000000005</v>
      </c>
    </row>
    <row r="10" spans="1:14" ht="15.75" customHeight="1">
      <c r="A10" s="146" t="s">
        <v>405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147">
        <f t="shared" si="0"/>
        <v>0</v>
      </c>
    </row>
    <row r="11" spans="1:14" ht="15.75" customHeight="1">
      <c r="A11" s="146" t="s">
        <v>406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147">
        <f t="shared" si="0"/>
        <v>0</v>
      </c>
    </row>
    <row r="12" spans="1:14" ht="15.75" customHeight="1">
      <c r="A12" s="146" t="s">
        <v>100</v>
      </c>
      <c r="B12" s="47">
        <v>16501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147">
        <f t="shared" si="0"/>
        <v>16501</v>
      </c>
    </row>
    <row r="13" spans="1:14" ht="15.75" customHeight="1">
      <c r="A13" s="148" t="s">
        <v>101</v>
      </c>
      <c r="B13" s="49">
        <f aca="true" t="shared" si="1" ref="B13:N13">SUM(B7:B12)</f>
        <v>18453.916</v>
      </c>
      <c r="C13" s="49">
        <f t="shared" si="1"/>
        <v>1952.9160000000002</v>
      </c>
      <c r="D13" s="49">
        <f t="shared" si="1"/>
        <v>10652.916000000001</v>
      </c>
      <c r="E13" s="49">
        <f t="shared" si="1"/>
        <v>4952.916</v>
      </c>
      <c r="F13" s="49">
        <f t="shared" si="1"/>
        <v>1952.9160000000002</v>
      </c>
      <c r="G13" s="49">
        <f t="shared" si="1"/>
        <v>1952.9160000000002</v>
      </c>
      <c r="H13" s="49">
        <f t="shared" si="1"/>
        <v>1952.9160000000002</v>
      </c>
      <c r="I13" s="49">
        <f t="shared" si="1"/>
        <v>1952.9160000000002</v>
      </c>
      <c r="J13" s="49">
        <f t="shared" si="1"/>
        <v>10952.916000000001</v>
      </c>
      <c r="K13" s="49">
        <f t="shared" si="1"/>
        <v>4952.916</v>
      </c>
      <c r="L13" s="49">
        <f t="shared" si="1"/>
        <v>1952.9160000000002</v>
      </c>
      <c r="M13" s="49">
        <f t="shared" si="1"/>
        <v>1952.9160000000002</v>
      </c>
      <c r="N13" s="147">
        <f t="shared" si="1"/>
        <v>63635.992</v>
      </c>
    </row>
    <row r="14" spans="1:14" ht="16.5" customHeight="1">
      <c r="A14" s="148" t="s">
        <v>102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147"/>
    </row>
    <row r="15" spans="1:15" ht="15.75" customHeight="1">
      <c r="A15" s="146" t="s">
        <v>103</v>
      </c>
      <c r="B15" s="47">
        <v>4164.916</v>
      </c>
      <c r="C15" s="47">
        <v>4164.916</v>
      </c>
      <c r="D15" s="47">
        <v>4164.916</v>
      </c>
      <c r="E15" s="47">
        <v>4164.916</v>
      </c>
      <c r="F15" s="47">
        <v>4164.916</v>
      </c>
      <c r="G15" s="47">
        <v>4164.916</v>
      </c>
      <c r="H15" s="47">
        <v>4164.916</v>
      </c>
      <c r="I15" s="47">
        <v>4164.916</v>
      </c>
      <c r="J15" s="47">
        <v>4164.916</v>
      </c>
      <c r="K15" s="47">
        <v>4164.916</v>
      </c>
      <c r="L15" s="47">
        <v>4164.916</v>
      </c>
      <c r="M15" s="47">
        <v>4164.916</v>
      </c>
      <c r="N15" s="147">
        <f>SUM(B15:M15)</f>
        <v>49978.99199999999</v>
      </c>
      <c r="O15" s="150"/>
    </row>
    <row r="16" spans="1:15" ht="15.75" customHeight="1">
      <c r="A16" s="146" t="s">
        <v>570</v>
      </c>
      <c r="B16" s="47">
        <v>657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147"/>
      <c r="O16" s="423"/>
    </row>
    <row r="17" spans="1:14" ht="15.75" customHeight="1">
      <c r="A17" s="146" t="s">
        <v>104</v>
      </c>
      <c r="B17" s="47"/>
      <c r="C17" s="47"/>
      <c r="D17" s="47"/>
      <c r="E17" s="47"/>
      <c r="F17" s="47">
        <v>1000</v>
      </c>
      <c r="G17" s="47"/>
      <c r="H17" s="47"/>
      <c r="I17" s="47"/>
      <c r="J17" s="47"/>
      <c r="K17" s="47"/>
      <c r="L17" s="47"/>
      <c r="M17" s="47"/>
      <c r="N17" s="147">
        <f>SUM(B17:M17)</f>
        <v>1000</v>
      </c>
    </row>
    <row r="18" spans="1:14" ht="26.25" customHeight="1">
      <c r="A18" s="151" t="s">
        <v>105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>
        <v>12000</v>
      </c>
      <c r="N18" s="147">
        <f>SUM(B18:M18)</f>
        <v>12000</v>
      </c>
    </row>
    <row r="19" spans="1:15" ht="15.75" customHeight="1">
      <c r="A19" s="148" t="s">
        <v>106</v>
      </c>
      <c r="B19" s="149">
        <f aca="true" t="shared" si="2" ref="B19:M19">SUM(B15:B18)</f>
        <v>4821.916</v>
      </c>
      <c r="C19" s="149">
        <f t="shared" si="2"/>
        <v>4164.916</v>
      </c>
      <c r="D19" s="149">
        <f t="shared" si="2"/>
        <v>4164.916</v>
      </c>
      <c r="E19" s="149">
        <f t="shared" si="2"/>
        <v>4164.916</v>
      </c>
      <c r="F19" s="149">
        <f t="shared" si="2"/>
        <v>5164.916</v>
      </c>
      <c r="G19" s="149">
        <f t="shared" si="2"/>
        <v>4164.916</v>
      </c>
      <c r="H19" s="149">
        <f t="shared" si="2"/>
        <v>4164.916</v>
      </c>
      <c r="I19" s="149">
        <f t="shared" si="2"/>
        <v>4164.916</v>
      </c>
      <c r="J19" s="149">
        <f t="shared" si="2"/>
        <v>4164.916</v>
      </c>
      <c r="K19" s="149">
        <f t="shared" si="2"/>
        <v>4164.916</v>
      </c>
      <c r="L19" s="149">
        <f t="shared" si="2"/>
        <v>4164.916</v>
      </c>
      <c r="M19" s="149">
        <f t="shared" si="2"/>
        <v>16164.916000000001</v>
      </c>
      <c r="N19" s="147">
        <f>SUM(B19:M19)</f>
        <v>63635.992</v>
      </c>
      <c r="O19" s="97"/>
    </row>
    <row r="20" spans="1:14" ht="15.75" customHeight="1">
      <c r="A20" s="148" t="s">
        <v>107</v>
      </c>
      <c r="B20" s="149">
        <f aca="true" t="shared" si="3" ref="B20:N20">SUM(B13-B19)</f>
        <v>13632</v>
      </c>
      <c r="C20" s="149">
        <f t="shared" si="3"/>
        <v>-2212</v>
      </c>
      <c r="D20" s="149">
        <f t="shared" si="3"/>
        <v>6488.000000000001</v>
      </c>
      <c r="E20" s="149">
        <f t="shared" si="3"/>
        <v>788</v>
      </c>
      <c r="F20" s="149">
        <f t="shared" si="3"/>
        <v>-3212</v>
      </c>
      <c r="G20" s="149">
        <f t="shared" si="3"/>
        <v>-2212</v>
      </c>
      <c r="H20" s="149">
        <f t="shared" si="3"/>
        <v>-2212</v>
      </c>
      <c r="I20" s="149">
        <f t="shared" si="3"/>
        <v>-2212</v>
      </c>
      <c r="J20" s="149">
        <f t="shared" si="3"/>
        <v>6788.000000000001</v>
      </c>
      <c r="K20" s="149">
        <f t="shared" si="3"/>
        <v>788</v>
      </c>
      <c r="L20" s="149">
        <f t="shared" si="3"/>
        <v>-2212</v>
      </c>
      <c r="M20" s="149">
        <f t="shared" si="3"/>
        <v>-14212</v>
      </c>
      <c r="N20" s="147">
        <f t="shared" si="3"/>
        <v>0</v>
      </c>
    </row>
    <row r="21" spans="1:14" ht="15.75" customHeight="1" thickBot="1">
      <c r="A21" s="152" t="s">
        <v>108</v>
      </c>
      <c r="B21" s="153">
        <f>SUM(B20)</f>
        <v>13632</v>
      </c>
      <c r="C21" s="153">
        <f aca="true" t="shared" si="4" ref="C21:M21">B21+C13-C19</f>
        <v>11420</v>
      </c>
      <c r="D21" s="153">
        <f t="shared" si="4"/>
        <v>17908</v>
      </c>
      <c r="E21" s="153">
        <f t="shared" si="4"/>
        <v>18696</v>
      </c>
      <c r="F21" s="153">
        <f t="shared" si="4"/>
        <v>15484</v>
      </c>
      <c r="G21" s="153">
        <f t="shared" si="4"/>
        <v>13272</v>
      </c>
      <c r="H21" s="153">
        <f t="shared" si="4"/>
        <v>11060</v>
      </c>
      <c r="I21" s="153">
        <f t="shared" si="4"/>
        <v>8848</v>
      </c>
      <c r="J21" s="153">
        <f t="shared" si="4"/>
        <v>15636</v>
      </c>
      <c r="K21" s="153">
        <f t="shared" si="4"/>
        <v>16424</v>
      </c>
      <c r="L21" s="153">
        <f t="shared" si="4"/>
        <v>14212</v>
      </c>
      <c r="M21" s="153">
        <f t="shared" si="4"/>
        <v>0</v>
      </c>
      <c r="N21" s="154">
        <f>SUM(N20)</f>
        <v>0</v>
      </c>
    </row>
    <row r="22" spans="1:14" ht="18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155"/>
    </row>
    <row r="23" spans="1:14" ht="18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155"/>
    </row>
    <row r="24" spans="1:14" ht="15.75" customHeight="1">
      <c r="A24" s="71"/>
      <c r="B24" s="71"/>
      <c r="C24" s="71"/>
      <c r="D24" s="71"/>
      <c r="E24" s="71"/>
      <c r="F24" s="71"/>
      <c r="G24" s="156"/>
      <c r="H24" s="71"/>
      <c r="I24" s="71"/>
      <c r="J24" s="71"/>
      <c r="K24" s="71"/>
      <c r="L24" s="71"/>
      <c r="M24" s="71"/>
      <c r="N24" s="155"/>
    </row>
    <row r="25" spans="1:14" ht="15.7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155"/>
    </row>
    <row r="26" spans="1:14" ht="15.7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155"/>
    </row>
    <row r="27" spans="1:14" ht="15.7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155"/>
    </row>
    <row r="28" spans="1:14" ht="15.75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155"/>
    </row>
    <row r="29" spans="1:14" ht="1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</row>
    <row r="30" spans="1:14" ht="13.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</row>
    <row r="31" spans="1:14" ht="13.5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</row>
    <row r="32" ht="13.5" customHeight="1"/>
    <row r="33" ht="13.5" customHeight="1"/>
  </sheetData>
  <sheetProtection/>
  <printOptions/>
  <pageMargins left="0.51" right="0.1968503937007874" top="0.7480314960629921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 Bföldvár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Belovics Emilné</dc:creator>
  <cp:keywords/>
  <dc:description/>
  <cp:lastModifiedBy>Ernyes</cp:lastModifiedBy>
  <cp:lastPrinted>2016-02-16T07:54:28Z</cp:lastPrinted>
  <dcterms:created xsi:type="dcterms:W3CDTF">2009-11-11T14:39:35Z</dcterms:created>
  <dcterms:modified xsi:type="dcterms:W3CDTF">2016-02-16T07:55:06Z</dcterms:modified>
  <cp:category/>
  <cp:version/>
  <cp:contentType/>
  <cp:contentStatus/>
</cp:coreProperties>
</file>