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0" windowHeight="11160" tabRatio="813" firstSheet="7" activeTab="15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" sheetId="61" r:id="rId7"/>
    <sheet name="ELLENŐRZÉS-1.sz.2.1.sz.2.2.sz." sheetId="76" r:id="rId8"/>
    <sheet name="3.1. sz. mell" sheetId="3" r:id="rId9"/>
    <sheet name="3.2. sz. mell" sheetId="113" r:id="rId10"/>
    <sheet name="3.3. sz. mell" sheetId="114" r:id="rId11"/>
    <sheet name="3.4. sz. mell" sheetId="115" r:id="rId12"/>
    <sheet name="4.1. sz. mell " sheetId="119" r:id="rId13"/>
    <sheet name="4.2. sz. mell " sheetId="121" r:id="rId14"/>
    <sheet name="4.3. sz. mell" sheetId="122" r:id="rId15"/>
    <sheet name="4.4. sz. mell " sheetId="123" r:id="rId16"/>
    <sheet name="Munka1" sheetId="124" r:id="rId17"/>
  </sheets>
  <definedNames>
    <definedName name="_xlnm.Print_Titles" localSheetId="8">'3.1. sz. mell'!$1:$6</definedName>
    <definedName name="_xlnm.Print_Titles" localSheetId="9">'3.2. sz. mell'!$1:$6</definedName>
    <definedName name="_xlnm.Print_Titles" localSheetId="10">'3.3. sz. mell'!$1:$6</definedName>
    <definedName name="_xlnm.Print_Titles" localSheetId="11">'3.4. sz. mell'!$1:$6</definedName>
    <definedName name="_xlnm.Print_Titles" localSheetId="12">'4.1. sz. mell '!$1:$6</definedName>
    <definedName name="_xlnm.Print_Titles" localSheetId="13">'4.2. sz. mell '!$1:$6</definedName>
    <definedName name="_xlnm.Print_Titles" localSheetId="14">'4.3. sz. mell'!$1:$6</definedName>
    <definedName name="_xlnm.Print_Titles" localSheetId="15">'4.4. sz. mell '!$1:$6</definedName>
    <definedName name="_xlnm.Print_Area" localSheetId="1">'1.1.sz.mell.'!$A$1:$F$151</definedName>
    <definedName name="_xlnm.Print_Area" localSheetId="2">'1.2.sz.mell.'!$A$1:$E$151</definedName>
    <definedName name="_xlnm.Print_Area" localSheetId="3">'1.3.sz.mell.'!$A$1:$F$151</definedName>
    <definedName name="_xlnm.Print_Area" localSheetId="4">'1.4.sz.mell.'!$A$1:$F$151</definedName>
    <definedName name="_xlnm.Print_Area" localSheetId="5">'2.1.sz.mell  '!$A$1:$L$31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73"/>
  <c r="D151" i="108"/>
  <c r="F150"/>
  <c r="D150"/>
  <c r="C150"/>
  <c r="C145"/>
  <c r="D144"/>
  <c r="D143"/>
  <c r="D142"/>
  <c r="D141"/>
  <c r="F140"/>
  <c r="D140" s="1"/>
  <c r="C140"/>
  <c r="D138"/>
  <c r="D136"/>
  <c r="F135"/>
  <c r="D134"/>
  <c r="D133"/>
  <c r="D132"/>
  <c r="D131"/>
  <c r="F130"/>
  <c r="D130"/>
  <c r="C130"/>
  <c r="D129"/>
  <c r="D128"/>
  <c r="D127"/>
  <c r="F126"/>
  <c r="D126"/>
  <c r="C126"/>
  <c r="F125"/>
  <c r="D124"/>
  <c r="F122"/>
  <c r="D121"/>
  <c r="D120"/>
  <c r="D119"/>
  <c r="D118"/>
  <c r="D117"/>
  <c r="D116"/>
  <c r="D115"/>
  <c r="D114"/>
  <c r="D113"/>
  <c r="F108"/>
  <c r="C108"/>
  <c r="D106"/>
  <c r="D105"/>
  <c r="D103"/>
  <c r="D101"/>
  <c r="D100"/>
  <c r="D99"/>
  <c r="F92"/>
  <c r="C92"/>
  <c r="C125" s="1"/>
  <c r="D83"/>
  <c r="D82"/>
  <c r="D81"/>
  <c r="D80"/>
  <c r="D79"/>
  <c r="F78"/>
  <c r="C78"/>
  <c r="D78" s="1"/>
  <c r="D76"/>
  <c r="F74"/>
  <c r="C74"/>
  <c r="D73"/>
  <c r="F71"/>
  <c r="C71"/>
  <c r="D70"/>
  <c r="D69"/>
  <c r="D68"/>
  <c r="D67"/>
  <c r="F66"/>
  <c r="D66"/>
  <c r="C66"/>
  <c r="D65"/>
  <c r="D64"/>
  <c r="D63"/>
  <c r="F62"/>
  <c r="D62" s="1"/>
  <c r="C62"/>
  <c r="D60"/>
  <c r="D59"/>
  <c r="D58"/>
  <c r="D57"/>
  <c r="F56"/>
  <c r="D56" s="1"/>
  <c r="C56"/>
  <c r="D55"/>
  <c r="D52"/>
  <c r="F51"/>
  <c r="C51"/>
  <c r="D50"/>
  <c r="D49"/>
  <c r="D48"/>
  <c r="D46"/>
  <c r="F45"/>
  <c r="D45" s="1"/>
  <c r="C45"/>
  <c r="D43"/>
  <c r="D41"/>
  <c r="F34"/>
  <c r="C34"/>
  <c r="D32"/>
  <c r="D29"/>
  <c r="D28"/>
  <c r="F27"/>
  <c r="C27"/>
  <c r="D24"/>
  <c r="D23"/>
  <c r="D22"/>
  <c r="F20"/>
  <c r="F61" s="1"/>
  <c r="C20"/>
  <c r="D19"/>
  <c r="D17"/>
  <c r="D16"/>
  <c r="D15"/>
  <c r="D14"/>
  <c r="F13"/>
  <c r="C13"/>
  <c r="E12"/>
  <c r="D12"/>
  <c r="E8"/>
  <c r="D8"/>
  <c r="F6"/>
  <c r="C6"/>
  <c r="C61" s="1"/>
  <c r="C146" l="1"/>
  <c r="F145"/>
  <c r="F146" s="1"/>
  <c r="C84"/>
  <c r="F84"/>
  <c r="D144" i="113"/>
  <c r="D143"/>
  <c r="D142"/>
  <c r="D141"/>
  <c r="D140"/>
  <c r="F139"/>
  <c r="D139" s="1"/>
  <c r="C139"/>
  <c r="D138"/>
  <c r="D136"/>
  <c r="D135"/>
  <c r="F134"/>
  <c r="C134"/>
  <c r="D133"/>
  <c r="D132"/>
  <c r="D131"/>
  <c r="D130"/>
  <c r="F129"/>
  <c r="C129"/>
  <c r="D129" s="1"/>
  <c r="D128"/>
  <c r="D127"/>
  <c r="D126"/>
  <c r="F125"/>
  <c r="D125" s="1"/>
  <c r="C125"/>
  <c r="C124"/>
  <c r="D123"/>
  <c r="F121"/>
  <c r="D120"/>
  <c r="D119"/>
  <c r="D118"/>
  <c r="D117"/>
  <c r="D116"/>
  <c r="D115"/>
  <c r="D114"/>
  <c r="D113"/>
  <c r="D112"/>
  <c r="F107"/>
  <c r="C107"/>
  <c r="D105"/>
  <c r="D104"/>
  <c r="D102"/>
  <c r="D100"/>
  <c r="D99"/>
  <c r="D98"/>
  <c r="F91"/>
  <c r="F124" s="1"/>
  <c r="C91"/>
  <c r="D85"/>
  <c r="D84"/>
  <c r="D83"/>
  <c r="D82"/>
  <c r="D81"/>
  <c r="F80"/>
  <c r="D80" s="1"/>
  <c r="C80"/>
  <c r="D79"/>
  <c r="D78"/>
  <c r="F76"/>
  <c r="C76"/>
  <c r="D75"/>
  <c r="F73"/>
  <c r="C73"/>
  <c r="D72"/>
  <c r="D71"/>
  <c r="D70"/>
  <c r="D69"/>
  <c r="F68"/>
  <c r="D68" s="1"/>
  <c r="C68"/>
  <c r="D67"/>
  <c r="D66"/>
  <c r="D65"/>
  <c r="F64"/>
  <c r="F86" s="1"/>
  <c r="C64"/>
  <c r="C86" s="1"/>
  <c r="D62"/>
  <c r="D61"/>
  <c r="D60"/>
  <c r="D59"/>
  <c r="F58"/>
  <c r="D58" s="1"/>
  <c r="C58"/>
  <c r="D57"/>
  <c r="D54"/>
  <c r="F53"/>
  <c r="C53"/>
  <c r="D52"/>
  <c r="D51"/>
  <c r="D50"/>
  <c r="D48"/>
  <c r="F47"/>
  <c r="C47"/>
  <c r="D47" s="1"/>
  <c r="D45"/>
  <c r="D43"/>
  <c r="D41"/>
  <c r="D39"/>
  <c r="F36"/>
  <c r="C36"/>
  <c r="D35"/>
  <c r="D34"/>
  <c r="D31"/>
  <c r="D30"/>
  <c r="F29"/>
  <c r="C29"/>
  <c r="D26"/>
  <c r="D25"/>
  <c r="D24"/>
  <c r="F22"/>
  <c r="C22"/>
  <c r="D21"/>
  <c r="D19"/>
  <c r="D18"/>
  <c r="D17"/>
  <c r="D16"/>
  <c r="F15"/>
  <c r="C15"/>
  <c r="E14"/>
  <c r="D14"/>
  <c r="E10"/>
  <c r="F8"/>
  <c r="F63" s="1"/>
  <c r="C8"/>
  <c r="C63" s="1"/>
  <c r="C87" s="1"/>
  <c r="D85" i="121"/>
  <c r="D84"/>
  <c r="D83"/>
  <c r="D82"/>
  <c r="D81"/>
  <c r="F80"/>
  <c r="D80" s="1"/>
  <c r="C80"/>
  <c r="D78"/>
  <c r="C76"/>
  <c r="C73"/>
  <c r="D72"/>
  <c r="D71"/>
  <c r="D70"/>
  <c r="D69"/>
  <c r="F68"/>
  <c r="D68" s="1"/>
  <c r="C68"/>
  <c r="D67"/>
  <c r="D66"/>
  <c r="D65"/>
  <c r="F64"/>
  <c r="F86" s="1"/>
  <c r="D64"/>
  <c r="C64"/>
  <c r="D62"/>
  <c r="D61"/>
  <c r="D60"/>
  <c r="D59"/>
  <c r="F58"/>
  <c r="D58" s="1"/>
  <c r="C58"/>
  <c r="D57"/>
  <c r="D56"/>
  <c r="D54"/>
  <c r="F53"/>
  <c r="C53"/>
  <c r="D53" s="1"/>
  <c r="D52"/>
  <c r="D51"/>
  <c r="D50"/>
  <c r="D48"/>
  <c r="F47"/>
  <c r="D47" s="1"/>
  <c r="C47"/>
  <c r="D45"/>
  <c r="D43"/>
  <c r="F36"/>
  <c r="C36"/>
  <c r="D34"/>
  <c r="D31"/>
  <c r="D30"/>
  <c r="F29"/>
  <c r="D29"/>
  <c r="C29"/>
  <c r="D26"/>
  <c r="D25"/>
  <c r="D24"/>
  <c r="F22"/>
  <c r="C22"/>
  <c r="D21"/>
  <c r="D19"/>
  <c r="D18"/>
  <c r="D17"/>
  <c r="D16"/>
  <c r="F15"/>
  <c r="C15"/>
  <c r="D14"/>
  <c r="E14" s="1"/>
  <c r="E12"/>
  <c r="D10"/>
  <c r="E10" s="1"/>
  <c r="F8"/>
  <c r="F63" s="1"/>
  <c r="C8"/>
  <c r="C63" s="1"/>
  <c r="F85" i="108" l="1"/>
  <c r="F151"/>
  <c r="C85"/>
  <c r="C151"/>
  <c r="F87" i="121"/>
  <c r="C86"/>
  <c r="C87" s="1"/>
  <c r="D64" i="113"/>
  <c r="F140" i="123"/>
  <c r="D140"/>
  <c r="C140"/>
  <c r="F134"/>
  <c r="D134"/>
  <c r="C134"/>
  <c r="F129"/>
  <c r="D129"/>
  <c r="C129"/>
  <c r="F125"/>
  <c r="F145" s="1"/>
  <c r="D125"/>
  <c r="D145" s="1"/>
  <c r="C125"/>
  <c r="C145" s="1"/>
  <c r="D124"/>
  <c r="F121"/>
  <c r="D121"/>
  <c r="C121"/>
  <c r="F107"/>
  <c r="D107"/>
  <c r="C107"/>
  <c r="F91"/>
  <c r="F124" s="1"/>
  <c r="F146" s="1"/>
  <c r="D91"/>
  <c r="C91"/>
  <c r="C124" s="1"/>
  <c r="F80"/>
  <c r="D80"/>
  <c r="C80"/>
  <c r="F76"/>
  <c r="D76"/>
  <c r="C76"/>
  <c r="F73"/>
  <c r="D73"/>
  <c r="C73"/>
  <c r="F68"/>
  <c r="D68"/>
  <c r="C68"/>
  <c r="C86" s="1"/>
  <c r="F64"/>
  <c r="F86" s="1"/>
  <c r="D64"/>
  <c r="D86" s="1"/>
  <c r="C64"/>
  <c r="F58"/>
  <c r="D58"/>
  <c r="C58"/>
  <c r="F53"/>
  <c r="D53"/>
  <c r="C53"/>
  <c r="F47"/>
  <c r="D47"/>
  <c r="C47"/>
  <c r="F36"/>
  <c r="D36"/>
  <c r="C36"/>
  <c r="F30"/>
  <c r="D30"/>
  <c r="D29" s="1"/>
  <c r="F29"/>
  <c r="C29"/>
  <c r="F22"/>
  <c r="F63" s="1"/>
  <c r="F87" s="1"/>
  <c r="D22"/>
  <c r="C22"/>
  <c r="F15"/>
  <c r="D15"/>
  <c r="C15"/>
  <c r="F8"/>
  <c r="D8"/>
  <c r="C8"/>
  <c r="C63" s="1"/>
  <c r="C87" s="1"/>
  <c r="D144" i="122"/>
  <c r="D143"/>
  <c r="D142"/>
  <c r="D141"/>
  <c r="F140"/>
  <c r="D140"/>
  <c r="C140"/>
  <c r="D139"/>
  <c r="D138"/>
  <c r="D137"/>
  <c r="D136"/>
  <c r="D135"/>
  <c r="F134"/>
  <c r="D134"/>
  <c r="C134"/>
  <c r="D133"/>
  <c r="D132"/>
  <c r="D131"/>
  <c r="D130"/>
  <c r="F129"/>
  <c r="D129" s="1"/>
  <c r="C129"/>
  <c r="D128"/>
  <c r="D127"/>
  <c r="D126"/>
  <c r="F125"/>
  <c r="D125" s="1"/>
  <c r="C125"/>
  <c r="C145" s="1"/>
  <c r="D123"/>
  <c r="D122"/>
  <c r="F121"/>
  <c r="D121" s="1"/>
  <c r="C121"/>
  <c r="D120"/>
  <c r="D119"/>
  <c r="D118"/>
  <c r="D117"/>
  <c r="D116"/>
  <c r="D115"/>
  <c r="D114"/>
  <c r="D113"/>
  <c r="D112"/>
  <c r="D111"/>
  <c r="D110"/>
  <c r="D109"/>
  <c r="D108"/>
  <c r="F107"/>
  <c r="D107" s="1"/>
  <c r="C107"/>
  <c r="D106"/>
  <c r="D105"/>
  <c r="D104"/>
  <c r="D103"/>
  <c r="D102"/>
  <c r="D101"/>
  <c r="D100"/>
  <c r="D99"/>
  <c r="D98"/>
  <c r="D97"/>
  <c r="D96"/>
  <c r="D95"/>
  <c r="D94"/>
  <c r="D93"/>
  <c r="D92"/>
  <c r="F91"/>
  <c r="F124" s="1"/>
  <c r="C91"/>
  <c r="C124" s="1"/>
  <c r="C146" s="1"/>
  <c r="D85"/>
  <c r="D84"/>
  <c r="D83"/>
  <c r="D82"/>
  <c r="D81"/>
  <c r="F80"/>
  <c r="D80" s="1"/>
  <c r="C80"/>
  <c r="D79"/>
  <c r="D78"/>
  <c r="D77"/>
  <c r="F76"/>
  <c r="D76" s="1"/>
  <c r="C76"/>
  <c r="D75"/>
  <c r="D74"/>
  <c r="F73"/>
  <c r="D73"/>
  <c r="C73"/>
  <c r="D72"/>
  <c r="D71"/>
  <c r="D70"/>
  <c r="D69"/>
  <c r="F68"/>
  <c r="D68" s="1"/>
  <c r="C68"/>
  <c r="D67"/>
  <c r="D66"/>
  <c r="D65"/>
  <c r="F64"/>
  <c r="D64" s="1"/>
  <c r="C64"/>
  <c r="C86" s="1"/>
  <c r="D62"/>
  <c r="D61"/>
  <c r="D60"/>
  <c r="D59"/>
  <c r="F58"/>
  <c r="D58" s="1"/>
  <c r="C58"/>
  <c r="D57"/>
  <c r="D56"/>
  <c r="D55"/>
  <c r="D54"/>
  <c r="F53"/>
  <c r="D53"/>
  <c r="C53"/>
  <c r="D52"/>
  <c r="D51"/>
  <c r="D50"/>
  <c r="D49"/>
  <c r="D48"/>
  <c r="F47"/>
  <c r="D47"/>
  <c r="C47"/>
  <c r="D46"/>
  <c r="D45"/>
  <c r="D44"/>
  <c r="D43"/>
  <c r="D42"/>
  <c r="D41"/>
  <c r="D40"/>
  <c r="D39"/>
  <c r="D38"/>
  <c r="D37"/>
  <c r="F36"/>
  <c r="D36" s="1"/>
  <c r="C36"/>
  <c r="D35"/>
  <c r="D34"/>
  <c r="D33"/>
  <c r="D32"/>
  <c r="D31"/>
  <c r="F30"/>
  <c r="D30" s="1"/>
  <c r="F29"/>
  <c r="D29" s="1"/>
  <c r="C29"/>
  <c r="D28"/>
  <c r="D27"/>
  <c r="D26"/>
  <c r="D25"/>
  <c r="D24"/>
  <c r="D23"/>
  <c r="F22"/>
  <c r="D22"/>
  <c r="C22"/>
  <c r="D21"/>
  <c r="D20"/>
  <c r="D19"/>
  <c r="D18"/>
  <c r="D17"/>
  <c r="D16"/>
  <c r="F15"/>
  <c r="D15" s="1"/>
  <c r="C15"/>
  <c r="D14"/>
  <c r="D13"/>
  <c r="D12"/>
  <c r="D11"/>
  <c r="D10"/>
  <c r="D9"/>
  <c r="F8"/>
  <c r="F63" s="1"/>
  <c r="D8"/>
  <c r="C8"/>
  <c r="C63" s="1"/>
  <c r="D144" i="121"/>
  <c r="D143"/>
  <c r="D142"/>
  <c r="D141"/>
  <c r="D140"/>
  <c r="F139"/>
  <c r="C139"/>
  <c r="D139" s="1"/>
  <c r="D138"/>
  <c r="D137"/>
  <c r="D136"/>
  <c r="D135"/>
  <c r="F134"/>
  <c r="C134"/>
  <c r="D134" s="1"/>
  <c r="D133"/>
  <c r="D132"/>
  <c r="D131"/>
  <c r="D130"/>
  <c r="F129"/>
  <c r="D129" s="1"/>
  <c r="C129"/>
  <c r="D128"/>
  <c r="D127"/>
  <c r="D126"/>
  <c r="F125"/>
  <c r="C125"/>
  <c r="D125" s="1"/>
  <c r="D123"/>
  <c r="F121"/>
  <c r="C121"/>
  <c r="D120"/>
  <c r="D119"/>
  <c r="D118"/>
  <c r="D117"/>
  <c r="D116"/>
  <c r="D115"/>
  <c r="D114"/>
  <c r="D113"/>
  <c r="D112"/>
  <c r="F107"/>
  <c r="C107"/>
  <c r="D105"/>
  <c r="D104"/>
  <c r="D102"/>
  <c r="D100"/>
  <c r="D99"/>
  <c r="D98"/>
  <c r="D93"/>
  <c r="D92"/>
  <c r="F91"/>
  <c r="F124" s="1"/>
  <c r="C91"/>
  <c r="C124" s="1"/>
  <c r="F4"/>
  <c r="D144" i="119"/>
  <c r="D143"/>
  <c r="D142"/>
  <c r="D141"/>
  <c r="D140"/>
  <c r="F139"/>
  <c r="C139"/>
  <c r="D139" s="1"/>
  <c r="D138"/>
  <c r="D137"/>
  <c r="D135"/>
  <c r="C134"/>
  <c r="D133"/>
  <c r="D132"/>
  <c r="D131"/>
  <c r="D130"/>
  <c r="F129"/>
  <c r="C129"/>
  <c r="D128"/>
  <c r="D127"/>
  <c r="D126"/>
  <c r="F125"/>
  <c r="C125"/>
  <c r="D125" s="1"/>
  <c r="D123"/>
  <c r="F121"/>
  <c r="C121"/>
  <c r="D120"/>
  <c r="D119"/>
  <c r="D118"/>
  <c r="D117"/>
  <c r="D116"/>
  <c r="D115"/>
  <c r="D114"/>
  <c r="D113"/>
  <c r="D112"/>
  <c r="F107"/>
  <c r="C107"/>
  <c r="D105"/>
  <c r="D104"/>
  <c r="D102"/>
  <c r="D100"/>
  <c r="D99"/>
  <c r="D98"/>
  <c r="F91"/>
  <c r="C91"/>
  <c r="D85"/>
  <c r="D84"/>
  <c r="D83"/>
  <c r="D82"/>
  <c r="D81"/>
  <c r="F80"/>
  <c r="C80"/>
  <c r="D78"/>
  <c r="C76"/>
  <c r="C73"/>
  <c r="D72"/>
  <c r="D71"/>
  <c r="D70"/>
  <c r="D69"/>
  <c r="F68"/>
  <c r="D68" s="1"/>
  <c r="C68"/>
  <c r="D67"/>
  <c r="D66"/>
  <c r="D65"/>
  <c r="F64"/>
  <c r="C64"/>
  <c r="D62"/>
  <c r="D61"/>
  <c r="D60"/>
  <c r="D59"/>
  <c r="F58"/>
  <c r="D58"/>
  <c r="C58"/>
  <c r="D57"/>
  <c r="D56"/>
  <c r="D54"/>
  <c r="F53"/>
  <c r="C53"/>
  <c r="D52"/>
  <c r="D51"/>
  <c r="D50"/>
  <c r="D48"/>
  <c r="F47"/>
  <c r="C47"/>
  <c r="D45"/>
  <c r="D43"/>
  <c r="F36"/>
  <c r="C36"/>
  <c r="D34"/>
  <c r="D31"/>
  <c r="D30"/>
  <c r="F29"/>
  <c r="D29" s="1"/>
  <c r="C29"/>
  <c r="D26"/>
  <c r="D25"/>
  <c r="D24"/>
  <c r="F22"/>
  <c r="C22"/>
  <c r="D21"/>
  <c r="D19"/>
  <c r="D18"/>
  <c r="D17"/>
  <c r="D16"/>
  <c r="F15"/>
  <c r="C15"/>
  <c r="D14"/>
  <c r="E14" s="1"/>
  <c r="E12"/>
  <c r="E10"/>
  <c r="D10"/>
  <c r="F8"/>
  <c r="C8"/>
  <c r="F124" l="1"/>
  <c r="C124"/>
  <c r="C86"/>
  <c r="D47"/>
  <c r="F63"/>
  <c r="D80"/>
  <c r="D129"/>
  <c r="D53"/>
  <c r="F86"/>
  <c r="C63"/>
  <c r="C146" i="123"/>
  <c r="D63"/>
  <c r="D87" s="1"/>
  <c r="D146"/>
  <c r="D63" i="122"/>
  <c r="C87"/>
  <c r="F146"/>
  <c r="D146" s="1"/>
  <c r="D124"/>
  <c r="F145"/>
  <c r="D145" s="1"/>
  <c r="D91"/>
  <c r="F86"/>
  <c r="D86" s="1"/>
  <c r="D64" i="119"/>
  <c r="D143" i="3"/>
  <c r="D142"/>
  <c r="D141"/>
  <c r="D140"/>
  <c r="F139"/>
  <c r="D139" s="1"/>
  <c r="C139"/>
  <c r="D138"/>
  <c r="D136"/>
  <c r="D135"/>
  <c r="F134"/>
  <c r="C134"/>
  <c r="D133"/>
  <c r="D132"/>
  <c r="D131"/>
  <c r="D130"/>
  <c r="F129"/>
  <c r="D129" s="1"/>
  <c r="C129"/>
  <c r="D128"/>
  <c r="D127"/>
  <c r="D126"/>
  <c r="F125"/>
  <c r="C125"/>
  <c r="D123"/>
  <c r="F121"/>
  <c r="D120"/>
  <c r="D119"/>
  <c r="D118"/>
  <c r="D117"/>
  <c r="D116"/>
  <c r="D115"/>
  <c r="D114"/>
  <c r="D113"/>
  <c r="D112"/>
  <c r="F107"/>
  <c r="C107"/>
  <c r="D105"/>
  <c r="D104"/>
  <c r="D102"/>
  <c r="D100"/>
  <c r="D99"/>
  <c r="D98"/>
  <c r="F91"/>
  <c r="F124" s="1"/>
  <c r="C91"/>
  <c r="D85"/>
  <c r="D84"/>
  <c r="D83"/>
  <c r="D82"/>
  <c r="D81"/>
  <c r="F80"/>
  <c r="C80"/>
  <c r="D80" s="1"/>
  <c r="D79"/>
  <c r="D78"/>
  <c r="F76"/>
  <c r="C76"/>
  <c r="D75"/>
  <c r="F73"/>
  <c r="C73"/>
  <c r="D72"/>
  <c r="D71"/>
  <c r="D70"/>
  <c r="D69"/>
  <c r="F68"/>
  <c r="C68"/>
  <c r="D68" s="1"/>
  <c r="D67"/>
  <c r="D66"/>
  <c r="D65"/>
  <c r="F64"/>
  <c r="D64" s="1"/>
  <c r="C64"/>
  <c r="D62"/>
  <c r="D61"/>
  <c r="D60"/>
  <c r="D59"/>
  <c r="F58"/>
  <c r="C58"/>
  <c r="D58" s="1"/>
  <c r="D57"/>
  <c r="D54"/>
  <c r="F53"/>
  <c r="C53"/>
  <c r="D52"/>
  <c r="D51"/>
  <c r="D50"/>
  <c r="D48"/>
  <c r="F47"/>
  <c r="D47" s="1"/>
  <c r="C47"/>
  <c r="D45"/>
  <c r="D43"/>
  <c r="D41"/>
  <c r="D39"/>
  <c r="F36"/>
  <c r="C36"/>
  <c r="D35"/>
  <c r="D34"/>
  <c r="D31"/>
  <c r="D30"/>
  <c r="F29"/>
  <c r="C29"/>
  <c r="D26"/>
  <c r="D25"/>
  <c r="D24"/>
  <c r="F22"/>
  <c r="C22"/>
  <c r="D21"/>
  <c r="D19"/>
  <c r="D18"/>
  <c r="D17"/>
  <c r="D16"/>
  <c r="F15"/>
  <c r="C15"/>
  <c r="D14"/>
  <c r="E14" s="1"/>
  <c r="E10"/>
  <c r="F8"/>
  <c r="C8"/>
  <c r="E12" i="1"/>
  <c r="C87" i="119" l="1"/>
  <c r="C124" i="3"/>
  <c r="F63"/>
  <c r="F87" i="119"/>
  <c r="C63" i="3"/>
  <c r="F87" i="122"/>
  <c r="D87" s="1"/>
  <c r="D144" i="3"/>
  <c r="D125"/>
  <c r="C86"/>
  <c r="F86"/>
  <c r="C87" l="1"/>
  <c r="D144" i="114" l="1"/>
  <c r="D143"/>
  <c r="D142"/>
  <c r="D141"/>
  <c r="D139"/>
  <c r="D138"/>
  <c r="D137"/>
  <c r="D136"/>
  <c r="D135"/>
  <c r="D133"/>
  <c r="D132"/>
  <c r="D131"/>
  <c r="D130"/>
  <c r="D128"/>
  <c r="D127"/>
  <c r="D126"/>
  <c r="D123"/>
  <c r="D122"/>
  <c r="D120"/>
  <c r="D119"/>
  <c r="D118"/>
  <c r="D117"/>
  <c r="D116"/>
  <c r="D115"/>
  <c r="D114"/>
  <c r="D113"/>
  <c r="D112"/>
  <c r="D111"/>
  <c r="D110"/>
  <c r="D109"/>
  <c r="D108"/>
  <c r="D106"/>
  <c r="D105"/>
  <c r="D104"/>
  <c r="D103"/>
  <c r="D102"/>
  <c r="D101"/>
  <c r="D100"/>
  <c r="D99"/>
  <c r="D98"/>
  <c r="D97"/>
  <c r="D96"/>
  <c r="D95"/>
  <c r="D94"/>
  <c r="D93"/>
  <c r="D92"/>
  <c r="D85"/>
  <c r="D84"/>
  <c r="D83"/>
  <c r="D82"/>
  <c r="D81"/>
  <c r="D79"/>
  <c r="D78"/>
  <c r="D77"/>
  <c r="D75"/>
  <c r="D74"/>
  <c r="D72"/>
  <c r="D71"/>
  <c r="D70"/>
  <c r="D69"/>
  <c r="D67"/>
  <c r="D66"/>
  <c r="D65"/>
  <c r="D62"/>
  <c r="D61"/>
  <c r="D60"/>
  <c r="D59"/>
  <c r="D57"/>
  <c r="D56"/>
  <c r="D55"/>
  <c r="D54"/>
  <c r="D52"/>
  <c r="D51"/>
  <c r="D50"/>
  <c r="D49"/>
  <c r="D48"/>
  <c r="D46"/>
  <c r="D45"/>
  <c r="D44"/>
  <c r="D43"/>
  <c r="D42"/>
  <c r="D41"/>
  <c r="D40"/>
  <c r="D39"/>
  <c r="D38"/>
  <c r="D37"/>
  <c r="D35"/>
  <c r="D34"/>
  <c r="D33"/>
  <c r="D32"/>
  <c r="D31"/>
  <c r="D28"/>
  <c r="D27"/>
  <c r="D26"/>
  <c r="D25"/>
  <c r="D24"/>
  <c r="D23"/>
  <c r="D21"/>
  <c r="D19"/>
  <c r="D18"/>
  <c r="D17"/>
  <c r="D16"/>
  <c r="D14"/>
  <c r="D13"/>
  <c r="D12"/>
  <c r="D11"/>
  <c r="D10"/>
  <c r="D9"/>
  <c r="D20"/>
  <c r="I10" i="61"/>
  <c r="D29"/>
  <c r="D28"/>
  <c r="D27"/>
  <c r="D26"/>
  <c r="D25"/>
  <c r="D22"/>
  <c r="D21"/>
  <c r="D20"/>
  <c r="D17"/>
  <c r="D26" i="73"/>
  <c r="D25"/>
  <c r="D22"/>
  <c r="D21"/>
  <c r="D13"/>
  <c r="D11"/>
  <c r="D8"/>
  <c r="D144" i="111"/>
  <c r="D143"/>
  <c r="D142"/>
  <c r="D141"/>
  <c r="D139"/>
  <c r="D138"/>
  <c r="D137"/>
  <c r="D136"/>
  <c r="D134"/>
  <c r="D133"/>
  <c r="D132"/>
  <c r="D131"/>
  <c r="D129"/>
  <c r="D128"/>
  <c r="D127"/>
  <c r="D124"/>
  <c r="D123"/>
  <c r="D121"/>
  <c r="D120"/>
  <c r="D119"/>
  <c r="D118"/>
  <c r="D117"/>
  <c r="D116"/>
  <c r="D115"/>
  <c r="D114"/>
  <c r="D113"/>
  <c r="D112"/>
  <c r="D111"/>
  <c r="D110"/>
  <c r="D109"/>
  <c r="D107"/>
  <c r="D106"/>
  <c r="D105"/>
  <c r="D104"/>
  <c r="D103"/>
  <c r="D102"/>
  <c r="D101"/>
  <c r="D100"/>
  <c r="D99"/>
  <c r="D98"/>
  <c r="D96"/>
  <c r="D95"/>
  <c r="D94"/>
  <c r="D93"/>
  <c r="D83"/>
  <c r="D82"/>
  <c r="D81"/>
  <c r="D80"/>
  <c r="D79"/>
  <c r="D77"/>
  <c r="D76"/>
  <c r="D75"/>
  <c r="D73"/>
  <c r="D72"/>
  <c r="D70"/>
  <c r="D69"/>
  <c r="D68"/>
  <c r="D67"/>
  <c r="D65"/>
  <c r="D64"/>
  <c r="D63"/>
  <c r="D60"/>
  <c r="D59"/>
  <c r="D58"/>
  <c r="D57"/>
  <c r="D55"/>
  <c r="D54"/>
  <c r="D53"/>
  <c r="D52"/>
  <c r="D50"/>
  <c r="D49"/>
  <c r="D48"/>
  <c r="D47"/>
  <c r="D46"/>
  <c r="D44"/>
  <c r="D43"/>
  <c r="D42"/>
  <c r="D41"/>
  <c r="D40"/>
  <c r="D39"/>
  <c r="D38"/>
  <c r="D37"/>
  <c r="D36"/>
  <c r="D35"/>
  <c r="D33"/>
  <c r="D32"/>
  <c r="D31"/>
  <c r="D30"/>
  <c r="D29"/>
  <c r="D26"/>
  <c r="D25"/>
  <c r="D24"/>
  <c r="D23"/>
  <c r="D22"/>
  <c r="D21"/>
  <c r="D19"/>
  <c r="D18"/>
  <c r="D17"/>
  <c r="D16"/>
  <c r="D15"/>
  <c r="D14"/>
  <c r="D12"/>
  <c r="D11"/>
  <c r="D10"/>
  <c r="D9"/>
  <c r="D8"/>
  <c r="D7"/>
  <c r="D144" i="1"/>
  <c r="D143"/>
  <c r="D142"/>
  <c r="D141"/>
  <c r="D138"/>
  <c r="D136"/>
  <c r="D134"/>
  <c r="D133"/>
  <c r="D132"/>
  <c r="D131"/>
  <c r="D129"/>
  <c r="D128"/>
  <c r="D127"/>
  <c r="D124"/>
  <c r="D121"/>
  <c r="D120"/>
  <c r="D119"/>
  <c r="D118"/>
  <c r="D117"/>
  <c r="D116"/>
  <c r="D115"/>
  <c r="D114"/>
  <c r="D113"/>
  <c r="D106"/>
  <c r="D105"/>
  <c r="D103"/>
  <c r="D101"/>
  <c r="D100"/>
  <c r="D99"/>
  <c r="D83"/>
  <c r="D82"/>
  <c r="D81"/>
  <c r="D80"/>
  <c r="D79"/>
  <c r="D76"/>
  <c r="D73"/>
  <c r="D70"/>
  <c r="D69"/>
  <c r="D68"/>
  <c r="D67"/>
  <c r="D65"/>
  <c r="D64"/>
  <c r="D63"/>
  <c r="D60"/>
  <c r="D59"/>
  <c r="D58"/>
  <c r="D57"/>
  <c r="D55"/>
  <c r="D52"/>
  <c r="D50"/>
  <c r="D49"/>
  <c r="D48"/>
  <c r="D46"/>
  <c r="D43"/>
  <c r="D41"/>
  <c r="D32"/>
  <c r="D29"/>
  <c r="D28"/>
  <c r="D24"/>
  <c r="D23"/>
  <c r="D22"/>
  <c r="D19"/>
  <c r="D17"/>
  <c r="D16"/>
  <c r="D15"/>
  <c r="D14"/>
  <c r="D12"/>
  <c r="D8"/>
  <c r="E8" s="1"/>
  <c r="D20" i="73"/>
  <c r="D97" i="111"/>
  <c r="F17" i="61"/>
  <c r="E88" i="108"/>
  <c r="E149" s="1"/>
  <c r="F88" i="1"/>
  <c r="F149" s="1"/>
  <c r="F30" i="115"/>
  <c r="F29" s="1"/>
  <c r="D30"/>
  <c r="D29" s="1"/>
  <c r="C29"/>
  <c r="F30" i="114"/>
  <c r="F29" s="1"/>
  <c r="C29"/>
  <c r="F28" i="112"/>
  <c r="F27" s="1"/>
  <c r="D28"/>
  <c r="D27"/>
  <c r="C27"/>
  <c r="F28" i="111"/>
  <c r="C27"/>
  <c r="C27" i="1"/>
  <c r="F134" i="115"/>
  <c r="D134"/>
  <c r="C134"/>
  <c r="F134" i="114"/>
  <c r="C134"/>
  <c r="F140" i="115"/>
  <c r="D140"/>
  <c r="C140"/>
  <c r="F129"/>
  <c r="D129"/>
  <c r="C129"/>
  <c r="F125"/>
  <c r="D125"/>
  <c r="C125"/>
  <c r="F121"/>
  <c r="D121"/>
  <c r="C121"/>
  <c r="F107"/>
  <c r="D107"/>
  <c r="C107"/>
  <c r="F91"/>
  <c r="D91"/>
  <c r="C91"/>
  <c r="F80"/>
  <c r="D80"/>
  <c r="C80"/>
  <c r="F76"/>
  <c r="D76"/>
  <c r="C76"/>
  <c r="F73"/>
  <c r="D73"/>
  <c r="C73"/>
  <c r="F68"/>
  <c r="D68"/>
  <c r="C68"/>
  <c r="F64"/>
  <c r="D64"/>
  <c r="C64"/>
  <c r="F58"/>
  <c r="D58"/>
  <c r="C58"/>
  <c r="F53"/>
  <c r="D53"/>
  <c r="C53"/>
  <c r="F47"/>
  <c r="D47"/>
  <c r="C47"/>
  <c r="F36"/>
  <c r="D36"/>
  <c r="C36"/>
  <c r="F22"/>
  <c r="D22"/>
  <c r="C22"/>
  <c r="F15"/>
  <c r="D15"/>
  <c r="C15"/>
  <c r="F8"/>
  <c r="D8"/>
  <c r="C8"/>
  <c r="F140" i="114"/>
  <c r="C140"/>
  <c r="F129"/>
  <c r="C129"/>
  <c r="F125"/>
  <c r="C125"/>
  <c r="F121"/>
  <c r="C121"/>
  <c r="F107"/>
  <c r="C107"/>
  <c r="F91"/>
  <c r="C91"/>
  <c r="F80"/>
  <c r="C80"/>
  <c r="F76"/>
  <c r="C76"/>
  <c r="F73"/>
  <c r="C73"/>
  <c r="D73" s="1"/>
  <c r="F68"/>
  <c r="D68" s="1"/>
  <c r="C68"/>
  <c r="F64"/>
  <c r="C64"/>
  <c r="F58"/>
  <c r="C58"/>
  <c r="F53"/>
  <c r="C53"/>
  <c r="F47"/>
  <c r="C47"/>
  <c r="D47" s="1"/>
  <c r="F36"/>
  <c r="C36"/>
  <c r="F22"/>
  <c r="C22"/>
  <c r="F15"/>
  <c r="C15"/>
  <c r="F8"/>
  <c r="C8"/>
  <c r="C63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I30" i="61"/>
  <c r="K30"/>
  <c r="H30"/>
  <c r="H17"/>
  <c r="H31" s="1"/>
  <c r="F30"/>
  <c r="F31" s="1"/>
  <c r="F24"/>
  <c r="C24"/>
  <c r="C18"/>
  <c r="C17"/>
  <c r="K27" i="73"/>
  <c r="H27"/>
  <c r="D25" i="76" s="1"/>
  <c r="H18" i="73"/>
  <c r="F18"/>
  <c r="F24"/>
  <c r="C24"/>
  <c r="D24" s="1"/>
  <c r="C18"/>
  <c r="F140" i="112"/>
  <c r="D140"/>
  <c r="C140"/>
  <c r="F135"/>
  <c r="D135"/>
  <c r="C135"/>
  <c r="F130"/>
  <c r="F145" s="1"/>
  <c r="D130"/>
  <c r="C130"/>
  <c r="F126"/>
  <c r="D126"/>
  <c r="D145" s="1"/>
  <c r="C126"/>
  <c r="F122"/>
  <c r="D122"/>
  <c r="D125" s="1"/>
  <c r="C122"/>
  <c r="F108"/>
  <c r="D108"/>
  <c r="C108"/>
  <c r="F92"/>
  <c r="F125" s="1"/>
  <c r="D92"/>
  <c r="C92"/>
  <c r="F78"/>
  <c r="D78"/>
  <c r="C78"/>
  <c r="F74"/>
  <c r="D74"/>
  <c r="C74"/>
  <c r="F71"/>
  <c r="D71"/>
  <c r="C71"/>
  <c r="F66"/>
  <c r="D66"/>
  <c r="C66"/>
  <c r="F62"/>
  <c r="F84" s="1"/>
  <c r="F151" s="1"/>
  <c r="D62"/>
  <c r="C62"/>
  <c r="F56"/>
  <c r="D56"/>
  <c r="C56"/>
  <c r="F51"/>
  <c r="D51"/>
  <c r="C51"/>
  <c r="F45"/>
  <c r="D45"/>
  <c r="C45"/>
  <c r="F34"/>
  <c r="D34"/>
  <c r="C34"/>
  <c r="F20"/>
  <c r="D20"/>
  <c r="C20"/>
  <c r="F13"/>
  <c r="D13"/>
  <c r="C13"/>
  <c r="F6"/>
  <c r="D6"/>
  <c r="C6"/>
  <c r="F140" i="111"/>
  <c r="C140"/>
  <c r="F135"/>
  <c r="C135"/>
  <c r="F130"/>
  <c r="C130"/>
  <c r="F126"/>
  <c r="C126"/>
  <c r="D126" s="1"/>
  <c r="F122"/>
  <c r="C122"/>
  <c r="F108"/>
  <c r="C108"/>
  <c r="D108" s="1"/>
  <c r="F92"/>
  <c r="C92"/>
  <c r="F78"/>
  <c r="C78"/>
  <c r="D78" s="1"/>
  <c r="F74"/>
  <c r="C74"/>
  <c r="F71"/>
  <c r="D71"/>
  <c r="C71"/>
  <c r="F66"/>
  <c r="C66"/>
  <c r="C84" s="1"/>
  <c r="F62"/>
  <c r="C62"/>
  <c r="F56"/>
  <c r="C56"/>
  <c r="D56" s="1"/>
  <c r="F51"/>
  <c r="C51"/>
  <c r="F45"/>
  <c r="D45"/>
  <c r="C45"/>
  <c r="F34"/>
  <c r="C34"/>
  <c r="F20"/>
  <c r="C20"/>
  <c r="F13"/>
  <c r="C13"/>
  <c r="F6"/>
  <c r="D6" s="1"/>
  <c r="C6"/>
  <c r="F92" i="1"/>
  <c r="F108"/>
  <c r="F122"/>
  <c r="F126"/>
  <c r="D126" s="1"/>
  <c r="F130"/>
  <c r="F135"/>
  <c r="F140"/>
  <c r="C140"/>
  <c r="C130"/>
  <c r="C145" s="1"/>
  <c r="B25" i="76" s="1"/>
  <c r="C126" i="1"/>
  <c r="C108"/>
  <c r="C92"/>
  <c r="F27"/>
  <c r="F6"/>
  <c r="F13"/>
  <c r="F20"/>
  <c r="F34"/>
  <c r="F45"/>
  <c r="F51"/>
  <c r="F56"/>
  <c r="F62"/>
  <c r="F66"/>
  <c r="F71"/>
  <c r="F74"/>
  <c r="F78"/>
  <c r="C78"/>
  <c r="C74"/>
  <c r="C71"/>
  <c r="C66"/>
  <c r="C62"/>
  <c r="C56"/>
  <c r="D56" s="1"/>
  <c r="C51"/>
  <c r="C45"/>
  <c r="C34"/>
  <c r="C20"/>
  <c r="C13"/>
  <c r="C6"/>
  <c r="K4" i="73"/>
  <c r="H4"/>
  <c r="C4" i="61"/>
  <c r="H4"/>
  <c r="I4"/>
  <c r="F4"/>
  <c r="K4"/>
  <c r="D4"/>
  <c r="C3" i="112"/>
  <c r="C89" s="1"/>
  <c r="F4" i="113"/>
  <c r="F146" i="112"/>
  <c r="F4" i="114" l="1"/>
  <c r="F4" i="122"/>
  <c r="D78" i="1"/>
  <c r="F2" i="111"/>
  <c r="F2" i="112" s="1"/>
  <c r="F88" s="1"/>
  <c r="F149" s="1"/>
  <c r="C84" i="1"/>
  <c r="B7" i="76" s="1"/>
  <c r="D135" i="111"/>
  <c r="D76" i="114"/>
  <c r="D129"/>
  <c r="D63" i="115"/>
  <c r="C86"/>
  <c r="D124"/>
  <c r="F32" i="61"/>
  <c r="D45" i="1"/>
  <c r="D66"/>
  <c r="D62"/>
  <c r="D13" i="111"/>
  <c r="D66"/>
  <c r="D84" i="112"/>
  <c r="D151" s="1"/>
  <c r="D18" i="76"/>
  <c r="C86" i="114"/>
  <c r="C145"/>
  <c r="D29"/>
  <c r="D64"/>
  <c r="D80"/>
  <c r="F145" i="115"/>
  <c r="D134" i="114"/>
  <c r="D146" i="112"/>
  <c r="C87" i="114"/>
  <c r="H32" i="61"/>
  <c r="C145" i="112"/>
  <c r="D86" i="115"/>
  <c r="D87" s="1"/>
  <c r="F86"/>
  <c r="C84" i="112"/>
  <c r="C151" s="1"/>
  <c r="F86" i="114"/>
  <c r="D86" s="1"/>
  <c r="D30"/>
  <c r="D140" i="1"/>
  <c r="D51" i="111"/>
  <c r="D74"/>
  <c r="F125"/>
  <c r="D122"/>
  <c r="D61" i="112"/>
  <c r="F61"/>
  <c r="C125"/>
  <c r="C146" s="1"/>
  <c r="D8" i="114"/>
  <c r="D36"/>
  <c r="D53"/>
  <c r="D58"/>
  <c r="F63" i="115"/>
  <c r="F87" s="1"/>
  <c r="C124"/>
  <c r="D145"/>
  <c r="D31" i="76"/>
  <c r="D107" i="114"/>
  <c r="C124"/>
  <c r="C146" s="1"/>
  <c r="D15"/>
  <c r="K32" i="61"/>
  <c r="I17"/>
  <c r="I31" s="1"/>
  <c r="D19" i="76"/>
  <c r="D6"/>
  <c r="E25"/>
  <c r="F28" i="73"/>
  <c r="D20" i="76" s="1"/>
  <c r="D18" i="73"/>
  <c r="D12" i="76" s="1"/>
  <c r="C28" i="73"/>
  <c r="D92" i="111"/>
  <c r="C61"/>
  <c r="D34"/>
  <c r="D20"/>
  <c r="F84" i="1"/>
  <c r="B19" i="76" s="1"/>
  <c r="C61" i="1"/>
  <c r="B6" i="76" s="1"/>
  <c r="F150" i="112"/>
  <c r="F85"/>
  <c r="C125" i="111"/>
  <c r="D125" s="1"/>
  <c r="K28" i="73"/>
  <c r="K29"/>
  <c r="D36" i="76"/>
  <c r="F29" i="73"/>
  <c r="C30" i="61"/>
  <c r="D24"/>
  <c r="D30" s="1"/>
  <c r="D31" s="1"/>
  <c r="D125" i="114"/>
  <c r="F145"/>
  <c r="D145" s="1"/>
  <c r="D140"/>
  <c r="D28" i="111"/>
  <c r="F27"/>
  <c r="D27" i="73"/>
  <c r="C85" i="111"/>
  <c r="C125" i="1"/>
  <c r="D130" i="111"/>
  <c r="C145"/>
  <c r="C151" s="1"/>
  <c r="D150" i="112"/>
  <c r="D22" i="114"/>
  <c r="F63"/>
  <c r="C63" i="115"/>
  <c r="C87" s="1"/>
  <c r="C145"/>
  <c r="C146" s="1"/>
  <c r="I18" i="73"/>
  <c r="D121" i="114"/>
  <c r="F61" i="1"/>
  <c r="F145" i="111"/>
  <c r="D145" s="1"/>
  <c r="D140"/>
  <c r="D130" i="1"/>
  <c r="F145"/>
  <c r="F125"/>
  <c r="D62" i="111"/>
  <c r="F84"/>
  <c r="C61" i="112"/>
  <c r="H28" i="73"/>
  <c r="H29"/>
  <c r="D24" i="76"/>
  <c r="K31" i="61"/>
  <c r="D37" i="76"/>
  <c r="C3" i="111"/>
  <c r="C89" s="1"/>
  <c r="D91" i="114"/>
  <c r="F124"/>
  <c r="F124" i="115"/>
  <c r="F4" l="1"/>
  <c r="F4" i="123"/>
  <c r="F88" i="111"/>
  <c r="F149" s="1"/>
  <c r="C151" i="1"/>
  <c r="D32" i="61"/>
  <c r="K2" i="73"/>
  <c r="K2" i="61" s="1"/>
  <c r="D146" i="115"/>
  <c r="F146"/>
  <c r="D85" i="112"/>
  <c r="D29" i="73"/>
  <c r="D13" i="76"/>
  <c r="E19"/>
  <c r="E6"/>
  <c r="C85" i="1"/>
  <c r="B8" i="76" s="1"/>
  <c r="B37"/>
  <c r="E37" s="1"/>
  <c r="B31"/>
  <c r="E31" s="1"/>
  <c r="F87" i="114"/>
  <c r="D87" s="1"/>
  <c r="D63"/>
  <c r="D27" i="111"/>
  <c r="F61"/>
  <c r="F146" i="114"/>
  <c r="D146" s="1"/>
  <c r="D124"/>
  <c r="D26" i="76"/>
  <c r="C31" i="61"/>
  <c r="D7" i="76"/>
  <c r="E7" s="1"/>
  <c r="D38"/>
  <c r="D84" i="111"/>
  <c r="D151" s="1"/>
  <c r="F151"/>
  <c r="D30" i="76"/>
  <c r="I28" i="73"/>
  <c r="D32" i="76" s="1"/>
  <c r="B24"/>
  <c r="E24" s="1"/>
  <c r="C146" i="1"/>
  <c r="B26" i="76" s="1"/>
  <c r="F151" i="1"/>
  <c r="D28" i="73"/>
  <c r="F146" i="111"/>
  <c r="C150" i="112"/>
  <c r="C85"/>
  <c r="F146" i="1"/>
  <c r="B36" i="76"/>
  <c r="E36" s="1"/>
  <c r="B18"/>
  <c r="E18" s="1"/>
  <c r="F150" i="1"/>
  <c r="F85"/>
  <c r="C150"/>
  <c r="C146" i="111"/>
  <c r="B13" i="76"/>
  <c r="C150" i="111"/>
  <c r="E13" i="76" l="1"/>
  <c r="E30"/>
  <c r="B20"/>
  <c r="E20" s="1"/>
  <c r="B14"/>
  <c r="D151" i="1"/>
  <c r="D14" i="76"/>
  <c r="D146" i="111"/>
  <c r="F85"/>
  <c r="D85" s="1"/>
  <c r="D61"/>
  <c r="D150" s="1"/>
  <c r="F150"/>
  <c r="B12" i="76"/>
  <c r="E12" s="1"/>
  <c r="D150" i="1"/>
  <c r="E32" i="76"/>
  <c r="B38"/>
  <c r="E38" s="1"/>
  <c r="E26"/>
  <c r="D8"/>
  <c r="E8" s="1"/>
  <c r="E14" l="1"/>
  <c r="E8" i="123"/>
  <c r="E8" i="115"/>
</calcChain>
</file>

<file path=xl/sharedStrings.xml><?xml version="1.0" encoding="utf-8"?>
<sst xmlns="http://schemas.openxmlformats.org/spreadsheetml/2006/main" count="3828" uniqueCount="425">
  <si>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</si>
  <si>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</si>
  <si>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</si>
  <si>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</si>
  <si>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</si>
  <si>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</si>
  <si>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</si>
  <si>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</si>
  <si>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</si>
  <si>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</si>
  <si>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</si>
  <si>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</si>
  <si>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</si>
  <si>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</si>
  <si>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</si>
  <si>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</si>
  <si>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</si>
  <si>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</si>
  <si>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</si>
  <si>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</si>
  <si>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</si>
  <si>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</si>
  <si>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</si>
  <si>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</si>
  <si>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</si>
  <si>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</si>
  <si>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</si>
  <si>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</si>
  <si>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</si>
  <si>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</si>
  <si>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</si>
  <si>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</si>
  <si>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</si>
  <si>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</si>
  <si>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</si>
  <si>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</si>
  <si>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</si>
  <si>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</si>
  <si>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</si>
  <si>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</si>
  <si>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</si>
  <si>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</si>
  <si>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</si>
  <si>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</si>
  <si>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</si>
  <si>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</si>
  <si>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</si>
  <si>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</si>
  <si>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</si>
  <si>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</si>
  <si>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</si>
  <si>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</si>
  <si>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</si>
  <si>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</si>
  <si>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</si>
  <si>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</si>
  <si>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</si>
  <si>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</si>
  <si>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</si>
  <si>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</si>
  <si>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</si>
  <si>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</si>
  <si>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</si>
  <si>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</si>
  <si>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</si>
  <si>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</si>
  <si>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</si>
  <si>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</si>
  <si>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</si>
  <si>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</si>
  <si>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</si>
  <si>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</si>
  <si>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</si>
  <si>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</si>
  <si>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</si>
  <si>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</si>
  <si>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</si>
  <si>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</si>
  <si>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</si>
  <si>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</si>
  <si>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</si>
  <si>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</si>
  <si>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</si>
  <si>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</si>
  <si>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</si>
  <si>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</si>
  <si>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</si>
  <si>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</si>
  <si>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</si>
  <si>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</si>
  <si>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</si>
  <si>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</si>
  <si>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</si>
  <si>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</si>
  <si>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</si>
  <si>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</si>
  <si>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</si>
  <si>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</si>
  <si>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</si>
  <si>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</si>
  <si>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</si>
  <si>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</si>
  <si>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</si>
  <si>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</si>
  <si>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</si>
  <si>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</si>
  <si>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</si>
  <si>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</si>
  <si>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</si>
  <si>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</si>
  <si>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</si>
  <si>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</si>
  <si>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</si>
  <si>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</si>
  <si>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</si>
  <si>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</si>
  <si>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</si>
  <si>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</si>
  <si>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</si>
  <si>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</si>
  <si>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</si>
  <si>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</si>
  <si>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</si>
  <si>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</si>
  <si>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</si>
  <si>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</si>
  <si>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</si>
  <si>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</si>
  <si>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</si>
  <si>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</si>
  <si>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</si>
  <si>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</si>
  <si>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</si>
  <si>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</si>
  <si>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</si>
  <si>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</si>
  <si>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</si>
  <si>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</si>
  <si>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</si>
  <si>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</si>
  <si>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</si>
  <si>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</si>
  <si>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</si>
  <si>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</si>
  <si>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</si>
  <si>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</si>
  <si>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</si>
  <si>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</si>
  <si>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</si>
  <si>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</si>
  <si>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</si>
  <si>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</si>
  <si>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</si>
  <si>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</si>
  <si>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</si>
  <si>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</si>
  <si>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</si>
  <si>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</si>
  <si>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</si>
  <si>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</si>
  <si>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</si>
  <si>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</si>
  <si>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</si>
  <si>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</si>
  <si>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</si>
  <si>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</si>
  <si>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</si>
  <si>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</si>
  <si>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</si>
  <si>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</si>
  <si>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</si>
  <si>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</si>
  <si>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</si>
  <si>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</si>
  <si>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</si>
  <si>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</si>
  <si>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</si>
  <si>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</si>
  <si>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</si>
  <si>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</si>
  <si>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</si>
  <si>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</si>
  <si>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</si>
  <si>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</si>
  <si>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</si>
  <si>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</si>
  <si>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</si>
  <si>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</si>
  <si>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</si>
  <si>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</si>
  <si>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</si>
  <si>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</si>
  <si>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</si>
  <si>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</si>
  <si>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</si>
  <si>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</si>
  <si>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</si>
  <si>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</si>
  <si>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</si>
  <si>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</si>
  <si>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</si>
  <si>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</si>
  <si>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</si>
  <si>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</si>
  <si>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</si>
  <si>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</si>
  <si>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</si>
  <si>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</si>
  <si>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</si>
  <si>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</si>
  <si>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</si>
  <si>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</si>
  <si>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</si>
  <si>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</si>
  <si>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</si>
  <si>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</si>
  <si>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</si>
  <si>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</si>
  <si>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</si>
  <si>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</si>
  <si>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</si>
  <si>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</si>
  <si>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</si>
  <si>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</si>
  <si>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</si>
  <si>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</si>
  <si>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</si>
  <si>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</si>
  <si>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</si>
  <si>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</si>
  <si>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</si>
  <si>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</si>
  <si>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</si>
  <si>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</si>
  <si>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</si>
  <si>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</si>
  <si>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</si>
  <si>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</si>
  <si>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</si>
  <si>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</si>
  <si>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</si>
  <si>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</si>
  <si>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</si>
  <si>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</si>
  <si>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</si>
  <si>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</si>
  <si>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</si>
  <si>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</si>
  <si>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</si>
  <si>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</si>
  <si>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</si>
  <si>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</si>
  <si>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</si>
  <si>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</si>
  <si>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</si>
  <si>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</si>
  <si>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</si>
  <si>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</si>
  <si>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</si>
  <si>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</si>
  <si>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</si>
  <si>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</si>
  <si>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</si>
  <si>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</si>
  <si>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</si>
  <si>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</si>
  <si>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</si>
  <si>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</si>
  <si>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</si>
  <si>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</si>
  <si>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</si>
  <si>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</si>
  <si>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</si>
  <si>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</si>
  <si>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</si>
  <si>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</si>
  <si>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</si>
  <si>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</si>
  <si>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</si>
  <si>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</si>
  <si>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</si>
  <si>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</si>
  <si>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</si>
  <si>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</si>
  <si>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</si>
  <si>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</si>
  <si>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</si>
  <si>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</si>
  <si>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</si>
  <si>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</si>
  <si>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</si>
  <si>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</si>
  <si>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</si>
  <si>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</si>
  <si>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</si>
  <si>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</si>
  <si>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</si>
  <si>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</si>
  <si>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</si>
  <si>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</si>
  <si>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</si>
  <si>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</si>
  <si>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</si>
  <si>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</si>
  <si>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</si>
  <si>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</si>
  <si>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</si>
  <si>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</si>
  <si>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</si>
  <si>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</si>
  <si>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</si>
  <si>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</si>
  <si>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</si>
  <si>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</si>
  <si>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</si>
  <si>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</si>
  <si>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</si>
  <si>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</si>
  <si>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</si>
  <si>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</si>
  <si>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</si>
  <si>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</si>
  <si>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</si>
  <si>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</si>
  <si>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</si>
  <si>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</si>
  <si>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</si>
  <si>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</si>
  <si>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</si>
  <si>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</si>
  <si>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</si>
  <si>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</si>
  <si>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</si>
  <si>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</si>
  <si>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</si>
  <si>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</si>
  <si>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</si>
  <si>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</si>
  <si>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</si>
  <si>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</si>
  <si>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</si>
  <si>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</si>
  <si>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</si>
  <si>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</si>
  <si>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</si>
  <si>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</si>
  <si>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</si>
  <si>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</si>
  <si>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</si>
  <si>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</si>
  <si>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</si>
  <si>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</si>
  <si>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</si>
  <si>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</si>
  <si>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</si>
  <si>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</si>
  <si>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</si>
  <si>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</si>
  <si>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</si>
  <si>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</si>
  <si>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</si>
  <si>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</si>
  <si>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</si>
  <si>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</si>
  <si>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</si>
  <si>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</si>
  <si>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</si>
  <si>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</si>
  <si>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</si>
  <si>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</si>
  <si>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</si>
  <si>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</si>
  <si>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</si>
  <si>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</si>
  <si>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</si>
  <si>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</si>
  <si>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</si>
  <si>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</si>
  <si>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</si>
  <si>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</si>
  <si>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</si>
  <si>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</si>
  <si>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</si>
  <si>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</si>
  <si>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</si>
  <si>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</si>
  <si>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</si>
  <si>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</si>
  <si>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</si>
  <si>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</si>
  <si>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</si>
  <si>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</si>
  <si>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</si>
  <si>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</si>
  <si>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</si>
  <si>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</si>
  <si>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Éven belüli lejáratú belföldi értékpapírok kibocsátása</t>
  </si>
  <si>
    <t>Éven túli lejáratú belföldi értékpapírok kibocsátása</t>
  </si>
  <si>
    <t>Lejötött betétek megszüntetése</t>
  </si>
  <si>
    <t>Gápjárműadó</t>
  </si>
  <si>
    <t>Kommunális adó</t>
  </si>
  <si>
    <t>Biztosító által fizetett kártérítés</t>
  </si>
  <si>
    <t>Gépjárműadó</t>
  </si>
  <si>
    <t>2018. évi eredeti előirányzat BEVÉTELEK</t>
  </si>
  <si>
    <t>Felhalmozási hiány finanszírozás</t>
  </si>
  <si>
    <t>2019. év</t>
  </si>
  <si>
    <t>2. módosítás</t>
  </si>
  <si>
    <t>2.2. melléklet a ..../2020.(....) önkormányzati rendelethez</t>
  </si>
  <si>
    <t>2.1. melléklet a .../2020. (....) önkormányzati rendelethez</t>
  </si>
  <si>
    <t>J</t>
  </si>
  <si>
    <t>K</t>
  </si>
  <si>
    <t>3.1. melléklet a .../2020. (.....) önkormányzati rendelethez</t>
  </si>
  <si>
    <t>3.2. melléklet a .../2020. (......) önkormányzati rendelethez</t>
  </si>
  <si>
    <t>3.3. melléklet a .../2020. (......) önkormányzati rendelethez</t>
  </si>
  <si>
    <t>3.4. melléklet a .../2020. (.....) önkormányzati rendelethez</t>
  </si>
  <si>
    <t>IDŐSEK OTTHONA TISZASZALKA</t>
  </si>
  <si>
    <t>TISZASZALKA KÖZSÉG ÖNKORMÁNYZATA</t>
  </si>
  <si>
    <t>4.1. melléklet a .../2020. (.....) önkormányzati rendelethez</t>
  </si>
  <si>
    <t>4.2. melléklet a .../2020. (......) önkormányzati rendelethez</t>
  </si>
  <si>
    <t>4.3. melléklet a .../2020. (......) önkormányzati rendelethez</t>
  </si>
  <si>
    <t>4.4. melléklet a .../2020. (.....) önkormányzati rendelethez</t>
  </si>
  <si>
    <t>9/2019. (VIII.28.) módosítás</t>
  </si>
  <si>
    <t>Központi, irányító szervi támogatás</t>
  </si>
  <si>
    <t>Működési bevételek</t>
  </si>
  <si>
    <t>Forintban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</si>
</sst>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7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36">
    <xf numFmtId="0" fontId="0" fillId="0" borderId="0" xfId="0"/>
    <xf numFmtId="16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164" fontId="29" fillId="0" borderId="8" xfId="5" applyNumberFormat="1" applyFont="1" applyFill="1" applyBorder="1" applyAlignment="1" applyProtection="1">
      <alignment vertical="center"/>
    </xf>
    <xf numFmtId="164" fontId="29" fillId="0" borderId="8" xfId="5" applyNumberFormat="1" applyFont="1" applyFill="1" applyBorder="1" applyAlignment="1" applyProtection="1"/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17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4" xfId="0" applyFont="1" applyBorder="1" applyAlignment="1" applyProtection="1">
      <alignment vertical="center" wrapTex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1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164" fontId="20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15" xfId="0" applyNumberFormat="1" applyFont="1" applyBorder="1" applyAlignment="1" applyProtection="1">
      <alignment horizontal="right" vertical="center" wrapText="1" indent="1"/>
    </xf>
    <xf numFmtId="164" fontId="17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5" applyNumberFormat="1" applyFont="1" applyFill="1" applyBorder="1" applyAlignment="1" applyProtection="1">
      <alignment horizontal="right" vertical="center" wrapText="1" indent="1"/>
    </xf>
    <xf numFmtId="0" fontId="17" fillId="0" borderId="7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1" xfId="5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49" fontId="17" fillId="0" borderId="2" xfId="5" applyNumberFormat="1" applyFont="1" applyFill="1" applyBorder="1" applyAlignment="1" applyProtection="1">
      <alignment horizontal="left" vertical="center" wrapText="1" indent="1"/>
    </xf>
    <xf numFmtId="49" fontId="17" fillId="0" borderId="27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8" xfId="5" applyNumberFormat="1" applyFont="1" applyFill="1" applyBorder="1" applyAlignment="1" applyProtection="1">
      <alignment horizontal="left" vertical="center" wrapText="1" indent="1"/>
    </xf>
    <xf numFmtId="49" fontId="17" fillId="0" borderId="29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horizontal="left" vertical="center" wrapText="1" indent="1"/>
    </xf>
    <xf numFmtId="0" fontId="16" fillId="0" borderId="30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16" fillId="0" borderId="4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horizontal="right"/>
    </xf>
    <xf numFmtId="164" fontId="29" fillId="0" borderId="8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1" xfId="5" applyFont="1" applyFill="1" applyBorder="1" applyAlignment="1" applyProtection="1">
      <alignment horizontal="left" vertical="center" wrapText="1" indent="6"/>
    </xf>
    <xf numFmtId="0" fontId="17" fillId="0" borderId="9" xfId="5" applyFont="1" applyFill="1" applyBorder="1" applyAlignment="1" applyProtection="1">
      <alignment horizontal="left" vertical="center" wrapText="1" indent="6"/>
    </xf>
    <xf numFmtId="164" fontId="16" fillId="0" borderId="15" xfId="5" applyNumberFormat="1" applyFont="1" applyFill="1" applyBorder="1" applyAlignment="1" applyProtection="1">
      <alignment horizontal="right" vertical="center" wrapText="1" inden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1" xfId="0" applyFont="1" applyBorder="1" applyAlignment="1" applyProtection="1">
      <alignment horizontal="left" vertical="center" wrapText="1" indent="1"/>
    </xf>
    <xf numFmtId="0" fontId="22" fillId="0" borderId="33" xfId="0" applyFont="1" applyBorder="1" applyAlignment="1" applyProtection="1">
      <alignment horizontal="lef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right" vertical="center"/>
    </xf>
    <xf numFmtId="0" fontId="20" fillId="0" borderId="2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6" fillId="0" borderId="4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5" applyNumberFormat="1" applyFont="1" applyFill="1" applyBorder="1" applyAlignment="1" applyProtection="1">
      <alignment horizontal="righ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14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1" xfId="0" applyFont="1" applyBorder="1" applyAlignment="1" applyProtection="1">
      <alignment horizontal="left" wrapText="1" indent="1"/>
    </xf>
    <xf numFmtId="0" fontId="21" fillId="0" borderId="27" xfId="0" applyFont="1" applyBorder="1" applyAlignment="1" applyProtection="1">
      <alignment wrapText="1"/>
    </xf>
    <xf numFmtId="0" fontId="21" fillId="0" borderId="2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3" fillId="0" borderId="15" xfId="5" applyNumberFormat="1" applyFont="1" applyFill="1" applyBorder="1" applyAlignment="1" applyProtection="1">
      <alignment horizontal="right" vertical="center" wrapText="1" indent="1"/>
    </xf>
    <xf numFmtId="0" fontId="16" fillId="0" borderId="15" xfId="5" applyFont="1" applyFill="1" applyBorder="1" applyAlignment="1" applyProtection="1">
      <alignment horizontal="center" vertical="center" wrapText="1"/>
    </xf>
    <xf numFmtId="164" fontId="2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vertical="center" wrapText="1"/>
    </xf>
    <xf numFmtId="0" fontId="21" fillId="0" borderId="3" xfId="0" applyFont="1" applyBorder="1" applyAlignment="1" applyProtection="1">
      <alignment vertical="center" wrapText="1"/>
    </xf>
    <xf numFmtId="0" fontId="22" fillId="0" borderId="33" xfId="0" applyFont="1" applyBorder="1" applyAlignment="1" applyProtection="1">
      <alignment vertical="center" wrapText="1"/>
    </xf>
    <xf numFmtId="164" fontId="16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Fill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0" applyNumberFormat="1" applyFont="1" applyFill="1" applyBorder="1" applyAlignment="1" applyProtection="1">
      <alignment horizontal="right" vertical="center" wrapText="1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26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40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left" vertical="center" wrapText="1" indent="1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4" fontId="23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23" fillId="0" borderId="39" xfId="0" applyNumberFormat="1" applyFont="1" applyFill="1" applyBorder="1" applyAlignment="1" applyProtection="1">
      <alignment horizontal="center" vertical="center" wrapText="1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horizontal="center" vertical="center" wrapText="1"/>
    </xf>
    <xf numFmtId="164" fontId="23" fillId="0" borderId="5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2"/>
    </xf>
    <xf numFmtId="164" fontId="27" fillId="0" borderId="1" xfId="0" applyNumberFormat="1" applyFont="1" applyFill="1" applyBorder="1" applyAlignment="1" applyProtection="1">
      <alignment horizontal="left" vertical="center" wrapText="1" indent="1"/>
    </xf>
    <xf numFmtId="164" fontId="24" fillId="0" borderId="27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2"/>
    </xf>
    <xf numFmtId="164" fontId="17" fillId="0" borderId="3" xfId="0" applyNumberFormat="1" applyFont="1" applyFill="1" applyBorder="1" applyAlignment="1" applyProtection="1">
      <alignment horizontal="left" vertical="center" wrapText="1" indent="2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7" fillId="0" borderId="26" xfId="0" applyNumberFormat="1" applyFont="1" applyFill="1" applyBorder="1" applyAlignment="1" applyProtection="1">
      <alignment horizontal="left" vertical="center" wrapText="1" indent="1"/>
    </xf>
    <xf numFmtId="164" fontId="17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3" fillId="0" borderId="0" xfId="0" applyFont="1" applyFill="1" applyProtection="1"/>
    <xf numFmtId="0" fontId="34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4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vertical="center" wrapText="1"/>
    </xf>
    <xf numFmtId="164" fontId="16" fillId="0" borderId="42" xfId="5" applyNumberFormat="1" applyFont="1" applyFill="1" applyBorder="1" applyAlignment="1" applyProtection="1">
      <alignment horizontal="right" vertical="center" wrapText="1" indent="1"/>
    </xf>
    <xf numFmtId="164" fontId="17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Border="1" applyAlignment="1" applyProtection="1">
      <alignment horizontal="right" vertical="center" wrapText="1" indent="1"/>
    </xf>
    <xf numFmtId="0" fontId="6" fillId="0" borderId="43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44" xfId="0" applyFont="1" applyFill="1" applyBorder="1" applyAlignment="1" applyProtection="1">
      <alignment horizontal="center" vertical="center" wrapText="1"/>
    </xf>
    <xf numFmtId="0" fontId="16" fillId="0" borderId="30" xfId="5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wrapText="1"/>
    </xf>
    <xf numFmtId="0" fontId="22" fillId="0" borderId="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164" fontId="20" fillId="0" borderId="5" xfId="0" quotePrefix="1" applyNumberFormat="1" applyFont="1" applyBorder="1" applyAlignment="1" applyProtection="1">
      <alignment horizontal="right" vertical="center" wrapText="1" indent="1"/>
    </xf>
    <xf numFmtId="49" fontId="17" fillId="0" borderId="27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wrapText="1"/>
    </xf>
    <xf numFmtId="0" fontId="21" fillId="0" borderId="27" xfId="0" applyFont="1" applyBorder="1" applyAlignment="1" applyProtection="1">
      <alignment horizontal="center" wrapText="1"/>
    </xf>
    <xf numFmtId="0" fontId="21" fillId="0" borderId="2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2" fillId="0" borderId="33" xfId="0" applyFont="1" applyBorder="1" applyAlignment="1" applyProtection="1">
      <alignment horizontal="center" wrapText="1"/>
    </xf>
    <xf numFmtId="49" fontId="17" fillId="0" borderId="2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49" fontId="17" fillId="0" borderId="29" xfId="5" applyNumberFormat="1" applyFont="1" applyFill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3" fillId="0" borderId="46" xfId="0" applyFont="1" applyBorder="1" applyAlignment="1">
      <alignment vertical="center" wrapText="1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0" fontId="21" fillId="0" borderId="14" xfId="0" applyFont="1" applyBorder="1" applyAlignment="1">
      <alignment horizontal="left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0" fontId="16" fillId="0" borderId="22" xfId="5" applyFont="1" applyFill="1" applyBorder="1" applyAlignment="1" applyProtection="1">
      <alignment vertical="center" wrapText="1"/>
    </xf>
    <xf numFmtId="49" fontId="17" fillId="0" borderId="44" xfId="5" applyNumberFormat="1" applyFont="1" applyFill="1" applyBorder="1" applyAlignment="1" applyProtection="1">
      <alignment horizontal="center" vertical="center" wrapText="1"/>
    </xf>
    <xf numFmtId="49" fontId="17" fillId="0" borderId="47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45" xfId="5" applyNumberFormat="1" applyFont="1" applyFill="1" applyBorder="1" applyAlignment="1" applyProtection="1">
      <alignment horizontal="center" vertical="center" wrapText="1"/>
    </xf>
    <xf numFmtId="0" fontId="17" fillId="0" borderId="28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29" xfId="5" applyFont="1" applyFill="1" applyBorder="1" applyAlignment="1" applyProtection="1">
      <alignment horizontal="left" vertical="center" wrapText="1" indent="6"/>
    </xf>
    <xf numFmtId="164" fontId="12" fillId="0" borderId="0" xfId="5" applyNumberFormat="1" applyFont="1" applyFill="1" applyProtection="1"/>
    <xf numFmtId="164" fontId="5" fillId="0" borderId="0" xfId="0" applyNumberFormat="1" applyFont="1" applyFill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55" xfId="5" applyFont="1" applyFill="1" applyBorder="1" applyAlignment="1" applyProtection="1">
      <alignment horizontal="center" vertical="center" wrapText="1"/>
    </xf>
    <xf numFmtId="0" fontId="16" fillId="0" borderId="52" xfId="0" applyFont="1" applyFill="1" applyBorder="1" applyAlignment="1" applyProtection="1">
      <alignment horizontal="center" vertical="center" wrapText="1"/>
    </xf>
    <xf numFmtId="3" fontId="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5" applyNumberFormat="1" applyFont="1" applyFill="1" applyBorder="1" applyAlignment="1" applyProtection="1">
      <alignment horizontal="right" vertical="center" wrapText="1" indent="1"/>
    </xf>
    <xf numFmtId="164" fontId="17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5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Border="1" applyAlignment="1" applyProtection="1">
      <alignment horizontal="right" vertical="center" wrapText="1" inden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35" fillId="0" borderId="66" xfId="0" applyFont="1" applyFill="1" applyBorder="1" applyAlignment="1" applyProtection="1">
      <alignment horizontal="right" vertical="center" wrapText="1" indent="1"/>
    </xf>
    <xf numFmtId="0" fontId="16" fillId="0" borderId="59" xfId="5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16" fillId="0" borderId="16" xfId="5" applyFont="1" applyFill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6" xfId="5" applyNumberFormat="1" applyFont="1" applyFill="1" applyBorder="1" applyAlignment="1" applyProtection="1">
      <alignment horizontal="right" vertical="center" wrapText="1" indent="1"/>
    </xf>
    <xf numFmtId="164" fontId="25" fillId="0" borderId="52" xfId="0" applyNumberFormat="1" applyFont="1" applyFill="1" applyBorder="1" applyAlignment="1" applyProtection="1">
      <alignment horizontal="right" vertical="center" wrapText="1" inden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23" fillId="0" borderId="59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9" xfId="5" applyFont="1" applyFill="1" applyBorder="1" applyAlignment="1" applyProtection="1">
      <alignment horizontal="center" vertical="center" wrapText="1"/>
    </xf>
    <xf numFmtId="0" fontId="36" fillId="0" borderId="22" xfId="0" applyFont="1" applyBorder="1" applyAlignment="1" applyProtection="1">
      <alignment vertical="center" wrapText="1"/>
    </xf>
    <xf numFmtId="0" fontId="20" fillId="0" borderId="22" xfId="0" applyFont="1" applyBorder="1" applyAlignment="1" applyProtection="1">
      <alignment vertical="center" wrapText="1"/>
    </xf>
    <xf numFmtId="0" fontId="21" fillId="0" borderId="21" xfId="0" applyFont="1" applyBorder="1" applyAlignment="1" applyProtection="1">
      <alignment horizontal="left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9" fillId="0" borderId="70" xfId="5" applyNumberFormat="1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horizontal="right" vertical="center"/>
    </xf>
    <xf numFmtId="0" fontId="13" fillId="0" borderId="0" xfId="5" applyFont="1" applyFill="1" applyProtection="1"/>
    <xf numFmtId="0" fontId="18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  <protection locked="0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28" xfId="5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5" fillId="0" borderId="13" xfId="5" applyNumberFormat="1" applyFont="1" applyFill="1" applyBorder="1" applyAlignment="1" applyProtection="1">
      <alignment horizontal="center" vertical="center"/>
    </xf>
    <xf numFmtId="164" fontId="25" fillId="0" borderId="53" xfId="5" applyNumberFormat="1" applyFont="1" applyFill="1" applyBorder="1" applyAlignment="1" applyProtection="1">
      <alignment horizontal="center" vertical="center"/>
    </xf>
    <xf numFmtId="164" fontId="25" fillId="0" borderId="43" xfId="5" applyNumberFormat="1" applyFont="1" applyFill="1" applyBorder="1" applyAlignment="1" applyProtection="1">
      <alignment horizontal="center" vertical="center"/>
    </xf>
    <xf numFmtId="164" fontId="5" fillId="0" borderId="68" xfId="5" applyNumberFormat="1" applyFont="1" applyFill="1" applyBorder="1" applyAlignment="1" applyProtection="1">
      <alignment horizontal="center" vertical="center"/>
    </xf>
    <xf numFmtId="164" fontId="5" fillId="0" borderId="69" xfId="5" applyNumberFormat="1" applyFont="1" applyFill="1" applyBorder="1" applyAlignment="1" applyProtection="1">
      <alignment horizontal="center" vertical="center"/>
    </xf>
    <xf numFmtId="0" fontId="0" fillId="0" borderId="24" xfId="0" applyBorder="1" applyAlignment="1"/>
    <xf numFmtId="0" fontId="0" fillId="0" borderId="0" xfId="0" applyAlignment="1"/>
    <xf numFmtId="164" fontId="25" fillId="0" borderId="48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4" fontId="25" fillId="0" borderId="51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right" vertical="top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topLeftCell="A16" workbookViewId="0">
      <selection activeCell="F7" sqref="F7"/>
    </sheetView>
  </sheetViews>
  <sheetFormatPr defaultRowHeight="12.75"/>
  <cols>
    <col min="1" max="1" width="46.33203125" style="28" customWidth="1"/>
    <col min="2" max="2" width="66.1640625" style="28" customWidth="1"/>
    <col min="3" max="16384" width="9.33203125" style="28"/>
  </cols>
  <sheetData>
    <row r="1" spans="1:2" ht="18.75">
      <c r="A1" s="174" t="s">
        <v>77</v>
      </c>
    </row>
    <row r="3" spans="1:2">
      <c r="A3" s="175"/>
      <c r="B3" s="175"/>
    </row>
    <row r="4" spans="1:2" ht="15.75">
      <c r="A4" s="150" t="s">
        <v>403</v>
      </c>
      <c r="B4" s="176"/>
    </row>
    <row r="5" spans="1:2" s="177" customFormat="1">
      <c r="A5" s="175"/>
      <c r="B5" s="175"/>
    </row>
    <row r="6" spans="1:2">
      <c r="A6" s="175" t="s">
        <v>337</v>
      </c>
      <c r="B6" s="175" t="s">
        <v>338</v>
      </c>
    </row>
    <row r="7" spans="1:2">
      <c r="A7" s="175" t="s">
        <v>339</v>
      </c>
      <c r="B7" s="175" t="s">
        <v>340</v>
      </c>
    </row>
    <row r="8" spans="1:2">
      <c r="A8" s="175" t="s">
        <v>341</v>
      </c>
      <c r="B8" s="175" t="s">
        <v>342</v>
      </c>
    </row>
    <row r="9" spans="1:2">
      <c r="A9" s="175"/>
      <c r="B9" s="175"/>
    </row>
    <row r="10" spans="1:2" ht="15.75">
      <c r="A10" s="150" t="str">
        <f>+CONCATENATE(LEFT(A4,4),". évi módosított előirányzat BEVÉTELEK")</f>
        <v>2018. évi módosított előirányzat BEVÉTELEK</v>
      </c>
      <c r="B10" s="176"/>
    </row>
    <row r="11" spans="1:2">
      <c r="A11" s="175"/>
      <c r="B11" s="175"/>
    </row>
    <row r="12" spans="1:2" s="177" customFormat="1">
      <c r="A12" s="175" t="s">
        <v>343</v>
      </c>
      <c r="B12" s="175" t="s">
        <v>349</v>
      </c>
    </row>
    <row r="13" spans="1:2">
      <c r="A13" s="175" t="s">
        <v>344</v>
      </c>
      <c r="B13" s="175" t="s">
        <v>350</v>
      </c>
    </row>
    <row r="14" spans="1:2">
      <c r="A14" s="175" t="s">
        <v>345</v>
      </c>
      <c r="B14" s="175" t="s">
        <v>351</v>
      </c>
    </row>
    <row r="15" spans="1:2">
      <c r="A15" s="175"/>
      <c r="B15" s="175"/>
    </row>
    <row r="16" spans="1:2" ht="14.25">
      <c r="A16" s="178" t="str">
        <f>+CONCATENATE(LEFT(A4,4),". évi teljesítés BEVÉTELEK")</f>
        <v>2018. évi teljesítés BEVÉTELEK</v>
      </c>
      <c r="B16" s="176"/>
    </row>
    <row r="17" spans="1:2">
      <c r="A17" s="175"/>
      <c r="B17" s="175"/>
    </row>
    <row r="18" spans="1:2">
      <c r="A18" s="175" t="s">
        <v>346</v>
      </c>
      <c r="B18" s="175" t="s">
        <v>352</v>
      </c>
    </row>
    <row r="19" spans="1:2">
      <c r="A19" s="175" t="s">
        <v>347</v>
      </c>
      <c r="B19" s="175" t="s">
        <v>353</v>
      </c>
    </row>
    <row r="20" spans="1:2">
      <c r="A20" s="175" t="s">
        <v>348</v>
      </c>
      <c r="B20" s="175" t="s">
        <v>354</v>
      </c>
    </row>
    <row r="21" spans="1:2">
      <c r="A21" s="175"/>
      <c r="B21" s="175"/>
    </row>
    <row r="22" spans="1:2" ht="15.75">
      <c r="A22" s="150" t="str">
        <f>+CONCATENATE(LEFT(A4,4),". évi eredeti előirányzat KIADÁSOK")</f>
        <v>2018. évi eredeti előirányzat KIADÁSOK</v>
      </c>
      <c r="B22" s="176"/>
    </row>
    <row r="23" spans="1:2">
      <c r="A23" s="175"/>
      <c r="B23" s="175"/>
    </row>
    <row r="24" spans="1:2">
      <c r="A24" s="175" t="s">
        <v>355</v>
      </c>
      <c r="B24" s="175" t="s">
        <v>361</v>
      </c>
    </row>
    <row r="25" spans="1:2">
      <c r="A25" s="175" t="s">
        <v>334</v>
      </c>
      <c r="B25" s="175" t="s">
        <v>362</v>
      </c>
    </row>
    <row r="26" spans="1:2">
      <c r="A26" s="175" t="s">
        <v>356</v>
      </c>
      <c r="B26" s="175" t="s">
        <v>363</v>
      </c>
    </row>
    <row r="27" spans="1:2">
      <c r="A27" s="175"/>
      <c r="B27" s="175"/>
    </row>
    <row r="28" spans="1:2" ht="15.75">
      <c r="A28" s="150" t="str">
        <f>+CONCATENATE(LEFT(A4,4),". évi módosított előirányzat KIADÁSOK")</f>
        <v>2018. évi módosított előirányzat KIADÁSOK</v>
      </c>
      <c r="B28" s="176"/>
    </row>
    <row r="29" spans="1:2">
      <c r="A29" s="175"/>
      <c r="B29" s="175"/>
    </row>
    <row r="30" spans="1:2">
      <c r="A30" s="175" t="s">
        <v>357</v>
      </c>
      <c r="B30" s="175" t="s">
        <v>368</v>
      </c>
    </row>
    <row r="31" spans="1:2">
      <c r="A31" s="175" t="s">
        <v>335</v>
      </c>
      <c r="B31" s="175" t="s">
        <v>365</v>
      </c>
    </row>
    <row r="32" spans="1:2">
      <c r="A32" s="175" t="s">
        <v>358</v>
      </c>
      <c r="B32" s="175" t="s">
        <v>364</v>
      </c>
    </row>
    <row r="33" spans="1:2">
      <c r="A33" s="175"/>
      <c r="B33" s="175"/>
    </row>
    <row r="34" spans="1:2" ht="15.75">
      <c r="A34" s="179" t="str">
        <f>+CONCATENATE(LEFT(A4,4),". évi teljesítés KIADÁSOK")</f>
        <v>2018. évi teljesítés KIADÁSOK</v>
      </c>
      <c r="B34" s="176"/>
    </row>
    <row r="35" spans="1:2">
      <c r="A35" s="175"/>
      <c r="B35" s="175"/>
    </row>
    <row r="36" spans="1:2">
      <c r="A36" s="175" t="s">
        <v>359</v>
      </c>
      <c r="B36" s="175" t="s">
        <v>369</v>
      </c>
    </row>
    <row r="37" spans="1:2">
      <c r="A37" s="175" t="s">
        <v>336</v>
      </c>
      <c r="B37" s="175" t="s">
        <v>367</v>
      </c>
    </row>
    <row r="38" spans="1:2">
      <c r="A38" s="175" t="s">
        <v>360</v>
      </c>
      <c r="B38" s="175" t="s">
        <v>366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9"/>
  <sheetViews>
    <sheetView topLeftCell="A133" zoomScaleSheetLayoutView="100" workbookViewId="0">
      <selection activeCell="I96" sqref="I96"/>
    </sheetView>
  </sheetViews>
  <sheetFormatPr defaultRowHeight="12.75"/>
  <cols>
    <col min="1" max="1" width="14.83203125" style="210" customWidth="1"/>
    <col min="2" max="2" width="64.66406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412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416</v>
      </c>
      <c r="C2" s="329"/>
      <c r="D2" s="330"/>
      <c r="E2" s="261"/>
      <c r="F2" s="206" t="s">
        <v>32</v>
      </c>
    </row>
    <row r="3" spans="1:7" s="232" customFormat="1" ht="24.75" thickBot="1">
      <c r="A3" s="231" t="s">
        <v>371</v>
      </c>
      <c r="B3" s="331" t="s">
        <v>381</v>
      </c>
      <c r="C3" s="332"/>
      <c r="D3" s="333"/>
      <c r="E3" s="262"/>
      <c r="F3" s="185" t="s">
        <v>37</v>
      </c>
    </row>
    <row r="4" spans="1:7" s="233" customFormat="1" ht="15.95" customHeight="1" thickBot="1">
      <c r="A4" s="190"/>
      <c r="B4" s="190"/>
      <c r="C4" s="191"/>
      <c r="D4" s="191"/>
      <c r="E4" s="191"/>
      <c r="F4" s="191" t="str">
        <f>'3.1. sz. mell'!F4</f>
        <v>Forintban!</v>
      </c>
    </row>
    <row r="5" spans="1:7" ht="24.75" thickBot="1">
      <c r="A5" s="30" t="s">
        <v>113</v>
      </c>
      <c r="B5" s="31" t="s">
        <v>392</v>
      </c>
      <c r="C5" s="1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264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67893813</v>
      </c>
      <c r="D8" s="88"/>
      <c r="E8" s="88">
        <v>-12566724</v>
      </c>
      <c r="F8" s="71">
        <f>SUM(F9:F14)</f>
        <v>55327089</v>
      </c>
      <c r="G8" s="259"/>
    </row>
    <row r="9" spans="1:7" s="209" customFormat="1" ht="12" customHeight="1">
      <c r="A9" s="219" t="s">
        <v>54</v>
      </c>
      <c r="B9" s="99" t="s">
        <v>139</v>
      </c>
      <c r="C9" s="90">
        <v>10477652</v>
      </c>
      <c r="D9" s="90"/>
      <c r="E9" s="90">
        <v>983562</v>
      </c>
      <c r="F9" s="73">
        <v>11461214</v>
      </c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/>
      <c r="E10" s="89">
        <f t="shared" ref="D10:E72" si="0">G10-D10</f>
        <v>0</v>
      </c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>
        <v>27483080</v>
      </c>
      <c r="D11" s="89"/>
      <c r="E11" s="89">
        <v>8765253</v>
      </c>
      <c r="F11" s="72">
        <v>36248333</v>
      </c>
      <c r="G11" s="259"/>
    </row>
    <row r="12" spans="1:7" s="235" customFormat="1" ht="12" customHeight="1">
      <c r="A12" s="220" t="s">
        <v>57</v>
      </c>
      <c r="B12" s="100" t="s">
        <v>142</v>
      </c>
      <c r="C12" s="89">
        <v>1800000</v>
      </c>
      <c r="D12" s="89"/>
      <c r="E12" s="89">
        <v>238512</v>
      </c>
      <c r="F12" s="72">
        <v>2038512</v>
      </c>
      <c r="G12" s="259"/>
    </row>
    <row r="13" spans="1:7" s="235" customFormat="1" ht="12" customHeight="1">
      <c r="A13" s="220" t="s">
        <v>74</v>
      </c>
      <c r="B13" s="100" t="s">
        <v>143</v>
      </c>
      <c r="C13" s="89">
        <v>28133081</v>
      </c>
      <c r="D13" s="89"/>
      <c r="E13" s="89">
        <v>-22554051</v>
      </c>
      <c r="F13" s="72">
        <v>5579030</v>
      </c>
      <c r="G13" s="259"/>
    </row>
    <row r="14" spans="1:7" s="209" customFormat="1" ht="12" customHeight="1" thickBot="1">
      <c r="A14" s="221" t="s">
        <v>58</v>
      </c>
      <c r="B14" s="101" t="s">
        <v>144</v>
      </c>
      <c r="C14" s="91"/>
      <c r="D14" s="91">
        <f t="shared" si="0"/>
        <v>0</v>
      </c>
      <c r="E14" s="91">
        <f t="shared" si="0"/>
        <v>0</v>
      </c>
      <c r="F14" s="74">
        <v>0</v>
      </c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47185866</v>
      </c>
      <c r="D15" s="88">
        <v>731250</v>
      </c>
      <c r="E15" s="88">
        <v>1659951</v>
      </c>
      <c r="F15" s="71">
        <f>SUM(F16:F20)</f>
        <v>49577067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>
        <v>47185866</v>
      </c>
      <c r="D20" s="89">
        <v>731250</v>
      </c>
      <c r="E20" s="89">
        <v>1659951</v>
      </c>
      <c r="F20" s="72">
        <v>49577067</v>
      </c>
      <c r="G20" s="259"/>
    </row>
    <row r="21" spans="1:7" s="235" customFormat="1" ht="12" customHeight="1" thickBot="1">
      <c r="A21" s="221" t="s">
        <v>70</v>
      </c>
      <c r="B21" s="101" t="s">
        <v>151</v>
      </c>
      <c r="C21" s="91"/>
      <c r="D21" s="91">
        <f t="shared" si="0"/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21313856</v>
      </c>
      <c r="D22" s="88">
        <v>45335313</v>
      </c>
      <c r="E22" s="88">
        <v>99146032</v>
      </c>
      <c r="F22" s="71">
        <f>SUM(F23:F27)</f>
        <v>165795201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>
        <v>31100000</v>
      </c>
      <c r="E23" s="90"/>
      <c r="F23" s="73">
        <v>31100000</v>
      </c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0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0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0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>
        <v>21313856</v>
      </c>
      <c r="D27" s="89">
        <v>14235313</v>
      </c>
      <c r="E27" s="89">
        <v>99146032</v>
      </c>
      <c r="F27" s="72">
        <v>134695201</v>
      </c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10981000</v>
      </c>
      <c r="D29" s="94">
        <v>2713175</v>
      </c>
      <c r="E29" s="94">
        <v>24249</v>
      </c>
      <c r="F29" s="107">
        <f>SUM(F30:F35)</f>
        <v>13718424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0"/>
        <v>0</v>
      </c>
      <c r="E30" s="90"/>
      <c r="F30" s="73"/>
      <c r="G30" s="259"/>
    </row>
    <row r="31" spans="1:7" s="235" customFormat="1" ht="12" customHeight="1">
      <c r="A31" s="220" t="s">
        <v>160</v>
      </c>
      <c r="B31" s="100" t="s">
        <v>400</v>
      </c>
      <c r="C31" s="89">
        <v>0</v>
      </c>
      <c r="D31" s="89">
        <f t="shared" si="0"/>
        <v>0</v>
      </c>
      <c r="E31" s="89"/>
      <c r="F31" s="72">
        <v>0</v>
      </c>
      <c r="G31" s="259"/>
    </row>
    <row r="32" spans="1:7" s="235" customFormat="1" ht="12" customHeight="1">
      <c r="A32" s="220" t="s">
        <v>161</v>
      </c>
      <c r="B32" s="100" t="s">
        <v>390</v>
      </c>
      <c r="C32" s="89">
        <v>9000000</v>
      </c>
      <c r="D32" s="89">
        <v>2713175</v>
      </c>
      <c r="E32" s="89"/>
      <c r="F32" s="72">
        <v>11713175</v>
      </c>
      <c r="G32" s="259"/>
    </row>
    <row r="33" spans="1:7" s="235" customFormat="1" ht="12" customHeight="1">
      <c r="A33" s="220" t="s">
        <v>385</v>
      </c>
      <c r="B33" s="100" t="s">
        <v>402</v>
      </c>
      <c r="C33" s="89">
        <v>1961000</v>
      </c>
      <c r="D33" s="89"/>
      <c r="E33" s="89">
        <v>24249</v>
      </c>
      <c r="F33" s="72">
        <v>1985249</v>
      </c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0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>
        <v>20000</v>
      </c>
      <c r="D35" s="91">
        <f t="shared" si="0"/>
        <v>0</v>
      </c>
      <c r="E35" s="91"/>
      <c r="F35" s="74">
        <v>20000</v>
      </c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5810020</v>
      </c>
      <c r="D36" s="88"/>
      <c r="E36" s="88">
        <v>3007592</v>
      </c>
      <c r="F36" s="71">
        <f>SUM(F37:F46)</f>
        <v>8817612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1500000</v>
      </c>
      <c r="D37" s="90"/>
      <c r="E37" s="90">
        <v>1431001</v>
      </c>
      <c r="F37" s="73">
        <v>2931001</v>
      </c>
      <c r="G37" s="259"/>
    </row>
    <row r="38" spans="1:7" s="235" customFormat="1" ht="12" customHeight="1">
      <c r="A38" s="220" t="s">
        <v>48</v>
      </c>
      <c r="B38" s="100" t="s">
        <v>166</v>
      </c>
      <c r="C38" s="89">
        <v>100000</v>
      </c>
      <c r="D38" s="89"/>
      <c r="E38" s="89">
        <v>76591</v>
      </c>
      <c r="F38" s="72">
        <v>176591</v>
      </c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>
        <f t="shared" si="0"/>
        <v>0</v>
      </c>
      <c r="E39" s="89"/>
      <c r="F39" s="72"/>
      <c r="G39" s="259"/>
    </row>
    <row r="40" spans="1:7" s="235" customFormat="1" ht="12" customHeight="1">
      <c r="A40" s="220" t="s">
        <v>92</v>
      </c>
      <c r="B40" s="100" t="s">
        <v>168</v>
      </c>
      <c r="C40" s="89">
        <v>3380020</v>
      </c>
      <c r="D40" s="89"/>
      <c r="E40" s="89"/>
      <c r="F40" s="72">
        <v>3380020</v>
      </c>
      <c r="G40" s="259"/>
    </row>
    <row r="41" spans="1:7" s="235" customFormat="1" ht="12" customHeight="1">
      <c r="A41" s="220" t="s">
        <v>93</v>
      </c>
      <c r="B41" s="100" t="s">
        <v>169</v>
      </c>
      <c r="C41" s="89"/>
      <c r="D41" s="89">
        <f t="shared" si="0"/>
        <v>0</v>
      </c>
      <c r="E41" s="89"/>
      <c r="F41" s="72"/>
      <c r="G41" s="259"/>
    </row>
    <row r="42" spans="1:7" s="235" customFormat="1" ht="12" customHeight="1">
      <c r="A42" s="220" t="s">
        <v>94</v>
      </c>
      <c r="B42" s="100" t="s">
        <v>170</v>
      </c>
      <c r="C42" s="89">
        <v>800000</v>
      </c>
      <c r="D42" s="89"/>
      <c r="E42" s="89">
        <v>500000</v>
      </c>
      <c r="F42" s="72">
        <v>1300000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0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>
        <v>10000</v>
      </c>
      <c r="D44" s="89"/>
      <c r="E44" s="89"/>
      <c r="F44" s="72">
        <v>10000</v>
      </c>
      <c r="G44" s="259"/>
    </row>
    <row r="45" spans="1:7" s="235" customFormat="1" ht="12" customHeight="1">
      <c r="A45" s="220" t="s">
        <v>173</v>
      </c>
      <c r="B45" s="100" t="s">
        <v>174</v>
      </c>
      <c r="C45" s="92"/>
      <c r="D45" s="92">
        <f t="shared" si="0"/>
        <v>0</v>
      </c>
      <c r="E45" s="92"/>
      <c r="F45" s="75">
        <v>0</v>
      </c>
      <c r="G45" s="259"/>
    </row>
    <row r="46" spans="1:7" s="209" customFormat="1" ht="12" customHeight="1" thickBot="1">
      <c r="A46" s="221" t="s">
        <v>175</v>
      </c>
      <c r="B46" s="101" t="s">
        <v>176</v>
      </c>
      <c r="C46" s="93">
        <v>20000</v>
      </c>
      <c r="D46" s="93"/>
      <c r="E46" s="93">
        <v>1000000</v>
      </c>
      <c r="F46" s="76">
        <v>1020000</v>
      </c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0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0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0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0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0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/>
      <c r="E53" s="88">
        <v>4000000</v>
      </c>
      <c r="F53" s="71">
        <f>SUM(F54:F56)</f>
        <v>4000000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0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/>
      <c r="E56" s="89">
        <v>4000000</v>
      </c>
      <c r="F56" s="72">
        <v>4000000</v>
      </c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0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0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0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0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0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0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153184555</v>
      </c>
      <c r="D63" s="94">
        <v>48779738</v>
      </c>
      <c r="E63" s="94">
        <v>95271100</v>
      </c>
      <c r="F63" s="107">
        <f>+F8+F15+F22+F29+F36+F47+F53+F58</f>
        <v>297235393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+C65+C66+C67</f>
        <v>0</v>
      </c>
      <c r="D64" s="88">
        <f t="shared" si="0"/>
        <v>0</v>
      </c>
      <c r="E64" s="88"/>
      <c r="F64" s="71">
        <f>+F65+F66+F67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0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0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0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+C69+C70+C71+C72</f>
        <v>0</v>
      </c>
      <c r="D68" s="88">
        <f t="shared" si="0"/>
        <v>0</v>
      </c>
      <c r="E68" s="88"/>
      <c r="F68" s="71">
        <f>+F69+F70+F71+F72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0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0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0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0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+C74+C75</f>
        <v>31756454</v>
      </c>
      <c r="D73" s="88">
        <v>-2713175</v>
      </c>
      <c r="E73" s="88"/>
      <c r="F73" s="71">
        <f>+F74+F75</f>
        <v>29043279</v>
      </c>
      <c r="G73" s="259"/>
    </row>
    <row r="74" spans="1:7" s="235" customFormat="1" ht="12" customHeight="1">
      <c r="A74" s="219" t="s">
        <v>216</v>
      </c>
      <c r="B74" s="99" t="s">
        <v>217</v>
      </c>
      <c r="C74" s="92">
        <v>31756454</v>
      </c>
      <c r="D74" s="92">
        <v>-2713175</v>
      </c>
      <c r="E74" s="92"/>
      <c r="F74" s="75">
        <v>29043279</v>
      </c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>
        <f t="shared" ref="D75:D85" si="1">F75-C75</f>
        <v>0</v>
      </c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+C77+C78+C79</f>
        <v>0</v>
      </c>
      <c r="D76" s="88"/>
      <c r="E76" s="88">
        <v>1931590</v>
      </c>
      <c r="F76" s="71">
        <f>+F77+F78+F79</f>
        <v>1931590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v>0</v>
      </c>
      <c r="E77" s="92">
        <v>1931590</v>
      </c>
      <c r="F77" s="75">
        <v>1931590</v>
      </c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si="1"/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245" t="s">
        <v>398</v>
      </c>
      <c r="C79" s="92"/>
      <c r="D79" s="92">
        <f t="shared" si="1"/>
        <v>0</v>
      </c>
      <c r="E79" s="92"/>
      <c r="F79" s="75"/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+C81+C82+C83+C84</f>
        <v>0</v>
      </c>
      <c r="D80" s="88">
        <f t="shared" si="1"/>
        <v>0</v>
      </c>
      <c r="E80" s="88"/>
      <c r="F80" s="71">
        <f>+F81+F82+F83+F84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 t="shared" si="1"/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31756454</v>
      </c>
      <c r="D86" s="94">
        <v>-2713175</v>
      </c>
      <c r="E86" s="94">
        <v>1931590</v>
      </c>
      <c r="F86" s="107">
        <f>+F64+F68+F73+F76+F80+F85</f>
        <v>30974869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184941009</v>
      </c>
      <c r="D87" s="94">
        <v>46066563</v>
      </c>
      <c r="E87" s="94">
        <v>97202690</v>
      </c>
      <c r="F87" s="107">
        <v>328210262</v>
      </c>
      <c r="G87" s="259"/>
    </row>
    <row r="88" spans="1:7" s="235" customFormat="1" ht="15" customHeight="1" thickBot="1">
      <c r="A88" s="192"/>
      <c r="B88" s="193"/>
      <c r="C88" s="94">
        <v>0</v>
      </c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87">
        <f>SUM(C92:C96)</f>
        <v>96550429</v>
      </c>
      <c r="D91" s="87">
        <v>1308913</v>
      </c>
      <c r="E91" s="87">
        <v>52529048</v>
      </c>
      <c r="F91" s="42">
        <f>SUM(F92:F96)</f>
        <v>150388390</v>
      </c>
      <c r="G91" s="259"/>
    </row>
    <row r="92" spans="1:7" ht="12" customHeight="1">
      <c r="A92" s="227" t="s">
        <v>54</v>
      </c>
      <c r="B92" s="46" t="s">
        <v>30</v>
      </c>
      <c r="C92" s="17">
        <v>50656500</v>
      </c>
      <c r="D92" s="17"/>
      <c r="E92" s="17">
        <v>4215578</v>
      </c>
      <c r="F92" s="41">
        <v>54872078</v>
      </c>
      <c r="G92" s="259"/>
    </row>
    <row r="93" spans="1:7" ht="12" customHeight="1">
      <c r="A93" s="220" t="s">
        <v>55</v>
      </c>
      <c r="B93" s="44" t="s">
        <v>100</v>
      </c>
      <c r="C93" s="89">
        <v>8408252</v>
      </c>
      <c r="D93" s="89"/>
      <c r="E93" s="89"/>
      <c r="F93" s="72">
        <v>8408252</v>
      </c>
      <c r="G93" s="259"/>
    </row>
    <row r="94" spans="1:7" ht="12" customHeight="1">
      <c r="A94" s="220" t="s">
        <v>56</v>
      </c>
      <c r="B94" s="44" t="s">
        <v>73</v>
      </c>
      <c r="C94" s="91">
        <v>24866378</v>
      </c>
      <c r="D94" s="91">
        <v>1222115</v>
      </c>
      <c r="E94" s="91">
        <v>52250978</v>
      </c>
      <c r="F94" s="74">
        <v>78339471</v>
      </c>
      <c r="G94" s="259"/>
    </row>
    <row r="95" spans="1:7" ht="12" customHeight="1">
      <c r="A95" s="220" t="s">
        <v>57</v>
      </c>
      <c r="B95" s="47" t="s">
        <v>101</v>
      </c>
      <c r="C95" s="91">
        <v>10419299</v>
      </c>
      <c r="D95" s="91"/>
      <c r="E95" s="91">
        <v>-3937522</v>
      </c>
      <c r="F95" s="74">
        <v>6481777</v>
      </c>
      <c r="G95" s="259"/>
    </row>
    <row r="96" spans="1:7" ht="12" customHeight="1">
      <c r="A96" s="220" t="s">
        <v>65</v>
      </c>
      <c r="B96" s="55" t="s">
        <v>102</v>
      </c>
      <c r="C96" s="91">
        <v>2200000</v>
      </c>
      <c r="D96" s="91">
        <v>86798</v>
      </c>
      <c r="E96" s="91">
        <v>14</v>
      </c>
      <c r="F96" s="74">
        <v>2286812</v>
      </c>
      <c r="G96" s="259"/>
    </row>
    <row r="97" spans="1:7" ht="12" customHeight="1">
      <c r="A97" s="220" t="s">
        <v>58</v>
      </c>
      <c r="B97" s="44" t="s">
        <v>250</v>
      </c>
      <c r="C97" s="91"/>
      <c r="D97" s="91">
        <v>86798</v>
      </c>
      <c r="E97" s="91"/>
      <c r="F97" s="74">
        <v>86798</v>
      </c>
      <c r="G97" s="259"/>
    </row>
    <row r="98" spans="1:7" ht="12" customHeight="1">
      <c r="A98" s="220" t="s">
        <v>59</v>
      </c>
      <c r="B98" s="67" t="s">
        <v>251</v>
      </c>
      <c r="C98" s="91"/>
      <c r="D98" s="91">
        <f t="shared" ref="D98:D144" si="2">F98-C98</f>
        <v>0</v>
      </c>
      <c r="E98" s="91"/>
      <c r="F98" s="74"/>
      <c r="G98" s="259"/>
    </row>
    <row r="99" spans="1:7" ht="12" customHeight="1">
      <c r="A99" s="220" t="s">
        <v>66</v>
      </c>
      <c r="B99" s="68" t="s">
        <v>252</v>
      </c>
      <c r="C99" s="91"/>
      <c r="D99" s="91">
        <f t="shared" si="2"/>
        <v>0</v>
      </c>
      <c r="E99" s="91"/>
      <c r="F99" s="74"/>
      <c r="G99" s="259"/>
    </row>
    <row r="100" spans="1:7" ht="12" customHeight="1">
      <c r="A100" s="220" t="s">
        <v>67</v>
      </c>
      <c r="B100" s="68" t="s">
        <v>253</v>
      </c>
      <c r="C100" s="91"/>
      <c r="D100" s="91">
        <f t="shared" si="2"/>
        <v>0</v>
      </c>
      <c r="E100" s="91"/>
      <c r="F100" s="74"/>
      <c r="G100" s="259"/>
    </row>
    <row r="101" spans="1:7" ht="12" customHeight="1">
      <c r="A101" s="220" t="s">
        <v>68</v>
      </c>
      <c r="B101" s="67" t="s">
        <v>254</v>
      </c>
      <c r="C101" s="91">
        <v>1359521</v>
      </c>
      <c r="D101" s="91"/>
      <c r="E101" s="91">
        <v>14</v>
      </c>
      <c r="F101" s="74">
        <v>1359535</v>
      </c>
      <c r="G101" s="259"/>
    </row>
    <row r="102" spans="1:7" ht="12" customHeight="1">
      <c r="A102" s="220" t="s">
        <v>69</v>
      </c>
      <c r="B102" s="67" t="s">
        <v>255</v>
      </c>
      <c r="C102" s="91"/>
      <c r="D102" s="91">
        <f t="shared" si="2"/>
        <v>0</v>
      </c>
      <c r="E102" s="91"/>
      <c r="F102" s="74"/>
      <c r="G102" s="259"/>
    </row>
    <row r="103" spans="1:7" ht="12" customHeight="1">
      <c r="A103" s="220" t="s">
        <v>71</v>
      </c>
      <c r="B103" s="68" t="s">
        <v>256</v>
      </c>
      <c r="C103" s="91"/>
      <c r="D103" s="91"/>
      <c r="E103" s="91"/>
      <c r="F103" s="74"/>
      <c r="G103" s="259"/>
    </row>
    <row r="104" spans="1:7" ht="12" customHeight="1">
      <c r="A104" s="228" t="s">
        <v>103</v>
      </c>
      <c r="B104" s="69" t="s">
        <v>257</v>
      </c>
      <c r="C104" s="91"/>
      <c r="D104" s="91">
        <f t="shared" si="2"/>
        <v>0</v>
      </c>
      <c r="E104" s="91"/>
      <c r="F104" s="74"/>
      <c r="G104" s="259"/>
    </row>
    <row r="105" spans="1:7" ht="12" customHeight="1">
      <c r="A105" s="220" t="s">
        <v>258</v>
      </c>
      <c r="B105" s="69" t="s">
        <v>259</v>
      </c>
      <c r="C105" s="91"/>
      <c r="D105" s="91">
        <f t="shared" si="2"/>
        <v>0</v>
      </c>
      <c r="E105" s="91"/>
      <c r="F105" s="74"/>
      <c r="G105" s="259"/>
    </row>
    <row r="106" spans="1:7" s="29" customFormat="1" ht="12" customHeight="1" thickBot="1">
      <c r="A106" s="229" t="s">
        <v>260</v>
      </c>
      <c r="B106" s="70" t="s">
        <v>261</v>
      </c>
      <c r="C106" s="18">
        <v>840479</v>
      </c>
      <c r="D106" s="18"/>
      <c r="E106" s="18"/>
      <c r="F106" s="35">
        <v>840479</v>
      </c>
      <c r="G106" s="259"/>
    </row>
    <row r="107" spans="1:7" ht="12" customHeight="1" thickBot="1">
      <c r="A107" s="61" t="s">
        <v>3</v>
      </c>
      <c r="B107" s="59" t="s">
        <v>262</v>
      </c>
      <c r="C107" s="88">
        <f>+C108+C110+C112</f>
        <v>50869174</v>
      </c>
      <c r="D107" s="88">
        <v>44757650</v>
      </c>
      <c r="E107" s="88">
        <v>35951894</v>
      </c>
      <c r="F107" s="71">
        <f>+F108+F110+F112</f>
        <v>131578718</v>
      </c>
      <c r="G107" s="259"/>
    </row>
    <row r="108" spans="1:7" ht="12" customHeight="1">
      <c r="A108" s="219" t="s">
        <v>60</v>
      </c>
      <c r="B108" s="44" t="s">
        <v>116</v>
      </c>
      <c r="C108" s="90">
        <v>50869174</v>
      </c>
      <c r="D108" s="90">
        <v>44251450</v>
      </c>
      <c r="E108" s="90">
        <v>-24525156</v>
      </c>
      <c r="F108" s="73">
        <v>70595468</v>
      </c>
      <c r="G108" s="259"/>
    </row>
    <row r="109" spans="1:7" ht="12" customHeight="1">
      <c r="A109" s="219" t="s">
        <v>61</v>
      </c>
      <c r="B109" s="48" t="s">
        <v>263</v>
      </c>
      <c r="C109" s="90"/>
      <c r="D109" s="90"/>
      <c r="E109" s="90"/>
      <c r="F109" s="73"/>
      <c r="G109" s="259"/>
    </row>
    <row r="110" spans="1:7" ht="12" customHeight="1">
      <c r="A110" s="219" t="s">
        <v>62</v>
      </c>
      <c r="B110" s="48" t="s">
        <v>104</v>
      </c>
      <c r="C110" s="89"/>
      <c r="D110" s="89">
        <v>506200</v>
      </c>
      <c r="E110" s="89">
        <v>60477050</v>
      </c>
      <c r="F110" s="72">
        <v>60983250</v>
      </c>
      <c r="G110" s="259"/>
    </row>
    <row r="111" spans="1:7" ht="12" customHeight="1">
      <c r="A111" s="219" t="s">
        <v>63</v>
      </c>
      <c r="B111" s="48" t="s">
        <v>264</v>
      </c>
      <c r="C111" s="89"/>
      <c r="D111" s="89"/>
      <c r="E111" s="89"/>
      <c r="F111" s="72"/>
      <c r="G111" s="259"/>
    </row>
    <row r="112" spans="1:7" ht="12" customHeight="1">
      <c r="A112" s="219" t="s">
        <v>64</v>
      </c>
      <c r="B112" s="80" t="s">
        <v>118</v>
      </c>
      <c r="C112" s="89"/>
      <c r="D112" s="89">
        <f t="shared" si="2"/>
        <v>0</v>
      </c>
      <c r="E112" s="89"/>
      <c r="F112" s="72"/>
      <c r="G112" s="259"/>
    </row>
    <row r="113" spans="1:7" ht="12" customHeight="1">
      <c r="A113" s="219" t="s">
        <v>70</v>
      </c>
      <c r="B113" s="79" t="s">
        <v>265</v>
      </c>
      <c r="C113" s="89"/>
      <c r="D113" s="89">
        <f t="shared" si="2"/>
        <v>0</v>
      </c>
      <c r="E113" s="89"/>
      <c r="F113" s="72"/>
      <c r="G113" s="259"/>
    </row>
    <row r="114" spans="1:7" ht="12" customHeight="1">
      <c r="A114" s="219" t="s">
        <v>72</v>
      </c>
      <c r="B114" s="95" t="s">
        <v>266</v>
      </c>
      <c r="C114" s="89"/>
      <c r="D114" s="89">
        <f t="shared" si="2"/>
        <v>0</v>
      </c>
      <c r="E114" s="89"/>
      <c r="F114" s="72"/>
      <c r="G114" s="259"/>
    </row>
    <row r="115" spans="1:7" ht="12" customHeight="1">
      <c r="A115" s="219" t="s">
        <v>105</v>
      </c>
      <c r="B115" s="68" t="s">
        <v>253</v>
      </c>
      <c r="C115" s="89"/>
      <c r="D115" s="89">
        <f t="shared" si="2"/>
        <v>0</v>
      </c>
      <c r="E115" s="89"/>
      <c r="F115" s="72"/>
      <c r="G115" s="259"/>
    </row>
    <row r="116" spans="1:7" ht="12" customHeight="1">
      <c r="A116" s="219" t="s">
        <v>106</v>
      </c>
      <c r="B116" s="68" t="s">
        <v>267</v>
      </c>
      <c r="C116" s="89"/>
      <c r="D116" s="89">
        <f t="shared" si="2"/>
        <v>0</v>
      </c>
      <c r="E116" s="89"/>
      <c r="F116" s="72"/>
      <c r="G116" s="259"/>
    </row>
    <row r="117" spans="1:7" ht="12" customHeight="1">
      <c r="A117" s="219" t="s">
        <v>107</v>
      </c>
      <c r="B117" s="68" t="s">
        <v>268</v>
      </c>
      <c r="C117" s="89"/>
      <c r="D117" s="89">
        <f t="shared" si="2"/>
        <v>0</v>
      </c>
      <c r="E117" s="89"/>
      <c r="F117" s="72"/>
      <c r="G117" s="259"/>
    </row>
    <row r="118" spans="1:7" ht="12" customHeight="1">
      <c r="A118" s="219" t="s">
        <v>269</v>
      </c>
      <c r="B118" s="68" t="s">
        <v>256</v>
      </c>
      <c r="C118" s="89"/>
      <c r="D118" s="89">
        <f t="shared" si="2"/>
        <v>0</v>
      </c>
      <c r="E118" s="89"/>
      <c r="F118" s="72"/>
      <c r="G118" s="259"/>
    </row>
    <row r="119" spans="1:7" ht="12" customHeight="1">
      <c r="A119" s="219" t="s">
        <v>270</v>
      </c>
      <c r="B119" s="68" t="s">
        <v>271</v>
      </c>
      <c r="C119" s="89"/>
      <c r="D119" s="89">
        <f t="shared" si="2"/>
        <v>0</v>
      </c>
      <c r="E119" s="89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91"/>
      <c r="D120" s="91">
        <f t="shared" si="2"/>
        <v>0</v>
      </c>
      <c r="E120" s="91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8">
        <v>2000000</v>
      </c>
      <c r="D121" s="88"/>
      <c r="E121" s="88">
        <v>-2000000</v>
      </c>
      <c r="F121" s="71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90">
        <v>2000000</v>
      </c>
      <c r="D122" s="90"/>
      <c r="E122" s="90">
        <v>-2000000</v>
      </c>
      <c r="F122" s="73"/>
      <c r="G122" s="259"/>
    </row>
    <row r="123" spans="1:7" ht="12" customHeight="1" thickBot="1">
      <c r="A123" s="221" t="s">
        <v>44</v>
      </c>
      <c r="B123" s="48" t="s">
        <v>36</v>
      </c>
      <c r="C123" s="91"/>
      <c r="D123" s="91">
        <f t="shared" si="2"/>
        <v>0</v>
      </c>
      <c r="E123" s="91"/>
      <c r="F123" s="74"/>
      <c r="G123" s="259"/>
    </row>
    <row r="124" spans="1:7" ht="12" customHeight="1" thickBot="1">
      <c r="A124" s="61" t="s">
        <v>5</v>
      </c>
      <c r="B124" s="64" t="s">
        <v>275</v>
      </c>
      <c r="C124" s="88">
        <f>+C91+C107+C121</f>
        <v>149419603</v>
      </c>
      <c r="D124" s="88">
        <v>46066563</v>
      </c>
      <c r="E124" s="88">
        <v>86480942</v>
      </c>
      <c r="F124" s="71">
        <f>+F91+F107+F121</f>
        <v>281967108</v>
      </c>
      <c r="G124" s="259"/>
    </row>
    <row r="125" spans="1:7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 t="shared" si="2"/>
        <v>0</v>
      </c>
      <c r="E125" s="88"/>
      <c r="F125" s="71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89"/>
      <c r="D126" s="89">
        <f t="shared" si="2"/>
        <v>0</v>
      </c>
      <c r="E126" s="89"/>
      <c r="F126" s="72"/>
      <c r="G126" s="259"/>
    </row>
    <row r="127" spans="1:7" ht="12" customHeight="1">
      <c r="A127" s="219" t="s">
        <v>48</v>
      </c>
      <c r="B127" s="45" t="s">
        <v>278</v>
      </c>
      <c r="C127" s="89"/>
      <c r="D127" s="89">
        <f t="shared" si="2"/>
        <v>0</v>
      </c>
      <c r="E127" s="89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89"/>
      <c r="D128" s="89">
        <f t="shared" si="2"/>
        <v>0</v>
      </c>
      <c r="E128" s="89"/>
      <c r="F128" s="72"/>
      <c r="G128" s="259"/>
    </row>
    <row r="129" spans="1:7" ht="12" customHeight="1" thickBot="1">
      <c r="A129" s="61" t="s">
        <v>7</v>
      </c>
      <c r="B129" s="64" t="s">
        <v>280</v>
      </c>
      <c r="C129" s="88">
        <f>+C130+C131+C133+C132</f>
        <v>0</v>
      </c>
      <c r="D129" s="88">
        <f t="shared" si="2"/>
        <v>0</v>
      </c>
      <c r="E129" s="88"/>
      <c r="F129" s="71">
        <f>+F130+F131+F133+F132</f>
        <v>0</v>
      </c>
      <c r="G129" s="259"/>
    </row>
    <row r="130" spans="1:7" ht="12" customHeight="1">
      <c r="A130" s="219" t="s">
        <v>50</v>
      </c>
      <c r="B130" s="45" t="s">
        <v>281</v>
      </c>
      <c r="C130" s="89"/>
      <c r="D130" s="89">
        <f t="shared" si="2"/>
        <v>0</v>
      </c>
      <c r="E130" s="89"/>
      <c r="F130" s="72"/>
      <c r="G130" s="259"/>
    </row>
    <row r="131" spans="1:7" ht="12" customHeight="1">
      <c r="A131" s="219" t="s">
        <v>51</v>
      </c>
      <c r="B131" s="45" t="s">
        <v>282</v>
      </c>
      <c r="C131" s="89"/>
      <c r="D131" s="89">
        <f t="shared" si="2"/>
        <v>0</v>
      </c>
      <c r="E131" s="89"/>
      <c r="F131" s="72"/>
      <c r="G131" s="259"/>
    </row>
    <row r="132" spans="1:7" ht="12" customHeight="1">
      <c r="A132" s="219" t="s">
        <v>180</v>
      </c>
      <c r="B132" s="45" t="s">
        <v>283</v>
      </c>
      <c r="C132" s="89"/>
      <c r="D132" s="89">
        <f t="shared" si="2"/>
        <v>0</v>
      </c>
      <c r="E132" s="89"/>
      <c r="F132" s="72"/>
      <c r="G132" s="259"/>
    </row>
    <row r="133" spans="1:7" s="29" customFormat="1" ht="12" customHeight="1" thickBot="1">
      <c r="A133" s="228" t="s">
        <v>182</v>
      </c>
      <c r="B133" s="43" t="s">
        <v>284</v>
      </c>
      <c r="C133" s="89"/>
      <c r="D133" s="89">
        <f t="shared" si="2"/>
        <v>0</v>
      </c>
      <c r="E133" s="89"/>
      <c r="F133" s="72"/>
      <c r="G133" s="259"/>
    </row>
    <row r="134" spans="1:7" ht="16.5" thickBot="1">
      <c r="A134" s="61" t="s">
        <v>8</v>
      </c>
      <c r="B134" s="64" t="s">
        <v>380</v>
      </c>
      <c r="C134" s="94">
        <f>+C135+C136+C137+C138</f>
        <v>35521406</v>
      </c>
      <c r="D134" s="94"/>
      <c r="E134" s="94">
        <v>10721748</v>
      </c>
      <c r="F134" s="107">
        <f>+F135+F136+F137+F138</f>
        <v>46243154</v>
      </c>
      <c r="G134" s="259"/>
    </row>
    <row r="135" spans="1:7" ht="15.75">
      <c r="A135" s="219" t="s">
        <v>52</v>
      </c>
      <c r="B135" s="45" t="s">
        <v>286</v>
      </c>
      <c r="C135" s="89"/>
      <c r="D135" s="89">
        <f t="shared" si="2"/>
        <v>0</v>
      </c>
      <c r="E135" s="89"/>
      <c r="F135" s="72"/>
      <c r="G135" s="259"/>
    </row>
    <row r="136" spans="1:7" ht="12" customHeight="1">
      <c r="A136" s="219" t="s">
        <v>53</v>
      </c>
      <c r="B136" s="45" t="s">
        <v>287</v>
      </c>
      <c r="C136" s="89">
        <v>1590429</v>
      </c>
      <c r="D136" s="89">
        <f t="shared" si="2"/>
        <v>0</v>
      </c>
      <c r="E136" s="89"/>
      <c r="F136" s="72">
        <v>1590429</v>
      </c>
      <c r="G136" s="259"/>
    </row>
    <row r="137" spans="1:7" ht="12" customHeight="1">
      <c r="A137" s="219" t="s">
        <v>189</v>
      </c>
      <c r="B137" s="45" t="s">
        <v>379</v>
      </c>
      <c r="C137" s="89">
        <v>33930977</v>
      </c>
      <c r="D137" s="89"/>
      <c r="E137" s="89">
        <v>10721748</v>
      </c>
      <c r="F137" s="72">
        <v>44652725</v>
      </c>
      <c r="G137" s="259"/>
    </row>
    <row r="138" spans="1:7" s="29" customFormat="1" ht="12" customHeight="1" thickBot="1">
      <c r="A138" s="219" t="s">
        <v>191</v>
      </c>
      <c r="B138" s="45" t="s">
        <v>288</v>
      </c>
      <c r="C138" s="89"/>
      <c r="D138" s="89">
        <f t="shared" si="2"/>
        <v>0</v>
      </c>
      <c r="E138" s="89"/>
      <c r="F138" s="72"/>
      <c r="G138" s="259"/>
    </row>
    <row r="139" spans="1:7" s="29" customFormat="1" ht="12" customHeight="1" thickBot="1">
      <c r="A139" s="228" t="s">
        <v>378</v>
      </c>
      <c r="B139" s="43" t="s">
        <v>289</v>
      </c>
      <c r="C139" s="19">
        <f>+C140+C141+C142+C143</f>
        <v>0</v>
      </c>
      <c r="D139" s="19">
        <f t="shared" si="2"/>
        <v>0</v>
      </c>
      <c r="E139" s="19"/>
      <c r="F139" s="40">
        <f>+F140+F141+F142+F143</f>
        <v>0</v>
      </c>
      <c r="G139" s="259"/>
    </row>
    <row r="140" spans="1:7" s="29" customFormat="1" ht="12" customHeight="1" thickBot="1">
      <c r="A140" s="61" t="s">
        <v>9</v>
      </c>
      <c r="B140" s="64" t="s">
        <v>376</v>
      </c>
      <c r="C140" s="89"/>
      <c r="D140" s="89">
        <f t="shared" si="2"/>
        <v>0</v>
      </c>
      <c r="E140" s="89"/>
      <c r="F140" s="72"/>
      <c r="G140" s="259"/>
    </row>
    <row r="141" spans="1:7" s="29" customFormat="1" ht="12" customHeight="1">
      <c r="A141" s="219" t="s">
        <v>98</v>
      </c>
      <c r="B141" s="45" t="s">
        <v>291</v>
      </c>
      <c r="C141" s="89"/>
      <c r="D141" s="89">
        <f t="shared" si="2"/>
        <v>0</v>
      </c>
      <c r="E141" s="89"/>
      <c r="F141" s="72"/>
      <c r="G141" s="259"/>
    </row>
    <row r="142" spans="1:7" s="29" customFormat="1" ht="12" customHeight="1">
      <c r="A142" s="219" t="s">
        <v>99</v>
      </c>
      <c r="B142" s="45" t="s">
        <v>292</v>
      </c>
      <c r="C142" s="89"/>
      <c r="D142" s="89">
        <f t="shared" si="2"/>
        <v>0</v>
      </c>
      <c r="E142" s="89"/>
      <c r="F142" s="72"/>
      <c r="G142" s="259"/>
    </row>
    <row r="143" spans="1:7" s="29" customFormat="1" ht="12" customHeight="1" thickBot="1">
      <c r="A143" s="219" t="s">
        <v>117</v>
      </c>
      <c r="B143" s="45" t="s">
        <v>293</v>
      </c>
      <c r="C143" s="89"/>
      <c r="D143" s="89">
        <f t="shared" si="2"/>
        <v>0</v>
      </c>
      <c r="E143" s="89"/>
      <c r="F143" s="72"/>
      <c r="G143" s="259"/>
    </row>
    <row r="144" spans="1:7" ht="12.75" customHeight="1" thickBot="1">
      <c r="A144" s="219" t="s">
        <v>197</v>
      </c>
      <c r="B144" s="45" t="s">
        <v>294</v>
      </c>
      <c r="C144" s="38"/>
      <c r="D144" s="38">
        <f t="shared" si="2"/>
        <v>0</v>
      </c>
      <c r="E144" s="38"/>
      <c r="F144" s="39"/>
      <c r="G144" s="259"/>
    </row>
    <row r="145" spans="1:7" ht="12" customHeight="1" thickBot="1">
      <c r="A145" s="61" t="s">
        <v>10</v>
      </c>
      <c r="B145" s="64" t="s">
        <v>295</v>
      </c>
      <c r="C145" s="38">
        <v>35521406</v>
      </c>
      <c r="D145" s="38"/>
      <c r="E145" s="38">
        <v>10721748</v>
      </c>
      <c r="F145" s="39">
        <v>46243154</v>
      </c>
      <c r="G145" s="259"/>
    </row>
    <row r="146" spans="1:7" ht="15" customHeight="1" thickBot="1">
      <c r="A146" s="230" t="s">
        <v>11</v>
      </c>
      <c r="B146" s="84" t="s">
        <v>296</v>
      </c>
      <c r="C146" s="218">
        <v>184941009</v>
      </c>
      <c r="D146" s="218">
        <v>46066563</v>
      </c>
      <c r="E146" s="218">
        <v>97202690</v>
      </c>
      <c r="F146" s="218">
        <v>328210262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236" t="s">
        <v>394</v>
      </c>
      <c r="B148" s="237"/>
      <c r="C148" s="25">
        <v>34</v>
      </c>
      <c r="D148" s="26"/>
      <c r="E148" s="265"/>
      <c r="F148" s="23">
        <v>34</v>
      </c>
      <c r="G148" s="259"/>
    </row>
    <row r="149" spans="1:7" ht="14.25" customHeight="1" thickBot="1">
      <c r="A149" s="238" t="s">
        <v>393</v>
      </c>
      <c r="B149" s="239"/>
      <c r="C149" s="25">
        <v>27</v>
      </c>
      <c r="D149" s="26"/>
      <c r="E149" s="265"/>
      <c r="F149" s="23">
        <v>27</v>
      </c>
      <c r="G149" s="259"/>
    </row>
  </sheetData>
  <sheetProtection formatCells="0"/>
  <mergeCells count="5">
    <mergeCell ref="B2:D2"/>
    <mergeCell ref="B3:D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zoomScaleSheetLayoutView="100" workbookViewId="0">
      <selection activeCell="H146" sqref="H146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413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416</v>
      </c>
      <c r="C2" s="329"/>
      <c r="D2" s="330"/>
      <c r="E2" s="261"/>
      <c r="F2" s="206" t="s">
        <v>32</v>
      </c>
    </row>
    <row r="3" spans="1:7" s="232" customFormat="1" ht="24.75" thickBot="1">
      <c r="A3" s="231" t="s">
        <v>371</v>
      </c>
      <c r="B3" s="331" t="s">
        <v>382</v>
      </c>
      <c r="C3" s="332"/>
      <c r="D3" s="333"/>
      <c r="E3" s="262"/>
      <c r="F3" s="185" t="s">
        <v>38</v>
      </c>
    </row>
    <row r="4" spans="1:7" s="233" customFormat="1" ht="15.95" customHeight="1" thickBot="1">
      <c r="A4" s="190"/>
      <c r="B4" s="190"/>
      <c r="C4" s="191"/>
      <c r="D4" s="191"/>
      <c r="E4" s="191"/>
      <c r="F4" s="191" t="str">
        <f>'3.2. sz. mell'!F4</f>
        <v>Forintban!</v>
      </c>
    </row>
    <row r="5" spans="1:7" ht="24.75" thickBot="1">
      <c r="A5" s="30" t="s">
        <v>113</v>
      </c>
      <c r="B5" s="31" t="s">
        <v>392</v>
      </c>
      <c r="C5" s="1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188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>
        <f t="shared" ref="D8:D19" si="0">F8-C8</f>
        <v>0</v>
      </c>
      <c r="E8" s="88"/>
      <c r="F8" s="71">
        <f>SUM(F9:F14)</f>
        <v>0</v>
      </c>
      <c r="G8" s="259"/>
    </row>
    <row r="9" spans="1:7" s="209" customFormat="1" ht="12" customHeight="1">
      <c r="A9" s="219" t="s">
        <v>54</v>
      </c>
      <c r="B9" s="99" t="s">
        <v>139</v>
      </c>
      <c r="C9" s="90"/>
      <c r="D9" s="90">
        <f t="shared" si="0"/>
        <v>0</v>
      </c>
      <c r="E9" s="90"/>
      <c r="F9" s="73"/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>
        <f t="shared" si="0"/>
        <v>0</v>
      </c>
      <c r="E10" s="89"/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/>
      <c r="D11" s="89">
        <f t="shared" si="0"/>
        <v>0</v>
      </c>
      <c r="E11" s="89"/>
      <c r="F11" s="72"/>
      <c r="G11" s="259"/>
    </row>
    <row r="12" spans="1:7" s="235" customFormat="1" ht="12" customHeight="1">
      <c r="A12" s="220" t="s">
        <v>57</v>
      </c>
      <c r="B12" s="100" t="s">
        <v>142</v>
      </c>
      <c r="C12" s="89"/>
      <c r="D12" s="89">
        <f t="shared" si="0"/>
        <v>0</v>
      </c>
      <c r="E12" s="89"/>
      <c r="F12" s="72"/>
      <c r="G12" s="259"/>
    </row>
    <row r="13" spans="1:7" s="235" customFormat="1" ht="12" customHeight="1">
      <c r="A13" s="220" t="s">
        <v>74</v>
      </c>
      <c r="B13" s="100" t="s">
        <v>143</v>
      </c>
      <c r="C13" s="89"/>
      <c r="D13" s="89">
        <f t="shared" si="0"/>
        <v>0</v>
      </c>
      <c r="E13" s="89"/>
      <c r="F13" s="72"/>
      <c r="G13" s="259"/>
    </row>
    <row r="14" spans="1:7" s="209" customFormat="1" ht="12" customHeight="1" thickBot="1">
      <c r="A14" s="221" t="s">
        <v>58</v>
      </c>
      <c r="B14" s="101" t="s">
        <v>144</v>
      </c>
      <c r="C14" s="91"/>
      <c r="D14" s="91">
        <f t="shared" si="0"/>
        <v>0</v>
      </c>
      <c r="E14" s="91"/>
      <c r="F14" s="74"/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>
        <f t="shared" si="0"/>
        <v>0</v>
      </c>
      <c r="E15" s="88"/>
      <c r="F15" s="71">
        <f>SUM(F16:F20)</f>
        <v>0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>
        <v>0</v>
      </c>
      <c r="D20" s="89">
        <f>F20-C20</f>
        <v>0</v>
      </c>
      <c r="E20" s="89"/>
      <c r="F20" s="72">
        <v>0</v>
      </c>
      <c r="G20" s="259"/>
    </row>
    <row r="21" spans="1:7" s="235" customFormat="1" ht="12" customHeight="1" thickBot="1">
      <c r="A21" s="221" t="s">
        <v>70</v>
      </c>
      <c r="B21" s="101" t="s">
        <v>151</v>
      </c>
      <c r="C21" s="91"/>
      <c r="D21" s="91">
        <f t="shared" ref="D21:D84" si="1">F21-C21</f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>
        <f t="shared" si="1"/>
        <v>0</v>
      </c>
      <c r="E22" s="88"/>
      <c r="F22" s="71">
        <f>SUM(F23:F27)</f>
        <v>0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>
        <f t="shared" si="1"/>
        <v>0</v>
      </c>
      <c r="E23" s="90"/>
      <c r="F23" s="73"/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1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1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1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>
        <v>0</v>
      </c>
      <c r="D27" s="89">
        <f t="shared" si="1"/>
        <v>0</v>
      </c>
      <c r="E27" s="89"/>
      <c r="F27" s="72">
        <v>0</v>
      </c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>
        <f t="shared" si="1"/>
        <v>0</v>
      </c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 t="shared" si="1"/>
        <v>0</v>
      </c>
      <c r="E29" s="94"/>
      <c r="F29" s="107">
        <f>SUM(F30:F35)</f>
        <v>0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1"/>
        <v>0</v>
      </c>
      <c r="E30" s="90"/>
      <c r="F30" s="73">
        <f>+F31+F32</f>
        <v>0</v>
      </c>
      <c r="G30" s="259"/>
    </row>
    <row r="31" spans="1:7" s="235" customFormat="1" ht="12" customHeight="1">
      <c r="A31" s="220" t="s">
        <v>160</v>
      </c>
      <c r="B31" s="100" t="s">
        <v>389</v>
      </c>
      <c r="C31" s="89"/>
      <c r="D31" s="89">
        <f t="shared" si="1"/>
        <v>0</v>
      </c>
      <c r="E31" s="89"/>
      <c r="F31" s="72"/>
      <c r="G31" s="259"/>
    </row>
    <row r="32" spans="1:7" s="235" customFormat="1" ht="12" customHeight="1">
      <c r="A32" s="220" t="s">
        <v>161</v>
      </c>
      <c r="B32" s="100" t="s">
        <v>390</v>
      </c>
      <c r="C32" s="89"/>
      <c r="D32" s="89">
        <f t="shared" si="1"/>
        <v>0</v>
      </c>
      <c r="E32" s="89"/>
      <c r="F32" s="72"/>
      <c r="G32" s="259"/>
    </row>
    <row r="33" spans="1:7" s="235" customFormat="1" ht="12" customHeight="1">
      <c r="A33" s="220" t="s">
        <v>385</v>
      </c>
      <c r="B33" s="100" t="s">
        <v>391</v>
      </c>
      <c r="C33" s="89"/>
      <c r="D33" s="89">
        <f t="shared" si="1"/>
        <v>0</v>
      </c>
      <c r="E33" s="89"/>
      <c r="F33" s="72"/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1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/>
      <c r="D35" s="91">
        <f t="shared" si="1"/>
        <v>0</v>
      </c>
      <c r="E35" s="91"/>
      <c r="F35" s="74"/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0</v>
      </c>
      <c r="D36" s="88">
        <f t="shared" si="1"/>
        <v>0</v>
      </c>
      <c r="E36" s="88"/>
      <c r="F36" s="71">
        <f>SUM(F37:F46)</f>
        <v>0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0</v>
      </c>
      <c r="D37" s="90">
        <f t="shared" si="1"/>
        <v>0</v>
      </c>
      <c r="E37" s="90"/>
      <c r="F37" s="73">
        <v>0</v>
      </c>
      <c r="G37" s="259"/>
    </row>
    <row r="38" spans="1:7" s="235" customFormat="1" ht="12" customHeight="1">
      <c r="A38" s="220" t="s">
        <v>48</v>
      </c>
      <c r="B38" s="100" t="s">
        <v>166</v>
      </c>
      <c r="C38" s="89"/>
      <c r="D38" s="89">
        <f t="shared" si="1"/>
        <v>0</v>
      </c>
      <c r="E38" s="89"/>
      <c r="F38" s="72"/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>
        <f t="shared" si="1"/>
        <v>0</v>
      </c>
      <c r="E39" s="89"/>
      <c r="F39" s="72"/>
      <c r="G39" s="259"/>
    </row>
    <row r="40" spans="1:7" s="235" customFormat="1" ht="12" customHeight="1">
      <c r="A40" s="220" t="s">
        <v>92</v>
      </c>
      <c r="B40" s="100" t="s">
        <v>168</v>
      </c>
      <c r="C40" s="89"/>
      <c r="D40" s="89">
        <f t="shared" si="1"/>
        <v>0</v>
      </c>
      <c r="E40" s="89"/>
      <c r="F40" s="72"/>
      <c r="G40" s="259"/>
    </row>
    <row r="41" spans="1:7" s="235" customFormat="1" ht="12" customHeight="1">
      <c r="A41" s="220" t="s">
        <v>93</v>
      </c>
      <c r="B41" s="100" t="s">
        <v>169</v>
      </c>
      <c r="C41" s="89"/>
      <c r="D41" s="89">
        <f t="shared" si="1"/>
        <v>0</v>
      </c>
      <c r="E41" s="89"/>
      <c r="F41" s="72"/>
      <c r="G41" s="259"/>
    </row>
    <row r="42" spans="1:7" s="235" customFormat="1" ht="12" customHeight="1">
      <c r="A42" s="220" t="s">
        <v>94</v>
      </c>
      <c r="B42" s="100" t="s">
        <v>170</v>
      </c>
      <c r="C42" s="89">
        <v>0</v>
      </c>
      <c r="D42" s="89">
        <f t="shared" si="1"/>
        <v>0</v>
      </c>
      <c r="E42" s="89"/>
      <c r="F42" s="72">
        <v>0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1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/>
      <c r="D44" s="89">
        <f t="shared" si="1"/>
        <v>0</v>
      </c>
      <c r="E44" s="89"/>
      <c r="F44" s="72"/>
      <c r="G44" s="259"/>
    </row>
    <row r="45" spans="1:7" s="235" customFormat="1" ht="12" customHeight="1">
      <c r="A45" s="220" t="s">
        <v>173</v>
      </c>
      <c r="B45" s="100" t="s">
        <v>174</v>
      </c>
      <c r="C45" s="92"/>
      <c r="D45" s="92">
        <f t="shared" si="1"/>
        <v>0</v>
      </c>
      <c r="E45" s="92"/>
      <c r="F45" s="75"/>
      <c r="G45" s="259"/>
    </row>
    <row r="46" spans="1:7" s="209" customFormat="1" ht="12" customHeight="1" thickBot="1">
      <c r="A46" s="221" t="s">
        <v>175</v>
      </c>
      <c r="B46" s="101" t="s">
        <v>176</v>
      </c>
      <c r="C46" s="93"/>
      <c r="D46" s="93">
        <f t="shared" si="1"/>
        <v>0</v>
      </c>
      <c r="E46" s="93"/>
      <c r="F46" s="76"/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1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1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>
        <f t="shared" si="1"/>
        <v>0</v>
      </c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1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1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1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 t="shared" si="1"/>
        <v>0</v>
      </c>
      <c r="E53" s="88"/>
      <c r="F53" s="71">
        <f>SUM(F54:F56)</f>
        <v>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1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>
        <f t="shared" si="1"/>
        <v>0</v>
      </c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>
        <f t="shared" si="1"/>
        <v>0</v>
      </c>
      <c r="E56" s="89"/>
      <c r="F56" s="72"/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1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1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1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1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1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1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0</v>
      </c>
      <c r="D63" s="94">
        <f t="shared" si="1"/>
        <v>0</v>
      </c>
      <c r="E63" s="94"/>
      <c r="F63" s="107">
        <f>+F8+F15+F22+F29+F36+F47+F53+F58</f>
        <v>0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SUM(C65:C67)</f>
        <v>0</v>
      </c>
      <c r="D64" s="88">
        <f t="shared" si="1"/>
        <v>0</v>
      </c>
      <c r="E64" s="88"/>
      <c r="F64" s="71">
        <f>SUM(F65:F67)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1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1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1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SUM(C69:C72)</f>
        <v>0</v>
      </c>
      <c r="D68" s="88">
        <f t="shared" si="1"/>
        <v>0</v>
      </c>
      <c r="E68" s="88"/>
      <c r="F68" s="71">
        <f>SUM(F69:F72)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1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1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1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1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SUM(C74:C75)</f>
        <v>0</v>
      </c>
      <c r="D73" s="88">
        <f t="shared" si="1"/>
        <v>0</v>
      </c>
      <c r="E73" s="88"/>
      <c r="F73" s="71">
        <f>SUM(F74:F75)</f>
        <v>0</v>
      </c>
      <c r="G73" s="259"/>
    </row>
    <row r="74" spans="1:7" s="235" customFormat="1" ht="12" customHeight="1">
      <c r="A74" s="219" t="s">
        <v>216</v>
      </c>
      <c r="B74" s="99" t="s">
        <v>217</v>
      </c>
      <c r="C74" s="92"/>
      <c r="D74" s="92">
        <f t="shared" si="1"/>
        <v>0</v>
      </c>
      <c r="E74" s="92"/>
      <c r="F74" s="75"/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>
        <f t="shared" si="1"/>
        <v>0</v>
      </c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SUM(C77:C79)</f>
        <v>0</v>
      </c>
      <c r="D76" s="88">
        <f t="shared" si="1"/>
        <v>0</v>
      </c>
      <c r="E76" s="88"/>
      <c r="F76" s="71">
        <f>SUM(F77:F79)</f>
        <v>0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f t="shared" si="1"/>
        <v>0</v>
      </c>
      <c r="E77" s="92"/>
      <c r="F77" s="75"/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si="1"/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245" t="s">
        <v>398</v>
      </c>
      <c r="C79" s="92"/>
      <c r="D79" s="92">
        <f t="shared" si="1"/>
        <v>0</v>
      </c>
      <c r="E79" s="92"/>
      <c r="F79" s="75"/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SUM(C81:C84)</f>
        <v>0</v>
      </c>
      <c r="D80" s="88">
        <f t="shared" si="1"/>
        <v>0</v>
      </c>
      <c r="E80" s="88"/>
      <c r="F80" s="71">
        <f>SUM(F81:F84)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>F85-C85</f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0</v>
      </c>
      <c r="D86" s="94">
        <f>F86-C86</f>
        <v>0</v>
      </c>
      <c r="E86" s="94"/>
      <c r="F86" s="107">
        <f>+F64+F68+F73+F76+F80+F85</f>
        <v>0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0</v>
      </c>
      <c r="D87" s="94">
        <f>F87-C87</f>
        <v>0</v>
      </c>
      <c r="E87" s="94"/>
      <c r="F87" s="107">
        <f>+F63+F86</f>
        <v>0</v>
      </c>
      <c r="G87" s="259"/>
    </row>
    <row r="88" spans="1:7" s="235" customFormat="1" ht="15" customHeight="1">
      <c r="A88" s="192"/>
      <c r="B88" s="193"/>
      <c r="C88" s="207"/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198">
        <f>SUM(C92:C96)</f>
        <v>0</v>
      </c>
      <c r="D91" s="198">
        <f t="shared" ref="D91:D146" si="2">F91-C91</f>
        <v>0</v>
      </c>
      <c r="E91" s="198"/>
      <c r="F91" s="198">
        <f>SUM(F92:F96)</f>
        <v>0</v>
      </c>
      <c r="G91" s="259"/>
    </row>
    <row r="92" spans="1:7" ht="12" customHeight="1">
      <c r="A92" s="227" t="s">
        <v>54</v>
      </c>
      <c r="B92" s="46" t="s">
        <v>30</v>
      </c>
      <c r="C92" s="199">
        <v>0</v>
      </c>
      <c r="D92" s="199">
        <f t="shared" si="2"/>
        <v>0</v>
      </c>
      <c r="E92" s="199"/>
      <c r="F92" s="199">
        <v>0</v>
      </c>
      <c r="G92" s="259"/>
    </row>
    <row r="93" spans="1:7" ht="12" customHeight="1">
      <c r="A93" s="220" t="s">
        <v>55</v>
      </c>
      <c r="B93" s="44" t="s">
        <v>100</v>
      </c>
      <c r="C93" s="200">
        <v>0</v>
      </c>
      <c r="D93" s="200">
        <f t="shared" si="2"/>
        <v>0</v>
      </c>
      <c r="E93" s="200"/>
      <c r="F93" s="200">
        <v>0</v>
      </c>
      <c r="G93" s="259"/>
    </row>
    <row r="94" spans="1:7" ht="12" customHeight="1">
      <c r="A94" s="220" t="s">
        <v>56</v>
      </c>
      <c r="B94" s="44" t="s">
        <v>73</v>
      </c>
      <c r="C94" s="202">
        <v>0</v>
      </c>
      <c r="D94" s="202">
        <f t="shared" si="2"/>
        <v>0</v>
      </c>
      <c r="E94" s="202"/>
      <c r="F94" s="202">
        <v>0</v>
      </c>
      <c r="G94" s="259"/>
    </row>
    <row r="95" spans="1:7" ht="12" customHeight="1">
      <c r="A95" s="220" t="s">
        <v>57</v>
      </c>
      <c r="B95" s="47" t="s">
        <v>101</v>
      </c>
      <c r="C95" s="202"/>
      <c r="D95" s="202">
        <f t="shared" si="2"/>
        <v>0</v>
      </c>
      <c r="E95" s="202"/>
      <c r="F95" s="202"/>
      <c r="G95" s="259"/>
    </row>
    <row r="96" spans="1:7" ht="12" customHeight="1">
      <c r="A96" s="220" t="s">
        <v>65</v>
      </c>
      <c r="B96" s="55" t="s">
        <v>102</v>
      </c>
      <c r="C96" s="202">
        <v>0</v>
      </c>
      <c r="D96" s="202">
        <f t="shared" si="2"/>
        <v>0</v>
      </c>
      <c r="E96" s="202"/>
      <c r="F96" s="202">
        <v>0</v>
      </c>
      <c r="G96" s="259"/>
    </row>
    <row r="97" spans="1:7" ht="12" customHeight="1">
      <c r="A97" s="220" t="s">
        <v>58</v>
      </c>
      <c r="B97" s="44" t="s">
        <v>250</v>
      </c>
      <c r="C97" s="202"/>
      <c r="D97" s="202">
        <f t="shared" si="2"/>
        <v>0</v>
      </c>
      <c r="E97" s="202"/>
      <c r="F97" s="202"/>
      <c r="G97" s="259"/>
    </row>
    <row r="98" spans="1:7" ht="12" customHeight="1">
      <c r="A98" s="220" t="s">
        <v>59</v>
      </c>
      <c r="B98" s="67" t="s">
        <v>251</v>
      </c>
      <c r="C98" s="202"/>
      <c r="D98" s="202">
        <f t="shared" si="2"/>
        <v>0</v>
      </c>
      <c r="E98" s="202"/>
      <c r="F98" s="202"/>
      <c r="G98" s="259"/>
    </row>
    <row r="99" spans="1:7" ht="12" customHeight="1">
      <c r="A99" s="220" t="s">
        <v>66</v>
      </c>
      <c r="B99" s="68" t="s">
        <v>252</v>
      </c>
      <c r="C99" s="202"/>
      <c r="D99" s="202">
        <f t="shared" si="2"/>
        <v>0</v>
      </c>
      <c r="E99" s="202"/>
      <c r="F99" s="202"/>
      <c r="G99" s="259"/>
    </row>
    <row r="100" spans="1:7" ht="12" customHeight="1">
      <c r="A100" s="220" t="s">
        <v>67</v>
      </c>
      <c r="B100" s="68" t="s">
        <v>253</v>
      </c>
      <c r="C100" s="202"/>
      <c r="D100" s="202">
        <f t="shared" si="2"/>
        <v>0</v>
      </c>
      <c r="E100" s="202"/>
      <c r="F100" s="202"/>
      <c r="G100" s="259"/>
    </row>
    <row r="101" spans="1:7" ht="12" customHeight="1">
      <c r="A101" s="220" t="s">
        <v>68</v>
      </c>
      <c r="B101" s="67" t="s">
        <v>254</v>
      </c>
      <c r="C101" s="202"/>
      <c r="D101" s="202">
        <f t="shared" si="2"/>
        <v>0</v>
      </c>
      <c r="E101" s="202"/>
      <c r="F101" s="202"/>
      <c r="G101" s="259"/>
    </row>
    <row r="102" spans="1:7" ht="12" customHeight="1">
      <c r="A102" s="220" t="s">
        <v>69</v>
      </c>
      <c r="B102" s="67" t="s">
        <v>255</v>
      </c>
      <c r="C102" s="202"/>
      <c r="D102" s="202">
        <f t="shared" si="2"/>
        <v>0</v>
      </c>
      <c r="E102" s="202"/>
      <c r="F102" s="202"/>
      <c r="G102" s="259"/>
    </row>
    <row r="103" spans="1:7" ht="12" customHeight="1">
      <c r="A103" s="220" t="s">
        <v>71</v>
      </c>
      <c r="B103" s="68" t="s">
        <v>256</v>
      </c>
      <c r="C103" s="202"/>
      <c r="D103" s="202">
        <f t="shared" si="2"/>
        <v>0</v>
      </c>
      <c r="E103" s="202"/>
      <c r="F103" s="202"/>
      <c r="G103" s="259"/>
    </row>
    <row r="104" spans="1:7" ht="12" customHeight="1">
      <c r="A104" s="228" t="s">
        <v>103</v>
      </c>
      <c r="B104" s="69" t="s">
        <v>257</v>
      </c>
      <c r="C104" s="202"/>
      <c r="D104" s="202">
        <f t="shared" si="2"/>
        <v>0</v>
      </c>
      <c r="E104" s="202"/>
      <c r="F104" s="202"/>
      <c r="G104" s="259"/>
    </row>
    <row r="105" spans="1:7" ht="12" customHeight="1">
      <c r="A105" s="220" t="s">
        <v>258</v>
      </c>
      <c r="B105" s="69" t="s">
        <v>259</v>
      </c>
      <c r="C105" s="202"/>
      <c r="D105" s="202">
        <f t="shared" si="2"/>
        <v>0</v>
      </c>
      <c r="E105" s="202"/>
      <c r="F105" s="202"/>
      <c r="G105" s="259"/>
    </row>
    <row r="106" spans="1:7" s="29" customFormat="1" ht="12" customHeight="1" thickBot="1">
      <c r="A106" s="229" t="s">
        <v>260</v>
      </c>
      <c r="B106" s="70" t="s">
        <v>261</v>
      </c>
      <c r="C106" s="204">
        <v>0</v>
      </c>
      <c r="D106" s="204">
        <f t="shared" si="2"/>
        <v>0</v>
      </c>
      <c r="E106" s="204"/>
      <c r="F106" s="204">
        <v>0</v>
      </c>
      <c r="G106" s="259"/>
    </row>
    <row r="107" spans="1:7" ht="12" customHeight="1" thickBot="1">
      <c r="A107" s="61" t="s">
        <v>3</v>
      </c>
      <c r="B107" s="59" t="s">
        <v>262</v>
      </c>
      <c r="C107" s="82">
        <f>+C108+C110+C112</f>
        <v>0</v>
      </c>
      <c r="D107" s="82">
        <f t="shared" si="2"/>
        <v>0</v>
      </c>
      <c r="E107" s="82"/>
      <c r="F107" s="82">
        <f>+F108+F110+F112</f>
        <v>0</v>
      </c>
      <c r="G107" s="259"/>
    </row>
    <row r="108" spans="1:7" ht="12" customHeight="1">
      <c r="A108" s="219" t="s">
        <v>60</v>
      </c>
      <c r="B108" s="44" t="s">
        <v>116</v>
      </c>
      <c r="C108" s="201">
        <v>0</v>
      </c>
      <c r="D108" s="201">
        <f t="shared" si="2"/>
        <v>0</v>
      </c>
      <c r="E108" s="201"/>
      <c r="F108" s="201">
        <v>0</v>
      </c>
      <c r="G108" s="259"/>
    </row>
    <row r="109" spans="1:7" ht="12" customHeight="1">
      <c r="A109" s="219" t="s">
        <v>61</v>
      </c>
      <c r="B109" s="48" t="s">
        <v>263</v>
      </c>
      <c r="C109" s="201">
        <v>0</v>
      </c>
      <c r="D109" s="201">
        <f t="shared" si="2"/>
        <v>0</v>
      </c>
      <c r="E109" s="201"/>
      <c r="F109" s="201"/>
      <c r="G109" s="259"/>
    </row>
    <row r="110" spans="1:7" ht="12" customHeight="1">
      <c r="A110" s="219" t="s">
        <v>62</v>
      </c>
      <c r="B110" s="48" t="s">
        <v>104</v>
      </c>
      <c r="C110" s="200"/>
      <c r="D110" s="200">
        <f t="shared" si="2"/>
        <v>0</v>
      </c>
      <c r="E110" s="200"/>
      <c r="F110" s="200">
        <v>0</v>
      </c>
      <c r="G110" s="259"/>
    </row>
    <row r="111" spans="1:7" ht="12" customHeight="1">
      <c r="A111" s="219" t="s">
        <v>63</v>
      </c>
      <c r="B111" s="48" t="s">
        <v>264</v>
      </c>
      <c r="C111" s="72"/>
      <c r="D111" s="72">
        <f t="shared" si="2"/>
        <v>0</v>
      </c>
      <c r="E111" s="72"/>
      <c r="F111" s="72"/>
      <c r="G111" s="259"/>
    </row>
    <row r="112" spans="1:7" ht="12" customHeight="1">
      <c r="A112" s="219" t="s">
        <v>64</v>
      </c>
      <c r="B112" s="80" t="s">
        <v>118</v>
      </c>
      <c r="C112" s="72"/>
      <c r="D112" s="72">
        <f t="shared" si="2"/>
        <v>0</v>
      </c>
      <c r="E112" s="72"/>
      <c r="F112" s="72"/>
      <c r="G112" s="259"/>
    </row>
    <row r="113" spans="1:7" ht="12" customHeight="1">
      <c r="A113" s="219" t="s">
        <v>70</v>
      </c>
      <c r="B113" s="79" t="s">
        <v>265</v>
      </c>
      <c r="C113" s="72"/>
      <c r="D113" s="72">
        <f t="shared" si="2"/>
        <v>0</v>
      </c>
      <c r="E113" s="72"/>
      <c r="F113" s="72"/>
      <c r="G113" s="259"/>
    </row>
    <row r="114" spans="1:7" ht="12" customHeight="1">
      <c r="A114" s="219" t="s">
        <v>72</v>
      </c>
      <c r="B114" s="95" t="s">
        <v>266</v>
      </c>
      <c r="C114" s="72"/>
      <c r="D114" s="72">
        <f t="shared" si="2"/>
        <v>0</v>
      </c>
      <c r="E114" s="72"/>
      <c r="F114" s="72"/>
      <c r="G114" s="259"/>
    </row>
    <row r="115" spans="1:7" ht="12" customHeight="1">
      <c r="A115" s="219" t="s">
        <v>105</v>
      </c>
      <c r="B115" s="68" t="s">
        <v>253</v>
      </c>
      <c r="C115" s="72"/>
      <c r="D115" s="72">
        <f t="shared" si="2"/>
        <v>0</v>
      </c>
      <c r="E115" s="72"/>
      <c r="F115" s="72"/>
      <c r="G115" s="259"/>
    </row>
    <row r="116" spans="1:7" ht="12" customHeight="1">
      <c r="A116" s="219" t="s">
        <v>106</v>
      </c>
      <c r="B116" s="68" t="s">
        <v>267</v>
      </c>
      <c r="C116" s="72"/>
      <c r="D116" s="72">
        <f t="shared" si="2"/>
        <v>0</v>
      </c>
      <c r="E116" s="72"/>
      <c r="F116" s="72"/>
      <c r="G116" s="259"/>
    </row>
    <row r="117" spans="1:7" ht="12" customHeight="1">
      <c r="A117" s="219" t="s">
        <v>107</v>
      </c>
      <c r="B117" s="68" t="s">
        <v>268</v>
      </c>
      <c r="C117" s="72"/>
      <c r="D117" s="72">
        <f t="shared" si="2"/>
        <v>0</v>
      </c>
      <c r="E117" s="72"/>
      <c r="F117" s="72"/>
      <c r="G117" s="259"/>
    </row>
    <row r="118" spans="1:7" ht="12" customHeight="1">
      <c r="A118" s="219" t="s">
        <v>269</v>
      </c>
      <c r="B118" s="68" t="s">
        <v>256</v>
      </c>
      <c r="C118" s="72"/>
      <c r="D118" s="72">
        <f t="shared" si="2"/>
        <v>0</v>
      </c>
      <c r="E118" s="72"/>
      <c r="F118" s="72"/>
      <c r="G118" s="259"/>
    </row>
    <row r="119" spans="1:7" ht="12" customHeight="1">
      <c r="A119" s="219" t="s">
        <v>270</v>
      </c>
      <c r="B119" s="68" t="s">
        <v>271</v>
      </c>
      <c r="C119" s="72"/>
      <c r="D119" s="72">
        <f t="shared" si="2"/>
        <v>0</v>
      </c>
      <c r="E119" s="72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74"/>
      <c r="D120" s="74">
        <f t="shared" si="2"/>
        <v>0</v>
      </c>
      <c r="E120" s="74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2">
        <f>+C122+C123</f>
        <v>0</v>
      </c>
      <c r="D121" s="82">
        <f t="shared" si="2"/>
        <v>0</v>
      </c>
      <c r="E121" s="82"/>
      <c r="F121" s="82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201"/>
      <c r="D122" s="201">
        <f t="shared" si="2"/>
        <v>0</v>
      </c>
      <c r="E122" s="201"/>
      <c r="F122" s="201"/>
      <c r="G122" s="259"/>
    </row>
    <row r="123" spans="1:7" ht="12" customHeight="1" thickBot="1">
      <c r="A123" s="221" t="s">
        <v>44</v>
      </c>
      <c r="B123" s="48" t="s">
        <v>36</v>
      </c>
      <c r="C123" s="202"/>
      <c r="D123" s="202">
        <f t="shared" si="2"/>
        <v>0</v>
      </c>
      <c r="E123" s="202"/>
      <c r="F123" s="202"/>
      <c r="G123" s="259"/>
    </row>
    <row r="124" spans="1:7" ht="12" customHeight="1" thickBot="1">
      <c r="A124" s="61" t="s">
        <v>5</v>
      </c>
      <c r="B124" s="64" t="s">
        <v>275</v>
      </c>
      <c r="C124" s="82">
        <f>+C91+C107+C121</f>
        <v>0</v>
      </c>
      <c r="D124" s="82">
        <f t="shared" si="2"/>
        <v>0</v>
      </c>
      <c r="E124" s="82"/>
      <c r="F124" s="82">
        <f>+F91+F107+F121</f>
        <v>0</v>
      </c>
      <c r="G124" s="259"/>
    </row>
    <row r="125" spans="1:7" ht="12" customHeight="1" thickBot="1">
      <c r="A125" s="61" t="s">
        <v>6</v>
      </c>
      <c r="B125" s="64" t="s">
        <v>375</v>
      </c>
      <c r="C125" s="82">
        <f>+C126+C127+C128</f>
        <v>0</v>
      </c>
      <c r="D125" s="82">
        <f t="shared" si="2"/>
        <v>0</v>
      </c>
      <c r="E125" s="82"/>
      <c r="F125" s="82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72"/>
      <c r="D126" s="72">
        <f t="shared" si="2"/>
        <v>0</v>
      </c>
      <c r="E126" s="72"/>
      <c r="F126" s="72"/>
      <c r="G126" s="259"/>
    </row>
    <row r="127" spans="1:7" ht="12" customHeight="1">
      <c r="A127" s="219" t="s">
        <v>48</v>
      </c>
      <c r="B127" s="45" t="s">
        <v>278</v>
      </c>
      <c r="C127" s="72"/>
      <c r="D127" s="72">
        <f t="shared" si="2"/>
        <v>0</v>
      </c>
      <c r="E127" s="72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72"/>
      <c r="D128" s="72">
        <f t="shared" si="2"/>
        <v>0</v>
      </c>
      <c r="E128" s="72"/>
      <c r="F128" s="72"/>
      <c r="G128" s="259"/>
    </row>
    <row r="129" spans="1:12" ht="12" customHeight="1" thickBot="1">
      <c r="A129" s="61" t="s">
        <v>7</v>
      </c>
      <c r="B129" s="64" t="s">
        <v>280</v>
      </c>
      <c r="C129" s="82">
        <f>+C130+C131+C132+C133</f>
        <v>0</v>
      </c>
      <c r="D129" s="82">
        <f t="shared" si="2"/>
        <v>0</v>
      </c>
      <c r="E129" s="82"/>
      <c r="F129" s="82">
        <f>+F130+F131+F132+F133</f>
        <v>0</v>
      </c>
      <c r="G129" s="259"/>
    </row>
    <row r="130" spans="1:12" ht="12" customHeight="1">
      <c r="A130" s="219" t="s">
        <v>50</v>
      </c>
      <c r="B130" s="45" t="s">
        <v>281</v>
      </c>
      <c r="C130" s="72"/>
      <c r="D130" s="72">
        <f t="shared" si="2"/>
        <v>0</v>
      </c>
      <c r="E130" s="72"/>
      <c r="F130" s="72"/>
      <c r="G130" s="259"/>
    </row>
    <row r="131" spans="1:12" ht="12" customHeight="1">
      <c r="A131" s="219" t="s">
        <v>51</v>
      </c>
      <c r="B131" s="45" t="s">
        <v>282</v>
      </c>
      <c r="C131" s="72"/>
      <c r="D131" s="72">
        <f t="shared" si="2"/>
        <v>0</v>
      </c>
      <c r="E131" s="72"/>
      <c r="F131" s="72"/>
      <c r="G131" s="259"/>
    </row>
    <row r="132" spans="1:12" ht="12" customHeight="1">
      <c r="A132" s="219" t="s">
        <v>180</v>
      </c>
      <c r="B132" s="45" t="s">
        <v>283</v>
      </c>
      <c r="C132" s="72"/>
      <c r="D132" s="72">
        <f t="shared" si="2"/>
        <v>0</v>
      </c>
      <c r="E132" s="72"/>
      <c r="F132" s="72"/>
      <c r="G132" s="259"/>
    </row>
    <row r="133" spans="1:12" s="29" customFormat="1" ht="12" customHeight="1" thickBot="1">
      <c r="A133" s="228" t="s">
        <v>182</v>
      </c>
      <c r="B133" s="43" t="s">
        <v>284</v>
      </c>
      <c r="C133" s="72"/>
      <c r="D133" s="72">
        <f t="shared" si="2"/>
        <v>0</v>
      </c>
      <c r="E133" s="72"/>
      <c r="F133" s="72"/>
      <c r="G133" s="259"/>
    </row>
    <row r="134" spans="1:12" ht="16.5" thickBot="1">
      <c r="A134" s="61" t="s">
        <v>8</v>
      </c>
      <c r="B134" s="64" t="s">
        <v>380</v>
      </c>
      <c r="C134" s="203">
        <f>+C135+C136+C138+C139+C137</f>
        <v>0</v>
      </c>
      <c r="D134" s="203">
        <f t="shared" si="2"/>
        <v>0</v>
      </c>
      <c r="E134" s="203"/>
      <c r="F134" s="203">
        <f>+F135+F136+F138+F139+F137</f>
        <v>0</v>
      </c>
      <c r="G134" s="259"/>
      <c r="L134" s="186"/>
    </row>
    <row r="135" spans="1:12" ht="15.75">
      <c r="A135" s="219" t="s">
        <v>52</v>
      </c>
      <c r="B135" s="45" t="s">
        <v>286</v>
      </c>
      <c r="C135" s="72"/>
      <c r="D135" s="72">
        <f t="shared" si="2"/>
        <v>0</v>
      </c>
      <c r="E135" s="72"/>
      <c r="F135" s="72"/>
      <c r="G135" s="259"/>
    </row>
    <row r="136" spans="1:12" ht="12" customHeight="1">
      <c r="A136" s="219" t="s">
        <v>53</v>
      </c>
      <c r="B136" s="45" t="s">
        <v>287</v>
      </c>
      <c r="C136" s="72"/>
      <c r="D136" s="72">
        <f t="shared" si="2"/>
        <v>0</v>
      </c>
      <c r="E136" s="72"/>
      <c r="F136" s="72"/>
      <c r="G136" s="259"/>
    </row>
    <row r="137" spans="1:12" ht="12" customHeight="1">
      <c r="A137" s="219" t="s">
        <v>189</v>
      </c>
      <c r="B137" s="45" t="s">
        <v>379</v>
      </c>
      <c r="C137" s="72"/>
      <c r="D137" s="72">
        <f t="shared" si="2"/>
        <v>0</v>
      </c>
      <c r="E137" s="72"/>
      <c r="F137" s="72"/>
      <c r="G137" s="259"/>
    </row>
    <row r="138" spans="1:12" s="29" customFormat="1" ht="12" customHeight="1">
      <c r="A138" s="219" t="s">
        <v>191</v>
      </c>
      <c r="B138" s="45" t="s">
        <v>288</v>
      </c>
      <c r="C138" s="72"/>
      <c r="D138" s="72">
        <f t="shared" si="2"/>
        <v>0</v>
      </c>
      <c r="E138" s="72"/>
      <c r="F138" s="72"/>
      <c r="G138" s="259"/>
    </row>
    <row r="139" spans="1:12" s="29" customFormat="1" ht="12" customHeight="1" thickBot="1">
      <c r="A139" s="228" t="s">
        <v>378</v>
      </c>
      <c r="B139" s="43" t="s">
        <v>289</v>
      </c>
      <c r="C139" s="72"/>
      <c r="D139" s="72">
        <f t="shared" si="2"/>
        <v>0</v>
      </c>
      <c r="E139" s="72"/>
      <c r="F139" s="72"/>
      <c r="G139" s="259"/>
    </row>
    <row r="140" spans="1:12" s="29" customFormat="1" ht="12" customHeight="1" thickBot="1">
      <c r="A140" s="61" t="s">
        <v>9</v>
      </c>
      <c r="B140" s="64" t="s">
        <v>376</v>
      </c>
      <c r="C140" s="205">
        <f>+C141+C142+C143+C144</f>
        <v>0</v>
      </c>
      <c r="D140" s="205">
        <f t="shared" si="2"/>
        <v>0</v>
      </c>
      <c r="E140" s="205"/>
      <c r="F140" s="205">
        <f>+F141+F142+F143+F144</f>
        <v>0</v>
      </c>
      <c r="G140" s="259"/>
    </row>
    <row r="141" spans="1:12" s="29" customFormat="1" ht="12" customHeight="1">
      <c r="A141" s="219" t="s">
        <v>98</v>
      </c>
      <c r="B141" s="45" t="s">
        <v>291</v>
      </c>
      <c r="C141" s="72"/>
      <c r="D141" s="72">
        <f t="shared" si="2"/>
        <v>0</v>
      </c>
      <c r="E141" s="72"/>
      <c r="F141" s="72"/>
      <c r="G141" s="259"/>
    </row>
    <row r="142" spans="1:12" s="29" customFormat="1" ht="12" customHeight="1">
      <c r="A142" s="219" t="s">
        <v>99</v>
      </c>
      <c r="B142" s="45" t="s">
        <v>292</v>
      </c>
      <c r="C142" s="72"/>
      <c r="D142" s="72">
        <f t="shared" si="2"/>
        <v>0</v>
      </c>
      <c r="E142" s="72"/>
      <c r="F142" s="72"/>
      <c r="G142" s="259"/>
    </row>
    <row r="143" spans="1:12" s="29" customFormat="1" ht="12" customHeight="1">
      <c r="A143" s="219" t="s">
        <v>117</v>
      </c>
      <c r="B143" s="45" t="s">
        <v>293</v>
      </c>
      <c r="C143" s="72"/>
      <c r="D143" s="72">
        <f t="shared" si="2"/>
        <v>0</v>
      </c>
      <c r="E143" s="72"/>
      <c r="F143" s="72"/>
      <c r="G143" s="259"/>
    </row>
    <row r="144" spans="1:12" ht="12.75" customHeight="1" thickBot="1">
      <c r="A144" s="219" t="s">
        <v>197</v>
      </c>
      <c r="B144" s="45" t="s">
        <v>294</v>
      </c>
      <c r="C144" s="72"/>
      <c r="D144" s="72">
        <f t="shared" si="2"/>
        <v>0</v>
      </c>
      <c r="E144" s="72"/>
      <c r="F144" s="72"/>
      <c r="G144" s="259"/>
    </row>
    <row r="145" spans="1:7" ht="12" customHeight="1" thickBot="1">
      <c r="A145" s="61" t="s">
        <v>10</v>
      </c>
      <c r="B145" s="64" t="s">
        <v>295</v>
      </c>
      <c r="C145" s="218">
        <f>+C125+C129+C134+C140</f>
        <v>0</v>
      </c>
      <c r="D145" s="218">
        <f t="shared" si="2"/>
        <v>0</v>
      </c>
      <c r="E145" s="218"/>
      <c r="F145" s="218">
        <f>+F125+F129+F134+F140</f>
        <v>0</v>
      </c>
      <c r="G145" s="259"/>
    </row>
    <row r="146" spans="1:7" ht="15" customHeight="1" thickBot="1">
      <c r="A146" s="230" t="s">
        <v>11</v>
      </c>
      <c r="B146" s="84" t="s">
        <v>296</v>
      </c>
      <c r="C146" s="218">
        <f>+C124+C145</f>
        <v>0</v>
      </c>
      <c r="D146" s="218">
        <f t="shared" si="2"/>
        <v>0</v>
      </c>
      <c r="E146" s="218"/>
      <c r="F146" s="218">
        <f>+F124+F145</f>
        <v>0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236" t="s">
        <v>394</v>
      </c>
      <c r="B148" s="237"/>
      <c r="C148" s="25"/>
      <c r="D148" s="26"/>
      <c r="E148" s="265"/>
      <c r="F148" s="23"/>
      <c r="G148" s="259"/>
    </row>
    <row r="149" spans="1:7" ht="14.25" customHeight="1" thickBot="1">
      <c r="A149" s="238" t="s">
        <v>393</v>
      </c>
      <c r="B149" s="239"/>
      <c r="C149" s="25"/>
      <c r="D149" s="26"/>
      <c r="E149" s="265"/>
      <c r="F149" s="23"/>
      <c r="G149" s="259"/>
    </row>
  </sheetData>
  <sheetProtection formatCells="0"/>
  <mergeCells count="5">
    <mergeCell ref="B2:D2"/>
    <mergeCell ref="B3:D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zoomScaleSheetLayoutView="100" workbookViewId="0">
      <selection activeCell="D8" sqref="D8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6" s="189" customFormat="1" ht="16.5" customHeight="1" thickBot="1">
      <c r="A1" s="246"/>
      <c r="B1" s="247"/>
      <c r="C1" s="334" t="s">
        <v>414</v>
      </c>
      <c r="D1" s="335"/>
      <c r="E1" s="335"/>
      <c r="F1" s="335"/>
    </row>
    <row r="2" spans="1:6" s="232" customFormat="1" ht="15.75" customHeight="1">
      <c r="A2" s="213" t="s">
        <v>40</v>
      </c>
      <c r="B2" s="328" t="s">
        <v>416</v>
      </c>
      <c r="C2" s="329"/>
      <c r="D2" s="330"/>
      <c r="E2" s="261"/>
      <c r="F2" s="206" t="s">
        <v>32</v>
      </c>
    </row>
    <row r="3" spans="1:6" s="232" customFormat="1" ht="24.75" thickBot="1">
      <c r="A3" s="231" t="s">
        <v>371</v>
      </c>
      <c r="B3" s="331" t="s">
        <v>383</v>
      </c>
      <c r="C3" s="332"/>
      <c r="D3" s="333"/>
      <c r="E3" s="262"/>
      <c r="F3" s="185" t="s">
        <v>39</v>
      </c>
    </row>
    <row r="4" spans="1:6" s="233" customFormat="1" ht="15.95" customHeight="1" thickBot="1">
      <c r="A4" s="190"/>
      <c r="B4" s="190"/>
      <c r="C4" s="191"/>
      <c r="D4" s="191"/>
      <c r="E4" s="191"/>
      <c r="F4" s="191" t="str">
        <f>'3.3. sz. mell'!F4</f>
        <v>Forintban!</v>
      </c>
    </row>
    <row r="5" spans="1:6" ht="24.75" thickBot="1">
      <c r="A5" s="30" t="s">
        <v>113</v>
      </c>
      <c r="B5" s="31" t="s">
        <v>392</v>
      </c>
      <c r="C5" s="15" t="s">
        <v>136</v>
      </c>
      <c r="D5" s="298" t="s">
        <v>421</v>
      </c>
      <c r="E5" s="263" t="s">
        <v>406</v>
      </c>
      <c r="F5" s="16" t="s">
        <v>137</v>
      </c>
    </row>
    <row r="6" spans="1:6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188" t="s">
        <v>247</v>
      </c>
      <c r="F6" s="22" t="s">
        <v>324</v>
      </c>
    </row>
    <row r="7" spans="1:6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6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>
        <f>SUM(D9:D14)</f>
        <v>0</v>
      </c>
      <c r="E8" s="88">
        <f ca="1">+E8:EE79</f>
        <v>0</v>
      </c>
      <c r="F8" s="71">
        <f>SUM(F9:F14)</f>
        <v>0</v>
      </c>
    </row>
    <row r="9" spans="1:6" s="209" customFormat="1" ht="12" customHeight="1">
      <c r="A9" s="219" t="s">
        <v>54</v>
      </c>
      <c r="B9" s="99" t="s">
        <v>139</v>
      </c>
      <c r="C9" s="90"/>
      <c r="D9" s="90"/>
      <c r="E9" s="90"/>
      <c r="F9" s="73"/>
    </row>
    <row r="10" spans="1:6" s="235" customFormat="1" ht="12" customHeight="1">
      <c r="A10" s="220" t="s">
        <v>55</v>
      </c>
      <c r="B10" s="100" t="s">
        <v>140</v>
      </c>
      <c r="C10" s="89"/>
      <c r="D10" s="89"/>
      <c r="E10" s="89"/>
      <c r="F10" s="72"/>
    </row>
    <row r="11" spans="1:6" s="235" customFormat="1" ht="12" customHeight="1">
      <c r="A11" s="220" t="s">
        <v>56</v>
      </c>
      <c r="B11" s="100" t="s">
        <v>141</v>
      </c>
      <c r="C11" s="89"/>
      <c r="D11" s="89"/>
      <c r="E11" s="89"/>
      <c r="F11" s="72"/>
    </row>
    <row r="12" spans="1:6" s="235" customFormat="1" ht="12" customHeight="1">
      <c r="A12" s="220" t="s">
        <v>57</v>
      </c>
      <c r="B12" s="100" t="s">
        <v>142</v>
      </c>
      <c r="C12" s="89"/>
      <c r="D12" s="89"/>
      <c r="E12" s="89"/>
      <c r="F12" s="72"/>
    </row>
    <row r="13" spans="1:6" s="235" customFormat="1" ht="12" customHeight="1">
      <c r="A13" s="220" t="s">
        <v>74</v>
      </c>
      <c r="B13" s="100" t="s">
        <v>143</v>
      </c>
      <c r="C13" s="89"/>
      <c r="D13" s="89"/>
      <c r="E13" s="89"/>
      <c r="F13" s="72"/>
    </row>
    <row r="14" spans="1:6" s="209" customFormat="1" ht="12" customHeight="1" thickBot="1">
      <c r="A14" s="221" t="s">
        <v>58</v>
      </c>
      <c r="B14" s="101" t="s">
        <v>144</v>
      </c>
      <c r="C14" s="91"/>
      <c r="D14" s="91"/>
      <c r="E14" s="91"/>
      <c r="F14" s="74"/>
    </row>
    <row r="15" spans="1:6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>
        <f>SUM(D16:D20)</f>
        <v>0</v>
      </c>
      <c r="E15" s="88"/>
      <c r="F15" s="71">
        <f>SUM(F16:F20)</f>
        <v>0</v>
      </c>
    </row>
    <row r="16" spans="1:6" s="209" customFormat="1" ht="12" customHeight="1">
      <c r="A16" s="219" t="s">
        <v>60</v>
      </c>
      <c r="B16" s="99" t="s">
        <v>146</v>
      </c>
      <c r="C16" s="90"/>
      <c r="D16" s="90"/>
      <c r="E16" s="90"/>
      <c r="F16" s="73"/>
    </row>
    <row r="17" spans="1:6" s="209" customFormat="1" ht="12" customHeight="1">
      <c r="A17" s="220" t="s">
        <v>61</v>
      </c>
      <c r="B17" s="100" t="s">
        <v>147</v>
      </c>
      <c r="C17" s="89"/>
      <c r="D17" s="89"/>
      <c r="E17" s="89"/>
      <c r="F17" s="72"/>
    </row>
    <row r="18" spans="1:6" s="209" customFormat="1" ht="12" customHeight="1">
      <c r="A18" s="220" t="s">
        <v>62</v>
      </c>
      <c r="B18" s="100" t="s">
        <v>148</v>
      </c>
      <c r="C18" s="89"/>
      <c r="D18" s="89"/>
      <c r="E18" s="89"/>
      <c r="F18" s="72"/>
    </row>
    <row r="19" spans="1:6" s="209" customFormat="1" ht="12" customHeight="1">
      <c r="A19" s="220" t="s">
        <v>63</v>
      </c>
      <c r="B19" s="100" t="s">
        <v>149</v>
      </c>
      <c r="C19" s="89"/>
      <c r="D19" s="89"/>
      <c r="E19" s="89"/>
      <c r="F19" s="72"/>
    </row>
    <row r="20" spans="1:6" s="209" customFormat="1" ht="12" customHeight="1">
      <c r="A20" s="220" t="s">
        <v>64</v>
      </c>
      <c r="B20" s="100" t="s">
        <v>150</v>
      </c>
      <c r="C20" s="89"/>
      <c r="D20" s="89"/>
      <c r="E20" s="89"/>
      <c r="F20" s="72"/>
    </row>
    <row r="21" spans="1:6" s="235" customFormat="1" ht="12" customHeight="1" thickBot="1">
      <c r="A21" s="221" t="s">
        <v>70</v>
      </c>
      <c r="B21" s="101" t="s">
        <v>151</v>
      </c>
      <c r="C21" s="91"/>
      <c r="D21" s="91"/>
      <c r="E21" s="91"/>
      <c r="F21" s="74"/>
    </row>
    <row r="22" spans="1:6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>
        <f>SUM(D23:D27)</f>
        <v>0</v>
      </c>
      <c r="E22" s="88"/>
      <c r="F22" s="71">
        <f>SUM(F23:F27)</f>
        <v>0</v>
      </c>
    </row>
    <row r="23" spans="1:6" s="235" customFormat="1" ht="12" customHeight="1">
      <c r="A23" s="219" t="s">
        <v>43</v>
      </c>
      <c r="B23" s="99" t="s">
        <v>153</v>
      </c>
      <c r="C23" s="90"/>
      <c r="D23" s="90"/>
      <c r="E23" s="90"/>
      <c r="F23" s="73"/>
    </row>
    <row r="24" spans="1:6" s="209" customFormat="1" ht="12" customHeight="1">
      <c r="A24" s="220" t="s">
        <v>44</v>
      </c>
      <c r="B24" s="100" t="s">
        <v>154</v>
      </c>
      <c r="C24" s="89"/>
      <c r="D24" s="89"/>
      <c r="E24" s="89"/>
      <c r="F24" s="72"/>
    </row>
    <row r="25" spans="1:6" s="235" customFormat="1" ht="12" customHeight="1">
      <c r="A25" s="220" t="s">
        <v>45</v>
      </c>
      <c r="B25" s="100" t="s">
        <v>155</v>
      </c>
      <c r="C25" s="89"/>
      <c r="D25" s="89"/>
      <c r="E25" s="89"/>
      <c r="F25" s="72"/>
    </row>
    <row r="26" spans="1:6" s="235" customFormat="1" ht="12" customHeight="1">
      <c r="A26" s="220" t="s">
        <v>46</v>
      </c>
      <c r="B26" s="100" t="s">
        <v>156</v>
      </c>
      <c r="C26" s="89"/>
      <c r="D26" s="89"/>
      <c r="E26" s="89"/>
      <c r="F26" s="72"/>
    </row>
    <row r="27" spans="1:6" s="235" customFormat="1" ht="12" customHeight="1">
      <c r="A27" s="220" t="s">
        <v>88</v>
      </c>
      <c r="B27" s="100" t="s">
        <v>157</v>
      </c>
      <c r="C27" s="89"/>
      <c r="D27" s="89"/>
      <c r="E27" s="89"/>
      <c r="F27" s="72"/>
    </row>
    <row r="28" spans="1:6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</row>
    <row r="29" spans="1:6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>SUM(D30:D35)</f>
        <v>0</v>
      </c>
      <c r="E29" s="94"/>
      <c r="F29" s="107">
        <f>SUM(F30:F35)</f>
        <v>0</v>
      </c>
    </row>
    <row r="30" spans="1:6" s="235" customFormat="1" ht="12" customHeight="1">
      <c r="A30" s="219" t="s">
        <v>159</v>
      </c>
      <c r="B30" s="99" t="s">
        <v>388</v>
      </c>
      <c r="C30" s="90"/>
      <c r="D30" s="90">
        <f>+D31+D32</f>
        <v>0</v>
      </c>
      <c r="E30" s="90"/>
      <c r="F30" s="73">
        <f>+F31+F32</f>
        <v>0</v>
      </c>
    </row>
    <row r="31" spans="1:6" s="235" customFormat="1" ht="12" customHeight="1">
      <c r="A31" s="220" t="s">
        <v>160</v>
      </c>
      <c r="B31" s="100" t="s">
        <v>389</v>
      </c>
      <c r="C31" s="89"/>
      <c r="D31" s="89"/>
      <c r="E31" s="89"/>
      <c r="F31" s="72"/>
    </row>
    <row r="32" spans="1:6" s="235" customFormat="1" ht="12" customHeight="1">
      <c r="A32" s="220" t="s">
        <v>161</v>
      </c>
      <c r="B32" s="100" t="s">
        <v>390</v>
      </c>
      <c r="C32" s="89"/>
      <c r="D32" s="89"/>
      <c r="E32" s="89"/>
      <c r="F32" s="72"/>
    </row>
    <row r="33" spans="1:6" s="235" customFormat="1" ht="12" customHeight="1">
      <c r="A33" s="220" t="s">
        <v>385</v>
      </c>
      <c r="B33" s="100" t="s">
        <v>391</v>
      </c>
      <c r="C33" s="89"/>
      <c r="D33" s="89"/>
      <c r="E33" s="89"/>
      <c r="F33" s="72"/>
    </row>
    <row r="34" spans="1:6" s="235" customFormat="1" ht="12" customHeight="1">
      <c r="A34" s="220" t="s">
        <v>386</v>
      </c>
      <c r="B34" s="100" t="s">
        <v>162</v>
      </c>
      <c r="C34" s="89"/>
      <c r="D34" s="89"/>
      <c r="E34" s="89"/>
      <c r="F34" s="72"/>
    </row>
    <row r="35" spans="1:6" s="235" customFormat="1" ht="12" customHeight="1" thickBot="1">
      <c r="A35" s="221" t="s">
        <v>387</v>
      </c>
      <c r="B35" s="80" t="s">
        <v>163</v>
      </c>
      <c r="C35" s="91"/>
      <c r="D35" s="91"/>
      <c r="E35" s="91"/>
      <c r="F35" s="74"/>
    </row>
    <row r="36" spans="1:6" s="235" customFormat="1" ht="12" customHeight="1" thickBot="1">
      <c r="A36" s="61" t="s">
        <v>6</v>
      </c>
      <c r="B36" s="57" t="s">
        <v>164</v>
      </c>
      <c r="C36" s="88">
        <f>SUM(C37:C46)</f>
        <v>0</v>
      </c>
      <c r="D36" s="88">
        <f>SUM(D37:D46)</f>
        <v>0</v>
      </c>
      <c r="E36" s="88"/>
      <c r="F36" s="71">
        <f>SUM(F37:F46)</f>
        <v>0</v>
      </c>
    </row>
    <row r="37" spans="1:6" s="235" customFormat="1" ht="12" customHeight="1">
      <c r="A37" s="219" t="s">
        <v>47</v>
      </c>
      <c r="B37" s="99" t="s">
        <v>165</v>
      </c>
      <c r="C37" s="90"/>
      <c r="D37" s="90"/>
      <c r="E37" s="90"/>
      <c r="F37" s="73"/>
    </row>
    <row r="38" spans="1:6" s="235" customFormat="1" ht="12" customHeight="1">
      <c r="A38" s="220" t="s">
        <v>48</v>
      </c>
      <c r="B38" s="100" t="s">
        <v>166</v>
      </c>
      <c r="C38" s="89"/>
      <c r="D38" s="89"/>
      <c r="E38" s="89"/>
      <c r="F38" s="72"/>
    </row>
    <row r="39" spans="1:6" s="235" customFormat="1" ht="12" customHeight="1">
      <c r="A39" s="220" t="s">
        <v>49</v>
      </c>
      <c r="B39" s="100" t="s">
        <v>167</v>
      </c>
      <c r="C39" s="89"/>
      <c r="D39" s="89"/>
      <c r="E39" s="89"/>
      <c r="F39" s="72"/>
    </row>
    <row r="40" spans="1:6" s="235" customFormat="1" ht="12" customHeight="1">
      <c r="A40" s="220" t="s">
        <v>92</v>
      </c>
      <c r="B40" s="100" t="s">
        <v>168</v>
      </c>
      <c r="C40" s="89"/>
      <c r="D40" s="89"/>
      <c r="E40" s="89"/>
      <c r="F40" s="72"/>
    </row>
    <row r="41" spans="1:6" s="235" customFormat="1" ht="12" customHeight="1">
      <c r="A41" s="220" t="s">
        <v>93</v>
      </c>
      <c r="B41" s="100" t="s">
        <v>169</v>
      </c>
      <c r="C41" s="89"/>
      <c r="D41" s="89"/>
      <c r="E41" s="89"/>
      <c r="F41" s="72"/>
    </row>
    <row r="42" spans="1:6" s="235" customFormat="1" ht="12" customHeight="1">
      <c r="A42" s="220" t="s">
        <v>94</v>
      </c>
      <c r="B42" s="100" t="s">
        <v>170</v>
      </c>
      <c r="C42" s="89"/>
      <c r="D42" s="89"/>
      <c r="E42" s="89"/>
      <c r="F42" s="72"/>
    </row>
    <row r="43" spans="1:6" s="235" customFormat="1" ht="12" customHeight="1">
      <c r="A43" s="220" t="s">
        <v>95</v>
      </c>
      <c r="B43" s="100" t="s">
        <v>171</v>
      </c>
      <c r="C43" s="89"/>
      <c r="D43" s="89"/>
      <c r="E43" s="89"/>
      <c r="F43" s="72"/>
    </row>
    <row r="44" spans="1:6" s="235" customFormat="1" ht="12" customHeight="1">
      <c r="A44" s="220" t="s">
        <v>96</v>
      </c>
      <c r="B44" s="100" t="s">
        <v>172</v>
      </c>
      <c r="C44" s="89"/>
      <c r="D44" s="89"/>
      <c r="E44" s="89"/>
      <c r="F44" s="72"/>
    </row>
    <row r="45" spans="1:6" s="235" customFormat="1" ht="12" customHeight="1">
      <c r="A45" s="220" t="s">
        <v>173</v>
      </c>
      <c r="B45" s="100" t="s">
        <v>174</v>
      </c>
      <c r="C45" s="92"/>
      <c r="D45" s="92"/>
      <c r="E45" s="92"/>
      <c r="F45" s="75"/>
    </row>
    <row r="46" spans="1:6" s="209" customFormat="1" ht="12" customHeight="1" thickBot="1">
      <c r="A46" s="221" t="s">
        <v>175</v>
      </c>
      <c r="B46" s="101" t="s">
        <v>176</v>
      </c>
      <c r="C46" s="93"/>
      <c r="D46" s="93"/>
      <c r="E46" s="93"/>
      <c r="F46" s="76"/>
    </row>
    <row r="47" spans="1:6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>SUM(D48:D52)</f>
        <v>0</v>
      </c>
      <c r="E47" s="88"/>
      <c r="F47" s="71">
        <f>SUM(F48:F52)</f>
        <v>0</v>
      </c>
    </row>
    <row r="48" spans="1:6" s="235" customFormat="1" ht="12" customHeight="1">
      <c r="A48" s="219" t="s">
        <v>50</v>
      </c>
      <c r="B48" s="99" t="s">
        <v>178</v>
      </c>
      <c r="C48" s="109"/>
      <c r="D48" s="109"/>
      <c r="E48" s="109"/>
      <c r="F48" s="77"/>
    </row>
    <row r="49" spans="1:6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</row>
    <row r="50" spans="1:6" s="235" customFormat="1" ht="12" customHeight="1">
      <c r="A50" s="220" t="s">
        <v>180</v>
      </c>
      <c r="B50" s="100" t="s">
        <v>181</v>
      </c>
      <c r="C50" s="92"/>
      <c r="D50" s="92"/>
      <c r="E50" s="92"/>
      <c r="F50" s="75"/>
    </row>
    <row r="51" spans="1:6" s="235" customFormat="1" ht="12" customHeight="1">
      <c r="A51" s="220" t="s">
        <v>182</v>
      </c>
      <c r="B51" s="100" t="s">
        <v>183</v>
      </c>
      <c r="C51" s="92"/>
      <c r="D51" s="92"/>
      <c r="E51" s="92"/>
      <c r="F51" s="75"/>
    </row>
    <row r="52" spans="1:6" s="235" customFormat="1" ht="12" customHeight="1" thickBot="1">
      <c r="A52" s="221" t="s">
        <v>184</v>
      </c>
      <c r="B52" s="101" t="s">
        <v>185</v>
      </c>
      <c r="C52" s="93"/>
      <c r="D52" s="93"/>
      <c r="E52" s="93"/>
      <c r="F52" s="76"/>
    </row>
    <row r="53" spans="1:6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>SUM(D54:D56)</f>
        <v>0</v>
      </c>
      <c r="E53" s="88"/>
      <c r="F53" s="71">
        <f>SUM(F54:F56)</f>
        <v>0</v>
      </c>
    </row>
    <row r="54" spans="1:6" s="209" customFormat="1" ht="12" customHeight="1">
      <c r="A54" s="219" t="s">
        <v>52</v>
      </c>
      <c r="B54" s="99" t="s">
        <v>187</v>
      </c>
      <c r="C54" s="90"/>
      <c r="D54" s="90"/>
      <c r="E54" s="90"/>
      <c r="F54" s="73"/>
    </row>
    <row r="55" spans="1:6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</row>
    <row r="56" spans="1:6" s="209" customFormat="1" ht="12" customHeight="1">
      <c r="A56" s="220" t="s">
        <v>189</v>
      </c>
      <c r="B56" s="100" t="s">
        <v>190</v>
      </c>
      <c r="C56" s="89"/>
      <c r="D56" s="89"/>
      <c r="E56" s="89"/>
      <c r="F56" s="72"/>
    </row>
    <row r="57" spans="1:6" s="209" customFormat="1" ht="12" customHeight="1" thickBot="1">
      <c r="A57" s="221" t="s">
        <v>191</v>
      </c>
      <c r="B57" s="101" t="s">
        <v>192</v>
      </c>
      <c r="C57" s="91"/>
      <c r="D57" s="91"/>
      <c r="E57" s="91"/>
      <c r="F57" s="74"/>
    </row>
    <row r="58" spans="1:6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>SUM(D59:D61)</f>
        <v>0</v>
      </c>
      <c r="E58" s="88"/>
      <c r="F58" s="71">
        <f>SUM(F59:F61)</f>
        <v>0</v>
      </c>
    </row>
    <row r="59" spans="1:6" s="235" customFormat="1" ht="12" customHeight="1">
      <c r="A59" s="219" t="s">
        <v>98</v>
      </c>
      <c r="B59" s="99" t="s">
        <v>194</v>
      </c>
      <c r="C59" s="92"/>
      <c r="D59" s="92"/>
      <c r="E59" s="92"/>
      <c r="F59" s="75"/>
    </row>
    <row r="60" spans="1:6" s="235" customFormat="1" ht="12" customHeight="1">
      <c r="A60" s="220" t="s">
        <v>99</v>
      </c>
      <c r="B60" s="100" t="s">
        <v>374</v>
      </c>
      <c r="C60" s="92"/>
      <c r="D60" s="92"/>
      <c r="E60" s="92"/>
      <c r="F60" s="75"/>
    </row>
    <row r="61" spans="1:6" s="235" customFormat="1" ht="12" customHeight="1">
      <c r="A61" s="220" t="s">
        <v>117</v>
      </c>
      <c r="B61" s="100" t="s">
        <v>196</v>
      </c>
      <c r="C61" s="92"/>
      <c r="D61" s="92"/>
      <c r="E61" s="92"/>
      <c r="F61" s="75"/>
    </row>
    <row r="62" spans="1:6" s="235" customFormat="1" ht="12" customHeight="1" thickBot="1">
      <c r="A62" s="221" t="s">
        <v>197</v>
      </c>
      <c r="B62" s="101" t="s">
        <v>198</v>
      </c>
      <c r="C62" s="92"/>
      <c r="D62" s="92"/>
      <c r="E62" s="92"/>
      <c r="F62" s="75"/>
    </row>
    <row r="63" spans="1:6" s="235" customFormat="1" ht="12" customHeight="1" thickBot="1">
      <c r="A63" s="61" t="s">
        <v>10</v>
      </c>
      <c r="B63" s="57" t="s">
        <v>199</v>
      </c>
      <c r="C63" s="94">
        <f>+C8+C15+C22+C29+C36+C47+C53+C58</f>
        <v>0</v>
      </c>
      <c r="D63" s="94">
        <f>+D8+D15+D22+D29+D36+D47+D53+D58</f>
        <v>0</v>
      </c>
      <c r="E63" s="94"/>
      <c r="F63" s="107">
        <f>+F8+F15+F22+F29+F36+F47+F53+F58</f>
        <v>0</v>
      </c>
    </row>
    <row r="64" spans="1:6" s="235" customFormat="1" ht="12" customHeight="1" thickBot="1">
      <c r="A64" s="222" t="s">
        <v>372</v>
      </c>
      <c r="B64" s="78" t="s">
        <v>201</v>
      </c>
      <c r="C64" s="88">
        <f>SUM(C65:C67)</f>
        <v>0</v>
      </c>
      <c r="D64" s="88">
        <f>SUM(D65:D67)</f>
        <v>0</v>
      </c>
      <c r="E64" s="88"/>
      <c r="F64" s="71">
        <f>SUM(F65:F67)</f>
        <v>0</v>
      </c>
    </row>
    <row r="65" spans="1:6" s="235" customFormat="1" ht="12" customHeight="1">
      <c r="A65" s="219" t="s">
        <v>202</v>
      </c>
      <c r="B65" s="99" t="s">
        <v>203</v>
      </c>
      <c r="C65" s="92"/>
      <c r="D65" s="92"/>
      <c r="E65" s="92"/>
      <c r="F65" s="75"/>
    </row>
    <row r="66" spans="1:6" s="235" customFormat="1" ht="12" customHeight="1">
      <c r="A66" s="220" t="s">
        <v>204</v>
      </c>
      <c r="B66" s="100" t="s">
        <v>205</v>
      </c>
      <c r="C66" s="92"/>
      <c r="D66" s="92"/>
      <c r="E66" s="92"/>
      <c r="F66" s="75"/>
    </row>
    <row r="67" spans="1:6" s="235" customFormat="1" ht="12" customHeight="1" thickBot="1">
      <c r="A67" s="221" t="s">
        <v>206</v>
      </c>
      <c r="B67" s="215" t="s">
        <v>207</v>
      </c>
      <c r="C67" s="92"/>
      <c r="D67" s="92"/>
      <c r="E67" s="92"/>
      <c r="F67" s="75"/>
    </row>
    <row r="68" spans="1:6" s="235" customFormat="1" ht="12" customHeight="1" thickBot="1">
      <c r="A68" s="222" t="s">
        <v>208</v>
      </c>
      <c r="B68" s="78" t="s">
        <v>209</v>
      </c>
      <c r="C68" s="88">
        <f>SUM(C69:C72)</f>
        <v>0</v>
      </c>
      <c r="D68" s="88">
        <f>SUM(D69:D72)</f>
        <v>0</v>
      </c>
      <c r="E68" s="88"/>
      <c r="F68" s="71">
        <f>SUM(F69:F72)</f>
        <v>0</v>
      </c>
    </row>
    <row r="69" spans="1:6" s="235" customFormat="1" ht="12" customHeight="1">
      <c r="A69" s="219" t="s">
        <v>75</v>
      </c>
      <c r="B69" s="243" t="s">
        <v>210</v>
      </c>
      <c r="C69" s="92"/>
      <c r="D69" s="92"/>
      <c r="E69" s="92"/>
      <c r="F69" s="75"/>
    </row>
    <row r="70" spans="1:6" s="235" customFormat="1" ht="12" customHeight="1">
      <c r="A70" s="220" t="s">
        <v>76</v>
      </c>
      <c r="B70" s="243" t="s">
        <v>396</v>
      </c>
      <c r="C70" s="92"/>
      <c r="D70" s="92"/>
      <c r="E70" s="92"/>
      <c r="F70" s="75"/>
    </row>
    <row r="71" spans="1:6" s="235" customFormat="1" ht="12" customHeight="1">
      <c r="A71" s="220" t="s">
        <v>211</v>
      </c>
      <c r="B71" s="243" t="s">
        <v>212</v>
      </c>
      <c r="C71" s="92"/>
      <c r="D71" s="92"/>
      <c r="E71" s="92"/>
      <c r="F71" s="75"/>
    </row>
    <row r="72" spans="1:6" s="235" customFormat="1" ht="12" customHeight="1" thickBot="1">
      <c r="A72" s="221" t="s">
        <v>213</v>
      </c>
      <c r="B72" s="244" t="s">
        <v>397</v>
      </c>
      <c r="C72" s="92"/>
      <c r="D72" s="92"/>
      <c r="E72" s="92"/>
      <c r="F72" s="75"/>
    </row>
    <row r="73" spans="1:6" s="235" customFormat="1" ht="12" customHeight="1" thickBot="1">
      <c r="A73" s="222" t="s">
        <v>214</v>
      </c>
      <c r="B73" s="78" t="s">
        <v>215</v>
      </c>
      <c r="C73" s="88">
        <f>SUM(C74:C75)</f>
        <v>0</v>
      </c>
      <c r="D73" s="88">
        <f>SUM(D74:D75)</f>
        <v>0</v>
      </c>
      <c r="E73" s="88"/>
      <c r="F73" s="71">
        <f>SUM(F74:F75)</f>
        <v>0</v>
      </c>
    </row>
    <row r="74" spans="1:6" s="235" customFormat="1" ht="12" customHeight="1">
      <c r="A74" s="219" t="s">
        <v>216</v>
      </c>
      <c r="B74" s="99" t="s">
        <v>217</v>
      </c>
      <c r="C74" s="92"/>
      <c r="D74" s="92"/>
      <c r="E74" s="92"/>
      <c r="F74" s="75"/>
    </row>
    <row r="75" spans="1:6" s="235" customFormat="1" ht="12" customHeight="1" thickBot="1">
      <c r="A75" s="221" t="s">
        <v>218</v>
      </c>
      <c r="B75" s="101" t="s">
        <v>219</v>
      </c>
      <c r="C75" s="92"/>
      <c r="D75" s="92"/>
      <c r="E75" s="92"/>
      <c r="F75" s="75"/>
    </row>
    <row r="76" spans="1:6" s="235" customFormat="1" ht="12" customHeight="1" thickBot="1">
      <c r="A76" s="222" t="s">
        <v>220</v>
      </c>
      <c r="B76" s="78" t="s">
        <v>221</v>
      </c>
      <c r="C76" s="88">
        <f>SUM(C77:C79)</f>
        <v>0</v>
      </c>
      <c r="D76" s="88">
        <f>SUM(D77:D79)</f>
        <v>0</v>
      </c>
      <c r="E76" s="88"/>
      <c r="F76" s="71">
        <f>SUM(F77:F79)</f>
        <v>0</v>
      </c>
    </row>
    <row r="77" spans="1:6" s="235" customFormat="1" ht="12" customHeight="1">
      <c r="A77" s="219" t="s">
        <v>222</v>
      </c>
      <c r="B77" s="99" t="s">
        <v>223</v>
      </c>
      <c r="C77" s="92"/>
      <c r="D77" s="92"/>
      <c r="E77" s="92"/>
      <c r="F77" s="75"/>
    </row>
    <row r="78" spans="1:6" s="235" customFormat="1" ht="12" customHeight="1">
      <c r="A78" s="220" t="s">
        <v>224</v>
      </c>
      <c r="B78" s="100" t="s">
        <v>225</v>
      </c>
      <c r="C78" s="92"/>
      <c r="D78" s="92"/>
      <c r="E78" s="92"/>
      <c r="F78" s="75"/>
    </row>
    <row r="79" spans="1:6" s="235" customFormat="1" ht="12" customHeight="1" thickBot="1">
      <c r="A79" s="221" t="s">
        <v>226</v>
      </c>
      <c r="B79" s="245" t="s">
        <v>398</v>
      </c>
      <c r="C79" s="92"/>
      <c r="D79" s="92"/>
      <c r="E79" s="92"/>
      <c r="F79" s="75"/>
    </row>
    <row r="80" spans="1:6" s="235" customFormat="1" ht="12" customHeight="1" thickBot="1">
      <c r="A80" s="222" t="s">
        <v>227</v>
      </c>
      <c r="B80" s="78" t="s">
        <v>228</v>
      </c>
      <c r="C80" s="88">
        <f>SUM(C81:C84)</f>
        <v>0</v>
      </c>
      <c r="D80" s="88">
        <f>SUM(D81:D84)</f>
        <v>0</v>
      </c>
      <c r="E80" s="88"/>
      <c r="F80" s="71">
        <f>SUM(F81:F84)</f>
        <v>0</v>
      </c>
    </row>
    <row r="81" spans="1:6" s="235" customFormat="1" ht="12" customHeight="1">
      <c r="A81" s="223" t="s">
        <v>229</v>
      </c>
      <c r="B81" s="99" t="s">
        <v>230</v>
      </c>
      <c r="C81" s="92"/>
      <c r="D81" s="92"/>
      <c r="E81" s="92"/>
      <c r="F81" s="75"/>
    </row>
    <row r="82" spans="1:6" s="235" customFormat="1" ht="12" customHeight="1">
      <c r="A82" s="224" t="s">
        <v>231</v>
      </c>
      <c r="B82" s="100" t="s">
        <v>232</v>
      </c>
      <c r="C82" s="92"/>
      <c r="D82" s="92"/>
      <c r="E82" s="92"/>
      <c r="F82" s="75"/>
    </row>
    <row r="83" spans="1:6" s="235" customFormat="1" ht="12" customHeight="1">
      <c r="A83" s="224" t="s">
        <v>233</v>
      </c>
      <c r="B83" s="100" t="s">
        <v>234</v>
      </c>
      <c r="C83" s="92"/>
      <c r="D83" s="92"/>
      <c r="E83" s="92"/>
      <c r="F83" s="75"/>
    </row>
    <row r="84" spans="1:6" s="235" customFormat="1" ht="12" customHeight="1" thickBot="1">
      <c r="A84" s="225" t="s">
        <v>235</v>
      </c>
      <c r="B84" s="101" t="s">
        <v>236</v>
      </c>
      <c r="C84" s="92"/>
      <c r="D84" s="92"/>
      <c r="E84" s="92"/>
      <c r="F84" s="75"/>
    </row>
    <row r="85" spans="1:6" s="235" customFormat="1" ht="12" customHeight="1" thickBot="1">
      <c r="A85" s="222" t="s">
        <v>237</v>
      </c>
      <c r="B85" s="78" t="s">
        <v>238</v>
      </c>
      <c r="C85" s="113"/>
      <c r="D85" s="113"/>
      <c r="E85" s="113"/>
      <c r="F85" s="114"/>
    </row>
    <row r="86" spans="1:6" s="235" customFormat="1" ht="12" customHeight="1" thickBot="1">
      <c r="A86" s="222" t="s">
        <v>239</v>
      </c>
      <c r="B86" s="216" t="s">
        <v>240</v>
      </c>
      <c r="C86" s="94">
        <f>+C64+C68+C73+C76+C80+C85</f>
        <v>0</v>
      </c>
      <c r="D86" s="94">
        <f>+D64+D68+D73+D76+D80+D85</f>
        <v>0</v>
      </c>
      <c r="E86" s="94"/>
      <c r="F86" s="107">
        <f>+F64+F68+F73+F76+F80+F85</f>
        <v>0</v>
      </c>
    </row>
    <row r="87" spans="1:6" s="235" customFormat="1" ht="12" customHeight="1" thickBot="1">
      <c r="A87" s="226" t="s">
        <v>241</v>
      </c>
      <c r="B87" s="217" t="s">
        <v>373</v>
      </c>
      <c r="C87" s="94">
        <f>+C63+C86</f>
        <v>0</v>
      </c>
      <c r="D87" s="94">
        <f>+D63+D86</f>
        <v>0</v>
      </c>
      <c r="E87" s="94"/>
      <c r="F87" s="107">
        <f>+F63+F86</f>
        <v>0</v>
      </c>
    </row>
    <row r="88" spans="1:6" s="235" customFormat="1" ht="15" customHeight="1">
      <c r="A88" s="192"/>
      <c r="B88" s="193"/>
      <c r="C88" s="207"/>
      <c r="D88" s="207"/>
      <c r="E88" s="207"/>
      <c r="F88" s="207"/>
    </row>
    <row r="89" spans="1:6" ht="13.5" thickBot="1">
      <c r="A89" s="194"/>
      <c r="B89" s="195"/>
      <c r="C89" s="208"/>
      <c r="D89" s="208"/>
      <c r="E89" s="208"/>
      <c r="F89" s="208"/>
    </row>
    <row r="90" spans="1:6" s="234" customFormat="1" ht="16.5" customHeight="1" thickBot="1">
      <c r="A90" s="325" t="s">
        <v>34</v>
      </c>
      <c r="B90" s="326"/>
      <c r="C90" s="326"/>
      <c r="D90" s="326"/>
      <c r="E90" s="326"/>
      <c r="F90" s="327"/>
    </row>
    <row r="91" spans="1:6" s="29" customFormat="1" ht="12" customHeight="1" thickBot="1">
      <c r="A91" s="214" t="s">
        <v>2</v>
      </c>
      <c r="B91" s="60" t="s">
        <v>249</v>
      </c>
      <c r="C91" s="87">
        <f>SUM(C92:C96)</f>
        <v>0</v>
      </c>
      <c r="D91" s="87">
        <f>SUM(D92:D96)</f>
        <v>0</v>
      </c>
      <c r="E91" s="266"/>
      <c r="F91" s="42">
        <f>SUM(F92:F96)</f>
        <v>0</v>
      </c>
    </row>
    <row r="92" spans="1:6" ht="12" customHeight="1">
      <c r="A92" s="227" t="s">
        <v>54</v>
      </c>
      <c r="B92" s="46" t="s">
        <v>30</v>
      </c>
      <c r="C92" s="17"/>
      <c r="D92" s="17"/>
      <c r="E92" s="267"/>
      <c r="F92" s="41"/>
    </row>
    <row r="93" spans="1:6" ht="12" customHeight="1">
      <c r="A93" s="220" t="s">
        <v>55</v>
      </c>
      <c r="B93" s="44" t="s">
        <v>100</v>
      </c>
      <c r="C93" s="89"/>
      <c r="D93" s="89"/>
      <c r="E93" s="268"/>
      <c r="F93" s="72"/>
    </row>
    <row r="94" spans="1:6" ht="12" customHeight="1">
      <c r="A94" s="220" t="s">
        <v>56</v>
      </c>
      <c r="B94" s="44" t="s">
        <v>73</v>
      </c>
      <c r="C94" s="91"/>
      <c r="D94" s="91"/>
      <c r="E94" s="269"/>
      <c r="F94" s="74"/>
    </row>
    <row r="95" spans="1:6" ht="12" customHeight="1">
      <c r="A95" s="220" t="s">
        <v>57</v>
      </c>
      <c r="B95" s="47" t="s">
        <v>101</v>
      </c>
      <c r="C95" s="91"/>
      <c r="D95" s="91"/>
      <c r="E95" s="269"/>
      <c r="F95" s="74"/>
    </row>
    <row r="96" spans="1:6" ht="12" customHeight="1">
      <c r="A96" s="220" t="s">
        <v>65</v>
      </c>
      <c r="B96" s="55" t="s">
        <v>102</v>
      </c>
      <c r="C96" s="91"/>
      <c r="D96" s="91"/>
      <c r="E96" s="269"/>
      <c r="F96" s="74"/>
    </row>
    <row r="97" spans="1:6" ht="12" customHeight="1">
      <c r="A97" s="220" t="s">
        <v>58</v>
      </c>
      <c r="B97" s="44" t="s">
        <v>250</v>
      </c>
      <c r="C97" s="91"/>
      <c r="D97" s="91"/>
      <c r="E97" s="269"/>
      <c r="F97" s="74"/>
    </row>
    <row r="98" spans="1:6" ht="12" customHeight="1">
      <c r="A98" s="220" t="s">
        <v>59</v>
      </c>
      <c r="B98" s="67" t="s">
        <v>251</v>
      </c>
      <c r="C98" s="91"/>
      <c r="D98" s="91"/>
      <c r="E98" s="269"/>
      <c r="F98" s="74"/>
    </row>
    <row r="99" spans="1:6" ht="12" customHeight="1">
      <c r="A99" s="220" t="s">
        <v>66</v>
      </c>
      <c r="B99" s="68" t="s">
        <v>252</v>
      </c>
      <c r="C99" s="91"/>
      <c r="D99" s="91"/>
      <c r="E99" s="269"/>
      <c r="F99" s="74"/>
    </row>
    <row r="100" spans="1:6" ht="12" customHeight="1">
      <c r="A100" s="220" t="s">
        <v>67</v>
      </c>
      <c r="B100" s="68" t="s">
        <v>253</v>
      </c>
      <c r="C100" s="91"/>
      <c r="D100" s="91"/>
      <c r="E100" s="269"/>
      <c r="F100" s="74"/>
    </row>
    <row r="101" spans="1:6" ht="12" customHeight="1">
      <c r="A101" s="220" t="s">
        <v>68</v>
      </c>
      <c r="B101" s="67" t="s">
        <v>254</v>
      </c>
      <c r="C101" s="91"/>
      <c r="D101" s="91"/>
      <c r="E101" s="269"/>
      <c r="F101" s="74"/>
    </row>
    <row r="102" spans="1:6" ht="12" customHeight="1">
      <c r="A102" s="220" t="s">
        <v>69</v>
      </c>
      <c r="B102" s="67" t="s">
        <v>255</v>
      </c>
      <c r="C102" s="91"/>
      <c r="D102" s="91"/>
      <c r="E102" s="269"/>
      <c r="F102" s="74"/>
    </row>
    <row r="103" spans="1:6" ht="12" customHeight="1">
      <c r="A103" s="220" t="s">
        <v>71</v>
      </c>
      <c r="B103" s="68" t="s">
        <v>256</v>
      </c>
      <c r="C103" s="91"/>
      <c r="D103" s="91"/>
      <c r="E103" s="269"/>
      <c r="F103" s="74"/>
    </row>
    <row r="104" spans="1:6" ht="12" customHeight="1">
      <c r="A104" s="228" t="s">
        <v>103</v>
      </c>
      <c r="B104" s="69" t="s">
        <v>257</v>
      </c>
      <c r="C104" s="91"/>
      <c r="D104" s="91"/>
      <c r="E104" s="269"/>
      <c r="F104" s="74"/>
    </row>
    <row r="105" spans="1:6" ht="12" customHeight="1">
      <c r="A105" s="220" t="s">
        <v>258</v>
      </c>
      <c r="B105" s="69" t="s">
        <v>259</v>
      </c>
      <c r="C105" s="91"/>
      <c r="D105" s="91"/>
      <c r="E105" s="269"/>
      <c r="F105" s="74"/>
    </row>
    <row r="106" spans="1:6" s="29" customFormat="1" ht="12" customHeight="1" thickBot="1">
      <c r="A106" s="229" t="s">
        <v>260</v>
      </c>
      <c r="B106" s="70" t="s">
        <v>261</v>
      </c>
      <c r="C106" s="18"/>
      <c r="D106" s="18"/>
      <c r="E106" s="270"/>
      <c r="F106" s="35"/>
    </row>
    <row r="107" spans="1:6" ht="12" customHeight="1" thickBot="1">
      <c r="A107" s="61" t="s">
        <v>3</v>
      </c>
      <c r="B107" s="59" t="s">
        <v>262</v>
      </c>
      <c r="C107" s="88">
        <f>+C108+C110+C112</f>
        <v>0</v>
      </c>
      <c r="D107" s="88">
        <f>+D108+D110+D112</f>
        <v>0</v>
      </c>
      <c r="E107" s="271"/>
      <c r="F107" s="71">
        <f>+F108+F110+F112</f>
        <v>0</v>
      </c>
    </row>
    <row r="108" spans="1:6" ht="12" customHeight="1">
      <c r="A108" s="219" t="s">
        <v>60</v>
      </c>
      <c r="B108" s="44" t="s">
        <v>116</v>
      </c>
      <c r="C108" s="90"/>
      <c r="D108" s="90"/>
      <c r="E108" s="272"/>
      <c r="F108" s="73"/>
    </row>
    <row r="109" spans="1:6" ht="12" customHeight="1">
      <c r="A109" s="219" t="s">
        <v>61</v>
      </c>
      <c r="B109" s="48" t="s">
        <v>263</v>
      </c>
      <c r="C109" s="90"/>
      <c r="D109" s="90"/>
      <c r="E109" s="272"/>
      <c r="F109" s="73"/>
    </row>
    <row r="110" spans="1:6" ht="12" customHeight="1">
      <c r="A110" s="219" t="s">
        <v>62</v>
      </c>
      <c r="B110" s="48" t="s">
        <v>104</v>
      </c>
      <c r="C110" s="89"/>
      <c r="D110" s="89"/>
      <c r="E110" s="268"/>
      <c r="F110" s="72"/>
    </row>
    <row r="111" spans="1:6" ht="12" customHeight="1">
      <c r="A111" s="219" t="s">
        <v>63</v>
      </c>
      <c r="B111" s="48" t="s">
        <v>264</v>
      </c>
      <c r="C111" s="89"/>
      <c r="D111" s="89"/>
      <c r="E111" s="268"/>
      <c r="F111" s="72"/>
    </row>
    <row r="112" spans="1:6" ht="12" customHeight="1">
      <c r="A112" s="219" t="s">
        <v>64</v>
      </c>
      <c r="B112" s="80" t="s">
        <v>118</v>
      </c>
      <c r="C112" s="89"/>
      <c r="D112" s="89"/>
      <c r="E112" s="268"/>
      <c r="F112" s="72"/>
    </row>
    <row r="113" spans="1:6" ht="12" customHeight="1">
      <c r="A113" s="219" t="s">
        <v>70</v>
      </c>
      <c r="B113" s="79" t="s">
        <v>265</v>
      </c>
      <c r="C113" s="89"/>
      <c r="D113" s="89"/>
      <c r="E113" s="268"/>
      <c r="F113" s="72"/>
    </row>
    <row r="114" spans="1:6" ht="12" customHeight="1">
      <c r="A114" s="219" t="s">
        <v>72</v>
      </c>
      <c r="B114" s="95" t="s">
        <v>266</v>
      </c>
      <c r="C114" s="89"/>
      <c r="D114" s="89"/>
      <c r="E114" s="268"/>
      <c r="F114" s="72"/>
    </row>
    <row r="115" spans="1:6" ht="12" customHeight="1">
      <c r="A115" s="219" t="s">
        <v>105</v>
      </c>
      <c r="B115" s="68" t="s">
        <v>253</v>
      </c>
      <c r="C115" s="89"/>
      <c r="D115" s="89"/>
      <c r="E115" s="268"/>
      <c r="F115" s="72"/>
    </row>
    <row r="116" spans="1:6" ht="12" customHeight="1">
      <c r="A116" s="219" t="s">
        <v>106</v>
      </c>
      <c r="B116" s="68" t="s">
        <v>267</v>
      </c>
      <c r="C116" s="89"/>
      <c r="D116" s="89"/>
      <c r="E116" s="268"/>
      <c r="F116" s="72"/>
    </row>
    <row r="117" spans="1:6" ht="12" customHeight="1">
      <c r="A117" s="219" t="s">
        <v>107</v>
      </c>
      <c r="B117" s="68" t="s">
        <v>268</v>
      </c>
      <c r="C117" s="89"/>
      <c r="D117" s="89"/>
      <c r="E117" s="268"/>
      <c r="F117" s="72"/>
    </row>
    <row r="118" spans="1:6" ht="12" customHeight="1">
      <c r="A118" s="219" t="s">
        <v>269</v>
      </c>
      <c r="B118" s="68" t="s">
        <v>256</v>
      </c>
      <c r="C118" s="89"/>
      <c r="D118" s="89"/>
      <c r="E118" s="268"/>
      <c r="F118" s="72"/>
    </row>
    <row r="119" spans="1:6" ht="12" customHeight="1">
      <c r="A119" s="219" t="s">
        <v>270</v>
      </c>
      <c r="B119" s="68" t="s">
        <v>271</v>
      </c>
      <c r="C119" s="89"/>
      <c r="D119" s="89"/>
      <c r="E119" s="268"/>
      <c r="F119" s="72"/>
    </row>
    <row r="120" spans="1:6" ht="12" customHeight="1" thickBot="1">
      <c r="A120" s="228" t="s">
        <v>272</v>
      </c>
      <c r="B120" s="68" t="s">
        <v>273</v>
      </c>
      <c r="C120" s="91"/>
      <c r="D120" s="91"/>
      <c r="E120" s="269"/>
      <c r="F120" s="74"/>
    </row>
    <row r="121" spans="1:6" ht="12" customHeight="1" thickBot="1">
      <c r="A121" s="61" t="s">
        <v>4</v>
      </c>
      <c r="B121" s="64" t="s">
        <v>274</v>
      </c>
      <c r="C121" s="88">
        <f>+C122+C123</f>
        <v>0</v>
      </c>
      <c r="D121" s="88">
        <f>+D122+D123</f>
        <v>0</v>
      </c>
      <c r="E121" s="271"/>
      <c r="F121" s="71">
        <f>+F122+F123</f>
        <v>0</v>
      </c>
    </row>
    <row r="122" spans="1:6" ht="12" customHeight="1">
      <c r="A122" s="219" t="s">
        <v>43</v>
      </c>
      <c r="B122" s="45" t="s">
        <v>35</v>
      </c>
      <c r="C122" s="90"/>
      <c r="D122" s="90"/>
      <c r="E122" s="272"/>
      <c r="F122" s="73"/>
    </row>
    <row r="123" spans="1:6" ht="12" customHeight="1" thickBot="1">
      <c r="A123" s="221" t="s">
        <v>44</v>
      </c>
      <c r="B123" s="48" t="s">
        <v>36</v>
      </c>
      <c r="C123" s="91"/>
      <c r="D123" s="91"/>
      <c r="E123" s="269"/>
      <c r="F123" s="74"/>
    </row>
    <row r="124" spans="1:6" ht="12" customHeight="1" thickBot="1">
      <c r="A124" s="61" t="s">
        <v>5</v>
      </c>
      <c r="B124" s="64" t="s">
        <v>275</v>
      </c>
      <c r="C124" s="88">
        <f>+C91+C107+C121</f>
        <v>0</v>
      </c>
      <c r="D124" s="88">
        <f>+D91+D107+D121</f>
        <v>0</v>
      </c>
      <c r="E124" s="271"/>
      <c r="F124" s="71">
        <f>+F91+F107+F121</f>
        <v>0</v>
      </c>
    </row>
    <row r="125" spans="1:6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>+D126+D127+D128</f>
        <v>0</v>
      </c>
      <c r="E125" s="271"/>
      <c r="F125" s="71">
        <f>+F126+F127+F128</f>
        <v>0</v>
      </c>
    </row>
    <row r="126" spans="1:6" ht="12" customHeight="1">
      <c r="A126" s="219" t="s">
        <v>47</v>
      </c>
      <c r="B126" s="45" t="s">
        <v>277</v>
      </c>
      <c r="C126" s="89"/>
      <c r="D126" s="89"/>
      <c r="E126" s="268"/>
      <c r="F126" s="72"/>
    </row>
    <row r="127" spans="1:6" ht="12" customHeight="1">
      <c r="A127" s="219" t="s">
        <v>48</v>
      </c>
      <c r="B127" s="45" t="s">
        <v>278</v>
      </c>
      <c r="C127" s="89"/>
      <c r="D127" s="89"/>
      <c r="E127" s="268"/>
      <c r="F127" s="72"/>
    </row>
    <row r="128" spans="1:6" ht="12" customHeight="1" thickBot="1">
      <c r="A128" s="228" t="s">
        <v>49</v>
      </c>
      <c r="B128" s="43" t="s">
        <v>279</v>
      </c>
      <c r="C128" s="89"/>
      <c r="D128" s="89"/>
      <c r="E128" s="268"/>
      <c r="F128" s="72"/>
    </row>
    <row r="129" spans="1:12" ht="12" customHeight="1" thickBot="1">
      <c r="A129" s="61" t="s">
        <v>7</v>
      </c>
      <c r="B129" s="64" t="s">
        <v>280</v>
      </c>
      <c r="C129" s="88">
        <f>+C130+C131+C132+C133</f>
        <v>0</v>
      </c>
      <c r="D129" s="88">
        <f>+D130+D131+D132+D133</f>
        <v>0</v>
      </c>
      <c r="E129" s="271"/>
      <c r="F129" s="71">
        <f>+F130+F131+F132+F133</f>
        <v>0</v>
      </c>
    </row>
    <row r="130" spans="1:12" ht="12" customHeight="1">
      <c r="A130" s="219" t="s">
        <v>50</v>
      </c>
      <c r="B130" s="45" t="s">
        <v>281</v>
      </c>
      <c r="C130" s="89"/>
      <c r="D130" s="89"/>
      <c r="E130" s="268"/>
      <c r="F130" s="72"/>
    </row>
    <row r="131" spans="1:12" ht="12" customHeight="1">
      <c r="A131" s="219" t="s">
        <v>51</v>
      </c>
      <c r="B131" s="45" t="s">
        <v>282</v>
      </c>
      <c r="C131" s="89"/>
      <c r="D131" s="89"/>
      <c r="E131" s="268"/>
      <c r="F131" s="72"/>
    </row>
    <row r="132" spans="1:12" ht="12" customHeight="1">
      <c r="A132" s="219" t="s">
        <v>180</v>
      </c>
      <c r="B132" s="45" t="s">
        <v>283</v>
      </c>
      <c r="C132" s="89"/>
      <c r="D132" s="89"/>
      <c r="E132" s="268"/>
      <c r="F132" s="72"/>
    </row>
    <row r="133" spans="1:12" s="29" customFormat="1" ht="12" customHeight="1" thickBot="1">
      <c r="A133" s="228" t="s">
        <v>182</v>
      </c>
      <c r="B133" s="43" t="s">
        <v>284</v>
      </c>
      <c r="C133" s="89"/>
      <c r="D133" s="89"/>
      <c r="E133" s="268"/>
      <c r="F133" s="72"/>
    </row>
    <row r="134" spans="1:12" ht="13.5" thickBot="1">
      <c r="A134" s="61" t="s">
        <v>8</v>
      </c>
      <c r="B134" s="64" t="s">
        <v>380</v>
      </c>
      <c r="C134" s="94">
        <f>+C135+C136+C138+C139+C137</f>
        <v>0</v>
      </c>
      <c r="D134" s="94">
        <f>+D135+D136+D138+D139+D137</f>
        <v>0</v>
      </c>
      <c r="E134" s="273"/>
      <c r="F134" s="107">
        <f>+F135+F136+F138+F139+F137</f>
        <v>0</v>
      </c>
      <c r="L134" s="186"/>
    </row>
    <row r="135" spans="1:12">
      <c r="A135" s="219" t="s">
        <v>52</v>
      </c>
      <c r="B135" s="45" t="s">
        <v>286</v>
      </c>
      <c r="C135" s="89"/>
      <c r="D135" s="89"/>
      <c r="E135" s="268"/>
      <c r="F135" s="72"/>
    </row>
    <row r="136" spans="1:12" ht="12" customHeight="1">
      <c r="A136" s="219" t="s">
        <v>53</v>
      </c>
      <c r="B136" s="45" t="s">
        <v>287</v>
      </c>
      <c r="C136" s="89"/>
      <c r="D136" s="89"/>
      <c r="E136" s="268"/>
      <c r="F136" s="72"/>
    </row>
    <row r="137" spans="1:12" ht="12" customHeight="1">
      <c r="A137" s="219" t="s">
        <v>189</v>
      </c>
      <c r="B137" s="45" t="s">
        <v>379</v>
      </c>
      <c r="C137" s="89"/>
      <c r="D137" s="89"/>
      <c r="E137" s="268"/>
      <c r="F137" s="72"/>
    </row>
    <row r="138" spans="1:12" s="29" customFormat="1" ht="12" customHeight="1">
      <c r="A138" s="219" t="s">
        <v>191</v>
      </c>
      <c r="B138" s="45" t="s">
        <v>288</v>
      </c>
      <c r="C138" s="89"/>
      <c r="D138" s="89"/>
      <c r="E138" s="268"/>
      <c r="F138" s="72"/>
    </row>
    <row r="139" spans="1:12" s="29" customFormat="1" ht="12" customHeight="1" thickBot="1">
      <c r="A139" s="228" t="s">
        <v>378</v>
      </c>
      <c r="B139" s="43" t="s">
        <v>289</v>
      </c>
      <c r="C139" s="89"/>
      <c r="D139" s="89"/>
      <c r="E139" s="268"/>
      <c r="F139" s="72"/>
    </row>
    <row r="140" spans="1:12" s="29" customFormat="1" ht="12" customHeight="1" thickBot="1">
      <c r="A140" s="61" t="s">
        <v>9</v>
      </c>
      <c r="B140" s="64" t="s">
        <v>376</v>
      </c>
      <c r="C140" s="19">
        <f>+C141+C142+C143+C144</f>
        <v>0</v>
      </c>
      <c r="D140" s="19">
        <f>+D141+D142+D143+D144</f>
        <v>0</v>
      </c>
      <c r="E140" s="274"/>
      <c r="F140" s="40">
        <f>+F141+F142+F143+F144</f>
        <v>0</v>
      </c>
    </row>
    <row r="141" spans="1:12" s="29" customFormat="1" ht="12" customHeight="1">
      <c r="A141" s="219" t="s">
        <v>98</v>
      </c>
      <c r="B141" s="45" t="s">
        <v>291</v>
      </c>
      <c r="C141" s="89"/>
      <c r="D141" s="89"/>
      <c r="E141" s="268"/>
      <c r="F141" s="72"/>
    </row>
    <row r="142" spans="1:12" s="29" customFormat="1" ht="12" customHeight="1">
      <c r="A142" s="219" t="s">
        <v>99</v>
      </c>
      <c r="B142" s="45" t="s">
        <v>292</v>
      </c>
      <c r="C142" s="89"/>
      <c r="D142" s="89"/>
      <c r="E142" s="268"/>
      <c r="F142" s="72"/>
    </row>
    <row r="143" spans="1:12" s="29" customFormat="1" ht="12" customHeight="1">
      <c r="A143" s="219" t="s">
        <v>117</v>
      </c>
      <c r="B143" s="45" t="s">
        <v>293</v>
      </c>
      <c r="C143" s="89"/>
      <c r="D143" s="89"/>
      <c r="E143" s="268"/>
      <c r="F143" s="72"/>
    </row>
    <row r="144" spans="1:12" ht="12.75" customHeight="1" thickBot="1">
      <c r="A144" s="219" t="s">
        <v>197</v>
      </c>
      <c r="B144" s="45" t="s">
        <v>294</v>
      </c>
      <c r="C144" s="89"/>
      <c r="D144" s="89"/>
      <c r="E144" s="268"/>
      <c r="F144" s="72"/>
    </row>
    <row r="145" spans="1:6" ht="12" customHeight="1" thickBot="1">
      <c r="A145" s="61" t="s">
        <v>10</v>
      </c>
      <c r="B145" s="64" t="s">
        <v>295</v>
      </c>
      <c r="C145" s="38">
        <f>+C125+C129+C134+C140</f>
        <v>0</v>
      </c>
      <c r="D145" s="38">
        <f>+D125+D129+D134+D140</f>
        <v>0</v>
      </c>
      <c r="E145" s="275"/>
      <c r="F145" s="39">
        <f>+F125+F129+F134+F140</f>
        <v>0</v>
      </c>
    </row>
    <row r="146" spans="1:6" ht="15" customHeight="1" thickBot="1">
      <c r="A146" s="230" t="s">
        <v>11</v>
      </c>
      <c r="B146" s="84" t="s">
        <v>296</v>
      </c>
      <c r="C146" s="38">
        <f>+C124+C145</f>
        <v>0</v>
      </c>
      <c r="D146" s="38">
        <f>+D124+D145</f>
        <v>0</v>
      </c>
      <c r="E146" s="275"/>
      <c r="F146" s="39">
        <f>+F124+F145</f>
        <v>0</v>
      </c>
    </row>
    <row r="147" spans="1:6" ht="13.5" thickBot="1">
      <c r="A147" s="10"/>
      <c r="B147" s="11"/>
      <c r="C147" s="12"/>
      <c r="D147" s="12"/>
      <c r="E147" s="276"/>
      <c r="F147" s="12"/>
    </row>
    <row r="148" spans="1:6" ht="15" customHeight="1" thickBot="1">
      <c r="A148" s="236" t="s">
        <v>394</v>
      </c>
      <c r="B148" s="237"/>
      <c r="C148" s="25"/>
      <c r="D148" s="26"/>
      <c r="E148" s="26"/>
      <c r="F148" s="23"/>
    </row>
    <row r="149" spans="1:6" ht="14.25" customHeight="1" thickBot="1">
      <c r="A149" s="238" t="s">
        <v>393</v>
      </c>
      <c r="B149" s="239"/>
      <c r="C149" s="25"/>
      <c r="D149" s="26"/>
      <c r="E149" s="26"/>
      <c r="F149" s="23"/>
    </row>
  </sheetData>
  <sheetProtection formatCells="0"/>
  <mergeCells count="5">
    <mergeCell ref="B2:D2"/>
    <mergeCell ref="B3:D3"/>
    <mergeCell ref="A7:F7"/>
    <mergeCell ref="A90:F90"/>
    <mergeCell ref="C1:F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view="pageBreakPreview" topLeftCell="A118" zoomScaleSheetLayoutView="100" workbookViewId="0">
      <selection activeCell="B79" sqref="B79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417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415</v>
      </c>
      <c r="C2" s="329"/>
      <c r="D2" s="330"/>
      <c r="E2" s="297"/>
      <c r="F2" s="206" t="s">
        <v>32</v>
      </c>
    </row>
    <row r="3" spans="1:7" s="232" customFormat="1" ht="24.75" thickBot="1">
      <c r="A3" s="231" t="s">
        <v>371</v>
      </c>
      <c r="B3" s="331" t="s">
        <v>370</v>
      </c>
      <c r="C3" s="332"/>
      <c r="D3" s="333"/>
      <c r="E3" s="262"/>
      <c r="F3" s="185" t="s">
        <v>32</v>
      </c>
    </row>
    <row r="4" spans="1:7" s="233" customFormat="1" ht="15.95" customHeight="1" thickBot="1">
      <c r="A4" s="190"/>
      <c r="B4" s="190"/>
      <c r="C4" s="191"/>
      <c r="D4" s="191"/>
      <c r="E4" s="191"/>
      <c r="F4" s="191" t="s">
        <v>395</v>
      </c>
    </row>
    <row r="5" spans="1:7" ht="24.75" thickBot="1">
      <c r="A5" s="296" t="s">
        <v>113</v>
      </c>
      <c r="B5" s="31" t="s">
        <v>392</v>
      </c>
      <c r="C5" s="29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264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/>
      <c r="E8" s="88"/>
      <c r="F8" s="71">
        <f>SUM(F9:F14)</f>
        <v>0</v>
      </c>
      <c r="G8" s="259"/>
    </row>
    <row r="9" spans="1:7" s="209" customFormat="1" ht="12" customHeight="1">
      <c r="A9" s="219" t="s">
        <v>54</v>
      </c>
      <c r="B9" s="99" t="s">
        <v>139</v>
      </c>
      <c r="C9" s="90"/>
      <c r="D9" s="90"/>
      <c r="E9" s="90"/>
      <c r="F9" s="73"/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>
        <f t="shared" ref="D10:E72" si="0">F10-C10</f>
        <v>0</v>
      </c>
      <c r="E10" s="89">
        <f t="shared" si="0"/>
        <v>0</v>
      </c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/>
      <c r="D11" s="89"/>
      <c r="E11" s="89"/>
      <c r="F11" s="72"/>
      <c r="G11" s="259"/>
    </row>
    <row r="12" spans="1:7" s="235" customFormat="1" ht="12" customHeight="1">
      <c r="A12" s="220" t="s">
        <v>57</v>
      </c>
      <c r="B12" s="100" t="s">
        <v>142</v>
      </c>
      <c r="C12" s="89"/>
      <c r="D12" s="89"/>
      <c r="E12" s="89">
        <f t="shared" si="0"/>
        <v>0</v>
      </c>
      <c r="F12" s="72"/>
      <c r="G12" s="259"/>
    </row>
    <row r="13" spans="1:7" s="235" customFormat="1" ht="12" customHeight="1">
      <c r="A13" s="220" t="s">
        <v>74</v>
      </c>
      <c r="B13" s="100" t="s">
        <v>143</v>
      </c>
      <c r="C13" s="89"/>
      <c r="D13" s="89"/>
      <c r="E13" s="89"/>
      <c r="F13" s="72"/>
      <c r="G13" s="259"/>
    </row>
    <row r="14" spans="1:7" s="209" customFormat="1" ht="12" customHeight="1" thickBot="1">
      <c r="A14" s="221" t="s">
        <v>58</v>
      </c>
      <c r="B14" s="80" t="s">
        <v>144</v>
      </c>
      <c r="C14" s="91"/>
      <c r="D14" s="91">
        <f t="shared" si="0"/>
        <v>0</v>
      </c>
      <c r="E14" s="91">
        <f t="shared" si="0"/>
        <v>0</v>
      </c>
      <c r="F14" s="74">
        <v>0</v>
      </c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/>
      <c r="E15" s="88"/>
      <c r="F15" s="71">
        <f>SUM(F16:F20)</f>
        <v>0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/>
      <c r="D20" s="89"/>
      <c r="E20" s="89"/>
      <c r="F20" s="72"/>
      <c r="G20" s="259"/>
    </row>
    <row r="21" spans="1:7" s="235" customFormat="1" ht="12" customHeight="1" thickBot="1">
      <c r="A21" s="221" t="s">
        <v>70</v>
      </c>
      <c r="B21" s="80" t="s">
        <v>151</v>
      </c>
      <c r="C21" s="91"/>
      <c r="D21" s="91">
        <f t="shared" si="0"/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/>
      <c r="E22" s="88"/>
      <c r="F22" s="71">
        <f>SUM(F23:F27)</f>
        <v>0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/>
      <c r="E23" s="90"/>
      <c r="F23" s="73"/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0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0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0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/>
      <c r="D27" s="89"/>
      <c r="E27" s="89"/>
      <c r="F27" s="72"/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 t="shared" si="0"/>
        <v>0</v>
      </c>
      <c r="E29" s="94"/>
      <c r="F29" s="107">
        <f>SUM(F30:F35)</f>
        <v>0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0"/>
        <v>0</v>
      </c>
      <c r="E30" s="90"/>
      <c r="F30" s="73"/>
      <c r="G30" s="259"/>
    </row>
    <row r="31" spans="1:7" s="235" customFormat="1" ht="12" customHeight="1">
      <c r="A31" s="220" t="s">
        <v>160</v>
      </c>
      <c r="B31" s="100" t="s">
        <v>400</v>
      </c>
      <c r="C31" s="89">
        <v>0</v>
      </c>
      <c r="D31" s="89">
        <f t="shared" si="0"/>
        <v>0</v>
      </c>
      <c r="E31" s="89"/>
      <c r="F31" s="72">
        <v>0</v>
      </c>
      <c r="G31" s="259"/>
    </row>
    <row r="32" spans="1:7" s="235" customFormat="1" ht="12" customHeight="1">
      <c r="A32" s="220" t="s">
        <v>161</v>
      </c>
      <c r="B32" s="100" t="s">
        <v>390</v>
      </c>
      <c r="C32" s="89"/>
      <c r="D32" s="89"/>
      <c r="E32" s="89"/>
      <c r="F32" s="72"/>
      <c r="G32" s="259"/>
    </row>
    <row r="33" spans="1:7" s="235" customFormat="1" ht="12" customHeight="1">
      <c r="A33" s="220" t="s">
        <v>385</v>
      </c>
      <c r="B33" s="100" t="s">
        <v>402</v>
      </c>
      <c r="C33" s="89"/>
      <c r="D33" s="89"/>
      <c r="E33" s="89"/>
      <c r="F33" s="72"/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0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/>
      <c r="D35" s="91"/>
      <c r="E35" s="91"/>
      <c r="F35" s="74"/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63140751</v>
      </c>
      <c r="D36" s="88"/>
      <c r="E36" s="88"/>
      <c r="F36" s="71">
        <f>SUM(F37:F46)</f>
        <v>63140751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29629174</v>
      </c>
      <c r="D37" s="90"/>
      <c r="E37" s="90">
        <v>3000000</v>
      </c>
      <c r="F37" s="73">
        <v>32629174</v>
      </c>
      <c r="G37" s="259"/>
    </row>
    <row r="38" spans="1:7" s="235" customFormat="1" ht="12" customHeight="1">
      <c r="A38" s="220" t="s">
        <v>48</v>
      </c>
      <c r="B38" s="100" t="s">
        <v>166</v>
      </c>
      <c r="C38" s="89">
        <v>300000</v>
      </c>
      <c r="D38" s="89"/>
      <c r="E38" s="89"/>
      <c r="F38" s="72">
        <v>300000</v>
      </c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/>
      <c r="E39" s="89">
        <v>6300</v>
      </c>
      <c r="F39" s="72">
        <v>6300</v>
      </c>
      <c r="G39" s="259"/>
    </row>
    <row r="40" spans="1:7" s="235" customFormat="1" ht="12" customHeight="1">
      <c r="A40" s="220" t="s">
        <v>92</v>
      </c>
      <c r="B40" s="100" t="s">
        <v>168</v>
      </c>
      <c r="C40" s="89">
        <v>50000</v>
      </c>
      <c r="D40" s="89"/>
      <c r="E40" s="89"/>
      <c r="F40" s="72">
        <v>50000</v>
      </c>
      <c r="G40" s="259"/>
    </row>
    <row r="41" spans="1:7" s="235" customFormat="1" ht="12" customHeight="1">
      <c r="A41" s="220" t="s">
        <v>93</v>
      </c>
      <c r="B41" s="100" t="s">
        <v>169</v>
      </c>
      <c r="C41" s="89">
        <v>24185284</v>
      </c>
      <c r="D41" s="89"/>
      <c r="E41" s="89">
        <v>-3106300</v>
      </c>
      <c r="F41" s="72">
        <v>21078984</v>
      </c>
      <c r="G41" s="259"/>
    </row>
    <row r="42" spans="1:7" s="235" customFormat="1" ht="12" customHeight="1">
      <c r="A42" s="220" t="s">
        <v>94</v>
      </c>
      <c r="B42" s="100" t="s">
        <v>170</v>
      </c>
      <c r="C42" s="89">
        <v>8966293</v>
      </c>
      <c r="D42" s="89"/>
      <c r="E42" s="89"/>
      <c r="F42" s="72">
        <v>8966293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0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>
        <v>10000</v>
      </c>
      <c r="D44" s="89"/>
      <c r="E44" s="89"/>
      <c r="F44" s="72">
        <v>10000</v>
      </c>
      <c r="G44" s="259"/>
    </row>
    <row r="45" spans="1:7" s="235" customFormat="1" ht="12" customHeight="1">
      <c r="A45" s="220" t="s">
        <v>173</v>
      </c>
      <c r="B45" s="100" t="s">
        <v>401</v>
      </c>
      <c r="C45" s="92"/>
      <c r="D45" s="92">
        <f t="shared" si="0"/>
        <v>0</v>
      </c>
      <c r="E45" s="92"/>
      <c r="F45" s="75">
        <v>0</v>
      </c>
      <c r="G45" s="259"/>
    </row>
    <row r="46" spans="1:7" s="209" customFormat="1" ht="12" customHeight="1" thickBot="1">
      <c r="A46" s="221" t="s">
        <v>175</v>
      </c>
      <c r="B46" s="101" t="s">
        <v>176</v>
      </c>
      <c r="C46" s="93"/>
      <c r="D46" s="93"/>
      <c r="E46" s="93">
        <v>100000</v>
      </c>
      <c r="F46" s="76">
        <v>100000</v>
      </c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0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0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0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0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0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 t="shared" si="0"/>
        <v>0</v>
      </c>
      <c r="E53" s="88"/>
      <c r="F53" s="71">
        <f>SUM(F54:F56)</f>
        <v>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0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>
        <f t="shared" si="0"/>
        <v>0</v>
      </c>
      <c r="E56" s="89"/>
      <c r="F56" s="72"/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0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0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0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0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0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0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63140751</v>
      </c>
      <c r="D63" s="94"/>
      <c r="E63" s="94"/>
      <c r="F63" s="107">
        <f>+F8+F15+F22+F29+F36+F47+F53+F58</f>
        <v>63140751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+C65+C66+C67</f>
        <v>0</v>
      </c>
      <c r="D64" s="88">
        <f t="shared" si="0"/>
        <v>0</v>
      </c>
      <c r="E64" s="88"/>
      <c r="F64" s="71">
        <f>+F65+F66+F67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0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0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0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+C69+C70+C71+C72</f>
        <v>0</v>
      </c>
      <c r="D68" s="88">
        <f t="shared" si="0"/>
        <v>0</v>
      </c>
      <c r="E68" s="88"/>
      <c r="F68" s="71">
        <f>+F69+F70+F71+F72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0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0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0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0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+C74+C75</f>
        <v>3884592</v>
      </c>
      <c r="D73" s="88"/>
      <c r="E73" s="88"/>
      <c r="F73" s="71">
        <v>3884592</v>
      </c>
      <c r="G73" s="259"/>
    </row>
    <row r="74" spans="1:7" s="235" customFormat="1" ht="12" customHeight="1">
      <c r="A74" s="219" t="s">
        <v>216</v>
      </c>
      <c r="B74" s="99" t="s">
        <v>217</v>
      </c>
      <c r="C74" s="92">
        <v>3884592</v>
      </c>
      <c r="D74" s="92"/>
      <c r="E74" s="92"/>
      <c r="F74" s="75">
        <v>3884592</v>
      </c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/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+C77+C78+C79</f>
        <v>33393977</v>
      </c>
      <c r="D76" s="88"/>
      <c r="E76" s="88">
        <v>10721748</v>
      </c>
      <c r="F76" s="71">
        <v>44652725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v>0</v>
      </c>
      <c r="E77" s="92"/>
      <c r="F77" s="75"/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ref="D78:D85" si="1">F78-C78</f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101" t="s">
        <v>422</v>
      </c>
      <c r="C79" s="92">
        <v>33393977</v>
      </c>
      <c r="D79" s="92"/>
      <c r="E79" s="92">
        <v>10721748</v>
      </c>
      <c r="F79" s="75">
        <v>44652725</v>
      </c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+C81+C82+C83+C84</f>
        <v>0</v>
      </c>
      <c r="D80" s="88">
        <f t="shared" si="1"/>
        <v>0</v>
      </c>
      <c r="E80" s="88"/>
      <c r="F80" s="71">
        <f>+F81+F82+F83+F84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 t="shared" si="1"/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37278569</v>
      </c>
      <c r="D86" s="94"/>
      <c r="E86" s="94">
        <v>10721748</v>
      </c>
      <c r="F86" s="107">
        <f>+F64+F68+F73+F76+F80+F85</f>
        <v>48537317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100419320</v>
      </c>
      <c r="D87" s="94"/>
      <c r="E87" s="94">
        <v>10721748</v>
      </c>
      <c r="F87" s="107">
        <f>+F63+F86</f>
        <v>111678068</v>
      </c>
      <c r="G87" s="259"/>
    </row>
    <row r="88" spans="1:7" s="235" customFormat="1" ht="15" customHeight="1">
      <c r="A88" s="192"/>
      <c r="B88" s="193"/>
      <c r="C88" s="207"/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87">
        <f>SUM(C92:C96)</f>
        <v>100956320</v>
      </c>
      <c r="D91" s="87">
        <v>-277010</v>
      </c>
      <c r="E91" s="87">
        <v>10784558</v>
      </c>
      <c r="F91" s="42">
        <f>SUM(F92:F96)</f>
        <v>111463868</v>
      </c>
      <c r="G91" s="259"/>
    </row>
    <row r="92" spans="1:7" ht="12" customHeight="1">
      <c r="A92" s="249" t="s">
        <v>54</v>
      </c>
      <c r="B92" s="253" t="s">
        <v>30</v>
      </c>
      <c r="C92" s="17">
        <v>54743216</v>
      </c>
      <c r="D92" s="17"/>
      <c r="E92" s="17">
        <v>1906218</v>
      </c>
      <c r="F92" s="41">
        <v>56649434</v>
      </c>
      <c r="G92" s="259"/>
    </row>
    <row r="93" spans="1:7" ht="12" customHeight="1">
      <c r="A93" s="250" t="s">
        <v>55</v>
      </c>
      <c r="B93" s="254" t="s">
        <v>100</v>
      </c>
      <c r="C93" s="89">
        <v>10626074</v>
      </c>
      <c r="D93" s="89"/>
      <c r="E93" s="89"/>
      <c r="F93" s="72">
        <v>10626074</v>
      </c>
      <c r="G93" s="259"/>
    </row>
    <row r="94" spans="1:7" ht="12" customHeight="1">
      <c r="A94" s="250" t="s">
        <v>56</v>
      </c>
      <c r="B94" s="254" t="s">
        <v>73</v>
      </c>
      <c r="C94" s="91">
        <v>35587030</v>
      </c>
      <c r="D94" s="91">
        <v>-277010</v>
      </c>
      <c r="E94" s="91">
        <v>8878340</v>
      </c>
      <c r="F94" s="74">
        <v>44188360</v>
      </c>
      <c r="G94" s="259"/>
    </row>
    <row r="95" spans="1:7" ht="12" customHeight="1">
      <c r="A95" s="250" t="s">
        <v>57</v>
      </c>
      <c r="B95" s="254" t="s">
        <v>101</v>
      </c>
      <c r="C95" s="91"/>
      <c r="D95" s="91"/>
      <c r="E95" s="91"/>
      <c r="F95" s="74"/>
      <c r="G95" s="259"/>
    </row>
    <row r="96" spans="1:7" ht="12" customHeight="1">
      <c r="A96" s="250" t="s">
        <v>65</v>
      </c>
      <c r="B96" s="254" t="s">
        <v>102</v>
      </c>
      <c r="C96" s="91"/>
      <c r="D96" s="91"/>
      <c r="E96" s="91"/>
      <c r="F96" s="74"/>
      <c r="G96" s="259"/>
    </row>
    <row r="97" spans="1:7" ht="12" customHeight="1">
      <c r="A97" s="250" t="s">
        <v>58</v>
      </c>
      <c r="B97" s="254" t="s">
        <v>250</v>
      </c>
      <c r="C97" s="91"/>
      <c r="D97" s="91"/>
      <c r="E97" s="91"/>
      <c r="F97" s="74"/>
      <c r="G97" s="259"/>
    </row>
    <row r="98" spans="1:7" ht="12" customHeight="1">
      <c r="A98" s="250" t="s">
        <v>59</v>
      </c>
      <c r="B98" s="255" t="s">
        <v>251</v>
      </c>
      <c r="C98" s="91"/>
      <c r="D98" s="91">
        <f t="shared" ref="D98:D144" si="2">F98-C98</f>
        <v>0</v>
      </c>
      <c r="E98" s="91"/>
      <c r="F98" s="74"/>
      <c r="G98" s="259"/>
    </row>
    <row r="99" spans="1:7" ht="12" customHeight="1">
      <c r="A99" s="250" t="s">
        <v>66</v>
      </c>
      <c r="B99" s="256" t="s">
        <v>252</v>
      </c>
      <c r="C99" s="91"/>
      <c r="D99" s="91">
        <f t="shared" si="2"/>
        <v>0</v>
      </c>
      <c r="E99" s="91"/>
      <c r="F99" s="74"/>
      <c r="G99" s="259"/>
    </row>
    <row r="100" spans="1:7" ht="12" customHeight="1">
      <c r="A100" s="250" t="s">
        <v>67</v>
      </c>
      <c r="B100" s="256" t="s">
        <v>253</v>
      </c>
      <c r="C100" s="91"/>
      <c r="D100" s="91">
        <f t="shared" si="2"/>
        <v>0</v>
      </c>
      <c r="E100" s="91"/>
      <c r="F100" s="74"/>
      <c r="G100" s="259"/>
    </row>
    <row r="101" spans="1:7" ht="12" customHeight="1">
      <c r="A101" s="250" t="s">
        <v>68</v>
      </c>
      <c r="B101" s="255" t="s">
        <v>254</v>
      </c>
      <c r="C101" s="91"/>
      <c r="D101" s="91"/>
      <c r="E101" s="91"/>
      <c r="F101" s="74"/>
      <c r="G101" s="259"/>
    </row>
    <row r="102" spans="1:7" ht="12" customHeight="1">
      <c r="A102" s="250" t="s">
        <v>69</v>
      </c>
      <c r="B102" s="255" t="s">
        <v>255</v>
      </c>
      <c r="C102" s="91"/>
      <c r="D102" s="91">
        <f t="shared" si="2"/>
        <v>0</v>
      </c>
      <c r="E102" s="91"/>
      <c r="F102" s="74"/>
      <c r="G102" s="259"/>
    </row>
    <row r="103" spans="1:7" ht="12" customHeight="1">
      <c r="A103" s="250" t="s">
        <v>71</v>
      </c>
      <c r="B103" s="256" t="s">
        <v>256</v>
      </c>
      <c r="C103" s="91"/>
      <c r="D103" s="91"/>
      <c r="E103" s="91"/>
      <c r="F103" s="74"/>
      <c r="G103" s="259"/>
    </row>
    <row r="104" spans="1:7" ht="12" customHeight="1">
      <c r="A104" s="251" t="s">
        <v>103</v>
      </c>
      <c r="B104" s="256" t="s">
        <v>257</v>
      </c>
      <c r="C104" s="91"/>
      <c r="D104" s="91">
        <f t="shared" si="2"/>
        <v>0</v>
      </c>
      <c r="E104" s="91"/>
      <c r="F104" s="74"/>
      <c r="G104" s="259"/>
    </row>
    <row r="105" spans="1:7" ht="12" customHeight="1">
      <c r="A105" s="250" t="s">
        <v>258</v>
      </c>
      <c r="B105" s="256" t="s">
        <v>259</v>
      </c>
      <c r="C105" s="91"/>
      <c r="D105" s="91">
        <f t="shared" si="2"/>
        <v>0</v>
      </c>
      <c r="E105" s="91"/>
      <c r="F105" s="74"/>
      <c r="G105" s="259"/>
    </row>
    <row r="106" spans="1:7" s="29" customFormat="1" ht="12" customHeight="1" thickBot="1">
      <c r="A106" s="252" t="s">
        <v>260</v>
      </c>
      <c r="B106" s="257" t="s">
        <v>261</v>
      </c>
      <c r="C106" s="18">
        <v>0</v>
      </c>
      <c r="D106" s="18"/>
      <c r="E106" s="18"/>
      <c r="F106" s="35"/>
      <c r="G106" s="259"/>
    </row>
    <row r="107" spans="1:7" ht="12" customHeight="1" thickBot="1">
      <c r="A107" s="61" t="s">
        <v>3</v>
      </c>
      <c r="B107" s="248" t="s">
        <v>262</v>
      </c>
      <c r="C107" s="88">
        <f>+C108+C110+C112</f>
        <v>0</v>
      </c>
      <c r="D107" s="88">
        <v>277010</v>
      </c>
      <c r="E107" s="88">
        <v>-62810</v>
      </c>
      <c r="F107" s="71">
        <f>+F108+F110+F112</f>
        <v>214200</v>
      </c>
      <c r="G107" s="259"/>
    </row>
    <row r="108" spans="1:7" ht="12" customHeight="1">
      <c r="A108" s="219" t="s">
        <v>60</v>
      </c>
      <c r="B108" s="44" t="s">
        <v>116</v>
      </c>
      <c r="C108" s="90"/>
      <c r="D108" s="90">
        <v>277010</v>
      </c>
      <c r="E108" s="90">
        <v>-62810</v>
      </c>
      <c r="F108" s="73">
        <v>214200</v>
      </c>
      <c r="G108" s="259"/>
    </row>
    <row r="109" spans="1:7" ht="12" customHeight="1">
      <c r="A109" s="219" t="s">
        <v>61</v>
      </c>
      <c r="B109" s="48" t="s">
        <v>263</v>
      </c>
      <c r="C109" s="90"/>
      <c r="D109" s="90"/>
      <c r="E109" s="90"/>
      <c r="F109" s="73"/>
      <c r="G109" s="259"/>
    </row>
    <row r="110" spans="1:7" ht="12" customHeight="1">
      <c r="A110" s="219" t="s">
        <v>62</v>
      </c>
      <c r="B110" s="48" t="s">
        <v>104</v>
      </c>
      <c r="C110" s="89"/>
      <c r="D110" s="89"/>
      <c r="E110" s="89"/>
      <c r="F110" s="72"/>
      <c r="G110" s="259"/>
    </row>
    <row r="111" spans="1:7" ht="12" customHeight="1">
      <c r="A111" s="219" t="s">
        <v>63</v>
      </c>
      <c r="B111" s="48" t="s">
        <v>264</v>
      </c>
      <c r="C111" s="89"/>
      <c r="D111" s="89"/>
      <c r="E111" s="89"/>
      <c r="F111" s="72"/>
      <c r="G111" s="259"/>
    </row>
    <row r="112" spans="1:7" ht="12" customHeight="1">
      <c r="A112" s="219" t="s">
        <v>64</v>
      </c>
      <c r="B112" s="80" t="s">
        <v>118</v>
      </c>
      <c r="C112" s="89"/>
      <c r="D112" s="89">
        <f t="shared" si="2"/>
        <v>0</v>
      </c>
      <c r="E112" s="89"/>
      <c r="F112" s="72"/>
      <c r="G112" s="259"/>
    </row>
    <row r="113" spans="1:7" ht="12" customHeight="1">
      <c r="A113" s="219" t="s">
        <v>70</v>
      </c>
      <c r="B113" s="79" t="s">
        <v>265</v>
      </c>
      <c r="C113" s="89"/>
      <c r="D113" s="89">
        <f t="shared" si="2"/>
        <v>0</v>
      </c>
      <c r="E113" s="89"/>
      <c r="F113" s="72"/>
      <c r="G113" s="259"/>
    </row>
    <row r="114" spans="1:7" ht="12" customHeight="1">
      <c r="A114" s="219" t="s">
        <v>72</v>
      </c>
      <c r="B114" s="95" t="s">
        <v>266</v>
      </c>
      <c r="C114" s="89"/>
      <c r="D114" s="89">
        <f t="shared" si="2"/>
        <v>0</v>
      </c>
      <c r="E114" s="89"/>
      <c r="F114" s="72"/>
      <c r="G114" s="259"/>
    </row>
    <row r="115" spans="1:7" ht="12" customHeight="1">
      <c r="A115" s="219" t="s">
        <v>105</v>
      </c>
      <c r="B115" s="68" t="s">
        <v>253</v>
      </c>
      <c r="C115" s="89"/>
      <c r="D115" s="89">
        <f t="shared" si="2"/>
        <v>0</v>
      </c>
      <c r="E115" s="89"/>
      <c r="F115" s="72"/>
      <c r="G115" s="259"/>
    </row>
    <row r="116" spans="1:7" ht="12" customHeight="1">
      <c r="A116" s="219" t="s">
        <v>106</v>
      </c>
      <c r="B116" s="68" t="s">
        <v>267</v>
      </c>
      <c r="C116" s="89"/>
      <c r="D116" s="89">
        <f t="shared" si="2"/>
        <v>0</v>
      </c>
      <c r="E116" s="89"/>
      <c r="F116" s="72"/>
      <c r="G116" s="259"/>
    </row>
    <row r="117" spans="1:7" ht="12" customHeight="1">
      <c r="A117" s="219" t="s">
        <v>107</v>
      </c>
      <c r="B117" s="68" t="s">
        <v>268</v>
      </c>
      <c r="C117" s="89"/>
      <c r="D117" s="89">
        <f t="shared" si="2"/>
        <v>0</v>
      </c>
      <c r="E117" s="89"/>
      <c r="F117" s="72"/>
      <c r="G117" s="259"/>
    </row>
    <row r="118" spans="1:7" ht="12" customHeight="1">
      <c r="A118" s="219" t="s">
        <v>269</v>
      </c>
      <c r="B118" s="68" t="s">
        <v>256</v>
      </c>
      <c r="C118" s="89"/>
      <c r="D118" s="89">
        <f t="shared" si="2"/>
        <v>0</v>
      </c>
      <c r="E118" s="89"/>
      <c r="F118" s="72"/>
      <c r="G118" s="259"/>
    </row>
    <row r="119" spans="1:7" ht="12" customHeight="1">
      <c r="A119" s="219" t="s">
        <v>270</v>
      </c>
      <c r="B119" s="68" t="s">
        <v>271</v>
      </c>
      <c r="C119" s="89"/>
      <c r="D119" s="89">
        <f t="shared" si="2"/>
        <v>0</v>
      </c>
      <c r="E119" s="89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91"/>
      <c r="D120" s="91">
        <f t="shared" si="2"/>
        <v>0</v>
      </c>
      <c r="E120" s="91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8">
        <f>+C122+C123</f>
        <v>0</v>
      </c>
      <c r="D121" s="88"/>
      <c r="E121" s="88"/>
      <c r="F121" s="71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90"/>
      <c r="D122" s="90"/>
      <c r="E122" s="90"/>
      <c r="F122" s="73"/>
      <c r="G122" s="259"/>
    </row>
    <row r="123" spans="1:7" ht="12" customHeight="1" thickBot="1">
      <c r="A123" s="221" t="s">
        <v>44</v>
      </c>
      <c r="B123" s="48" t="s">
        <v>36</v>
      </c>
      <c r="C123" s="91"/>
      <c r="D123" s="91">
        <f t="shared" si="2"/>
        <v>0</v>
      </c>
      <c r="E123" s="91"/>
      <c r="F123" s="74"/>
      <c r="G123" s="259"/>
    </row>
    <row r="124" spans="1:7" ht="12" customHeight="1" thickBot="1">
      <c r="A124" s="61" t="s">
        <v>5</v>
      </c>
      <c r="B124" s="64" t="s">
        <v>275</v>
      </c>
      <c r="C124" s="88">
        <f>+C91+C107+C121</f>
        <v>100956320</v>
      </c>
      <c r="D124" s="88"/>
      <c r="E124" s="88">
        <v>10721748</v>
      </c>
      <c r="F124" s="71">
        <f>+F91+F107+F121</f>
        <v>111678068</v>
      </c>
      <c r="G124" s="259"/>
    </row>
    <row r="125" spans="1:7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 t="shared" si="2"/>
        <v>0</v>
      </c>
      <c r="E125" s="88"/>
      <c r="F125" s="71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89"/>
      <c r="D126" s="89">
        <f t="shared" si="2"/>
        <v>0</v>
      </c>
      <c r="E126" s="89"/>
      <c r="F126" s="72"/>
      <c r="G126" s="259"/>
    </row>
    <row r="127" spans="1:7" ht="12" customHeight="1">
      <c r="A127" s="219" t="s">
        <v>48</v>
      </c>
      <c r="B127" s="45" t="s">
        <v>278</v>
      </c>
      <c r="C127" s="89"/>
      <c r="D127" s="89">
        <f t="shared" si="2"/>
        <v>0</v>
      </c>
      <c r="E127" s="89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89"/>
      <c r="D128" s="89">
        <f t="shared" si="2"/>
        <v>0</v>
      </c>
      <c r="E128" s="89"/>
      <c r="F128" s="72"/>
      <c r="G128" s="259"/>
    </row>
    <row r="129" spans="1:12" ht="12" customHeight="1" thickBot="1">
      <c r="A129" s="61" t="s">
        <v>7</v>
      </c>
      <c r="B129" s="64" t="s">
        <v>280</v>
      </c>
      <c r="C129" s="88">
        <f>+C130+C131+C133+C132</f>
        <v>0</v>
      </c>
      <c r="D129" s="88">
        <f t="shared" si="2"/>
        <v>0</v>
      </c>
      <c r="E129" s="88"/>
      <c r="F129" s="71">
        <f>+F130+F131+F133+F132</f>
        <v>0</v>
      </c>
      <c r="G129" s="259"/>
    </row>
    <row r="130" spans="1:12" ht="12" customHeight="1">
      <c r="A130" s="219" t="s">
        <v>50</v>
      </c>
      <c r="B130" s="45" t="s">
        <v>281</v>
      </c>
      <c r="C130" s="89"/>
      <c r="D130" s="89">
        <f t="shared" si="2"/>
        <v>0</v>
      </c>
      <c r="E130" s="89"/>
      <c r="F130" s="72"/>
      <c r="G130" s="259"/>
    </row>
    <row r="131" spans="1:12" ht="12" customHeight="1">
      <c r="A131" s="219" t="s">
        <v>51</v>
      </c>
      <c r="B131" s="45" t="s">
        <v>282</v>
      </c>
      <c r="C131" s="89"/>
      <c r="D131" s="89">
        <f t="shared" si="2"/>
        <v>0</v>
      </c>
      <c r="E131" s="89"/>
      <c r="F131" s="72"/>
      <c r="G131" s="259"/>
    </row>
    <row r="132" spans="1:12" ht="12" customHeight="1">
      <c r="A132" s="219" t="s">
        <v>180</v>
      </c>
      <c r="B132" s="45" t="s">
        <v>283</v>
      </c>
      <c r="C132" s="89"/>
      <c r="D132" s="89">
        <f t="shared" si="2"/>
        <v>0</v>
      </c>
      <c r="E132" s="89"/>
      <c r="F132" s="72"/>
      <c r="G132" s="259"/>
    </row>
    <row r="133" spans="1:12" s="29" customFormat="1" ht="12" customHeight="1" thickBot="1">
      <c r="A133" s="228" t="s">
        <v>182</v>
      </c>
      <c r="B133" s="43" t="s">
        <v>284</v>
      </c>
      <c r="C133" s="89"/>
      <c r="D133" s="89">
        <f t="shared" si="2"/>
        <v>0</v>
      </c>
      <c r="E133" s="89"/>
      <c r="F133" s="72"/>
      <c r="G133" s="259"/>
    </row>
    <row r="134" spans="1:12" ht="16.5" thickBot="1">
      <c r="A134" s="61" t="s">
        <v>8</v>
      </c>
      <c r="B134" s="64" t="s">
        <v>380</v>
      </c>
      <c r="C134" s="94">
        <f>+C135+C136+C137+C138</f>
        <v>0</v>
      </c>
      <c r="D134" s="94"/>
      <c r="E134" s="94"/>
      <c r="F134" s="107"/>
      <c r="G134" s="259"/>
      <c r="L134" s="186"/>
    </row>
    <row r="135" spans="1:12" ht="15.75">
      <c r="A135" s="219" t="s">
        <v>52</v>
      </c>
      <c r="B135" s="45" t="s">
        <v>286</v>
      </c>
      <c r="C135" s="89"/>
      <c r="D135" s="89">
        <f t="shared" si="2"/>
        <v>0</v>
      </c>
      <c r="E135" s="89"/>
      <c r="F135" s="72"/>
      <c r="G135" s="259"/>
    </row>
    <row r="136" spans="1:12" ht="12" customHeight="1">
      <c r="A136" s="219" t="s">
        <v>53</v>
      </c>
      <c r="B136" s="45" t="s">
        <v>287</v>
      </c>
      <c r="C136" s="89"/>
      <c r="D136" s="89"/>
      <c r="E136" s="89"/>
      <c r="F136" s="72"/>
      <c r="G136" s="259"/>
    </row>
    <row r="137" spans="1:12" s="29" customFormat="1" ht="12" customHeight="1">
      <c r="A137" s="219" t="s">
        <v>189</v>
      </c>
      <c r="B137" s="45" t="s">
        <v>379</v>
      </c>
      <c r="C137" s="89"/>
      <c r="D137" s="89">
        <f t="shared" si="2"/>
        <v>0</v>
      </c>
      <c r="E137" s="89"/>
      <c r="F137" s="72"/>
      <c r="G137" s="259"/>
    </row>
    <row r="138" spans="1:12" s="29" customFormat="1" ht="12" customHeight="1" thickBot="1">
      <c r="A138" s="219" t="s">
        <v>191</v>
      </c>
      <c r="B138" s="45" t="s">
        <v>288</v>
      </c>
      <c r="C138" s="89"/>
      <c r="D138" s="89">
        <f t="shared" si="2"/>
        <v>0</v>
      </c>
      <c r="E138" s="89"/>
      <c r="F138" s="72"/>
      <c r="G138" s="259"/>
    </row>
    <row r="139" spans="1:12" s="29" customFormat="1" ht="12" customHeight="1" thickBot="1">
      <c r="A139" s="228" t="s">
        <v>378</v>
      </c>
      <c r="B139" s="43" t="s">
        <v>289</v>
      </c>
      <c r="C139" s="19">
        <f>+C140+C141+C142+C143</f>
        <v>0</v>
      </c>
      <c r="D139" s="19">
        <f t="shared" si="2"/>
        <v>0</v>
      </c>
      <c r="E139" s="19"/>
      <c r="F139" s="40">
        <f>+F140+F141+F142+F143</f>
        <v>0</v>
      </c>
      <c r="G139" s="259"/>
    </row>
    <row r="140" spans="1:12" s="29" customFormat="1" ht="12" customHeight="1" thickBot="1">
      <c r="A140" s="61" t="s">
        <v>9</v>
      </c>
      <c r="B140" s="64" t="s">
        <v>376</v>
      </c>
      <c r="C140" s="89"/>
      <c r="D140" s="89">
        <f t="shared" si="2"/>
        <v>0</v>
      </c>
      <c r="E140" s="89"/>
      <c r="F140" s="72"/>
      <c r="G140" s="259"/>
    </row>
    <row r="141" spans="1:12" s="29" customFormat="1" ht="12" customHeight="1">
      <c r="A141" s="219" t="s">
        <v>98</v>
      </c>
      <c r="B141" s="45" t="s">
        <v>291</v>
      </c>
      <c r="C141" s="89"/>
      <c r="D141" s="89">
        <f t="shared" si="2"/>
        <v>0</v>
      </c>
      <c r="E141" s="89"/>
      <c r="F141" s="72"/>
      <c r="G141" s="259"/>
    </row>
    <row r="142" spans="1:12" s="29" customFormat="1" ht="12" customHeight="1">
      <c r="A142" s="219" t="s">
        <v>99</v>
      </c>
      <c r="B142" s="45" t="s">
        <v>292</v>
      </c>
      <c r="C142" s="89"/>
      <c r="D142" s="89">
        <f t="shared" si="2"/>
        <v>0</v>
      </c>
      <c r="E142" s="89"/>
      <c r="F142" s="72"/>
      <c r="G142" s="259"/>
    </row>
    <row r="143" spans="1:12" s="29" customFormat="1" ht="12" customHeight="1" thickBot="1">
      <c r="A143" s="219" t="s">
        <v>117</v>
      </c>
      <c r="B143" s="45" t="s">
        <v>293</v>
      </c>
      <c r="C143" s="89"/>
      <c r="D143" s="89">
        <f t="shared" si="2"/>
        <v>0</v>
      </c>
      <c r="E143" s="89"/>
      <c r="F143" s="72"/>
      <c r="G143" s="259"/>
    </row>
    <row r="144" spans="1:12" ht="12.75" customHeight="1" thickBot="1">
      <c r="A144" s="219" t="s">
        <v>197</v>
      </c>
      <c r="B144" s="45" t="s">
        <v>294</v>
      </c>
      <c r="C144" s="38"/>
      <c r="D144" s="38">
        <f t="shared" si="2"/>
        <v>0</v>
      </c>
      <c r="E144" s="38"/>
      <c r="F144" s="39"/>
      <c r="G144" s="259"/>
    </row>
    <row r="145" spans="1:7" ht="12" customHeight="1" thickBot="1">
      <c r="A145" s="61" t="s">
        <v>10</v>
      </c>
      <c r="B145" s="64" t="s">
        <v>295</v>
      </c>
      <c r="C145" s="38"/>
      <c r="D145" s="38"/>
      <c r="E145" s="38"/>
      <c r="F145" s="39"/>
      <c r="G145" s="259"/>
    </row>
    <row r="146" spans="1:7" ht="15" customHeight="1" thickBot="1">
      <c r="A146" s="230" t="s">
        <v>11</v>
      </c>
      <c r="B146" s="84" t="s">
        <v>296</v>
      </c>
      <c r="C146" s="218">
        <v>100956320</v>
      </c>
      <c r="D146" s="218"/>
      <c r="E146" s="218">
        <v>10721748</v>
      </c>
      <c r="F146" s="218">
        <v>111678068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196" t="s">
        <v>394</v>
      </c>
      <c r="B148" s="197"/>
      <c r="C148" s="25">
        <v>18</v>
      </c>
      <c r="D148" s="26"/>
      <c r="E148" s="265"/>
      <c r="F148" s="23">
        <v>18</v>
      </c>
      <c r="G148" s="259"/>
    </row>
    <row r="149" spans="1:7" ht="14.25" customHeight="1" thickBot="1">
      <c r="A149" s="196" t="s">
        <v>393</v>
      </c>
      <c r="B149" s="197"/>
      <c r="C149" s="25"/>
      <c r="D149" s="26"/>
      <c r="E149" s="265"/>
      <c r="F149" s="23"/>
      <c r="G149" s="259"/>
    </row>
  </sheetData>
  <sheetProtection formatCells="0"/>
  <mergeCells count="5">
    <mergeCell ref="C1:F1"/>
    <mergeCell ref="B2:D2"/>
    <mergeCell ref="B3:D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9"/>
  <sheetViews>
    <sheetView topLeftCell="A124" zoomScaleSheetLayoutView="100" workbookViewId="0">
      <selection activeCell="J86" sqref="J86"/>
    </sheetView>
  </sheetViews>
  <sheetFormatPr defaultRowHeight="12.75"/>
  <cols>
    <col min="1" max="1" width="14.83203125" style="210" customWidth="1"/>
    <col min="2" max="2" width="64.66406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418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415</v>
      </c>
      <c r="C2" s="329"/>
      <c r="D2" s="330"/>
      <c r="E2" s="297"/>
      <c r="F2" s="206" t="s">
        <v>32</v>
      </c>
    </row>
    <row r="3" spans="1:7" s="232" customFormat="1" ht="24.75" thickBot="1">
      <c r="A3" s="231" t="s">
        <v>371</v>
      </c>
      <c r="B3" s="331" t="s">
        <v>381</v>
      </c>
      <c r="C3" s="332"/>
      <c r="D3" s="333"/>
      <c r="E3" s="262"/>
      <c r="F3" s="185" t="s">
        <v>37</v>
      </c>
    </row>
    <row r="4" spans="1:7" s="233" customFormat="1" ht="15.95" customHeight="1" thickBot="1">
      <c r="A4" s="190"/>
      <c r="B4" s="190"/>
      <c r="C4" s="191"/>
      <c r="D4" s="191"/>
      <c r="E4" s="191"/>
      <c r="F4" s="191" t="str">
        <f>'3.1. sz. mell'!F4</f>
        <v>Forintban!</v>
      </c>
    </row>
    <row r="5" spans="1:7" ht="24.75" thickBot="1">
      <c r="A5" s="296" t="s">
        <v>113</v>
      </c>
      <c r="B5" s="31" t="s">
        <v>392</v>
      </c>
      <c r="C5" s="29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264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/>
      <c r="E8" s="88"/>
      <c r="F8" s="71">
        <f>SUM(F9:F14)</f>
        <v>0</v>
      </c>
      <c r="G8" s="259"/>
    </row>
    <row r="9" spans="1:7" s="209" customFormat="1" ht="12" customHeight="1">
      <c r="A9" s="219" t="s">
        <v>54</v>
      </c>
      <c r="B9" s="99" t="s">
        <v>139</v>
      </c>
      <c r="C9" s="90"/>
      <c r="D9" s="90"/>
      <c r="E9" s="90"/>
      <c r="F9" s="73"/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>
        <f t="shared" ref="D10:E72" si="0">F10-C10</f>
        <v>0</v>
      </c>
      <c r="E10" s="89">
        <f t="shared" si="0"/>
        <v>0</v>
      </c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/>
      <c r="D11" s="89"/>
      <c r="E11" s="89"/>
      <c r="F11" s="72"/>
      <c r="G11" s="259"/>
    </row>
    <row r="12" spans="1:7" s="235" customFormat="1" ht="12" customHeight="1">
      <c r="A12" s="220" t="s">
        <v>57</v>
      </c>
      <c r="B12" s="100" t="s">
        <v>142</v>
      </c>
      <c r="C12" s="89"/>
      <c r="D12" s="89"/>
      <c r="E12" s="89">
        <f t="shared" si="0"/>
        <v>0</v>
      </c>
      <c r="F12" s="72"/>
      <c r="G12" s="259"/>
    </row>
    <row r="13" spans="1:7" s="235" customFormat="1" ht="12" customHeight="1">
      <c r="A13" s="220" t="s">
        <v>74</v>
      </c>
      <c r="B13" s="100" t="s">
        <v>143</v>
      </c>
      <c r="C13" s="89"/>
      <c r="D13" s="89"/>
      <c r="E13" s="89"/>
      <c r="F13" s="72"/>
      <c r="G13" s="259"/>
    </row>
    <row r="14" spans="1:7" s="209" customFormat="1" ht="12" customHeight="1" thickBot="1">
      <c r="A14" s="221" t="s">
        <v>58</v>
      </c>
      <c r="B14" s="101" t="s">
        <v>144</v>
      </c>
      <c r="C14" s="91"/>
      <c r="D14" s="91">
        <f t="shared" si="0"/>
        <v>0</v>
      </c>
      <c r="E14" s="91">
        <f t="shared" si="0"/>
        <v>0</v>
      </c>
      <c r="F14" s="74">
        <v>0</v>
      </c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/>
      <c r="E15" s="88"/>
      <c r="F15" s="71">
        <f>SUM(F16:F20)</f>
        <v>0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/>
      <c r="D20" s="89"/>
      <c r="E20" s="89"/>
      <c r="F20" s="72"/>
      <c r="G20" s="259"/>
    </row>
    <row r="21" spans="1:7" s="235" customFormat="1" ht="12" customHeight="1" thickBot="1">
      <c r="A21" s="221" t="s">
        <v>70</v>
      </c>
      <c r="B21" s="101" t="s">
        <v>151</v>
      </c>
      <c r="C21" s="91"/>
      <c r="D21" s="91">
        <f t="shared" si="0"/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/>
      <c r="E22" s="88"/>
      <c r="F22" s="71">
        <f>SUM(F23:F27)</f>
        <v>0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/>
      <c r="E23" s="90"/>
      <c r="F23" s="73"/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0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0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0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/>
      <c r="D27" s="89"/>
      <c r="E27" s="89"/>
      <c r="F27" s="72"/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 t="shared" si="0"/>
        <v>0</v>
      </c>
      <c r="E29" s="94"/>
      <c r="F29" s="107">
        <f>SUM(F30:F35)</f>
        <v>0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0"/>
        <v>0</v>
      </c>
      <c r="E30" s="90"/>
      <c r="F30" s="73"/>
      <c r="G30" s="259"/>
    </row>
    <row r="31" spans="1:7" s="235" customFormat="1" ht="12" customHeight="1">
      <c r="A31" s="220" t="s">
        <v>160</v>
      </c>
      <c r="B31" s="100" t="s">
        <v>400</v>
      </c>
      <c r="C31" s="89">
        <v>0</v>
      </c>
      <c r="D31" s="89">
        <f t="shared" si="0"/>
        <v>0</v>
      </c>
      <c r="E31" s="89"/>
      <c r="F31" s="72">
        <v>0</v>
      </c>
      <c r="G31" s="259"/>
    </row>
    <row r="32" spans="1:7" s="235" customFormat="1" ht="12" customHeight="1">
      <c r="A32" s="220" t="s">
        <v>161</v>
      </c>
      <c r="B32" s="100" t="s">
        <v>390</v>
      </c>
      <c r="C32" s="89"/>
      <c r="D32" s="89"/>
      <c r="E32" s="89"/>
      <c r="F32" s="72"/>
      <c r="G32" s="259"/>
    </row>
    <row r="33" spans="1:7" s="235" customFormat="1" ht="12" customHeight="1">
      <c r="A33" s="220" t="s">
        <v>385</v>
      </c>
      <c r="B33" s="100" t="s">
        <v>402</v>
      </c>
      <c r="C33" s="89"/>
      <c r="D33" s="89"/>
      <c r="E33" s="89"/>
      <c r="F33" s="72"/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0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/>
      <c r="D35" s="91"/>
      <c r="E35" s="91"/>
      <c r="F35" s="74"/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63140751</v>
      </c>
      <c r="D36" s="88"/>
      <c r="E36" s="88"/>
      <c r="F36" s="71">
        <f>SUM(F37:F46)</f>
        <v>63140751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29629174</v>
      </c>
      <c r="D37" s="90"/>
      <c r="E37" s="90">
        <v>3000000</v>
      </c>
      <c r="F37" s="73">
        <v>32629174</v>
      </c>
      <c r="G37" s="259"/>
    </row>
    <row r="38" spans="1:7" s="235" customFormat="1" ht="12" customHeight="1">
      <c r="A38" s="220" t="s">
        <v>48</v>
      </c>
      <c r="B38" s="100" t="s">
        <v>166</v>
      </c>
      <c r="C38" s="89">
        <v>300000</v>
      </c>
      <c r="D38" s="89"/>
      <c r="E38" s="89"/>
      <c r="F38" s="72">
        <v>300000</v>
      </c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/>
      <c r="E39" s="89">
        <v>6300</v>
      </c>
      <c r="F39" s="72">
        <v>6300</v>
      </c>
      <c r="G39" s="259"/>
    </row>
    <row r="40" spans="1:7" s="235" customFormat="1" ht="12" customHeight="1">
      <c r="A40" s="220" t="s">
        <v>92</v>
      </c>
      <c r="B40" s="100" t="s">
        <v>168</v>
      </c>
      <c r="C40" s="89">
        <v>50000</v>
      </c>
      <c r="D40" s="89"/>
      <c r="E40" s="89"/>
      <c r="F40" s="72">
        <v>50000</v>
      </c>
      <c r="G40" s="259"/>
    </row>
    <row r="41" spans="1:7" s="235" customFormat="1" ht="12" customHeight="1">
      <c r="A41" s="220" t="s">
        <v>93</v>
      </c>
      <c r="B41" s="100" t="s">
        <v>169</v>
      </c>
      <c r="C41" s="89">
        <v>24185284</v>
      </c>
      <c r="D41" s="89"/>
      <c r="E41" s="89">
        <v>-3106300</v>
      </c>
      <c r="F41" s="72">
        <v>21078984</v>
      </c>
      <c r="G41" s="259"/>
    </row>
    <row r="42" spans="1:7" s="235" customFormat="1" ht="12" customHeight="1">
      <c r="A42" s="220" t="s">
        <v>94</v>
      </c>
      <c r="B42" s="100" t="s">
        <v>170</v>
      </c>
      <c r="C42" s="89">
        <v>8966293</v>
      </c>
      <c r="D42" s="89"/>
      <c r="E42" s="89"/>
      <c r="F42" s="72">
        <v>8966293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0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>
        <v>10000</v>
      </c>
      <c r="D44" s="89"/>
      <c r="E44" s="89"/>
      <c r="F44" s="72">
        <v>10000</v>
      </c>
      <c r="G44" s="259"/>
    </row>
    <row r="45" spans="1:7" s="235" customFormat="1" ht="12" customHeight="1">
      <c r="A45" s="220" t="s">
        <v>173</v>
      </c>
      <c r="B45" s="100" t="s">
        <v>174</v>
      </c>
      <c r="C45" s="92"/>
      <c r="D45" s="92">
        <f t="shared" si="0"/>
        <v>0</v>
      </c>
      <c r="E45" s="92"/>
      <c r="F45" s="75">
        <v>0</v>
      </c>
      <c r="G45" s="259"/>
    </row>
    <row r="46" spans="1:7" s="209" customFormat="1" ht="12" customHeight="1" thickBot="1">
      <c r="A46" s="221" t="s">
        <v>175</v>
      </c>
      <c r="B46" s="101" t="s">
        <v>176</v>
      </c>
      <c r="C46" s="93"/>
      <c r="D46" s="93"/>
      <c r="E46" s="93">
        <v>100000</v>
      </c>
      <c r="F46" s="76">
        <v>100000</v>
      </c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0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0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0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0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0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 t="shared" si="0"/>
        <v>0</v>
      </c>
      <c r="E53" s="88"/>
      <c r="F53" s="71">
        <f>SUM(F54:F56)</f>
        <v>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0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>
        <f t="shared" si="0"/>
        <v>0</v>
      </c>
      <c r="E56" s="89"/>
      <c r="F56" s="72"/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0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0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0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0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0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0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63140751</v>
      </c>
      <c r="D63" s="94"/>
      <c r="E63" s="94"/>
      <c r="F63" s="107">
        <f>+F8+F15+F22+F29+F36+F47+F53+F58</f>
        <v>63140751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+C65+C66+C67</f>
        <v>0</v>
      </c>
      <c r="D64" s="88">
        <f t="shared" si="0"/>
        <v>0</v>
      </c>
      <c r="E64" s="88"/>
      <c r="F64" s="71">
        <f>+F65+F66+F67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0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0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0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+C69+C70+C71+C72</f>
        <v>0</v>
      </c>
      <c r="D68" s="88">
        <f t="shared" si="0"/>
        <v>0</v>
      </c>
      <c r="E68" s="88"/>
      <c r="F68" s="71">
        <f>+F69+F70+F71+F72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0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0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0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0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+C74+C75</f>
        <v>3884592</v>
      </c>
      <c r="D73" s="88"/>
      <c r="E73" s="88">
        <v>10721748</v>
      </c>
      <c r="F73" s="71">
        <v>3884592</v>
      </c>
      <c r="G73" s="259"/>
    </row>
    <row r="74" spans="1:7" s="235" customFormat="1" ht="12" customHeight="1">
      <c r="A74" s="219" t="s">
        <v>216</v>
      </c>
      <c r="B74" s="99" t="s">
        <v>217</v>
      </c>
      <c r="C74" s="92">
        <v>3884592</v>
      </c>
      <c r="D74" s="92"/>
      <c r="E74" s="92"/>
      <c r="F74" s="75">
        <v>3884592</v>
      </c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/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+C77+C78+C79</f>
        <v>33930977</v>
      </c>
      <c r="D76" s="88"/>
      <c r="E76" s="88">
        <v>10721748</v>
      </c>
      <c r="F76" s="71">
        <v>44652725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v>0</v>
      </c>
      <c r="E77" s="92"/>
      <c r="F77" s="75"/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ref="D78:D85" si="1">F78-C78</f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101" t="s">
        <v>422</v>
      </c>
      <c r="C79" s="92">
        <v>33930977</v>
      </c>
      <c r="D79" s="92"/>
      <c r="E79" s="92">
        <v>10721748</v>
      </c>
      <c r="F79" s="75">
        <v>44652725</v>
      </c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+C81+C82+C83+C84</f>
        <v>0</v>
      </c>
      <c r="D80" s="88">
        <f t="shared" si="1"/>
        <v>0</v>
      </c>
      <c r="E80" s="88"/>
      <c r="F80" s="71">
        <f>+F81+F82+F83+F84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 t="shared" si="1"/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37815569</v>
      </c>
      <c r="D86" s="94"/>
      <c r="E86" s="94">
        <v>10721748</v>
      </c>
      <c r="F86" s="107">
        <f>+F64+F68+F73+F76+F80+F85</f>
        <v>48537317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100956320</v>
      </c>
      <c r="D87" s="94"/>
      <c r="E87" s="94">
        <v>10721748</v>
      </c>
      <c r="F87" s="107">
        <f>+F63+F86</f>
        <v>111678068</v>
      </c>
      <c r="G87" s="259"/>
    </row>
    <row r="88" spans="1:7" s="235" customFormat="1" ht="15" customHeight="1" thickBot="1">
      <c r="A88" s="192"/>
      <c r="B88" s="193"/>
      <c r="C88" s="94">
        <v>0</v>
      </c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87">
        <f>SUM(C92:C96)</f>
        <v>280234503</v>
      </c>
      <c r="D91" s="87"/>
      <c r="E91" s="87">
        <v>57086241</v>
      </c>
      <c r="F91" s="42">
        <f>SUM(F92:F96)</f>
        <v>337320744</v>
      </c>
      <c r="G91" s="259"/>
    </row>
    <row r="92" spans="1:7" ht="12" customHeight="1">
      <c r="A92" s="227" t="s">
        <v>54</v>
      </c>
      <c r="B92" s="46" t="s">
        <v>30</v>
      </c>
      <c r="C92" s="17">
        <v>124112563</v>
      </c>
      <c r="D92" s="17">
        <f t="shared" ref="D92:D144" si="2">F92-C92</f>
        <v>0</v>
      </c>
      <c r="E92" s="17"/>
      <c r="F92" s="41">
        <v>124112563</v>
      </c>
      <c r="G92" s="259"/>
    </row>
    <row r="93" spans="1:7" ht="12" customHeight="1">
      <c r="A93" s="220" t="s">
        <v>55</v>
      </c>
      <c r="B93" s="44" t="s">
        <v>100</v>
      </c>
      <c r="C93" s="89">
        <v>14963566</v>
      </c>
      <c r="D93" s="89">
        <f t="shared" si="2"/>
        <v>0</v>
      </c>
      <c r="E93" s="89"/>
      <c r="F93" s="72">
        <v>14963566</v>
      </c>
      <c r="G93" s="259"/>
    </row>
    <row r="94" spans="1:7" ht="12" customHeight="1">
      <c r="A94" s="220" t="s">
        <v>56</v>
      </c>
      <c r="B94" s="44" t="s">
        <v>73</v>
      </c>
      <c r="C94" s="91">
        <v>124782374</v>
      </c>
      <c r="D94" s="91">
        <v>-118917</v>
      </c>
      <c r="E94" s="91">
        <v>54983933</v>
      </c>
      <c r="F94" s="74">
        <v>179647390</v>
      </c>
      <c r="G94" s="259"/>
    </row>
    <row r="95" spans="1:7" ht="12" customHeight="1">
      <c r="A95" s="220" t="s">
        <v>57</v>
      </c>
      <c r="B95" s="47" t="s">
        <v>101</v>
      </c>
      <c r="C95" s="91">
        <v>14026000</v>
      </c>
      <c r="D95" s="91"/>
      <c r="E95" s="91">
        <v>2121225</v>
      </c>
      <c r="F95" s="74">
        <v>16147225</v>
      </c>
      <c r="G95" s="259"/>
    </row>
    <row r="96" spans="1:7" ht="12" customHeight="1">
      <c r="A96" s="220" t="s">
        <v>65</v>
      </c>
      <c r="B96" s="55" t="s">
        <v>102</v>
      </c>
      <c r="C96" s="91">
        <v>2350000</v>
      </c>
      <c r="D96" s="91">
        <v>118917</v>
      </c>
      <c r="E96" s="91">
        <v>-18917</v>
      </c>
      <c r="F96" s="74">
        <v>2450000</v>
      </c>
      <c r="G96" s="259"/>
    </row>
    <row r="97" spans="1:7" ht="12" customHeight="1">
      <c r="A97" s="220" t="s">
        <v>58</v>
      </c>
      <c r="B97" s="44" t="s">
        <v>250</v>
      </c>
      <c r="C97" s="91"/>
      <c r="D97" s="91">
        <v>118917</v>
      </c>
      <c r="E97" s="91"/>
      <c r="F97" s="74">
        <v>118917</v>
      </c>
      <c r="G97" s="259"/>
    </row>
    <row r="98" spans="1:7" ht="12" customHeight="1">
      <c r="A98" s="220" t="s">
        <v>59</v>
      </c>
      <c r="B98" s="67" t="s">
        <v>251</v>
      </c>
      <c r="C98" s="91"/>
      <c r="D98" s="91">
        <f t="shared" si="2"/>
        <v>0</v>
      </c>
      <c r="E98" s="91"/>
      <c r="F98" s="74"/>
      <c r="G98" s="259"/>
    </row>
    <row r="99" spans="1:7" ht="12" customHeight="1">
      <c r="A99" s="220" t="s">
        <v>66</v>
      </c>
      <c r="B99" s="68" t="s">
        <v>252</v>
      </c>
      <c r="C99" s="91"/>
      <c r="D99" s="91">
        <f t="shared" si="2"/>
        <v>0</v>
      </c>
      <c r="E99" s="91"/>
      <c r="F99" s="74"/>
      <c r="G99" s="259"/>
    </row>
    <row r="100" spans="1:7" ht="12" customHeight="1">
      <c r="A100" s="220" t="s">
        <v>67</v>
      </c>
      <c r="B100" s="68" t="s">
        <v>253</v>
      </c>
      <c r="C100" s="91"/>
      <c r="D100" s="91">
        <f t="shared" si="2"/>
        <v>0</v>
      </c>
      <c r="E100" s="91"/>
      <c r="F100" s="74"/>
      <c r="G100" s="259"/>
    </row>
    <row r="101" spans="1:7" ht="12" customHeight="1">
      <c r="A101" s="220" t="s">
        <v>68</v>
      </c>
      <c r="B101" s="67" t="s">
        <v>254</v>
      </c>
      <c r="C101" s="91">
        <v>1850000</v>
      </c>
      <c r="D101" s="91"/>
      <c r="E101" s="91">
        <v>-18917</v>
      </c>
      <c r="F101" s="74">
        <v>1831083</v>
      </c>
      <c r="G101" s="259"/>
    </row>
    <row r="102" spans="1:7" ht="12" customHeight="1">
      <c r="A102" s="220" t="s">
        <v>69</v>
      </c>
      <c r="B102" s="67" t="s">
        <v>255</v>
      </c>
      <c r="C102" s="91"/>
      <c r="D102" s="91">
        <f t="shared" si="2"/>
        <v>0</v>
      </c>
      <c r="E102" s="91"/>
      <c r="F102" s="74"/>
      <c r="G102" s="259"/>
    </row>
    <row r="103" spans="1:7" ht="12" customHeight="1">
      <c r="A103" s="220" t="s">
        <v>71</v>
      </c>
      <c r="B103" s="68" t="s">
        <v>256</v>
      </c>
      <c r="C103" s="91">
        <v>500000</v>
      </c>
      <c r="D103" s="91"/>
      <c r="E103" s="91"/>
      <c r="F103" s="74">
        <v>500000</v>
      </c>
      <c r="G103" s="259"/>
    </row>
    <row r="104" spans="1:7" ht="12" customHeight="1">
      <c r="A104" s="228" t="s">
        <v>103</v>
      </c>
      <c r="B104" s="69" t="s">
        <v>257</v>
      </c>
      <c r="C104" s="91"/>
      <c r="D104" s="91">
        <f t="shared" si="2"/>
        <v>0</v>
      </c>
      <c r="E104" s="91"/>
      <c r="F104" s="74"/>
      <c r="G104" s="259"/>
    </row>
    <row r="105" spans="1:7" ht="12" customHeight="1">
      <c r="A105" s="220" t="s">
        <v>258</v>
      </c>
      <c r="B105" s="69" t="s">
        <v>259</v>
      </c>
      <c r="C105" s="91"/>
      <c r="D105" s="91">
        <f t="shared" si="2"/>
        <v>0</v>
      </c>
      <c r="E105" s="91"/>
      <c r="F105" s="74"/>
      <c r="G105" s="259"/>
    </row>
    <row r="106" spans="1:7" s="29" customFormat="1" ht="12" customHeight="1" thickBot="1">
      <c r="A106" s="229" t="s">
        <v>260</v>
      </c>
      <c r="B106" s="70" t="s">
        <v>261</v>
      </c>
      <c r="C106" s="18">
        <v>0</v>
      </c>
      <c r="D106" s="18"/>
      <c r="E106" s="18"/>
      <c r="F106" s="35"/>
      <c r="G106" s="259"/>
    </row>
    <row r="107" spans="1:7" ht="12" customHeight="1" thickBot="1">
      <c r="A107" s="61" t="s">
        <v>3</v>
      </c>
      <c r="B107" s="59" t="s">
        <v>262</v>
      </c>
      <c r="C107" s="88">
        <f>+C108+C110+C112</f>
        <v>100000000</v>
      </c>
      <c r="D107" s="88"/>
      <c r="E107" s="88">
        <v>-6640342</v>
      </c>
      <c r="F107" s="71">
        <f>+F108+F110+F112</f>
        <v>93359658</v>
      </c>
      <c r="G107" s="259"/>
    </row>
    <row r="108" spans="1:7" ht="12" customHeight="1">
      <c r="A108" s="219" t="s">
        <v>60</v>
      </c>
      <c r="B108" s="44" t="s">
        <v>116</v>
      </c>
      <c r="C108" s="90">
        <v>30000000</v>
      </c>
      <c r="D108" s="90"/>
      <c r="E108" s="90">
        <v>3359658</v>
      </c>
      <c r="F108" s="73">
        <v>33359658</v>
      </c>
      <c r="G108" s="259"/>
    </row>
    <row r="109" spans="1:7" ht="12" customHeight="1">
      <c r="A109" s="219" t="s">
        <v>61</v>
      </c>
      <c r="B109" s="48" t="s">
        <v>263</v>
      </c>
      <c r="C109" s="90">
        <v>30000000</v>
      </c>
      <c r="D109" s="90"/>
      <c r="E109" s="90">
        <v>3359658</v>
      </c>
      <c r="F109" s="73">
        <v>33359658</v>
      </c>
      <c r="G109" s="259"/>
    </row>
    <row r="110" spans="1:7" ht="12" customHeight="1">
      <c r="A110" s="219" t="s">
        <v>62</v>
      </c>
      <c r="B110" s="48" t="s">
        <v>104</v>
      </c>
      <c r="C110" s="89">
        <v>70000000</v>
      </c>
      <c r="D110" s="89"/>
      <c r="E110" s="89">
        <v>-10000000</v>
      </c>
      <c r="F110" s="72">
        <v>60000000</v>
      </c>
      <c r="G110" s="259"/>
    </row>
    <row r="111" spans="1:7" ht="12" customHeight="1">
      <c r="A111" s="219" t="s">
        <v>63</v>
      </c>
      <c r="B111" s="48" t="s">
        <v>264</v>
      </c>
      <c r="C111" s="89">
        <v>70000000</v>
      </c>
      <c r="D111" s="89"/>
      <c r="E111" s="89">
        <v>-10000000</v>
      </c>
      <c r="F111" s="72">
        <v>60000000</v>
      </c>
      <c r="G111" s="259"/>
    </row>
    <row r="112" spans="1:7" ht="12" customHeight="1">
      <c r="A112" s="219" t="s">
        <v>64</v>
      </c>
      <c r="B112" s="80" t="s">
        <v>118</v>
      </c>
      <c r="C112" s="89"/>
      <c r="D112" s="89">
        <f t="shared" si="2"/>
        <v>0</v>
      </c>
      <c r="E112" s="89"/>
      <c r="F112" s="72"/>
      <c r="G112" s="259"/>
    </row>
    <row r="113" spans="1:7" ht="12" customHeight="1">
      <c r="A113" s="219" t="s">
        <v>70</v>
      </c>
      <c r="B113" s="79" t="s">
        <v>265</v>
      </c>
      <c r="C113" s="89"/>
      <c r="D113" s="89">
        <f t="shared" si="2"/>
        <v>0</v>
      </c>
      <c r="E113" s="89"/>
      <c r="F113" s="72"/>
      <c r="G113" s="259"/>
    </row>
    <row r="114" spans="1:7" ht="12" customHeight="1">
      <c r="A114" s="219" t="s">
        <v>72</v>
      </c>
      <c r="B114" s="95" t="s">
        <v>266</v>
      </c>
      <c r="C114" s="89"/>
      <c r="D114" s="89">
        <f t="shared" si="2"/>
        <v>0</v>
      </c>
      <c r="E114" s="89"/>
      <c r="F114" s="72"/>
      <c r="G114" s="259"/>
    </row>
    <row r="115" spans="1:7" ht="12" customHeight="1">
      <c r="A115" s="219" t="s">
        <v>105</v>
      </c>
      <c r="B115" s="68" t="s">
        <v>253</v>
      </c>
      <c r="C115" s="89"/>
      <c r="D115" s="89">
        <f t="shared" si="2"/>
        <v>0</v>
      </c>
      <c r="E115" s="89"/>
      <c r="F115" s="72"/>
      <c r="G115" s="259"/>
    </row>
    <row r="116" spans="1:7" ht="12" customHeight="1">
      <c r="A116" s="219" t="s">
        <v>106</v>
      </c>
      <c r="B116" s="68" t="s">
        <v>267</v>
      </c>
      <c r="C116" s="89"/>
      <c r="D116" s="89">
        <f t="shared" si="2"/>
        <v>0</v>
      </c>
      <c r="E116" s="89"/>
      <c r="F116" s="72"/>
      <c r="G116" s="259"/>
    </row>
    <row r="117" spans="1:7" ht="12" customHeight="1">
      <c r="A117" s="219" t="s">
        <v>107</v>
      </c>
      <c r="B117" s="68" t="s">
        <v>268</v>
      </c>
      <c r="C117" s="89"/>
      <c r="D117" s="89">
        <f t="shared" si="2"/>
        <v>0</v>
      </c>
      <c r="E117" s="89"/>
      <c r="F117" s="72"/>
      <c r="G117" s="259"/>
    </row>
    <row r="118" spans="1:7" ht="12" customHeight="1">
      <c r="A118" s="219" t="s">
        <v>269</v>
      </c>
      <c r="B118" s="68" t="s">
        <v>256</v>
      </c>
      <c r="C118" s="89"/>
      <c r="D118" s="89">
        <f t="shared" si="2"/>
        <v>0</v>
      </c>
      <c r="E118" s="89"/>
      <c r="F118" s="72"/>
      <c r="G118" s="259"/>
    </row>
    <row r="119" spans="1:7" ht="12" customHeight="1">
      <c r="A119" s="219" t="s">
        <v>270</v>
      </c>
      <c r="B119" s="68" t="s">
        <v>271</v>
      </c>
      <c r="C119" s="89"/>
      <c r="D119" s="89">
        <f t="shared" si="2"/>
        <v>0</v>
      </c>
      <c r="E119" s="89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91"/>
      <c r="D120" s="91">
        <f t="shared" si="2"/>
        <v>0</v>
      </c>
      <c r="E120" s="91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8">
        <f>+C122+C123</f>
        <v>100000</v>
      </c>
      <c r="D121" s="88"/>
      <c r="E121" s="88">
        <v>-100000</v>
      </c>
      <c r="F121" s="71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90">
        <v>100000</v>
      </c>
      <c r="D122" s="90"/>
      <c r="E122" s="90">
        <v>-100000</v>
      </c>
      <c r="F122" s="73"/>
      <c r="G122" s="259"/>
    </row>
    <row r="123" spans="1:7" ht="12" customHeight="1" thickBot="1">
      <c r="A123" s="221" t="s">
        <v>44</v>
      </c>
      <c r="B123" s="48" t="s">
        <v>36</v>
      </c>
      <c r="C123" s="91"/>
      <c r="D123" s="91">
        <f t="shared" si="2"/>
        <v>0</v>
      </c>
      <c r="E123" s="91"/>
      <c r="F123" s="74"/>
      <c r="G123" s="259"/>
    </row>
    <row r="124" spans="1:7" ht="12" customHeight="1" thickBot="1">
      <c r="A124" s="61" t="s">
        <v>5</v>
      </c>
      <c r="B124" s="64" t="s">
        <v>275</v>
      </c>
      <c r="C124" s="88">
        <f>+C91+C107+C121</f>
        <v>380334503</v>
      </c>
      <c r="D124" s="88"/>
      <c r="E124" s="88">
        <v>50345899</v>
      </c>
      <c r="F124" s="71">
        <f>+F91+F107+F121</f>
        <v>430680402</v>
      </c>
      <c r="G124" s="259"/>
    </row>
    <row r="125" spans="1:7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 t="shared" si="2"/>
        <v>0</v>
      </c>
      <c r="E125" s="88"/>
      <c r="F125" s="71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89"/>
      <c r="D126" s="89">
        <f t="shared" si="2"/>
        <v>0</v>
      </c>
      <c r="E126" s="89"/>
      <c r="F126" s="72"/>
      <c r="G126" s="259"/>
    </row>
    <row r="127" spans="1:7" ht="12" customHeight="1">
      <c r="A127" s="219" t="s">
        <v>48</v>
      </c>
      <c r="B127" s="45" t="s">
        <v>278</v>
      </c>
      <c r="C127" s="89"/>
      <c r="D127" s="89">
        <f t="shared" si="2"/>
        <v>0</v>
      </c>
      <c r="E127" s="89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89"/>
      <c r="D128" s="89">
        <f t="shared" si="2"/>
        <v>0</v>
      </c>
      <c r="E128" s="89"/>
      <c r="F128" s="72"/>
      <c r="G128" s="259"/>
    </row>
    <row r="129" spans="1:7" ht="12" customHeight="1" thickBot="1">
      <c r="A129" s="61" t="s">
        <v>7</v>
      </c>
      <c r="B129" s="64" t="s">
        <v>280</v>
      </c>
      <c r="C129" s="88">
        <f>+C130+C131+C133+C132</f>
        <v>0</v>
      </c>
      <c r="D129" s="88">
        <f t="shared" si="2"/>
        <v>0</v>
      </c>
      <c r="E129" s="88"/>
      <c r="F129" s="71">
        <f>+F130+F131+F133+F132</f>
        <v>0</v>
      </c>
      <c r="G129" s="259"/>
    </row>
    <row r="130" spans="1:7" ht="12" customHeight="1">
      <c r="A130" s="219" t="s">
        <v>50</v>
      </c>
      <c r="B130" s="45" t="s">
        <v>281</v>
      </c>
      <c r="C130" s="89"/>
      <c r="D130" s="89">
        <f t="shared" si="2"/>
        <v>0</v>
      </c>
      <c r="E130" s="89"/>
      <c r="F130" s="72"/>
      <c r="G130" s="259"/>
    </row>
    <row r="131" spans="1:7" ht="12" customHeight="1">
      <c r="A131" s="219" t="s">
        <v>51</v>
      </c>
      <c r="B131" s="45" t="s">
        <v>282</v>
      </c>
      <c r="C131" s="89"/>
      <c r="D131" s="89">
        <f t="shared" si="2"/>
        <v>0</v>
      </c>
      <c r="E131" s="89"/>
      <c r="F131" s="72"/>
      <c r="G131" s="259"/>
    </row>
    <row r="132" spans="1:7" ht="12" customHeight="1">
      <c r="A132" s="219" t="s">
        <v>180</v>
      </c>
      <c r="B132" s="45" t="s">
        <v>283</v>
      </c>
      <c r="C132" s="89"/>
      <c r="D132" s="89">
        <f t="shared" si="2"/>
        <v>0</v>
      </c>
      <c r="E132" s="89"/>
      <c r="F132" s="72"/>
      <c r="G132" s="259"/>
    </row>
    <row r="133" spans="1:7" s="29" customFormat="1" ht="12" customHeight="1" thickBot="1">
      <c r="A133" s="228" t="s">
        <v>182</v>
      </c>
      <c r="B133" s="43" t="s">
        <v>284</v>
      </c>
      <c r="C133" s="89"/>
      <c r="D133" s="89">
        <f t="shared" si="2"/>
        <v>0</v>
      </c>
      <c r="E133" s="89"/>
      <c r="F133" s="72"/>
      <c r="G133" s="259"/>
    </row>
    <row r="134" spans="1:7" ht="16.5" thickBot="1">
      <c r="A134" s="61" t="s">
        <v>8</v>
      </c>
      <c r="B134" s="64" t="s">
        <v>380</v>
      </c>
      <c r="C134" s="94">
        <f>+C135+C136+C137+C138</f>
        <v>1486589</v>
      </c>
      <c r="D134" s="94">
        <f t="shared" si="2"/>
        <v>0</v>
      </c>
      <c r="E134" s="94"/>
      <c r="F134" s="107">
        <f>+F135+F136+F137+F138</f>
        <v>1486589</v>
      </c>
      <c r="G134" s="259"/>
    </row>
    <row r="135" spans="1:7" ht="15.75">
      <c r="A135" s="219" t="s">
        <v>52</v>
      </c>
      <c r="B135" s="45" t="s">
        <v>286</v>
      </c>
      <c r="C135" s="89"/>
      <c r="D135" s="89">
        <f t="shared" si="2"/>
        <v>0</v>
      </c>
      <c r="E135" s="89"/>
      <c r="F135" s="72"/>
      <c r="G135" s="259"/>
    </row>
    <row r="136" spans="1:7" ht="12" customHeight="1">
      <c r="A136" s="219" t="s">
        <v>53</v>
      </c>
      <c r="B136" s="45" t="s">
        <v>287</v>
      </c>
      <c r="C136" s="89">
        <v>1486589</v>
      </c>
      <c r="D136" s="89">
        <f t="shared" si="2"/>
        <v>0</v>
      </c>
      <c r="E136" s="89"/>
      <c r="F136" s="72">
        <v>1486589</v>
      </c>
      <c r="G136" s="259"/>
    </row>
    <row r="137" spans="1:7" ht="12" customHeight="1">
      <c r="A137" s="219" t="s">
        <v>189</v>
      </c>
      <c r="B137" s="45" t="s">
        <v>379</v>
      </c>
      <c r="C137" s="89"/>
      <c r="D137" s="89">
        <f t="shared" si="2"/>
        <v>0</v>
      </c>
      <c r="E137" s="89"/>
      <c r="F137" s="72"/>
      <c r="G137" s="259"/>
    </row>
    <row r="138" spans="1:7" s="29" customFormat="1" ht="12" customHeight="1" thickBot="1">
      <c r="A138" s="219" t="s">
        <v>191</v>
      </c>
      <c r="B138" s="45" t="s">
        <v>288</v>
      </c>
      <c r="C138" s="89"/>
      <c r="D138" s="89">
        <f t="shared" si="2"/>
        <v>0</v>
      </c>
      <c r="E138" s="89"/>
      <c r="F138" s="72"/>
      <c r="G138" s="259"/>
    </row>
    <row r="139" spans="1:7" s="29" customFormat="1" ht="12" customHeight="1" thickBot="1">
      <c r="A139" s="228" t="s">
        <v>378</v>
      </c>
      <c r="B139" s="43" t="s">
        <v>289</v>
      </c>
      <c r="C139" s="19">
        <f>+C140+C141+C142+C143</f>
        <v>0</v>
      </c>
      <c r="D139" s="19">
        <f t="shared" si="2"/>
        <v>0</v>
      </c>
      <c r="E139" s="19"/>
      <c r="F139" s="40">
        <f>+F140+F141+F142+F143</f>
        <v>0</v>
      </c>
      <c r="G139" s="259"/>
    </row>
    <row r="140" spans="1:7" s="29" customFormat="1" ht="12" customHeight="1" thickBot="1">
      <c r="A140" s="61" t="s">
        <v>9</v>
      </c>
      <c r="B140" s="64" t="s">
        <v>376</v>
      </c>
      <c r="C140" s="89"/>
      <c r="D140" s="89">
        <f t="shared" si="2"/>
        <v>0</v>
      </c>
      <c r="E140" s="89"/>
      <c r="F140" s="72"/>
      <c r="G140" s="259"/>
    </row>
    <row r="141" spans="1:7" s="29" customFormat="1" ht="12" customHeight="1">
      <c r="A141" s="219" t="s">
        <v>98</v>
      </c>
      <c r="B141" s="45" t="s">
        <v>291</v>
      </c>
      <c r="C141" s="89"/>
      <c r="D141" s="89">
        <f t="shared" si="2"/>
        <v>0</v>
      </c>
      <c r="E141" s="89"/>
      <c r="F141" s="72"/>
      <c r="G141" s="259"/>
    </row>
    <row r="142" spans="1:7" s="29" customFormat="1" ht="12" customHeight="1">
      <c r="A142" s="219" t="s">
        <v>99</v>
      </c>
      <c r="B142" s="45" t="s">
        <v>292</v>
      </c>
      <c r="C142" s="89"/>
      <c r="D142" s="89">
        <f t="shared" si="2"/>
        <v>0</v>
      </c>
      <c r="E142" s="89"/>
      <c r="F142" s="72"/>
      <c r="G142" s="259"/>
    </row>
    <row r="143" spans="1:7" s="29" customFormat="1" ht="12" customHeight="1" thickBot="1">
      <c r="A143" s="219" t="s">
        <v>117</v>
      </c>
      <c r="B143" s="45" t="s">
        <v>293</v>
      </c>
      <c r="C143" s="89"/>
      <c r="D143" s="89">
        <f t="shared" si="2"/>
        <v>0</v>
      </c>
      <c r="E143" s="89"/>
      <c r="F143" s="72"/>
      <c r="G143" s="259"/>
    </row>
    <row r="144" spans="1:7" ht="12.75" customHeight="1" thickBot="1">
      <c r="A144" s="219" t="s">
        <v>197</v>
      </c>
      <c r="B144" s="45" t="s">
        <v>294</v>
      </c>
      <c r="C144" s="38"/>
      <c r="D144" s="38">
        <f t="shared" si="2"/>
        <v>0</v>
      </c>
      <c r="E144" s="38"/>
      <c r="F144" s="39"/>
      <c r="G144" s="259"/>
    </row>
    <row r="145" spans="1:7" ht="12" customHeight="1" thickBot="1">
      <c r="A145" s="61" t="s">
        <v>10</v>
      </c>
      <c r="B145" s="64" t="s">
        <v>295</v>
      </c>
      <c r="C145" s="38">
        <v>1486589</v>
      </c>
      <c r="D145" s="38"/>
      <c r="E145" s="38"/>
      <c r="F145" s="39">
        <v>1486589</v>
      </c>
      <c r="G145" s="259"/>
    </row>
    <row r="146" spans="1:7" ht="15" customHeight="1" thickBot="1">
      <c r="A146" s="230" t="s">
        <v>11</v>
      </c>
      <c r="B146" s="84" t="s">
        <v>296</v>
      </c>
      <c r="C146" s="218">
        <v>381821092</v>
      </c>
      <c r="D146" s="218"/>
      <c r="E146" s="218">
        <v>50345899</v>
      </c>
      <c r="F146" s="218">
        <v>432166991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236" t="s">
        <v>394</v>
      </c>
      <c r="B148" s="237"/>
      <c r="C148" s="25">
        <v>18</v>
      </c>
      <c r="D148" s="26"/>
      <c r="E148" s="265"/>
      <c r="F148" s="23">
        <v>18</v>
      </c>
      <c r="G148" s="259"/>
    </row>
    <row r="149" spans="1:7" ht="14.25" customHeight="1" thickBot="1">
      <c r="A149" s="238" t="s">
        <v>393</v>
      </c>
      <c r="B149" s="239"/>
      <c r="C149" s="25"/>
      <c r="D149" s="26"/>
      <c r="E149" s="265"/>
      <c r="F149" s="23"/>
      <c r="G149" s="259"/>
    </row>
  </sheetData>
  <sheetProtection formatCells="0"/>
  <mergeCells count="5">
    <mergeCell ref="C1:F1"/>
    <mergeCell ref="B2:D2"/>
    <mergeCell ref="B3:D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topLeftCell="A61" zoomScaleSheetLayoutView="100" workbookViewId="0">
      <selection activeCell="B75" sqref="B75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419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415</v>
      </c>
      <c r="C2" s="329"/>
      <c r="D2" s="330"/>
      <c r="E2" s="297"/>
      <c r="F2" s="206" t="s">
        <v>32</v>
      </c>
    </row>
    <row r="3" spans="1:7" s="232" customFormat="1" ht="24.75" thickBot="1">
      <c r="A3" s="231" t="s">
        <v>371</v>
      </c>
      <c r="B3" s="331" t="s">
        <v>382</v>
      </c>
      <c r="C3" s="332"/>
      <c r="D3" s="333"/>
      <c r="E3" s="262"/>
      <c r="F3" s="185" t="s">
        <v>38</v>
      </c>
    </row>
    <row r="4" spans="1:7" s="233" customFormat="1" ht="15.95" customHeight="1" thickBot="1">
      <c r="A4" s="190"/>
      <c r="B4" s="190"/>
      <c r="C4" s="191"/>
      <c r="D4" s="191"/>
      <c r="E4" s="191"/>
      <c r="F4" s="191" t="str">
        <f>'3.2. sz. mell'!F4</f>
        <v>Forintban!</v>
      </c>
    </row>
    <row r="5" spans="1:7" ht="24.75" thickBot="1">
      <c r="A5" s="296" t="s">
        <v>113</v>
      </c>
      <c r="B5" s="31" t="s">
        <v>392</v>
      </c>
      <c r="C5" s="29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188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>
        <f t="shared" ref="D8:D19" si="0">F8-C8</f>
        <v>0</v>
      </c>
      <c r="E8" s="88"/>
      <c r="F8" s="71">
        <f>SUM(F9:F14)</f>
        <v>0</v>
      </c>
      <c r="G8" s="259"/>
    </row>
    <row r="9" spans="1:7" s="209" customFormat="1" ht="12" customHeight="1">
      <c r="A9" s="219" t="s">
        <v>54</v>
      </c>
      <c r="B9" s="99" t="s">
        <v>139</v>
      </c>
      <c r="C9" s="90"/>
      <c r="D9" s="90">
        <f t="shared" si="0"/>
        <v>0</v>
      </c>
      <c r="E9" s="90"/>
      <c r="F9" s="73"/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>
        <f t="shared" si="0"/>
        <v>0</v>
      </c>
      <c r="E10" s="89"/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/>
      <c r="D11" s="89">
        <f t="shared" si="0"/>
        <v>0</v>
      </c>
      <c r="E11" s="89"/>
      <c r="F11" s="72"/>
      <c r="G11" s="259"/>
    </row>
    <row r="12" spans="1:7" s="235" customFormat="1" ht="12" customHeight="1">
      <c r="A12" s="220" t="s">
        <v>57</v>
      </c>
      <c r="B12" s="100" t="s">
        <v>142</v>
      </c>
      <c r="C12" s="89"/>
      <c r="D12" s="89">
        <f t="shared" si="0"/>
        <v>0</v>
      </c>
      <c r="E12" s="89"/>
      <c r="F12" s="72"/>
      <c r="G12" s="259"/>
    </row>
    <row r="13" spans="1:7" s="235" customFormat="1" ht="12" customHeight="1">
      <c r="A13" s="220" t="s">
        <v>74</v>
      </c>
      <c r="B13" s="100" t="s">
        <v>143</v>
      </c>
      <c r="C13" s="89"/>
      <c r="D13" s="89">
        <f t="shared" si="0"/>
        <v>0</v>
      </c>
      <c r="E13" s="89"/>
      <c r="F13" s="72"/>
      <c r="G13" s="259"/>
    </row>
    <row r="14" spans="1:7" s="209" customFormat="1" ht="12" customHeight="1" thickBot="1">
      <c r="A14" s="221" t="s">
        <v>58</v>
      </c>
      <c r="B14" s="101" t="s">
        <v>144</v>
      </c>
      <c r="C14" s="91"/>
      <c r="D14" s="91">
        <f t="shared" si="0"/>
        <v>0</v>
      </c>
      <c r="E14" s="91"/>
      <c r="F14" s="74"/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>
        <f t="shared" si="0"/>
        <v>0</v>
      </c>
      <c r="E15" s="88"/>
      <c r="F15" s="71">
        <f>SUM(F16:F20)</f>
        <v>0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>
        <v>0</v>
      </c>
      <c r="D20" s="89">
        <f>F20-C20</f>
        <v>0</v>
      </c>
      <c r="E20" s="89"/>
      <c r="F20" s="72">
        <v>0</v>
      </c>
      <c r="G20" s="259"/>
    </row>
    <row r="21" spans="1:7" s="235" customFormat="1" ht="12" customHeight="1" thickBot="1">
      <c r="A21" s="221" t="s">
        <v>70</v>
      </c>
      <c r="B21" s="101" t="s">
        <v>151</v>
      </c>
      <c r="C21" s="91"/>
      <c r="D21" s="91">
        <f t="shared" ref="D21:D84" si="1">F21-C21</f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>
        <f t="shared" si="1"/>
        <v>0</v>
      </c>
      <c r="E22" s="88"/>
      <c r="F22" s="71">
        <f>SUM(F23:F27)</f>
        <v>0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>
        <f t="shared" si="1"/>
        <v>0</v>
      </c>
      <c r="E23" s="90"/>
      <c r="F23" s="73"/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1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1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1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>
        <v>0</v>
      </c>
      <c r="D27" s="89">
        <f t="shared" si="1"/>
        <v>0</v>
      </c>
      <c r="E27" s="89"/>
      <c r="F27" s="72">
        <v>0</v>
      </c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>
        <f t="shared" si="1"/>
        <v>0</v>
      </c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 t="shared" si="1"/>
        <v>0</v>
      </c>
      <c r="E29" s="94"/>
      <c r="F29" s="107">
        <f>SUM(F30:F35)</f>
        <v>0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1"/>
        <v>0</v>
      </c>
      <c r="E30" s="90"/>
      <c r="F30" s="73">
        <f>+F31+F32</f>
        <v>0</v>
      </c>
      <c r="G30" s="259"/>
    </row>
    <row r="31" spans="1:7" s="235" customFormat="1" ht="12" customHeight="1">
      <c r="A31" s="220" t="s">
        <v>160</v>
      </c>
      <c r="B31" s="100" t="s">
        <v>389</v>
      </c>
      <c r="C31" s="89"/>
      <c r="D31" s="89">
        <f t="shared" si="1"/>
        <v>0</v>
      </c>
      <c r="E31" s="89"/>
      <c r="F31" s="72"/>
      <c r="G31" s="259"/>
    </row>
    <row r="32" spans="1:7" s="235" customFormat="1" ht="12" customHeight="1">
      <c r="A32" s="220" t="s">
        <v>161</v>
      </c>
      <c r="B32" s="100" t="s">
        <v>390</v>
      </c>
      <c r="C32" s="89"/>
      <c r="D32" s="89">
        <f t="shared" si="1"/>
        <v>0</v>
      </c>
      <c r="E32" s="89"/>
      <c r="F32" s="72"/>
      <c r="G32" s="259"/>
    </row>
    <row r="33" spans="1:7" s="235" customFormat="1" ht="12" customHeight="1">
      <c r="A33" s="220" t="s">
        <v>385</v>
      </c>
      <c r="B33" s="100" t="s">
        <v>391</v>
      </c>
      <c r="C33" s="89"/>
      <c r="D33" s="89">
        <f t="shared" si="1"/>
        <v>0</v>
      </c>
      <c r="E33" s="89"/>
      <c r="F33" s="72"/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1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/>
      <c r="D35" s="91">
        <f t="shared" si="1"/>
        <v>0</v>
      </c>
      <c r="E35" s="91"/>
      <c r="F35" s="74"/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0</v>
      </c>
      <c r="D36" s="88">
        <f t="shared" si="1"/>
        <v>0</v>
      </c>
      <c r="E36" s="88"/>
      <c r="F36" s="71">
        <f>SUM(F37:F46)</f>
        <v>0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0</v>
      </c>
      <c r="D37" s="90">
        <f t="shared" si="1"/>
        <v>0</v>
      </c>
      <c r="E37" s="90"/>
      <c r="F37" s="73">
        <v>0</v>
      </c>
      <c r="G37" s="259"/>
    </row>
    <row r="38" spans="1:7" s="235" customFormat="1" ht="12" customHeight="1">
      <c r="A38" s="220" t="s">
        <v>48</v>
      </c>
      <c r="B38" s="100" t="s">
        <v>166</v>
      </c>
      <c r="C38" s="89"/>
      <c r="D38" s="89">
        <f t="shared" si="1"/>
        <v>0</v>
      </c>
      <c r="E38" s="89"/>
      <c r="F38" s="72"/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>
        <f t="shared" si="1"/>
        <v>0</v>
      </c>
      <c r="E39" s="89"/>
      <c r="F39" s="72"/>
      <c r="G39" s="259"/>
    </row>
    <row r="40" spans="1:7" s="235" customFormat="1" ht="12" customHeight="1">
      <c r="A40" s="220" t="s">
        <v>92</v>
      </c>
      <c r="B40" s="100" t="s">
        <v>168</v>
      </c>
      <c r="C40" s="89"/>
      <c r="D40" s="89">
        <f t="shared" si="1"/>
        <v>0</v>
      </c>
      <c r="E40" s="89"/>
      <c r="F40" s="72"/>
      <c r="G40" s="259"/>
    </row>
    <row r="41" spans="1:7" s="235" customFormat="1" ht="12" customHeight="1">
      <c r="A41" s="220" t="s">
        <v>93</v>
      </c>
      <c r="B41" s="100" t="s">
        <v>169</v>
      </c>
      <c r="C41" s="89"/>
      <c r="D41" s="89">
        <f t="shared" si="1"/>
        <v>0</v>
      </c>
      <c r="E41" s="89"/>
      <c r="F41" s="72"/>
      <c r="G41" s="259"/>
    </row>
    <row r="42" spans="1:7" s="235" customFormat="1" ht="12" customHeight="1">
      <c r="A42" s="220" t="s">
        <v>94</v>
      </c>
      <c r="B42" s="100" t="s">
        <v>170</v>
      </c>
      <c r="C42" s="89">
        <v>0</v>
      </c>
      <c r="D42" s="89">
        <f t="shared" si="1"/>
        <v>0</v>
      </c>
      <c r="E42" s="89"/>
      <c r="F42" s="72">
        <v>0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1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/>
      <c r="D44" s="89">
        <f t="shared" si="1"/>
        <v>0</v>
      </c>
      <c r="E44" s="89"/>
      <c r="F44" s="72"/>
      <c r="G44" s="259"/>
    </row>
    <row r="45" spans="1:7" s="235" customFormat="1" ht="12" customHeight="1">
      <c r="A45" s="220" t="s">
        <v>173</v>
      </c>
      <c r="B45" s="100" t="s">
        <v>174</v>
      </c>
      <c r="C45" s="92"/>
      <c r="D45" s="92">
        <f t="shared" si="1"/>
        <v>0</v>
      </c>
      <c r="E45" s="92"/>
      <c r="F45" s="75"/>
      <c r="G45" s="259"/>
    </row>
    <row r="46" spans="1:7" s="209" customFormat="1" ht="12" customHeight="1" thickBot="1">
      <c r="A46" s="221" t="s">
        <v>175</v>
      </c>
      <c r="B46" s="101" t="s">
        <v>176</v>
      </c>
      <c r="C46" s="93"/>
      <c r="D46" s="93">
        <f t="shared" si="1"/>
        <v>0</v>
      </c>
      <c r="E46" s="93"/>
      <c r="F46" s="76"/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1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1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>
        <f t="shared" si="1"/>
        <v>0</v>
      </c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1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1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1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 t="shared" si="1"/>
        <v>0</v>
      </c>
      <c r="E53" s="88"/>
      <c r="F53" s="71">
        <f>SUM(F54:F56)</f>
        <v>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1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>
        <f t="shared" si="1"/>
        <v>0</v>
      </c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>
        <f t="shared" si="1"/>
        <v>0</v>
      </c>
      <c r="E56" s="89"/>
      <c r="F56" s="72"/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1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1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1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1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1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1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0</v>
      </c>
      <c r="D63" s="94">
        <f t="shared" si="1"/>
        <v>0</v>
      </c>
      <c r="E63" s="94"/>
      <c r="F63" s="107">
        <f>+F8+F15+F22+F29+F36+F47+F53+F58</f>
        <v>0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SUM(C65:C67)</f>
        <v>0</v>
      </c>
      <c r="D64" s="88">
        <f t="shared" si="1"/>
        <v>0</v>
      </c>
      <c r="E64" s="88"/>
      <c r="F64" s="71">
        <f>SUM(F65:F67)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1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1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1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SUM(C69:C72)</f>
        <v>0</v>
      </c>
      <c r="D68" s="88">
        <f t="shared" si="1"/>
        <v>0</v>
      </c>
      <c r="E68" s="88"/>
      <c r="F68" s="71">
        <f>SUM(F69:F72)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1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1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1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1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SUM(C74:C75)</f>
        <v>0</v>
      </c>
      <c r="D73" s="88">
        <f t="shared" si="1"/>
        <v>0</v>
      </c>
      <c r="E73" s="88"/>
      <c r="F73" s="71">
        <f>SUM(F74:F75)</f>
        <v>0</v>
      </c>
      <c r="G73" s="259"/>
    </row>
    <row r="74" spans="1:7" s="235" customFormat="1" ht="12" customHeight="1">
      <c r="A74" s="219" t="s">
        <v>216</v>
      </c>
      <c r="B74" s="99" t="s">
        <v>217</v>
      </c>
      <c r="C74" s="92"/>
      <c r="D74" s="92">
        <f t="shared" si="1"/>
        <v>0</v>
      </c>
      <c r="E74" s="92"/>
      <c r="F74" s="75"/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>
        <f t="shared" si="1"/>
        <v>0</v>
      </c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SUM(C77:C79)</f>
        <v>0</v>
      </c>
      <c r="D76" s="88">
        <f t="shared" si="1"/>
        <v>0</v>
      </c>
      <c r="E76" s="88"/>
      <c r="F76" s="71">
        <f>SUM(F77:F79)</f>
        <v>0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f t="shared" si="1"/>
        <v>0</v>
      </c>
      <c r="E77" s="92"/>
      <c r="F77" s="75"/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si="1"/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101" t="s">
        <v>422</v>
      </c>
      <c r="C79" s="92"/>
      <c r="D79" s="92">
        <f t="shared" si="1"/>
        <v>0</v>
      </c>
      <c r="E79" s="92"/>
      <c r="F79" s="75"/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SUM(C81:C84)</f>
        <v>0</v>
      </c>
      <c r="D80" s="88">
        <f t="shared" si="1"/>
        <v>0</v>
      </c>
      <c r="E80" s="88"/>
      <c r="F80" s="71">
        <f>SUM(F81:F84)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>F85-C85</f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0</v>
      </c>
      <c r="D86" s="94">
        <f>F86-C86</f>
        <v>0</v>
      </c>
      <c r="E86" s="94"/>
      <c r="F86" s="107">
        <f>+F64+F68+F73+F76+F80+F85</f>
        <v>0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0</v>
      </c>
      <c r="D87" s="94">
        <f>F87-C87</f>
        <v>0</v>
      </c>
      <c r="E87" s="94"/>
      <c r="F87" s="107">
        <f>+F63+F86</f>
        <v>0</v>
      </c>
      <c r="G87" s="259"/>
    </row>
    <row r="88" spans="1:7" s="235" customFormat="1" ht="15" customHeight="1">
      <c r="A88" s="192"/>
      <c r="B88" s="193"/>
      <c r="C88" s="207"/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198">
        <f>SUM(C92:C96)</f>
        <v>0</v>
      </c>
      <c r="D91" s="198">
        <f t="shared" ref="D91:D146" si="2">F91-C91</f>
        <v>0</v>
      </c>
      <c r="E91" s="198"/>
      <c r="F91" s="198">
        <f>SUM(F92:F96)</f>
        <v>0</v>
      </c>
      <c r="G91" s="259"/>
    </row>
    <row r="92" spans="1:7" ht="12" customHeight="1">
      <c r="A92" s="227" t="s">
        <v>54</v>
      </c>
      <c r="B92" s="46" t="s">
        <v>30</v>
      </c>
      <c r="C92" s="199">
        <v>0</v>
      </c>
      <c r="D92" s="199">
        <f t="shared" si="2"/>
        <v>0</v>
      </c>
      <c r="E92" s="199"/>
      <c r="F92" s="199">
        <v>0</v>
      </c>
      <c r="G92" s="259"/>
    </row>
    <row r="93" spans="1:7" ht="12" customHeight="1">
      <c r="A93" s="220" t="s">
        <v>55</v>
      </c>
      <c r="B93" s="44" t="s">
        <v>100</v>
      </c>
      <c r="C93" s="200">
        <v>0</v>
      </c>
      <c r="D93" s="200">
        <f t="shared" si="2"/>
        <v>0</v>
      </c>
      <c r="E93" s="200"/>
      <c r="F93" s="200">
        <v>0</v>
      </c>
      <c r="G93" s="259"/>
    </row>
    <row r="94" spans="1:7" ht="12" customHeight="1">
      <c r="A94" s="220" t="s">
        <v>56</v>
      </c>
      <c r="B94" s="44" t="s">
        <v>73</v>
      </c>
      <c r="C94" s="202">
        <v>0</v>
      </c>
      <c r="D94" s="202">
        <f t="shared" si="2"/>
        <v>0</v>
      </c>
      <c r="E94" s="202"/>
      <c r="F94" s="202">
        <v>0</v>
      </c>
      <c r="G94" s="259"/>
    </row>
    <row r="95" spans="1:7" ht="12" customHeight="1">
      <c r="A95" s="220" t="s">
        <v>57</v>
      </c>
      <c r="B95" s="47" t="s">
        <v>101</v>
      </c>
      <c r="C95" s="202"/>
      <c r="D95" s="202">
        <f t="shared" si="2"/>
        <v>0</v>
      </c>
      <c r="E95" s="202"/>
      <c r="F95" s="202"/>
      <c r="G95" s="259"/>
    </row>
    <row r="96" spans="1:7" ht="12" customHeight="1">
      <c r="A96" s="220" t="s">
        <v>65</v>
      </c>
      <c r="B96" s="55" t="s">
        <v>102</v>
      </c>
      <c r="C96" s="202">
        <v>0</v>
      </c>
      <c r="D96" s="202">
        <f t="shared" si="2"/>
        <v>0</v>
      </c>
      <c r="E96" s="202"/>
      <c r="F96" s="202">
        <v>0</v>
      </c>
      <c r="G96" s="259"/>
    </row>
    <row r="97" spans="1:7" ht="12" customHeight="1">
      <c r="A97" s="220" t="s">
        <v>58</v>
      </c>
      <c r="B97" s="44" t="s">
        <v>250</v>
      </c>
      <c r="C97" s="202"/>
      <c r="D97" s="202">
        <f t="shared" si="2"/>
        <v>0</v>
      </c>
      <c r="E97" s="202"/>
      <c r="F97" s="202"/>
      <c r="G97" s="259"/>
    </row>
    <row r="98" spans="1:7" ht="12" customHeight="1">
      <c r="A98" s="220" t="s">
        <v>59</v>
      </c>
      <c r="B98" s="67" t="s">
        <v>251</v>
      </c>
      <c r="C98" s="202"/>
      <c r="D98" s="202">
        <f t="shared" si="2"/>
        <v>0</v>
      </c>
      <c r="E98" s="202"/>
      <c r="F98" s="202"/>
      <c r="G98" s="259"/>
    </row>
    <row r="99" spans="1:7" ht="12" customHeight="1">
      <c r="A99" s="220" t="s">
        <v>66</v>
      </c>
      <c r="B99" s="68" t="s">
        <v>252</v>
      </c>
      <c r="C99" s="202"/>
      <c r="D99" s="202">
        <f t="shared" si="2"/>
        <v>0</v>
      </c>
      <c r="E99" s="202"/>
      <c r="F99" s="202"/>
      <c r="G99" s="259"/>
    </row>
    <row r="100" spans="1:7" ht="12" customHeight="1">
      <c r="A100" s="220" t="s">
        <v>67</v>
      </c>
      <c r="B100" s="68" t="s">
        <v>253</v>
      </c>
      <c r="C100" s="202"/>
      <c r="D100" s="202">
        <f t="shared" si="2"/>
        <v>0</v>
      </c>
      <c r="E100" s="202"/>
      <c r="F100" s="202"/>
      <c r="G100" s="259"/>
    </row>
    <row r="101" spans="1:7" ht="12" customHeight="1">
      <c r="A101" s="220" t="s">
        <v>68</v>
      </c>
      <c r="B101" s="67" t="s">
        <v>254</v>
      </c>
      <c r="C101" s="202"/>
      <c r="D101" s="202">
        <f t="shared" si="2"/>
        <v>0</v>
      </c>
      <c r="E101" s="202"/>
      <c r="F101" s="202"/>
      <c r="G101" s="259"/>
    </row>
    <row r="102" spans="1:7" ht="12" customHeight="1">
      <c r="A102" s="220" t="s">
        <v>69</v>
      </c>
      <c r="B102" s="67" t="s">
        <v>255</v>
      </c>
      <c r="C102" s="202"/>
      <c r="D102" s="202">
        <f t="shared" si="2"/>
        <v>0</v>
      </c>
      <c r="E102" s="202"/>
      <c r="F102" s="202"/>
      <c r="G102" s="259"/>
    </row>
    <row r="103" spans="1:7" ht="12" customHeight="1">
      <c r="A103" s="220" t="s">
        <v>71</v>
      </c>
      <c r="B103" s="68" t="s">
        <v>256</v>
      </c>
      <c r="C103" s="202"/>
      <c r="D103" s="202">
        <f t="shared" si="2"/>
        <v>0</v>
      </c>
      <c r="E103" s="202"/>
      <c r="F103" s="202"/>
      <c r="G103" s="259"/>
    </row>
    <row r="104" spans="1:7" ht="12" customHeight="1">
      <c r="A104" s="228" t="s">
        <v>103</v>
      </c>
      <c r="B104" s="69" t="s">
        <v>257</v>
      </c>
      <c r="C104" s="202"/>
      <c r="D104" s="202">
        <f t="shared" si="2"/>
        <v>0</v>
      </c>
      <c r="E104" s="202"/>
      <c r="F104" s="202"/>
      <c r="G104" s="259"/>
    </row>
    <row r="105" spans="1:7" ht="12" customHeight="1">
      <c r="A105" s="220" t="s">
        <v>258</v>
      </c>
      <c r="B105" s="69" t="s">
        <v>259</v>
      </c>
      <c r="C105" s="202"/>
      <c r="D105" s="202">
        <f t="shared" si="2"/>
        <v>0</v>
      </c>
      <c r="E105" s="202"/>
      <c r="F105" s="202"/>
      <c r="G105" s="259"/>
    </row>
    <row r="106" spans="1:7" s="29" customFormat="1" ht="12" customHeight="1" thickBot="1">
      <c r="A106" s="229" t="s">
        <v>260</v>
      </c>
      <c r="B106" s="70" t="s">
        <v>261</v>
      </c>
      <c r="C106" s="204">
        <v>0</v>
      </c>
      <c r="D106" s="204">
        <f t="shared" si="2"/>
        <v>0</v>
      </c>
      <c r="E106" s="204"/>
      <c r="F106" s="204">
        <v>0</v>
      </c>
      <c r="G106" s="259"/>
    </row>
    <row r="107" spans="1:7" ht="12" customHeight="1" thickBot="1">
      <c r="A107" s="61" t="s">
        <v>3</v>
      </c>
      <c r="B107" s="59" t="s">
        <v>262</v>
      </c>
      <c r="C107" s="82">
        <f>+C108+C110+C112</f>
        <v>0</v>
      </c>
      <c r="D107" s="82">
        <f t="shared" si="2"/>
        <v>0</v>
      </c>
      <c r="E107" s="82"/>
      <c r="F107" s="82">
        <f>+F108+F110+F112</f>
        <v>0</v>
      </c>
      <c r="G107" s="259"/>
    </row>
    <row r="108" spans="1:7" ht="12" customHeight="1">
      <c r="A108" s="219" t="s">
        <v>60</v>
      </c>
      <c r="B108" s="44" t="s">
        <v>116</v>
      </c>
      <c r="C108" s="201">
        <v>0</v>
      </c>
      <c r="D108" s="201">
        <f t="shared" si="2"/>
        <v>0</v>
      </c>
      <c r="E108" s="201"/>
      <c r="F108" s="201">
        <v>0</v>
      </c>
      <c r="G108" s="259"/>
    </row>
    <row r="109" spans="1:7" ht="12" customHeight="1">
      <c r="A109" s="219" t="s">
        <v>61</v>
      </c>
      <c r="B109" s="48" t="s">
        <v>263</v>
      </c>
      <c r="C109" s="201">
        <v>0</v>
      </c>
      <c r="D109" s="201">
        <f t="shared" si="2"/>
        <v>0</v>
      </c>
      <c r="E109" s="201"/>
      <c r="F109" s="201"/>
      <c r="G109" s="259"/>
    </row>
    <row r="110" spans="1:7" ht="12" customHeight="1">
      <c r="A110" s="219" t="s">
        <v>62</v>
      </c>
      <c r="B110" s="48" t="s">
        <v>104</v>
      </c>
      <c r="C110" s="200"/>
      <c r="D110" s="200">
        <f t="shared" si="2"/>
        <v>0</v>
      </c>
      <c r="E110" s="200"/>
      <c r="F110" s="200">
        <v>0</v>
      </c>
      <c r="G110" s="259"/>
    </row>
    <row r="111" spans="1:7" ht="12" customHeight="1">
      <c r="A111" s="219" t="s">
        <v>63</v>
      </c>
      <c r="B111" s="48" t="s">
        <v>264</v>
      </c>
      <c r="C111" s="72"/>
      <c r="D111" s="72">
        <f t="shared" si="2"/>
        <v>0</v>
      </c>
      <c r="E111" s="72"/>
      <c r="F111" s="72"/>
      <c r="G111" s="259"/>
    </row>
    <row r="112" spans="1:7" ht="12" customHeight="1">
      <c r="A112" s="219" t="s">
        <v>64</v>
      </c>
      <c r="B112" s="80" t="s">
        <v>118</v>
      </c>
      <c r="C112" s="72"/>
      <c r="D112" s="72">
        <f t="shared" si="2"/>
        <v>0</v>
      </c>
      <c r="E112" s="72"/>
      <c r="F112" s="72"/>
      <c r="G112" s="259"/>
    </row>
    <row r="113" spans="1:7" ht="12" customHeight="1">
      <c r="A113" s="219" t="s">
        <v>70</v>
      </c>
      <c r="B113" s="79" t="s">
        <v>265</v>
      </c>
      <c r="C113" s="72"/>
      <c r="D113" s="72">
        <f t="shared" si="2"/>
        <v>0</v>
      </c>
      <c r="E113" s="72"/>
      <c r="F113" s="72"/>
      <c r="G113" s="259"/>
    </row>
    <row r="114" spans="1:7" ht="12" customHeight="1">
      <c r="A114" s="219" t="s">
        <v>72</v>
      </c>
      <c r="B114" s="95" t="s">
        <v>266</v>
      </c>
      <c r="C114" s="72"/>
      <c r="D114" s="72">
        <f t="shared" si="2"/>
        <v>0</v>
      </c>
      <c r="E114" s="72"/>
      <c r="F114" s="72"/>
      <c r="G114" s="259"/>
    </row>
    <row r="115" spans="1:7" ht="12" customHeight="1">
      <c r="A115" s="219" t="s">
        <v>105</v>
      </c>
      <c r="B115" s="68" t="s">
        <v>253</v>
      </c>
      <c r="C115" s="72"/>
      <c r="D115" s="72">
        <f t="shared" si="2"/>
        <v>0</v>
      </c>
      <c r="E115" s="72"/>
      <c r="F115" s="72"/>
      <c r="G115" s="259"/>
    </row>
    <row r="116" spans="1:7" ht="12" customHeight="1">
      <c r="A116" s="219" t="s">
        <v>106</v>
      </c>
      <c r="B116" s="68" t="s">
        <v>267</v>
      </c>
      <c r="C116" s="72"/>
      <c r="D116" s="72">
        <f t="shared" si="2"/>
        <v>0</v>
      </c>
      <c r="E116" s="72"/>
      <c r="F116" s="72"/>
      <c r="G116" s="259"/>
    </row>
    <row r="117" spans="1:7" ht="12" customHeight="1">
      <c r="A117" s="219" t="s">
        <v>107</v>
      </c>
      <c r="B117" s="68" t="s">
        <v>268</v>
      </c>
      <c r="C117" s="72"/>
      <c r="D117" s="72">
        <f t="shared" si="2"/>
        <v>0</v>
      </c>
      <c r="E117" s="72"/>
      <c r="F117" s="72"/>
      <c r="G117" s="259"/>
    </row>
    <row r="118" spans="1:7" ht="12" customHeight="1">
      <c r="A118" s="219" t="s">
        <v>269</v>
      </c>
      <c r="B118" s="68" t="s">
        <v>256</v>
      </c>
      <c r="C118" s="72"/>
      <c r="D118" s="72">
        <f t="shared" si="2"/>
        <v>0</v>
      </c>
      <c r="E118" s="72"/>
      <c r="F118" s="72"/>
      <c r="G118" s="259"/>
    </row>
    <row r="119" spans="1:7" ht="12" customHeight="1">
      <c r="A119" s="219" t="s">
        <v>270</v>
      </c>
      <c r="B119" s="68" t="s">
        <v>271</v>
      </c>
      <c r="C119" s="72"/>
      <c r="D119" s="72">
        <f t="shared" si="2"/>
        <v>0</v>
      </c>
      <c r="E119" s="72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74"/>
      <c r="D120" s="74">
        <f t="shared" si="2"/>
        <v>0</v>
      </c>
      <c r="E120" s="74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2">
        <f>+C122+C123</f>
        <v>0</v>
      </c>
      <c r="D121" s="82">
        <f t="shared" si="2"/>
        <v>0</v>
      </c>
      <c r="E121" s="82"/>
      <c r="F121" s="82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201"/>
      <c r="D122" s="201">
        <f t="shared" si="2"/>
        <v>0</v>
      </c>
      <c r="E122" s="201"/>
      <c r="F122" s="201"/>
      <c r="G122" s="259"/>
    </row>
    <row r="123" spans="1:7" ht="12" customHeight="1" thickBot="1">
      <c r="A123" s="221" t="s">
        <v>44</v>
      </c>
      <c r="B123" s="48" t="s">
        <v>36</v>
      </c>
      <c r="C123" s="202"/>
      <c r="D123" s="202">
        <f t="shared" si="2"/>
        <v>0</v>
      </c>
      <c r="E123" s="202"/>
      <c r="F123" s="202"/>
      <c r="G123" s="259"/>
    </row>
    <row r="124" spans="1:7" ht="12" customHeight="1" thickBot="1">
      <c r="A124" s="61" t="s">
        <v>5</v>
      </c>
      <c r="B124" s="64" t="s">
        <v>275</v>
      </c>
      <c r="C124" s="82">
        <f>+C91+C107+C121</f>
        <v>0</v>
      </c>
      <c r="D124" s="82">
        <f t="shared" si="2"/>
        <v>0</v>
      </c>
      <c r="E124" s="82"/>
      <c r="F124" s="82">
        <f>+F91+F107+F121</f>
        <v>0</v>
      </c>
      <c r="G124" s="259"/>
    </row>
    <row r="125" spans="1:7" ht="12" customHeight="1" thickBot="1">
      <c r="A125" s="61" t="s">
        <v>6</v>
      </c>
      <c r="B125" s="64" t="s">
        <v>375</v>
      </c>
      <c r="C125" s="82">
        <f>+C126+C127+C128</f>
        <v>0</v>
      </c>
      <c r="D125" s="82">
        <f t="shared" si="2"/>
        <v>0</v>
      </c>
      <c r="E125" s="82"/>
      <c r="F125" s="82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72"/>
      <c r="D126" s="72">
        <f t="shared" si="2"/>
        <v>0</v>
      </c>
      <c r="E126" s="72"/>
      <c r="F126" s="72"/>
      <c r="G126" s="259"/>
    </row>
    <row r="127" spans="1:7" ht="12" customHeight="1">
      <c r="A127" s="219" t="s">
        <v>48</v>
      </c>
      <c r="B127" s="45" t="s">
        <v>278</v>
      </c>
      <c r="C127" s="72"/>
      <c r="D127" s="72">
        <f t="shared" si="2"/>
        <v>0</v>
      </c>
      <c r="E127" s="72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72"/>
      <c r="D128" s="72">
        <f t="shared" si="2"/>
        <v>0</v>
      </c>
      <c r="E128" s="72"/>
      <c r="F128" s="72"/>
      <c r="G128" s="259"/>
    </row>
    <row r="129" spans="1:12" ht="12" customHeight="1" thickBot="1">
      <c r="A129" s="61" t="s">
        <v>7</v>
      </c>
      <c r="B129" s="64" t="s">
        <v>280</v>
      </c>
      <c r="C129" s="82">
        <f>+C130+C131+C132+C133</f>
        <v>0</v>
      </c>
      <c r="D129" s="82">
        <f t="shared" si="2"/>
        <v>0</v>
      </c>
      <c r="E129" s="82"/>
      <c r="F129" s="82">
        <f>+F130+F131+F132+F133</f>
        <v>0</v>
      </c>
      <c r="G129" s="259"/>
    </row>
    <row r="130" spans="1:12" ht="12" customHeight="1">
      <c r="A130" s="219" t="s">
        <v>50</v>
      </c>
      <c r="B130" s="45" t="s">
        <v>281</v>
      </c>
      <c r="C130" s="72"/>
      <c r="D130" s="72">
        <f t="shared" si="2"/>
        <v>0</v>
      </c>
      <c r="E130" s="72"/>
      <c r="F130" s="72"/>
      <c r="G130" s="259"/>
    </row>
    <row r="131" spans="1:12" ht="12" customHeight="1">
      <c r="A131" s="219" t="s">
        <v>51</v>
      </c>
      <c r="B131" s="45" t="s">
        <v>282</v>
      </c>
      <c r="C131" s="72"/>
      <c r="D131" s="72">
        <f t="shared" si="2"/>
        <v>0</v>
      </c>
      <c r="E131" s="72"/>
      <c r="F131" s="72"/>
      <c r="G131" s="259"/>
    </row>
    <row r="132" spans="1:12" ht="12" customHeight="1">
      <c r="A132" s="219" t="s">
        <v>180</v>
      </c>
      <c r="B132" s="45" t="s">
        <v>283</v>
      </c>
      <c r="C132" s="72"/>
      <c r="D132" s="72">
        <f t="shared" si="2"/>
        <v>0</v>
      </c>
      <c r="E132" s="72"/>
      <c r="F132" s="72"/>
      <c r="G132" s="259"/>
    </row>
    <row r="133" spans="1:12" s="29" customFormat="1" ht="12" customHeight="1" thickBot="1">
      <c r="A133" s="228" t="s">
        <v>182</v>
      </c>
      <c r="B133" s="43" t="s">
        <v>284</v>
      </c>
      <c r="C133" s="72"/>
      <c r="D133" s="72">
        <f t="shared" si="2"/>
        <v>0</v>
      </c>
      <c r="E133" s="72"/>
      <c r="F133" s="72"/>
      <c r="G133" s="259"/>
    </row>
    <row r="134" spans="1:12" ht="16.5" thickBot="1">
      <c r="A134" s="61" t="s">
        <v>8</v>
      </c>
      <c r="B134" s="64" t="s">
        <v>380</v>
      </c>
      <c r="C134" s="203">
        <f>+C135+C136+C138+C139+C137</f>
        <v>0</v>
      </c>
      <c r="D134" s="203">
        <f t="shared" si="2"/>
        <v>0</v>
      </c>
      <c r="E134" s="203"/>
      <c r="F134" s="203">
        <f>+F135+F136+F138+F139+F137</f>
        <v>0</v>
      </c>
      <c r="G134" s="259"/>
      <c r="L134" s="186"/>
    </row>
    <row r="135" spans="1:12" ht="15.75">
      <c r="A135" s="219" t="s">
        <v>52</v>
      </c>
      <c r="B135" s="45" t="s">
        <v>286</v>
      </c>
      <c r="C135" s="72"/>
      <c r="D135" s="72">
        <f t="shared" si="2"/>
        <v>0</v>
      </c>
      <c r="E135" s="72"/>
      <c r="F135" s="72"/>
      <c r="G135" s="259"/>
    </row>
    <row r="136" spans="1:12" ht="12" customHeight="1">
      <c r="A136" s="219" t="s">
        <v>53</v>
      </c>
      <c r="B136" s="45" t="s">
        <v>287</v>
      </c>
      <c r="C136" s="72"/>
      <c r="D136" s="72">
        <f t="shared" si="2"/>
        <v>0</v>
      </c>
      <c r="E136" s="72"/>
      <c r="F136" s="72"/>
      <c r="G136" s="259"/>
    </row>
    <row r="137" spans="1:12" ht="12" customHeight="1">
      <c r="A137" s="219" t="s">
        <v>189</v>
      </c>
      <c r="B137" s="45" t="s">
        <v>379</v>
      </c>
      <c r="C137" s="72"/>
      <c r="D137" s="72">
        <f t="shared" si="2"/>
        <v>0</v>
      </c>
      <c r="E137" s="72"/>
      <c r="F137" s="72"/>
      <c r="G137" s="259"/>
    </row>
    <row r="138" spans="1:12" s="29" customFormat="1" ht="12" customHeight="1">
      <c r="A138" s="219" t="s">
        <v>191</v>
      </c>
      <c r="B138" s="45" t="s">
        <v>288</v>
      </c>
      <c r="C138" s="72"/>
      <c r="D138" s="72">
        <f t="shared" si="2"/>
        <v>0</v>
      </c>
      <c r="E138" s="72"/>
      <c r="F138" s="72"/>
      <c r="G138" s="259"/>
    </row>
    <row r="139" spans="1:12" s="29" customFormat="1" ht="12" customHeight="1" thickBot="1">
      <c r="A139" s="228" t="s">
        <v>378</v>
      </c>
      <c r="B139" s="43" t="s">
        <v>289</v>
      </c>
      <c r="C139" s="72"/>
      <c r="D139" s="72">
        <f t="shared" si="2"/>
        <v>0</v>
      </c>
      <c r="E139" s="72"/>
      <c r="F139" s="72"/>
      <c r="G139" s="259"/>
    </row>
    <row r="140" spans="1:12" s="29" customFormat="1" ht="12" customHeight="1" thickBot="1">
      <c r="A140" s="61" t="s">
        <v>9</v>
      </c>
      <c r="B140" s="64" t="s">
        <v>376</v>
      </c>
      <c r="C140" s="205">
        <f>+C141+C142+C143+C144</f>
        <v>0</v>
      </c>
      <c r="D140" s="205">
        <f t="shared" si="2"/>
        <v>0</v>
      </c>
      <c r="E140" s="205"/>
      <c r="F140" s="205">
        <f>+F141+F142+F143+F144</f>
        <v>0</v>
      </c>
      <c r="G140" s="259"/>
    </row>
    <row r="141" spans="1:12" s="29" customFormat="1" ht="12" customHeight="1">
      <c r="A141" s="219" t="s">
        <v>98</v>
      </c>
      <c r="B141" s="45" t="s">
        <v>291</v>
      </c>
      <c r="C141" s="72"/>
      <c r="D141" s="72">
        <f t="shared" si="2"/>
        <v>0</v>
      </c>
      <c r="E141" s="72"/>
      <c r="F141" s="72"/>
      <c r="G141" s="259"/>
    </row>
    <row r="142" spans="1:12" s="29" customFormat="1" ht="12" customHeight="1">
      <c r="A142" s="219" t="s">
        <v>99</v>
      </c>
      <c r="B142" s="45" t="s">
        <v>292</v>
      </c>
      <c r="C142" s="72"/>
      <c r="D142" s="72">
        <f t="shared" si="2"/>
        <v>0</v>
      </c>
      <c r="E142" s="72"/>
      <c r="F142" s="72"/>
      <c r="G142" s="259"/>
    </row>
    <row r="143" spans="1:12" s="29" customFormat="1" ht="12" customHeight="1">
      <c r="A143" s="219" t="s">
        <v>117</v>
      </c>
      <c r="B143" s="45" t="s">
        <v>293</v>
      </c>
      <c r="C143" s="72"/>
      <c r="D143" s="72">
        <f t="shared" si="2"/>
        <v>0</v>
      </c>
      <c r="E143" s="72"/>
      <c r="F143" s="72"/>
      <c r="G143" s="259"/>
    </row>
    <row r="144" spans="1:12" ht="12.75" customHeight="1" thickBot="1">
      <c r="A144" s="219" t="s">
        <v>197</v>
      </c>
      <c r="B144" s="45" t="s">
        <v>294</v>
      </c>
      <c r="C144" s="72"/>
      <c r="D144" s="72">
        <f t="shared" si="2"/>
        <v>0</v>
      </c>
      <c r="E144" s="72"/>
      <c r="F144" s="72"/>
      <c r="G144" s="259"/>
    </row>
    <row r="145" spans="1:7" ht="12" customHeight="1" thickBot="1">
      <c r="A145" s="61" t="s">
        <v>10</v>
      </c>
      <c r="B145" s="64" t="s">
        <v>295</v>
      </c>
      <c r="C145" s="218">
        <f>+C125+C129+C134+C140</f>
        <v>0</v>
      </c>
      <c r="D145" s="218">
        <f t="shared" si="2"/>
        <v>0</v>
      </c>
      <c r="E145" s="218"/>
      <c r="F145" s="218">
        <f>+F125+F129+F134+F140</f>
        <v>0</v>
      </c>
      <c r="G145" s="259"/>
    </row>
    <row r="146" spans="1:7" ht="15" customHeight="1" thickBot="1">
      <c r="A146" s="230" t="s">
        <v>11</v>
      </c>
      <c r="B146" s="84" t="s">
        <v>296</v>
      </c>
      <c r="C146" s="218">
        <f>+C124+C145</f>
        <v>0</v>
      </c>
      <c r="D146" s="218">
        <f t="shared" si="2"/>
        <v>0</v>
      </c>
      <c r="E146" s="218"/>
      <c r="F146" s="218">
        <f>+F124+F145</f>
        <v>0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236" t="s">
        <v>394</v>
      </c>
      <c r="B148" s="237"/>
      <c r="C148" s="25"/>
      <c r="D148" s="26"/>
      <c r="E148" s="265"/>
      <c r="F148" s="23"/>
      <c r="G148" s="259"/>
    </row>
    <row r="149" spans="1:7" ht="14.25" customHeight="1" thickBot="1">
      <c r="A149" s="238" t="s">
        <v>393</v>
      </c>
      <c r="B149" s="239"/>
      <c r="C149" s="25"/>
      <c r="D149" s="26"/>
      <c r="E149" s="265"/>
      <c r="F149" s="23"/>
      <c r="G149" s="259"/>
    </row>
  </sheetData>
  <sheetProtection formatCells="0"/>
  <mergeCells count="5">
    <mergeCell ref="C1:F1"/>
    <mergeCell ref="B2:D2"/>
    <mergeCell ref="B3:D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tabSelected="1" topLeftCell="A55" zoomScaleSheetLayoutView="100" workbookViewId="0">
      <selection activeCell="C69" sqref="C69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6" s="189" customFormat="1" ht="16.5" customHeight="1" thickBot="1">
      <c r="A1" s="246"/>
      <c r="B1" s="247"/>
      <c r="C1" s="334" t="s">
        <v>420</v>
      </c>
      <c r="D1" s="335"/>
      <c r="E1" s="335"/>
      <c r="F1" s="335"/>
    </row>
    <row r="2" spans="1:6" s="232" customFormat="1" ht="15.75" customHeight="1">
      <c r="A2" s="213" t="s">
        <v>40</v>
      </c>
      <c r="B2" s="328" t="s">
        <v>415</v>
      </c>
      <c r="C2" s="329"/>
      <c r="D2" s="330"/>
      <c r="E2" s="297"/>
      <c r="F2" s="206" t="s">
        <v>32</v>
      </c>
    </row>
    <row r="3" spans="1:6" s="232" customFormat="1" ht="24.75" thickBot="1">
      <c r="A3" s="231" t="s">
        <v>371</v>
      </c>
      <c r="B3" s="331" t="s">
        <v>383</v>
      </c>
      <c r="C3" s="332"/>
      <c r="D3" s="333"/>
      <c r="E3" s="262"/>
      <c r="F3" s="185" t="s">
        <v>39</v>
      </c>
    </row>
    <row r="4" spans="1:6" s="233" customFormat="1" ht="15.95" customHeight="1" thickBot="1">
      <c r="A4" s="190"/>
      <c r="B4" s="190"/>
      <c r="C4" s="191"/>
      <c r="D4" s="191"/>
      <c r="E4" s="191"/>
      <c r="F4" s="191" t="str">
        <f>'3.3. sz. mell'!F4</f>
        <v>Forintban!</v>
      </c>
    </row>
    <row r="5" spans="1:6" ht="24.75" thickBot="1">
      <c r="A5" s="296" t="s">
        <v>113</v>
      </c>
      <c r="B5" s="31" t="s">
        <v>392</v>
      </c>
      <c r="C5" s="295" t="s">
        <v>136</v>
      </c>
      <c r="D5" s="298" t="s">
        <v>421</v>
      </c>
      <c r="E5" s="263" t="s">
        <v>406</v>
      </c>
      <c r="F5" s="16" t="s">
        <v>137</v>
      </c>
    </row>
    <row r="6" spans="1:6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188" t="s">
        <v>247</v>
      </c>
      <c r="F6" s="22" t="s">
        <v>324</v>
      </c>
    </row>
    <row r="7" spans="1:6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6" s="234" customFormat="1" ht="12" customHeight="1" thickBot="1">
      <c r="A8" s="61" t="s">
        <v>2</v>
      </c>
      <c r="B8" s="57" t="s">
        <v>138</v>
      </c>
      <c r="C8" s="88">
        <f>SUM(C9:C14)</f>
        <v>0</v>
      </c>
      <c r="D8" s="88">
        <f>SUM(D9:D14)</f>
        <v>0</v>
      </c>
      <c r="E8" s="88">
        <f ca="1">+E8:EE79</f>
        <v>0</v>
      </c>
      <c r="F8" s="71">
        <f>SUM(F9:F14)</f>
        <v>0</v>
      </c>
    </row>
    <row r="9" spans="1:6" s="209" customFormat="1" ht="12" customHeight="1">
      <c r="A9" s="219" t="s">
        <v>54</v>
      </c>
      <c r="B9" s="99" t="s">
        <v>139</v>
      </c>
      <c r="C9" s="90"/>
      <c r="D9" s="90"/>
      <c r="E9" s="90"/>
      <c r="F9" s="73"/>
    </row>
    <row r="10" spans="1:6" s="235" customFormat="1" ht="12" customHeight="1">
      <c r="A10" s="220" t="s">
        <v>55</v>
      </c>
      <c r="B10" s="100" t="s">
        <v>140</v>
      </c>
      <c r="C10" s="89"/>
      <c r="D10" s="89"/>
      <c r="E10" s="89"/>
      <c r="F10" s="72"/>
    </row>
    <row r="11" spans="1:6" s="235" customFormat="1" ht="12" customHeight="1">
      <c r="A11" s="220" t="s">
        <v>56</v>
      </c>
      <c r="B11" s="100" t="s">
        <v>141</v>
      </c>
      <c r="C11" s="89"/>
      <c r="D11" s="89"/>
      <c r="E11" s="89"/>
      <c r="F11" s="72"/>
    </row>
    <row r="12" spans="1:6" s="235" customFormat="1" ht="12" customHeight="1">
      <c r="A12" s="220" t="s">
        <v>57</v>
      </c>
      <c r="B12" s="100" t="s">
        <v>142</v>
      </c>
      <c r="C12" s="89"/>
      <c r="D12" s="89"/>
      <c r="E12" s="89"/>
      <c r="F12" s="72"/>
    </row>
    <row r="13" spans="1:6" s="235" customFormat="1" ht="12" customHeight="1">
      <c r="A13" s="220" t="s">
        <v>74</v>
      </c>
      <c r="B13" s="100" t="s">
        <v>143</v>
      </c>
      <c r="C13" s="89"/>
      <c r="D13" s="89"/>
      <c r="E13" s="89"/>
      <c r="F13" s="72"/>
    </row>
    <row r="14" spans="1:6" s="209" customFormat="1" ht="12" customHeight="1" thickBot="1">
      <c r="A14" s="221" t="s">
        <v>58</v>
      </c>
      <c r="B14" s="101" t="s">
        <v>144</v>
      </c>
      <c r="C14" s="91"/>
      <c r="D14" s="91"/>
      <c r="E14" s="91"/>
      <c r="F14" s="74"/>
    </row>
    <row r="15" spans="1:6" s="209" customFormat="1" ht="12" customHeight="1" thickBot="1">
      <c r="A15" s="61" t="s">
        <v>3</v>
      </c>
      <c r="B15" s="78" t="s">
        <v>145</v>
      </c>
      <c r="C15" s="88">
        <f>SUM(C16:C20)</f>
        <v>0</v>
      </c>
      <c r="D15" s="88">
        <f>SUM(D16:D20)</f>
        <v>0</v>
      </c>
      <c r="E15" s="88"/>
      <c r="F15" s="71">
        <f>SUM(F16:F20)</f>
        <v>0</v>
      </c>
    </row>
    <row r="16" spans="1:6" s="209" customFormat="1" ht="12" customHeight="1">
      <c r="A16" s="219" t="s">
        <v>60</v>
      </c>
      <c r="B16" s="99" t="s">
        <v>146</v>
      </c>
      <c r="C16" s="90"/>
      <c r="D16" s="90"/>
      <c r="E16" s="90"/>
      <c r="F16" s="73"/>
    </row>
    <row r="17" spans="1:6" s="209" customFormat="1" ht="12" customHeight="1">
      <c r="A17" s="220" t="s">
        <v>61</v>
      </c>
      <c r="B17" s="100" t="s">
        <v>147</v>
      </c>
      <c r="C17" s="89"/>
      <c r="D17" s="89"/>
      <c r="E17" s="89"/>
      <c r="F17" s="72"/>
    </row>
    <row r="18" spans="1:6" s="209" customFormat="1" ht="12" customHeight="1">
      <c r="A18" s="220" t="s">
        <v>62</v>
      </c>
      <c r="B18" s="100" t="s">
        <v>148</v>
      </c>
      <c r="C18" s="89"/>
      <c r="D18" s="89"/>
      <c r="E18" s="89"/>
      <c r="F18" s="72"/>
    </row>
    <row r="19" spans="1:6" s="209" customFormat="1" ht="12" customHeight="1">
      <c r="A19" s="220" t="s">
        <v>63</v>
      </c>
      <c r="B19" s="100" t="s">
        <v>149</v>
      </c>
      <c r="C19" s="89"/>
      <c r="D19" s="89"/>
      <c r="E19" s="89"/>
      <c r="F19" s="72"/>
    </row>
    <row r="20" spans="1:6" s="209" customFormat="1" ht="12" customHeight="1">
      <c r="A20" s="220" t="s">
        <v>64</v>
      </c>
      <c r="B20" s="100" t="s">
        <v>150</v>
      </c>
      <c r="C20" s="89"/>
      <c r="D20" s="89"/>
      <c r="E20" s="89"/>
      <c r="F20" s="72"/>
    </row>
    <row r="21" spans="1:6" s="235" customFormat="1" ht="12" customHeight="1" thickBot="1">
      <c r="A21" s="221" t="s">
        <v>70</v>
      </c>
      <c r="B21" s="101" t="s">
        <v>151</v>
      </c>
      <c r="C21" s="91"/>
      <c r="D21" s="91"/>
      <c r="E21" s="91"/>
      <c r="F21" s="74"/>
    </row>
    <row r="22" spans="1:6" s="235" customFormat="1" ht="12" customHeight="1" thickBot="1">
      <c r="A22" s="61" t="s">
        <v>4</v>
      </c>
      <c r="B22" s="57" t="s">
        <v>152</v>
      </c>
      <c r="C22" s="88">
        <f>SUM(C23:C27)</f>
        <v>0</v>
      </c>
      <c r="D22" s="88">
        <f>SUM(D23:D27)</f>
        <v>0</v>
      </c>
      <c r="E22" s="88"/>
      <c r="F22" s="71">
        <f>SUM(F23:F27)</f>
        <v>0</v>
      </c>
    </row>
    <row r="23" spans="1:6" s="235" customFormat="1" ht="12" customHeight="1">
      <c r="A23" s="219" t="s">
        <v>43</v>
      </c>
      <c r="B23" s="99" t="s">
        <v>153</v>
      </c>
      <c r="C23" s="90"/>
      <c r="D23" s="90"/>
      <c r="E23" s="90"/>
      <c r="F23" s="73"/>
    </row>
    <row r="24" spans="1:6" s="209" customFormat="1" ht="12" customHeight="1">
      <c r="A24" s="220" t="s">
        <v>44</v>
      </c>
      <c r="B24" s="100" t="s">
        <v>154</v>
      </c>
      <c r="C24" s="89"/>
      <c r="D24" s="89"/>
      <c r="E24" s="89"/>
      <c r="F24" s="72"/>
    </row>
    <row r="25" spans="1:6" s="235" customFormat="1" ht="12" customHeight="1">
      <c r="A25" s="220" t="s">
        <v>45</v>
      </c>
      <c r="B25" s="100" t="s">
        <v>155</v>
      </c>
      <c r="C25" s="89"/>
      <c r="D25" s="89"/>
      <c r="E25" s="89"/>
      <c r="F25" s="72"/>
    </row>
    <row r="26" spans="1:6" s="235" customFormat="1" ht="12" customHeight="1">
      <c r="A26" s="220" t="s">
        <v>46</v>
      </c>
      <c r="B26" s="100" t="s">
        <v>156</v>
      </c>
      <c r="C26" s="89"/>
      <c r="D26" s="89"/>
      <c r="E26" s="89"/>
      <c r="F26" s="72"/>
    </row>
    <row r="27" spans="1:6" s="235" customFormat="1" ht="12" customHeight="1">
      <c r="A27" s="220" t="s">
        <v>88</v>
      </c>
      <c r="B27" s="100" t="s">
        <v>157</v>
      </c>
      <c r="C27" s="89"/>
      <c r="D27" s="89"/>
      <c r="E27" s="89"/>
      <c r="F27" s="72"/>
    </row>
    <row r="28" spans="1:6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</row>
    <row r="29" spans="1:6" s="235" customFormat="1" ht="12" customHeight="1" thickBot="1">
      <c r="A29" s="61" t="s">
        <v>90</v>
      </c>
      <c r="B29" s="57" t="s">
        <v>384</v>
      </c>
      <c r="C29" s="94">
        <f>SUM(C30:C35)</f>
        <v>0</v>
      </c>
      <c r="D29" s="94">
        <f>SUM(D30:D35)</f>
        <v>0</v>
      </c>
      <c r="E29" s="94"/>
      <c r="F29" s="107">
        <f>SUM(F30:F35)</f>
        <v>0</v>
      </c>
    </row>
    <row r="30" spans="1:6" s="235" customFormat="1" ht="12" customHeight="1">
      <c r="A30" s="219" t="s">
        <v>159</v>
      </c>
      <c r="B30" s="99" t="s">
        <v>388</v>
      </c>
      <c r="C30" s="90"/>
      <c r="D30" s="90">
        <f>+D31+D32</f>
        <v>0</v>
      </c>
      <c r="E30" s="90"/>
      <c r="F30" s="73">
        <f>+F31+F32</f>
        <v>0</v>
      </c>
    </row>
    <row r="31" spans="1:6" s="235" customFormat="1" ht="12" customHeight="1">
      <c r="A31" s="220" t="s">
        <v>160</v>
      </c>
      <c r="B31" s="100" t="s">
        <v>389</v>
      </c>
      <c r="C31" s="89"/>
      <c r="D31" s="89"/>
      <c r="E31" s="89"/>
      <c r="F31" s="72"/>
    </row>
    <row r="32" spans="1:6" s="235" customFormat="1" ht="12" customHeight="1">
      <c r="A32" s="220" t="s">
        <v>161</v>
      </c>
      <c r="B32" s="100" t="s">
        <v>390</v>
      </c>
      <c r="C32" s="89"/>
      <c r="D32" s="89"/>
      <c r="E32" s="89"/>
      <c r="F32" s="72"/>
    </row>
    <row r="33" spans="1:6" s="235" customFormat="1" ht="12" customHeight="1">
      <c r="A33" s="220" t="s">
        <v>385</v>
      </c>
      <c r="B33" s="100" t="s">
        <v>391</v>
      </c>
      <c r="C33" s="89"/>
      <c r="D33" s="89"/>
      <c r="E33" s="89"/>
      <c r="F33" s="72"/>
    </row>
    <row r="34" spans="1:6" s="235" customFormat="1" ht="12" customHeight="1">
      <c r="A34" s="220" t="s">
        <v>386</v>
      </c>
      <c r="B34" s="100" t="s">
        <v>162</v>
      </c>
      <c r="C34" s="89"/>
      <c r="D34" s="89"/>
      <c r="E34" s="89"/>
      <c r="F34" s="72"/>
    </row>
    <row r="35" spans="1:6" s="235" customFormat="1" ht="12" customHeight="1" thickBot="1">
      <c r="A35" s="221" t="s">
        <v>387</v>
      </c>
      <c r="B35" s="80" t="s">
        <v>163</v>
      </c>
      <c r="C35" s="91"/>
      <c r="D35" s="91"/>
      <c r="E35" s="91"/>
      <c r="F35" s="74"/>
    </row>
    <row r="36" spans="1:6" s="235" customFormat="1" ht="12" customHeight="1" thickBot="1">
      <c r="A36" s="61" t="s">
        <v>6</v>
      </c>
      <c r="B36" s="57" t="s">
        <v>164</v>
      </c>
      <c r="C36" s="88">
        <f>SUM(C37:C46)</f>
        <v>0</v>
      </c>
      <c r="D36" s="88">
        <f>SUM(D37:D46)</f>
        <v>0</v>
      </c>
      <c r="E36" s="88"/>
      <c r="F36" s="71">
        <f>SUM(F37:F46)</f>
        <v>0</v>
      </c>
    </row>
    <row r="37" spans="1:6" s="235" customFormat="1" ht="12" customHeight="1">
      <c r="A37" s="219" t="s">
        <v>47</v>
      </c>
      <c r="B37" s="99" t="s">
        <v>165</v>
      </c>
      <c r="C37" s="90"/>
      <c r="D37" s="90"/>
      <c r="E37" s="90"/>
      <c r="F37" s="73"/>
    </row>
    <row r="38" spans="1:6" s="235" customFormat="1" ht="12" customHeight="1">
      <c r="A38" s="220" t="s">
        <v>48</v>
      </c>
      <c r="B38" s="100" t="s">
        <v>166</v>
      </c>
      <c r="C38" s="89"/>
      <c r="D38" s="89"/>
      <c r="E38" s="89"/>
      <c r="F38" s="72"/>
    </row>
    <row r="39" spans="1:6" s="235" customFormat="1" ht="12" customHeight="1">
      <c r="A39" s="220" t="s">
        <v>49</v>
      </c>
      <c r="B39" s="100" t="s">
        <v>167</v>
      </c>
      <c r="C39" s="89"/>
      <c r="D39" s="89"/>
      <c r="E39" s="89"/>
      <c r="F39" s="72"/>
    </row>
    <row r="40" spans="1:6" s="235" customFormat="1" ht="12" customHeight="1">
      <c r="A40" s="220" t="s">
        <v>92</v>
      </c>
      <c r="B40" s="100" t="s">
        <v>168</v>
      </c>
      <c r="C40" s="89"/>
      <c r="D40" s="89"/>
      <c r="E40" s="89"/>
      <c r="F40" s="72"/>
    </row>
    <row r="41" spans="1:6" s="235" customFormat="1" ht="12" customHeight="1">
      <c r="A41" s="220" t="s">
        <v>93</v>
      </c>
      <c r="B41" s="100" t="s">
        <v>169</v>
      </c>
      <c r="C41" s="89"/>
      <c r="D41" s="89"/>
      <c r="E41" s="89"/>
      <c r="F41" s="72"/>
    </row>
    <row r="42" spans="1:6" s="235" customFormat="1" ht="12" customHeight="1">
      <c r="A42" s="220" t="s">
        <v>94</v>
      </c>
      <c r="B42" s="100" t="s">
        <v>170</v>
      </c>
      <c r="C42" s="89"/>
      <c r="D42" s="89"/>
      <c r="E42" s="89"/>
      <c r="F42" s="72"/>
    </row>
    <row r="43" spans="1:6" s="235" customFormat="1" ht="12" customHeight="1">
      <c r="A43" s="220" t="s">
        <v>95</v>
      </c>
      <c r="B43" s="100" t="s">
        <v>171</v>
      </c>
      <c r="C43" s="89"/>
      <c r="D43" s="89"/>
      <c r="E43" s="89"/>
      <c r="F43" s="72"/>
    </row>
    <row r="44" spans="1:6" s="235" customFormat="1" ht="12" customHeight="1">
      <c r="A44" s="220" t="s">
        <v>96</v>
      </c>
      <c r="B44" s="100" t="s">
        <v>172</v>
      </c>
      <c r="C44" s="89"/>
      <c r="D44" s="89"/>
      <c r="E44" s="89"/>
      <c r="F44" s="72"/>
    </row>
    <row r="45" spans="1:6" s="235" customFormat="1" ht="12" customHeight="1">
      <c r="A45" s="220" t="s">
        <v>173</v>
      </c>
      <c r="B45" s="100" t="s">
        <v>174</v>
      </c>
      <c r="C45" s="92"/>
      <c r="D45" s="92"/>
      <c r="E45" s="92"/>
      <c r="F45" s="75"/>
    </row>
    <row r="46" spans="1:6" s="209" customFormat="1" ht="12" customHeight="1" thickBot="1">
      <c r="A46" s="221" t="s">
        <v>175</v>
      </c>
      <c r="B46" s="101" t="s">
        <v>176</v>
      </c>
      <c r="C46" s="93"/>
      <c r="D46" s="93"/>
      <c r="E46" s="93"/>
      <c r="F46" s="76"/>
    </row>
    <row r="47" spans="1:6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>SUM(D48:D52)</f>
        <v>0</v>
      </c>
      <c r="E47" s="88"/>
      <c r="F47" s="71">
        <f>SUM(F48:F52)</f>
        <v>0</v>
      </c>
    </row>
    <row r="48" spans="1:6" s="235" customFormat="1" ht="12" customHeight="1">
      <c r="A48" s="219" t="s">
        <v>50</v>
      </c>
      <c r="B48" s="99" t="s">
        <v>178</v>
      </c>
      <c r="C48" s="109"/>
      <c r="D48" s="109"/>
      <c r="E48" s="109"/>
      <c r="F48" s="77"/>
    </row>
    <row r="49" spans="1:6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</row>
    <row r="50" spans="1:6" s="235" customFormat="1" ht="12" customHeight="1">
      <c r="A50" s="220" t="s">
        <v>180</v>
      </c>
      <c r="B50" s="100" t="s">
        <v>181</v>
      </c>
      <c r="C50" s="92"/>
      <c r="D50" s="92"/>
      <c r="E50" s="92"/>
      <c r="F50" s="75"/>
    </row>
    <row r="51" spans="1:6" s="235" customFormat="1" ht="12" customHeight="1">
      <c r="A51" s="220" t="s">
        <v>182</v>
      </c>
      <c r="B51" s="100" t="s">
        <v>183</v>
      </c>
      <c r="C51" s="92"/>
      <c r="D51" s="92"/>
      <c r="E51" s="92"/>
      <c r="F51" s="75"/>
    </row>
    <row r="52" spans="1:6" s="235" customFormat="1" ht="12" customHeight="1" thickBot="1">
      <c r="A52" s="221" t="s">
        <v>184</v>
      </c>
      <c r="B52" s="101" t="s">
        <v>185</v>
      </c>
      <c r="C52" s="93"/>
      <c r="D52" s="93"/>
      <c r="E52" s="93"/>
      <c r="F52" s="76"/>
    </row>
    <row r="53" spans="1:6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>
        <f>SUM(D54:D56)</f>
        <v>0</v>
      </c>
      <c r="E53" s="88"/>
      <c r="F53" s="71">
        <f>SUM(F54:F56)</f>
        <v>0</v>
      </c>
    </row>
    <row r="54" spans="1:6" s="209" customFormat="1" ht="12" customHeight="1">
      <c r="A54" s="219" t="s">
        <v>52</v>
      </c>
      <c r="B54" s="99" t="s">
        <v>187</v>
      </c>
      <c r="C54" s="90"/>
      <c r="D54" s="90"/>
      <c r="E54" s="90"/>
      <c r="F54" s="73"/>
    </row>
    <row r="55" spans="1:6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</row>
    <row r="56" spans="1:6" s="209" customFormat="1" ht="12" customHeight="1">
      <c r="A56" s="220" t="s">
        <v>189</v>
      </c>
      <c r="B56" s="100" t="s">
        <v>190</v>
      </c>
      <c r="C56" s="89"/>
      <c r="D56" s="89"/>
      <c r="E56" s="89"/>
      <c r="F56" s="72"/>
    </row>
    <row r="57" spans="1:6" s="209" customFormat="1" ht="12" customHeight="1" thickBot="1">
      <c r="A57" s="221" t="s">
        <v>191</v>
      </c>
      <c r="B57" s="101" t="s">
        <v>192</v>
      </c>
      <c r="C57" s="91"/>
      <c r="D57" s="91"/>
      <c r="E57" s="91"/>
      <c r="F57" s="74"/>
    </row>
    <row r="58" spans="1:6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>SUM(D59:D61)</f>
        <v>0</v>
      </c>
      <c r="E58" s="88"/>
      <c r="F58" s="71">
        <f>SUM(F59:F61)</f>
        <v>0</v>
      </c>
    </row>
    <row r="59" spans="1:6" s="235" customFormat="1" ht="12" customHeight="1">
      <c r="A59" s="219" t="s">
        <v>98</v>
      </c>
      <c r="B59" s="99" t="s">
        <v>194</v>
      </c>
      <c r="C59" s="92"/>
      <c r="D59" s="92"/>
      <c r="E59" s="92"/>
      <c r="F59" s="75"/>
    </row>
    <row r="60" spans="1:6" s="235" customFormat="1" ht="12" customHeight="1">
      <c r="A60" s="220" t="s">
        <v>99</v>
      </c>
      <c r="B60" s="100" t="s">
        <v>374</v>
      </c>
      <c r="C60" s="92"/>
      <c r="D60" s="92"/>
      <c r="E60" s="92"/>
      <c r="F60" s="75"/>
    </row>
    <row r="61" spans="1:6" s="235" customFormat="1" ht="12" customHeight="1">
      <c r="A61" s="220" t="s">
        <v>117</v>
      </c>
      <c r="B61" s="100" t="s">
        <v>196</v>
      </c>
      <c r="C61" s="92"/>
      <c r="D61" s="92"/>
      <c r="E61" s="92"/>
      <c r="F61" s="75"/>
    </row>
    <row r="62" spans="1:6" s="235" customFormat="1" ht="12" customHeight="1" thickBot="1">
      <c r="A62" s="221" t="s">
        <v>197</v>
      </c>
      <c r="B62" s="101" t="s">
        <v>198</v>
      </c>
      <c r="C62" s="92"/>
      <c r="D62" s="92"/>
      <c r="E62" s="92"/>
      <c r="F62" s="75"/>
    </row>
    <row r="63" spans="1:6" s="235" customFormat="1" ht="12" customHeight="1" thickBot="1">
      <c r="A63" s="61" t="s">
        <v>10</v>
      </c>
      <c r="B63" s="57" t="s">
        <v>199</v>
      </c>
      <c r="C63" s="94">
        <f>+C8+C15+C22+C29+C36+C47+C53+C58</f>
        <v>0</v>
      </c>
      <c r="D63" s="94">
        <f>+D8+D15+D22+D29+D36+D47+D53+D58</f>
        <v>0</v>
      </c>
      <c r="E63" s="94"/>
      <c r="F63" s="107">
        <f>+F8+F15+F22+F29+F36+F47+F53+F58</f>
        <v>0</v>
      </c>
    </row>
    <row r="64" spans="1:6" s="235" customFormat="1" ht="12" customHeight="1" thickBot="1">
      <c r="A64" s="222" t="s">
        <v>372</v>
      </c>
      <c r="B64" s="78" t="s">
        <v>201</v>
      </c>
      <c r="C64" s="88">
        <f>SUM(C65:C67)</f>
        <v>0</v>
      </c>
      <c r="D64" s="88">
        <f>SUM(D65:D67)</f>
        <v>0</v>
      </c>
      <c r="E64" s="88"/>
      <c r="F64" s="71">
        <f>SUM(F65:F67)</f>
        <v>0</v>
      </c>
    </row>
    <row r="65" spans="1:6" s="235" customFormat="1" ht="12" customHeight="1">
      <c r="A65" s="219" t="s">
        <v>202</v>
      </c>
      <c r="B65" s="99" t="s">
        <v>203</v>
      </c>
      <c r="C65" s="92"/>
      <c r="D65" s="92"/>
      <c r="E65" s="92"/>
      <c r="F65" s="75"/>
    </row>
    <row r="66" spans="1:6" s="235" customFormat="1" ht="12" customHeight="1">
      <c r="A66" s="220" t="s">
        <v>204</v>
      </c>
      <c r="B66" s="100" t="s">
        <v>205</v>
      </c>
      <c r="C66" s="92"/>
      <c r="D66" s="92"/>
      <c r="E66" s="92"/>
      <c r="F66" s="75"/>
    </row>
    <row r="67" spans="1:6" s="235" customFormat="1" ht="12" customHeight="1" thickBot="1">
      <c r="A67" s="221" t="s">
        <v>206</v>
      </c>
      <c r="B67" s="215" t="s">
        <v>207</v>
      </c>
      <c r="C67" s="92"/>
      <c r="D67" s="92"/>
      <c r="E67" s="92"/>
      <c r="F67" s="75"/>
    </row>
    <row r="68" spans="1:6" s="235" customFormat="1" ht="12" customHeight="1" thickBot="1">
      <c r="A68" s="222" t="s">
        <v>208</v>
      </c>
      <c r="B68" s="78" t="s">
        <v>209</v>
      </c>
      <c r="C68" s="88">
        <f>SUM(C69:C72)</f>
        <v>0</v>
      </c>
      <c r="D68" s="88">
        <f>SUM(D69:D72)</f>
        <v>0</v>
      </c>
      <c r="E68" s="88"/>
      <c r="F68" s="71">
        <f>SUM(F69:F72)</f>
        <v>0</v>
      </c>
    </row>
    <row r="69" spans="1:6" s="235" customFormat="1" ht="12" customHeight="1">
      <c r="A69" s="219" t="s">
        <v>75</v>
      </c>
      <c r="B69" s="243" t="s">
        <v>210</v>
      </c>
      <c r="C69" s="92"/>
      <c r="D69" s="92"/>
      <c r="E69" s="92"/>
      <c r="F69" s="75"/>
    </row>
    <row r="70" spans="1:6" s="235" customFormat="1" ht="12" customHeight="1">
      <c r="A70" s="220" t="s">
        <v>76</v>
      </c>
      <c r="B70" s="243" t="s">
        <v>396</v>
      </c>
      <c r="C70" s="92"/>
      <c r="D70" s="92"/>
      <c r="E70" s="92"/>
      <c r="F70" s="75"/>
    </row>
    <row r="71" spans="1:6" s="235" customFormat="1" ht="12" customHeight="1">
      <c r="A71" s="220" t="s">
        <v>211</v>
      </c>
      <c r="B71" s="243" t="s">
        <v>212</v>
      </c>
      <c r="C71" s="92"/>
      <c r="D71" s="92"/>
      <c r="E71" s="92"/>
      <c r="F71" s="75"/>
    </row>
    <row r="72" spans="1:6" s="235" customFormat="1" ht="12" customHeight="1" thickBot="1">
      <c r="A72" s="221" t="s">
        <v>213</v>
      </c>
      <c r="B72" s="244" t="s">
        <v>397</v>
      </c>
      <c r="C72" s="92"/>
      <c r="D72" s="92"/>
      <c r="E72" s="92"/>
      <c r="F72" s="75"/>
    </row>
    <row r="73" spans="1:6" s="235" customFormat="1" ht="12" customHeight="1" thickBot="1">
      <c r="A73" s="222" t="s">
        <v>214</v>
      </c>
      <c r="B73" s="78" t="s">
        <v>215</v>
      </c>
      <c r="C73" s="88">
        <f>SUM(C74:C75)</f>
        <v>0</v>
      </c>
      <c r="D73" s="88">
        <f>SUM(D74:D75)</f>
        <v>0</v>
      </c>
      <c r="E73" s="88"/>
      <c r="F73" s="71">
        <f>SUM(F74:F75)</f>
        <v>0</v>
      </c>
    </row>
    <row r="74" spans="1:6" s="235" customFormat="1" ht="12" customHeight="1">
      <c r="A74" s="219" t="s">
        <v>216</v>
      </c>
      <c r="B74" s="99" t="s">
        <v>217</v>
      </c>
      <c r="C74" s="92"/>
      <c r="D74" s="92"/>
      <c r="E74" s="92"/>
      <c r="F74" s="75"/>
    </row>
    <row r="75" spans="1:6" s="235" customFormat="1" ht="12" customHeight="1" thickBot="1">
      <c r="A75" s="221" t="s">
        <v>218</v>
      </c>
      <c r="B75" s="101" t="s">
        <v>219</v>
      </c>
      <c r="C75" s="92"/>
      <c r="D75" s="92"/>
      <c r="E75" s="92"/>
      <c r="F75" s="75"/>
    </row>
    <row r="76" spans="1:6" s="235" customFormat="1" ht="12" customHeight="1" thickBot="1">
      <c r="A76" s="222" t="s">
        <v>220</v>
      </c>
      <c r="B76" s="78" t="s">
        <v>221</v>
      </c>
      <c r="C76" s="88">
        <f>SUM(C77:C79)</f>
        <v>0</v>
      </c>
      <c r="D76" s="88">
        <f>SUM(D77:D79)</f>
        <v>0</v>
      </c>
      <c r="E76" s="88"/>
      <c r="F76" s="71">
        <f>SUM(F77:F79)</f>
        <v>0</v>
      </c>
    </row>
    <row r="77" spans="1:6" s="235" customFormat="1" ht="12" customHeight="1">
      <c r="A77" s="219" t="s">
        <v>222</v>
      </c>
      <c r="B77" s="99" t="s">
        <v>223</v>
      </c>
      <c r="C77" s="92"/>
      <c r="D77" s="92"/>
      <c r="E77" s="92"/>
      <c r="F77" s="75"/>
    </row>
    <row r="78" spans="1:6" s="235" customFormat="1" ht="12" customHeight="1">
      <c r="A78" s="220" t="s">
        <v>224</v>
      </c>
      <c r="B78" s="100" t="s">
        <v>225</v>
      </c>
      <c r="C78" s="92"/>
      <c r="D78" s="92"/>
      <c r="E78" s="92"/>
      <c r="F78" s="75"/>
    </row>
    <row r="79" spans="1:6" s="235" customFormat="1" ht="12" customHeight="1" thickBot="1">
      <c r="A79" s="221" t="s">
        <v>226</v>
      </c>
      <c r="B79" s="101" t="s">
        <v>422</v>
      </c>
      <c r="C79" s="92"/>
      <c r="D79" s="92"/>
      <c r="E79" s="92"/>
      <c r="F79" s="75"/>
    </row>
    <row r="80" spans="1:6" s="235" customFormat="1" ht="12" customHeight="1" thickBot="1">
      <c r="A80" s="222" t="s">
        <v>227</v>
      </c>
      <c r="B80" s="78" t="s">
        <v>228</v>
      </c>
      <c r="C80" s="88">
        <f>SUM(C81:C84)</f>
        <v>0</v>
      </c>
      <c r="D80" s="88">
        <f>SUM(D81:D84)</f>
        <v>0</v>
      </c>
      <c r="E80" s="88"/>
      <c r="F80" s="71">
        <f>SUM(F81:F84)</f>
        <v>0</v>
      </c>
    </row>
    <row r="81" spans="1:6" s="235" customFormat="1" ht="12" customHeight="1">
      <c r="A81" s="223" t="s">
        <v>229</v>
      </c>
      <c r="B81" s="99" t="s">
        <v>230</v>
      </c>
      <c r="C81" s="92"/>
      <c r="D81" s="92"/>
      <c r="E81" s="92"/>
      <c r="F81" s="75"/>
    </row>
    <row r="82" spans="1:6" s="235" customFormat="1" ht="12" customHeight="1">
      <c r="A82" s="224" t="s">
        <v>231</v>
      </c>
      <c r="B82" s="100" t="s">
        <v>232</v>
      </c>
      <c r="C82" s="92"/>
      <c r="D82" s="92"/>
      <c r="E82" s="92"/>
      <c r="F82" s="75"/>
    </row>
    <row r="83" spans="1:6" s="235" customFormat="1" ht="12" customHeight="1">
      <c r="A83" s="224" t="s">
        <v>233</v>
      </c>
      <c r="B83" s="100" t="s">
        <v>234</v>
      </c>
      <c r="C83" s="92"/>
      <c r="D83" s="92"/>
      <c r="E83" s="92"/>
      <c r="F83" s="75"/>
    </row>
    <row r="84" spans="1:6" s="235" customFormat="1" ht="12" customHeight="1" thickBot="1">
      <c r="A84" s="225" t="s">
        <v>235</v>
      </c>
      <c r="B84" s="101" t="s">
        <v>236</v>
      </c>
      <c r="C84" s="92"/>
      <c r="D84" s="92"/>
      <c r="E84" s="92"/>
      <c r="F84" s="75"/>
    </row>
    <row r="85" spans="1:6" s="235" customFormat="1" ht="12" customHeight="1" thickBot="1">
      <c r="A85" s="222" t="s">
        <v>237</v>
      </c>
      <c r="B85" s="78" t="s">
        <v>238</v>
      </c>
      <c r="C85" s="113"/>
      <c r="D85" s="113"/>
      <c r="E85" s="113"/>
      <c r="F85" s="114"/>
    </row>
    <row r="86" spans="1:6" s="235" customFormat="1" ht="12" customHeight="1" thickBot="1">
      <c r="A86" s="222" t="s">
        <v>239</v>
      </c>
      <c r="B86" s="216" t="s">
        <v>240</v>
      </c>
      <c r="C86" s="94">
        <f>+C64+C68+C73+C76+C80+C85</f>
        <v>0</v>
      </c>
      <c r="D86" s="94">
        <f>+D64+D68+D73+D76+D80+D85</f>
        <v>0</v>
      </c>
      <c r="E86" s="94"/>
      <c r="F86" s="107">
        <f>+F64+F68+F73+F76+F80+F85</f>
        <v>0</v>
      </c>
    </row>
    <row r="87" spans="1:6" s="235" customFormat="1" ht="12" customHeight="1" thickBot="1">
      <c r="A87" s="226" t="s">
        <v>241</v>
      </c>
      <c r="B87" s="217" t="s">
        <v>373</v>
      </c>
      <c r="C87" s="94">
        <f>+C63+C86</f>
        <v>0</v>
      </c>
      <c r="D87" s="94">
        <f>+D63+D86</f>
        <v>0</v>
      </c>
      <c r="E87" s="94"/>
      <c r="F87" s="107">
        <f>+F63+F86</f>
        <v>0</v>
      </c>
    </row>
    <row r="88" spans="1:6" s="235" customFormat="1" ht="15" customHeight="1">
      <c r="A88" s="192"/>
      <c r="B88" s="193"/>
      <c r="C88" s="207"/>
      <c r="D88" s="207"/>
      <c r="E88" s="207"/>
      <c r="F88" s="207"/>
    </row>
    <row r="89" spans="1:6" ht="13.5" thickBot="1">
      <c r="A89" s="194"/>
      <c r="B89" s="195"/>
      <c r="C89" s="208"/>
      <c r="D89" s="208"/>
      <c r="E89" s="208"/>
      <c r="F89" s="208"/>
    </row>
    <row r="90" spans="1:6" s="234" customFormat="1" ht="16.5" customHeight="1" thickBot="1">
      <c r="A90" s="325" t="s">
        <v>34</v>
      </c>
      <c r="B90" s="326"/>
      <c r="C90" s="326"/>
      <c r="D90" s="326"/>
      <c r="E90" s="326"/>
      <c r="F90" s="327"/>
    </row>
    <row r="91" spans="1:6" s="29" customFormat="1" ht="12" customHeight="1" thickBot="1">
      <c r="A91" s="214" t="s">
        <v>2</v>
      </c>
      <c r="B91" s="60" t="s">
        <v>249</v>
      </c>
      <c r="C91" s="87">
        <f>SUM(C92:C96)</f>
        <v>0</v>
      </c>
      <c r="D91" s="87">
        <f>SUM(D92:D96)</f>
        <v>0</v>
      </c>
      <c r="E91" s="266"/>
      <c r="F91" s="42">
        <f>SUM(F92:F96)</f>
        <v>0</v>
      </c>
    </row>
    <row r="92" spans="1:6" ht="12" customHeight="1">
      <c r="A92" s="227" t="s">
        <v>54</v>
      </c>
      <c r="B92" s="46" t="s">
        <v>30</v>
      </c>
      <c r="C92" s="17"/>
      <c r="D92" s="17"/>
      <c r="E92" s="267"/>
      <c r="F92" s="41"/>
    </row>
    <row r="93" spans="1:6" ht="12" customHeight="1">
      <c r="A93" s="220" t="s">
        <v>55</v>
      </c>
      <c r="B93" s="44" t="s">
        <v>100</v>
      </c>
      <c r="C93" s="89"/>
      <c r="D93" s="89"/>
      <c r="E93" s="268"/>
      <c r="F93" s="72"/>
    </row>
    <row r="94" spans="1:6" ht="12" customHeight="1">
      <c r="A94" s="220" t="s">
        <v>56</v>
      </c>
      <c r="B94" s="44" t="s">
        <v>73</v>
      </c>
      <c r="C94" s="91"/>
      <c r="D94" s="91"/>
      <c r="E94" s="269"/>
      <c r="F94" s="74"/>
    </row>
    <row r="95" spans="1:6" ht="12" customHeight="1">
      <c r="A95" s="220" t="s">
        <v>57</v>
      </c>
      <c r="B95" s="47" t="s">
        <v>101</v>
      </c>
      <c r="C95" s="91"/>
      <c r="D95" s="91"/>
      <c r="E95" s="269"/>
      <c r="F95" s="74"/>
    </row>
    <row r="96" spans="1:6" ht="12" customHeight="1">
      <c r="A96" s="220" t="s">
        <v>65</v>
      </c>
      <c r="B96" s="55" t="s">
        <v>102</v>
      </c>
      <c r="C96" s="91"/>
      <c r="D96" s="91"/>
      <c r="E96" s="269"/>
      <c r="F96" s="74"/>
    </row>
    <row r="97" spans="1:6" ht="12" customHeight="1">
      <c r="A97" s="220" t="s">
        <v>58</v>
      </c>
      <c r="B97" s="44" t="s">
        <v>250</v>
      </c>
      <c r="C97" s="91"/>
      <c r="D97" s="91"/>
      <c r="E97" s="269"/>
      <c r="F97" s="74"/>
    </row>
    <row r="98" spans="1:6" ht="12" customHeight="1">
      <c r="A98" s="220" t="s">
        <v>59</v>
      </c>
      <c r="B98" s="67" t="s">
        <v>251</v>
      </c>
      <c r="C98" s="91"/>
      <c r="D98" s="91"/>
      <c r="E98" s="269"/>
      <c r="F98" s="74"/>
    </row>
    <row r="99" spans="1:6" ht="12" customHeight="1">
      <c r="A99" s="220" t="s">
        <v>66</v>
      </c>
      <c r="B99" s="68" t="s">
        <v>252</v>
      </c>
      <c r="C99" s="91"/>
      <c r="D99" s="91"/>
      <c r="E99" s="269"/>
      <c r="F99" s="74"/>
    </row>
    <row r="100" spans="1:6" ht="12" customHeight="1">
      <c r="A100" s="220" t="s">
        <v>67</v>
      </c>
      <c r="B100" s="68" t="s">
        <v>253</v>
      </c>
      <c r="C100" s="91"/>
      <c r="D100" s="91"/>
      <c r="E100" s="269"/>
      <c r="F100" s="74"/>
    </row>
    <row r="101" spans="1:6" ht="12" customHeight="1">
      <c r="A101" s="220" t="s">
        <v>68</v>
      </c>
      <c r="B101" s="67" t="s">
        <v>254</v>
      </c>
      <c r="C101" s="91"/>
      <c r="D101" s="91"/>
      <c r="E101" s="269"/>
      <c r="F101" s="74"/>
    </row>
    <row r="102" spans="1:6" ht="12" customHeight="1">
      <c r="A102" s="220" t="s">
        <v>69</v>
      </c>
      <c r="B102" s="67" t="s">
        <v>255</v>
      </c>
      <c r="C102" s="91"/>
      <c r="D102" s="91"/>
      <c r="E102" s="269"/>
      <c r="F102" s="74"/>
    </row>
    <row r="103" spans="1:6" ht="12" customHeight="1">
      <c r="A103" s="220" t="s">
        <v>71</v>
      </c>
      <c r="B103" s="68" t="s">
        <v>256</v>
      </c>
      <c r="C103" s="91"/>
      <c r="D103" s="91"/>
      <c r="E103" s="269"/>
      <c r="F103" s="74"/>
    </row>
    <row r="104" spans="1:6" ht="12" customHeight="1">
      <c r="A104" s="228" t="s">
        <v>103</v>
      </c>
      <c r="B104" s="69" t="s">
        <v>257</v>
      </c>
      <c r="C104" s="91"/>
      <c r="D104" s="91"/>
      <c r="E104" s="269"/>
      <c r="F104" s="74"/>
    </row>
    <row r="105" spans="1:6" ht="12" customHeight="1">
      <c r="A105" s="220" t="s">
        <v>258</v>
      </c>
      <c r="B105" s="69" t="s">
        <v>259</v>
      </c>
      <c r="C105" s="91"/>
      <c r="D105" s="91"/>
      <c r="E105" s="269"/>
      <c r="F105" s="74"/>
    </row>
    <row r="106" spans="1:6" s="29" customFormat="1" ht="12" customHeight="1" thickBot="1">
      <c r="A106" s="229" t="s">
        <v>260</v>
      </c>
      <c r="B106" s="70" t="s">
        <v>261</v>
      </c>
      <c r="C106" s="18"/>
      <c r="D106" s="18"/>
      <c r="E106" s="270"/>
      <c r="F106" s="35"/>
    </row>
    <row r="107" spans="1:6" ht="12" customHeight="1" thickBot="1">
      <c r="A107" s="61" t="s">
        <v>3</v>
      </c>
      <c r="B107" s="59" t="s">
        <v>262</v>
      </c>
      <c r="C107" s="88">
        <f>+C108+C110+C112</f>
        <v>0</v>
      </c>
      <c r="D107" s="88">
        <f>+D108+D110+D112</f>
        <v>0</v>
      </c>
      <c r="E107" s="271"/>
      <c r="F107" s="71">
        <f>+F108+F110+F112</f>
        <v>0</v>
      </c>
    </row>
    <row r="108" spans="1:6" ht="12" customHeight="1">
      <c r="A108" s="219" t="s">
        <v>60</v>
      </c>
      <c r="B108" s="44" t="s">
        <v>116</v>
      </c>
      <c r="C108" s="90"/>
      <c r="D108" s="90"/>
      <c r="E108" s="272"/>
      <c r="F108" s="73"/>
    </row>
    <row r="109" spans="1:6" ht="12" customHeight="1">
      <c r="A109" s="219" t="s">
        <v>61</v>
      </c>
      <c r="B109" s="48" t="s">
        <v>263</v>
      </c>
      <c r="C109" s="90"/>
      <c r="D109" s="90"/>
      <c r="E109" s="272"/>
      <c r="F109" s="73"/>
    </row>
    <row r="110" spans="1:6" ht="12" customHeight="1">
      <c r="A110" s="219" t="s">
        <v>62</v>
      </c>
      <c r="B110" s="48" t="s">
        <v>104</v>
      </c>
      <c r="C110" s="89"/>
      <c r="D110" s="89"/>
      <c r="E110" s="268"/>
      <c r="F110" s="72"/>
    </row>
    <row r="111" spans="1:6" ht="12" customHeight="1">
      <c r="A111" s="219" t="s">
        <v>63</v>
      </c>
      <c r="B111" s="48" t="s">
        <v>264</v>
      </c>
      <c r="C111" s="89"/>
      <c r="D111" s="89"/>
      <c r="E111" s="268"/>
      <c r="F111" s="72"/>
    </row>
    <row r="112" spans="1:6" ht="12" customHeight="1">
      <c r="A112" s="219" t="s">
        <v>64</v>
      </c>
      <c r="B112" s="80" t="s">
        <v>118</v>
      </c>
      <c r="C112" s="89"/>
      <c r="D112" s="89"/>
      <c r="E112" s="268"/>
      <c r="F112" s="72"/>
    </row>
    <row r="113" spans="1:6" ht="12" customHeight="1">
      <c r="A113" s="219" t="s">
        <v>70</v>
      </c>
      <c r="B113" s="79" t="s">
        <v>265</v>
      </c>
      <c r="C113" s="89"/>
      <c r="D113" s="89"/>
      <c r="E113" s="268"/>
      <c r="F113" s="72"/>
    </row>
    <row r="114" spans="1:6" ht="12" customHeight="1">
      <c r="A114" s="219" t="s">
        <v>72</v>
      </c>
      <c r="B114" s="95" t="s">
        <v>266</v>
      </c>
      <c r="C114" s="89"/>
      <c r="D114" s="89"/>
      <c r="E114" s="268"/>
      <c r="F114" s="72"/>
    </row>
    <row r="115" spans="1:6" ht="12" customHeight="1">
      <c r="A115" s="219" t="s">
        <v>105</v>
      </c>
      <c r="B115" s="68" t="s">
        <v>253</v>
      </c>
      <c r="C115" s="89"/>
      <c r="D115" s="89"/>
      <c r="E115" s="268"/>
      <c r="F115" s="72"/>
    </row>
    <row r="116" spans="1:6" ht="12" customHeight="1">
      <c r="A116" s="219" t="s">
        <v>106</v>
      </c>
      <c r="B116" s="68" t="s">
        <v>267</v>
      </c>
      <c r="C116" s="89"/>
      <c r="D116" s="89"/>
      <c r="E116" s="268"/>
      <c r="F116" s="72"/>
    </row>
    <row r="117" spans="1:6" ht="12" customHeight="1">
      <c r="A117" s="219" t="s">
        <v>107</v>
      </c>
      <c r="B117" s="68" t="s">
        <v>268</v>
      </c>
      <c r="C117" s="89"/>
      <c r="D117" s="89"/>
      <c r="E117" s="268"/>
      <c r="F117" s="72"/>
    </row>
    <row r="118" spans="1:6" ht="12" customHeight="1">
      <c r="A118" s="219" t="s">
        <v>269</v>
      </c>
      <c r="B118" s="68" t="s">
        <v>256</v>
      </c>
      <c r="C118" s="89"/>
      <c r="D118" s="89"/>
      <c r="E118" s="268"/>
      <c r="F118" s="72"/>
    </row>
    <row r="119" spans="1:6" ht="12" customHeight="1">
      <c r="A119" s="219" t="s">
        <v>270</v>
      </c>
      <c r="B119" s="68" t="s">
        <v>271</v>
      </c>
      <c r="C119" s="89"/>
      <c r="D119" s="89"/>
      <c r="E119" s="268"/>
      <c r="F119" s="72"/>
    </row>
    <row r="120" spans="1:6" ht="12" customHeight="1" thickBot="1">
      <c r="A120" s="228" t="s">
        <v>272</v>
      </c>
      <c r="B120" s="68" t="s">
        <v>273</v>
      </c>
      <c r="C120" s="91"/>
      <c r="D120" s="91"/>
      <c r="E120" s="269"/>
      <c r="F120" s="74"/>
    </row>
    <row r="121" spans="1:6" ht="12" customHeight="1" thickBot="1">
      <c r="A121" s="61" t="s">
        <v>4</v>
      </c>
      <c r="B121" s="64" t="s">
        <v>274</v>
      </c>
      <c r="C121" s="88">
        <f>+C122+C123</f>
        <v>0</v>
      </c>
      <c r="D121" s="88">
        <f>+D122+D123</f>
        <v>0</v>
      </c>
      <c r="E121" s="271"/>
      <c r="F121" s="71">
        <f>+F122+F123</f>
        <v>0</v>
      </c>
    </row>
    <row r="122" spans="1:6" ht="12" customHeight="1">
      <c r="A122" s="219" t="s">
        <v>43</v>
      </c>
      <c r="B122" s="45" t="s">
        <v>35</v>
      </c>
      <c r="C122" s="90"/>
      <c r="D122" s="90"/>
      <c r="E122" s="272"/>
      <c r="F122" s="73"/>
    </row>
    <row r="123" spans="1:6" ht="12" customHeight="1" thickBot="1">
      <c r="A123" s="221" t="s">
        <v>44</v>
      </c>
      <c r="B123" s="48" t="s">
        <v>36</v>
      </c>
      <c r="C123" s="91"/>
      <c r="D123" s="91"/>
      <c r="E123" s="269"/>
      <c r="F123" s="74"/>
    </row>
    <row r="124" spans="1:6" ht="12" customHeight="1" thickBot="1">
      <c r="A124" s="61" t="s">
        <v>5</v>
      </c>
      <c r="B124" s="64" t="s">
        <v>275</v>
      </c>
      <c r="C124" s="88">
        <f>+C91+C107+C121</f>
        <v>0</v>
      </c>
      <c r="D124" s="88">
        <f>+D91+D107+D121</f>
        <v>0</v>
      </c>
      <c r="E124" s="271"/>
      <c r="F124" s="71">
        <f>+F91+F107+F121</f>
        <v>0</v>
      </c>
    </row>
    <row r="125" spans="1:6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>+D126+D127+D128</f>
        <v>0</v>
      </c>
      <c r="E125" s="271"/>
      <c r="F125" s="71">
        <f>+F126+F127+F128</f>
        <v>0</v>
      </c>
    </row>
    <row r="126" spans="1:6" ht="12" customHeight="1">
      <c r="A126" s="219" t="s">
        <v>47</v>
      </c>
      <c r="B126" s="45" t="s">
        <v>277</v>
      </c>
      <c r="C126" s="89"/>
      <c r="D126" s="89"/>
      <c r="E126" s="268"/>
      <c r="F126" s="72"/>
    </row>
    <row r="127" spans="1:6" ht="12" customHeight="1">
      <c r="A127" s="219" t="s">
        <v>48</v>
      </c>
      <c r="B127" s="45" t="s">
        <v>278</v>
      </c>
      <c r="C127" s="89"/>
      <c r="D127" s="89"/>
      <c r="E127" s="268"/>
      <c r="F127" s="72"/>
    </row>
    <row r="128" spans="1:6" ht="12" customHeight="1" thickBot="1">
      <c r="A128" s="228" t="s">
        <v>49</v>
      </c>
      <c r="B128" s="43" t="s">
        <v>279</v>
      </c>
      <c r="C128" s="89"/>
      <c r="D128" s="89"/>
      <c r="E128" s="268"/>
      <c r="F128" s="72"/>
    </row>
    <row r="129" spans="1:12" ht="12" customHeight="1" thickBot="1">
      <c r="A129" s="61" t="s">
        <v>7</v>
      </c>
      <c r="B129" s="64" t="s">
        <v>280</v>
      </c>
      <c r="C129" s="88">
        <f>+C130+C131+C132+C133</f>
        <v>0</v>
      </c>
      <c r="D129" s="88">
        <f>+D130+D131+D132+D133</f>
        <v>0</v>
      </c>
      <c r="E129" s="271"/>
      <c r="F129" s="71">
        <f>+F130+F131+F132+F133</f>
        <v>0</v>
      </c>
    </row>
    <row r="130" spans="1:12" ht="12" customHeight="1">
      <c r="A130" s="219" t="s">
        <v>50</v>
      </c>
      <c r="B130" s="45" t="s">
        <v>281</v>
      </c>
      <c r="C130" s="89"/>
      <c r="D130" s="89"/>
      <c r="E130" s="268"/>
      <c r="F130" s="72"/>
    </row>
    <row r="131" spans="1:12" ht="12" customHeight="1">
      <c r="A131" s="219" t="s">
        <v>51</v>
      </c>
      <c r="B131" s="45" t="s">
        <v>282</v>
      </c>
      <c r="C131" s="89"/>
      <c r="D131" s="89"/>
      <c r="E131" s="268"/>
      <c r="F131" s="72"/>
    </row>
    <row r="132" spans="1:12" ht="12" customHeight="1">
      <c r="A132" s="219" t="s">
        <v>180</v>
      </c>
      <c r="B132" s="45" t="s">
        <v>283</v>
      </c>
      <c r="C132" s="89"/>
      <c r="D132" s="89"/>
      <c r="E132" s="268"/>
      <c r="F132" s="72"/>
    </row>
    <row r="133" spans="1:12" s="29" customFormat="1" ht="12" customHeight="1" thickBot="1">
      <c r="A133" s="228" t="s">
        <v>182</v>
      </c>
      <c r="B133" s="43" t="s">
        <v>284</v>
      </c>
      <c r="C133" s="89"/>
      <c r="D133" s="89"/>
      <c r="E133" s="268"/>
      <c r="F133" s="72"/>
    </row>
    <row r="134" spans="1:12" ht="13.5" thickBot="1">
      <c r="A134" s="61" t="s">
        <v>8</v>
      </c>
      <c r="B134" s="64" t="s">
        <v>380</v>
      </c>
      <c r="C134" s="94">
        <f>+C135+C136+C138+C139+C137</f>
        <v>0</v>
      </c>
      <c r="D134" s="94">
        <f>+D135+D136+D138+D139+D137</f>
        <v>0</v>
      </c>
      <c r="E134" s="273"/>
      <c r="F134" s="107">
        <f>+F135+F136+F138+F139+F137</f>
        <v>0</v>
      </c>
      <c r="L134" s="186"/>
    </row>
    <row r="135" spans="1:12">
      <c r="A135" s="219" t="s">
        <v>52</v>
      </c>
      <c r="B135" s="45" t="s">
        <v>286</v>
      </c>
      <c r="C135" s="89"/>
      <c r="D135" s="89"/>
      <c r="E135" s="268"/>
      <c r="F135" s="72"/>
    </row>
    <row r="136" spans="1:12" ht="12" customHeight="1">
      <c r="A136" s="219" t="s">
        <v>53</v>
      </c>
      <c r="B136" s="45" t="s">
        <v>287</v>
      </c>
      <c r="C136" s="89"/>
      <c r="D136" s="89"/>
      <c r="E136" s="268"/>
      <c r="F136" s="72"/>
    </row>
    <row r="137" spans="1:12" ht="12" customHeight="1">
      <c r="A137" s="219" t="s">
        <v>189</v>
      </c>
      <c r="B137" s="45" t="s">
        <v>379</v>
      </c>
      <c r="C137" s="89"/>
      <c r="D137" s="89"/>
      <c r="E137" s="268"/>
      <c r="F137" s="72"/>
    </row>
    <row r="138" spans="1:12" s="29" customFormat="1" ht="12" customHeight="1">
      <c r="A138" s="219" t="s">
        <v>191</v>
      </c>
      <c r="B138" s="45" t="s">
        <v>288</v>
      </c>
      <c r="C138" s="89"/>
      <c r="D138" s="89"/>
      <c r="E138" s="268"/>
      <c r="F138" s="72"/>
    </row>
    <row r="139" spans="1:12" s="29" customFormat="1" ht="12" customHeight="1" thickBot="1">
      <c r="A139" s="228" t="s">
        <v>378</v>
      </c>
      <c r="B139" s="43" t="s">
        <v>289</v>
      </c>
      <c r="C139" s="89"/>
      <c r="D139" s="89"/>
      <c r="E139" s="268"/>
      <c r="F139" s="72"/>
    </row>
    <row r="140" spans="1:12" s="29" customFormat="1" ht="12" customHeight="1" thickBot="1">
      <c r="A140" s="61" t="s">
        <v>9</v>
      </c>
      <c r="B140" s="64" t="s">
        <v>376</v>
      </c>
      <c r="C140" s="19">
        <f>+C141+C142+C143+C144</f>
        <v>0</v>
      </c>
      <c r="D140" s="19">
        <f>+D141+D142+D143+D144</f>
        <v>0</v>
      </c>
      <c r="E140" s="274"/>
      <c r="F140" s="40">
        <f>+F141+F142+F143+F144</f>
        <v>0</v>
      </c>
    </row>
    <row r="141" spans="1:12" s="29" customFormat="1" ht="12" customHeight="1">
      <c r="A141" s="219" t="s">
        <v>98</v>
      </c>
      <c r="B141" s="45" t="s">
        <v>291</v>
      </c>
      <c r="C141" s="89"/>
      <c r="D141" s="89"/>
      <c r="E141" s="268"/>
      <c r="F141" s="72"/>
    </row>
    <row r="142" spans="1:12" s="29" customFormat="1" ht="12" customHeight="1">
      <c r="A142" s="219" t="s">
        <v>99</v>
      </c>
      <c r="B142" s="45" t="s">
        <v>292</v>
      </c>
      <c r="C142" s="89"/>
      <c r="D142" s="89"/>
      <c r="E142" s="268"/>
      <c r="F142" s="72"/>
    </row>
    <row r="143" spans="1:12" s="29" customFormat="1" ht="12" customHeight="1">
      <c r="A143" s="219" t="s">
        <v>117</v>
      </c>
      <c r="B143" s="45" t="s">
        <v>293</v>
      </c>
      <c r="C143" s="89"/>
      <c r="D143" s="89"/>
      <c r="E143" s="268"/>
      <c r="F143" s="72"/>
    </row>
    <row r="144" spans="1:12" ht="12.75" customHeight="1" thickBot="1">
      <c r="A144" s="219" t="s">
        <v>197</v>
      </c>
      <c r="B144" s="45" t="s">
        <v>294</v>
      </c>
      <c r="C144" s="89"/>
      <c r="D144" s="89"/>
      <c r="E144" s="268"/>
      <c r="F144" s="72"/>
    </row>
    <row r="145" spans="1:6" ht="12" customHeight="1" thickBot="1">
      <c r="A145" s="61" t="s">
        <v>10</v>
      </c>
      <c r="B145" s="64" t="s">
        <v>295</v>
      </c>
      <c r="C145" s="38">
        <f>+C125+C129+C134+C140</f>
        <v>0</v>
      </c>
      <c r="D145" s="38">
        <f>+D125+D129+D134+D140</f>
        <v>0</v>
      </c>
      <c r="E145" s="275"/>
      <c r="F145" s="39">
        <f>+F125+F129+F134+F140</f>
        <v>0</v>
      </c>
    </row>
    <row r="146" spans="1:6" ht="15" customHeight="1" thickBot="1">
      <c r="A146" s="230" t="s">
        <v>11</v>
      </c>
      <c r="B146" s="84" t="s">
        <v>296</v>
      </c>
      <c r="C146" s="38">
        <f>+C124+C145</f>
        <v>0</v>
      </c>
      <c r="D146" s="38">
        <f>+D124+D145</f>
        <v>0</v>
      </c>
      <c r="E146" s="275"/>
      <c r="F146" s="39">
        <f>+F124+F145</f>
        <v>0</v>
      </c>
    </row>
    <row r="147" spans="1:6" ht="13.5" thickBot="1">
      <c r="A147" s="10"/>
      <c r="B147" s="11"/>
      <c r="C147" s="12"/>
      <c r="D147" s="12"/>
      <c r="E147" s="276"/>
      <c r="F147" s="12"/>
    </row>
    <row r="148" spans="1:6" ht="15" customHeight="1" thickBot="1">
      <c r="A148" s="236" t="s">
        <v>394</v>
      </c>
      <c r="B148" s="237"/>
      <c r="C148" s="25"/>
      <c r="D148" s="26"/>
      <c r="E148" s="26"/>
      <c r="F148" s="23"/>
    </row>
    <row r="149" spans="1:6" ht="14.25" customHeight="1" thickBot="1">
      <c r="A149" s="238" t="s">
        <v>393</v>
      </c>
      <c r="B149" s="239"/>
      <c r="C149" s="25"/>
      <c r="D149" s="26"/>
      <c r="E149" s="26"/>
      <c r="F149" s="23"/>
    </row>
  </sheetData>
  <sheetProtection formatCells="0"/>
  <mergeCells count="5">
    <mergeCell ref="C1:F1"/>
    <mergeCell ref="B2:D2"/>
    <mergeCell ref="B3:D3"/>
    <mergeCell ref="A7:F7"/>
    <mergeCell ref="A90:F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topLeftCell="A130" zoomScaleNormal="130" zoomScaleSheetLayoutView="100" workbookViewId="0">
      <selection activeCell="B84" sqref="B84"/>
    </sheetView>
  </sheetViews>
  <sheetFormatPr defaultRowHeight="15.75"/>
  <cols>
    <col min="1" max="1" width="9.5" style="85" customWidth="1"/>
    <col min="2" max="2" width="60.83203125" style="85" customWidth="1"/>
    <col min="3" max="6" width="15.83203125" style="86" customWidth="1"/>
    <col min="7" max="16384" width="9.33203125" style="96"/>
  </cols>
  <sheetData>
    <row r="1" spans="1:6" ht="14.25" customHeight="1">
      <c r="A1" s="307" t="s">
        <v>0</v>
      </c>
      <c r="B1" s="307"/>
      <c r="C1" s="307"/>
      <c r="D1" s="307"/>
      <c r="E1" s="307"/>
      <c r="F1" s="307"/>
    </row>
    <row r="2" spans="1:6" ht="12" customHeight="1" thickBot="1">
      <c r="A2" s="13" t="s">
        <v>78</v>
      </c>
      <c r="B2" s="13"/>
      <c r="C2" s="83"/>
      <c r="D2" s="83"/>
      <c r="E2" s="83"/>
      <c r="F2" s="83" t="s">
        <v>395</v>
      </c>
    </row>
    <row r="3" spans="1:6" ht="9.75" customHeight="1">
      <c r="A3" s="309" t="s">
        <v>42</v>
      </c>
      <c r="B3" s="311" t="s">
        <v>1</v>
      </c>
      <c r="C3" s="313" t="s">
        <v>405</v>
      </c>
      <c r="D3" s="313"/>
      <c r="E3" s="314"/>
      <c r="F3" s="315"/>
    </row>
    <row r="4" spans="1:6" ht="24.75" customHeight="1" thickBot="1">
      <c r="A4" s="310"/>
      <c r="B4" s="312"/>
      <c r="C4" s="15" t="s">
        <v>136</v>
      </c>
      <c r="D4" s="15" t="s">
        <v>421</v>
      </c>
      <c r="E4" s="263" t="s">
        <v>406</v>
      </c>
      <c r="F4" s="16" t="s">
        <v>137</v>
      </c>
    </row>
    <row r="5" spans="1:6" s="97" customFormat="1" ht="12" customHeight="1" thickBot="1">
      <c r="A5" s="61" t="s">
        <v>243</v>
      </c>
      <c r="B5" s="62" t="s">
        <v>244</v>
      </c>
      <c r="C5" s="62" t="s">
        <v>245</v>
      </c>
      <c r="D5" s="62" t="s">
        <v>246</v>
      </c>
      <c r="E5" s="62" t="s">
        <v>247</v>
      </c>
      <c r="F5" s="108" t="s">
        <v>324</v>
      </c>
    </row>
    <row r="6" spans="1:6" s="98" customFormat="1" ht="12" customHeight="1" thickBot="1">
      <c r="A6" s="56" t="s">
        <v>2</v>
      </c>
      <c r="B6" s="57" t="s">
        <v>138</v>
      </c>
      <c r="C6" s="88">
        <f>SUM(C7:C12)</f>
        <v>67893813</v>
      </c>
      <c r="D6" s="88"/>
      <c r="E6" s="88">
        <v>-12566724</v>
      </c>
      <c r="F6" s="71">
        <f>SUM(F7:F12)</f>
        <v>55327089</v>
      </c>
    </row>
    <row r="7" spans="1:6" s="98" customFormat="1" ht="12" customHeight="1">
      <c r="A7" s="51" t="s">
        <v>54</v>
      </c>
      <c r="B7" s="99" t="s">
        <v>139</v>
      </c>
      <c r="C7" s="90">
        <v>10477652</v>
      </c>
      <c r="D7" s="90"/>
      <c r="E7" s="90">
        <v>983562</v>
      </c>
      <c r="F7" s="73">
        <v>11461214</v>
      </c>
    </row>
    <row r="8" spans="1:6" s="98" customFormat="1" ht="12" customHeight="1">
      <c r="A8" s="50" t="s">
        <v>55</v>
      </c>
      <c r="B8" s="100" t="s">
        <v>140</v>
      </c>
      <c r="C8" s="89"/>
      <c r="D8" s="89">
        <f t="shared" ref="D8:E70" si="0">F8-C8</f>
        <v>0</v>
      </c>
      <c r="E8" s="89">
        <f t="shared" si="0"/>
        <v>0</v>
      </c>
      <c r="F8" s="72"/>
    </row>
    <row r="9" spans="1:6" s="98" customFormat="1" ht="12" customHeight="1">
      <c r="A9" s="50" t="s">
        <v>56</v>
      </c>
      <c r="B9" s="100" t="s">
        <v>141</v>
      </c>
      <c r="C9" s="89">
        <v>27483080</v>
      </c>
      <c r="D9" s="89"/>
      <c r="E9" s="89">
        <v>8765253</v>
      </c>
      <c r="F9" s="72">
        <v>36248333</v>
      </c>
    </row>
    <row r="10" spans="1:6" s="98" customFormat="1" ht="12" customHeight="1">
      <c r="A10" s="50" t="s">
        <v>57</v>
      </c>
      <c r="B10" s="100" t="s">
        <v>142</v>
      </c>
      <c r="C10" s="89">
        <v>1800000</v>
      </c>
      <c r="D10" s="89"/>
      <c r="E10" s="89">
        <v>238512</v>
      </c>
      <c r="F10" s="72">
        <v>2038512</v>
      </c>
    </row>
    <row r="11" spans="1:6" s="98" customFormat="1" ht="12" customHeight="1">
      <c r="A11" s="50" t="s">
        <v>74</v>
      </c>
      <c r="B11" s="100" t="s">
        <v>143</v>
      </c>
      <c r="C11" s="89">
        <v>28133081</v>
      </c>
      <c r="D11" s="89"/>
      <c r="E11" s="89">
        <v>-22554051</v>
      </c>
      <c r="F11" s="72">
        <v>5579030</v>
      </c>
    </row>
    <row r="12" spans="1:6" s="98" customFormat="1" ht="12" customHeight="1" thickBot="1">
      <c r="A12" s="52" t="s">
        <v>58</v>
      </c>
      <c r="B12" s="101" t="s">
        <v>144</v>
      </c>
      <c r="C12" s="91"/>
      <c r="D12" s="91">
        <f t="shared" si="0"/>
        <v>0</v>
      </c>
      <c r="E12" s="91">
        <f t="shared" si="0"/>
        <v>0</v>
      </c>
      <c r="F12" s="74">
        <v>0</v>
      </c>
    </row>
    <row r="13" spans="1:6" s="98" customFormat="1" ht="20.25" customHeight="1" thickBot="1">
      <c r="A13" s="56" t="s">
        <v>3</v>
      </c>
      <c r="B13" s="78" t="s">
        <v>145</v>
      </c>
      <c r="C13" s="88">
        <f>SUM(C14:C18)</f>
        <v>47185866</v>
      </c>
      <c r="D13" s="88">
        <v>731250</v>
      </c>
      <c r="E13" s="88">
        <v>1659951</v>
      </c>
      <c r="F13" s="71">
        <f>SUM(F14:F18)</f>
        <v>49577067</v>
      </c>
    </row>
    <row r="14" spans="1:6" s="98" customFormat="1" ht="12" customHeight="1">
      <c r="A14" s="51" t="s">
        <v>60</v>
      </c>
      <c r="B14" s="99" t="s">
        <v>146</v>
      </c>
      <c r="C14" s="90"/>
      <c r="D14" s="90">
        <f t="shared" si="0"/>
        <v>0</v>
      </c>
      <c r="E14" s="90"/>
      <c r="F14" s="73"/>
    </row>
    <row r="15" spans="1:6" s="98" customFormat="1" ht="12" customHeight="1">
      <c r="A15" s="50" t="s">
        <v>61</v>
      </c>
      <c r="B15" s="100" t="s">
        <v>147</v>
      </c>
      <c r="C15" s="89"/>
      <c r="D15" s="89">
        <f t="shared" si="0"/>
        <v>0</v>
      </c>
      <c r="E15" s="89"/>
      <c r="F15" s="72"/>
    </row>
    <row r="16" spans="1:6" s="98" customFormat="1" ht="12" customHeight="1">
      <c r="A16" s="50" t="s">
        <v>62</v>
      </c>
      <c r="B16" s="100" t="s">
        <v>148</v>
      </c>
      <c r="C16" s="89"/>
      <c r="D16" s="89">
        <f t="shared" si="0"/>
        <v>0</v>
      </c>
      <c r="E16" s="89"/>
      <c r="F16" s="72"/>
    </row>
    <row r="17" spans="1:6" s="98" customFormat="1" ht="12" customHeight="1">
      <c r="A17" s="50" t="s">
        <v>63</v>
      </c>
      <c r="B17" s="100" t="s">
        <v>149</v>
      </c>
      <c r="C17" s="89"/>
      <c r="D17" s="89">
        <f t="shared" si="0"/>
        <v>0</v>
      </c>
      <c r="E17" s="89"/>
      <c r="F17" s="72"/>
    </row>
    <row r="18" spans="1:6" s="98" customFormat="1" ht="12" customHeight="1">
      <c r="A18" s="50" t="s">
        <v>64</v>
      </c>
      <c r="B18" s="100" t="s">
        <v>150</v>
      </c>
      <c r="C18" s="89">
        <v>47185866</v>
      </c>
      <c r="D18" s="89">
        <v>731250</v>
      </c>
      <c r="E18" s="89">
        <v>1659951</v>
      </c>
      <c r="F18" s="72">
        <v>49577067</v>
      </c>
    </row>
    <row r="19" spans="1:6" s="98" customFormat="1" ht="12" customHeight="1" thickBot="1">
      <c r="A19" s="52" t="s">
        <v>70</v>
      </c>
      <c r="B19" s="101" t="s">
        <v>151</v>
      </c>
      <c r="C19" s="91"/>
      <c r="D19" s="91">
        <f t="shared" si="0"/>
        <v>0</v>
      </c>
      <c r="E19" s="91"/>
      <c r="F19" s="74"/>
    </row>
    <row r="20" spans="1:6" s="98" customFormat="1" ht="21.75" customHeight="1" thickBot="1">
      <c r="A20" s="56" t="s">
        <v>4</v>
      </c>
      <c r="B20" s="57" t="s">
        <v>152</v>
      </c>
      <c r="C20" s="88">
        <f>SUM(C21:C25)</f>
        <v>21313856</v>
      </c>
      <c r="D20" s="88">
        <v>45335313</v>
      </c>
      <c r="E20" s="88">
        <v>99146032</v>
      </c>
      <c r="F20" s="71">
        <f>SUM(F21:F25)</f>
        <v>165795201</v>
      </c>
    </row>
    <row r="21" spans="1:6" s="98" customFormat="1" ht="12" customHeight="1">
      <c r="A21" s="51" t="s">
        <v>43</v>
      </c>
      <c r="B21" s="99" t="s">
        <v>153</v>
      </c>
      <c r="C21" s="90"/>
      <c r="D21" s="90">
        <v>31100000</v>
      </c>
      <c r="E21" s="90"/>
      <c r="F21" s="73">
        <v>31100000</v>
      </c>
    </row>
    <row r="22" spans="1:6" s="98" customFormat="1" ht="12" customHeight="1">
      <c r="A22" s="50" t="s">
        <v>44</v>
      </c>
      <c r="B22" s="100" t="s">
        <v>154</v>
      </c>
      <c r="C22" s="89"/>
      <c r="D22" s="89">
        <f t="shared" si="0"/>
        <v>0</v>
      </c>
      <c r="E22" s="89"/>
      <c r="F22" s="72"/>
    </row>
    <row r="23" spans="1:6" s="98" customFormat="1" ht="12" customHeight="1">
      <c r="A23" s="50" t="s">
        <v>45</v>
      </c>
      <c r="B23" s="100" t="s">
        <v>155</v>
      </c>
      <c r="C23" s="89"/>
      <c r="D23" s="89">
        <f t="shared" si="0"/>
        <v>0</v>
      </c>
      <c r="E23" s="89"/>
      <c r="F23" s="72"/>
    </row>
    <row r="24" spans="1:6" s="98" customFormat="1" ht="12" customHeight="1">
      <c r="A24" s="50" t="s">
        <v>46</v>
      </c>
      <c r="B24" s="100" t="s">
        <v>156</v>
      </c>
      <c r="C24" s="89"/>
      <c r="D24" s="89">
        <f t="shared" si="0"/>
        <v>0</v>
      </c>
      <c r="E24" s="89"/>
      <c r="F24" s="72"/>
    </row>
    <row r="25" spans="1:6" s="98" customFormat="1" ht="12" customHeight="1">
      <c r="A25" s="50" t="s">
        <v>88</v>
      </c>
      <c r="B25" s="100" t="s">
        <v>157</v>
      </c>
      <c r="C25" s="89">
        <v>21313856</v>
      </c>
      <c r="D25" s="89">
        <v>14235313</v>
      </c>
      <c r="E25" s="89">
        <v>99146032</v>
      </c>
      <c r="F25" s="72">
        <v>134695201</v>
      </c>
    </row>
    <row r="26" spans="1:6" s="98" customFormat="1" ht="12" customHeight="1" thickBot="1">
      <c r="A26" s="52" t="s">
        <v>89</v>
      </c>
      <c r="B26" s="80" t="s">
        <v>158</v>
      </c>
      <c r="C26" s="91"/>
      <c r="D26" s="91"/>
      <c r="E26" s="91"/>
      <c r="F26" s="74"/>
    </row>
    <row r="27" spans="1:6" s="98" customFormat="1" ht="12" customHeight="1" thickBot="1">
      <c r="A27" s="56" t="s">
        <v>90</v>
      </c>
      <c r="B27" s="57" t="s">
        <v>384</v>
      </c>
      <c r="C27" s="94">
        <f>SUM(C28:C33)</f>
        <v>10981000</v>
      </c>
      <c r="D27" s="94">
        <v>2713175</v>
      </c>
      <c r="E27" s="94">
        <v>24249</v>
      </c>
      <c r="F27" s="107">
        <f>SUM(F28:F33)</f>
        <v>13718424</v>
      </c>
    </row>
    <row r="28" spans="1:6" s="98" customFormat="1" ht="12" customHeight="1">
      <c r="A28" s="51" t="s">
        <v>159</v>
      </c>
      <c r="B28" s="99" t="s">
        <v>388</v>
      </c>
      <c r="C28" s="90"/>
      <c r="D28" s="90">
        <f t="shared" si="0"/>
        <v>0</v>
      </c>
      <c r="E28" s="90"/>
      <c r="F28" s="73"/>
    </row>
    <row r="29" spans="1:6" s="98" customFormat="1" ht="12" customHeight="1">
      <c r="A29" s="50" t="s">
        <v>160</v>
      </c>
      <c r="B29" s="100" t="s">
        <v>400</v>
      </c>
      <c r="C29" s="89">
        <v>0</v>
      </c>
      <c r="D29" s="89">
        <f t="shared" si="0"/>
        <v>0</v>
      </c>
      <c r="E29" s="89"/>
      <c r="F29" s="72">
        <v>0</v>
      </c>
    </row>
    <row r="30" spans="1:6" s="98" customFormat="1" ht="12" customHeight="1">
      <c r="A30" s="50" t="s">
        <v>161</v>
      </c>
      <c r="B30" s="100" t="s">
        <v>390</v>
      </c>
      <c r="C30" s="89">
        <v>9000000</v>
      </c>
      <c r="D30" s="89">
        <v>2713175</v>
      </c>
      <c r="E30" s="89"/>
      <c r="F30" s="72">
        <v>11713175</v>
      </c>
    </row>
    <row r="31" spans="1:6" s="98" customFormat="1" ht="12" customHeight="1">
      <c r="A31" s="50" t="s">
        <v>385</v>
      </c>
      <c r="B31" s="100" t="s">
        <v>399</v>
      </c>
      <c r="C31" s="89">
        <v>1961000</v>
      </c>
      <c r="D31" s="89"/>
      <c r="E31" s="89">
        <v>24249</v>
      </c>
      <c r="F31" s="72">
        <v>1985249</v>
      </c>
    </row>
    <row r="32" spans="1:6" s="98" customFormat="1" ht="12" customHeight="1">
      <c r="A32" s="50" t="s">
        <v>386</v>
      </c>
      <c r="B32" s="100" t="s">
        <v>162</v>
      </c>
      <c r="C32" s="89"/>
      <c r="D32" s="89">
        <f t="shared" si="0"/>
        <v>0</v>
      </c>
      <c r="E32" s="89"/>
      <c r="F32" s="72"/>
    </row>
    <row r="33" spans="1:6" s="98" customFormat="1" ht="12" customHeight="1" thickBot="1">
      <c r="A33" s="52" t="s">
        <v>387</v>
      </c>
      <c r="B33" s="80" t="s">
        <v>163</v>
      </c>
      <c r="C33" s="91">
        <v>20000</v>
      </c>
      <c r="D33" s="91"/>
      <c r="E33" s="91"/>
      <c r="F33" s="74">
        <v>20000</v>
      </c>
    </row>
    <row r="34" spans="1:6" s="98" customFormat="1" ht="12" customHeight="1" thickBot="1">
      <c r="A34" s="56" t="s">
        <v>6</v>
      </c>
      <c r="B34" s="57" t="s">
        <v>164</v>
      </c>
      <c r="C34" s="88">
        <f>SUM(C35:C44)</f>
        <v>68950771</v>
      </c>
      <c r="D34" s="88"/>
      <c r="E34" s="88">
        <v>3007592</v>
      </c>
      <c r="F34" s="71">
        <f>SUM(F35:F44)</f>
        <v>71958363</v>
      </c>
    </row>
    <row r="35" spans="1:6" s="98" customFormat="1" ht="12" customHeight="1">
      <c r="A35" s="51" t="s">
        <v>47</v>
      </c>
      <c r="B35" s="99" t="s">
        <v>165</v>
      </c>
      <c r="C35" s="90">
        <v>31129174</v>
      </c>
      <c r="D35" s="90"/>
      <c r="E35" s="90">
        <v>4431001</v>
      </c>
      <c r="F35" s="73">
        <v>35560175</v>
      </c>
    </row>
    <row r="36" spans="1:6" s="98" customFormat="1" ht="12" customHeight="1">
      <c r="A36" s="50" t="s">
        <v>48</v>
      </c>
      <c r="B36" s="100" t="s">
        <v>166</v>
      </c>
      <c r="C36" s="89">
        <v>400000</v>
      </c>
      <c r="D36" s="89"/>
      <c r="E36" s="89">
        <v>76591</v>
      </c>
      <c r="F36" s="72">
        <v>476591</v>
      </c>
    </row>
    <row r="37" spans="1:6" s="98" customFormat="1" ht="12" customHeight="1">
      <c r="A37" s="50" t="s">
        <v>49</v>
      </c>
      <c r="B37" s="100" t="s">
        <v>167</v>
      </c>
      <c r="C37" s="89"/>
      <c r="D37" s="89"/>
      <c r="E37" s="89">
        <v>6300</v>
      </c>
      <c r="F37" s="72">
        <v>6300</v>
      </c>
    </row>
    <row r="38" spans="1:6" s="98" customFormat="1" ht="12" customHeight="1">
      <c r="A38" s="50" t="s">
        <v>92</v>
      </c>
      <c r="B38" s="100" t="s">
        <v>168</v>
      </c>
      <c r="C38" s="89">
        <v>3430020</v>
      </c>
      <c r="D38" s="89"/>
      <c r="E38" s="89"/>
      <c r="F38" s="72">
        <v>3430020</v>
      </c>
    </row>
    <row r="39" spans="1:6" s="98" customFormat="1" ht="12" customHeight="1">
      <c r="A39" s="50" t="s">
        <v>93</v>
      </c>
      <c r="B39" s="100" t="s">
        <v>169</v>
      </c>
      <c r="C39" s="89">
        <v>24185284</v>
      </c>
      <c r="D39" s="89"/>
      <c r="E39" s="89">
        <v>-3106300</v>
      </c>
      <c r="F39" s="72">
        <v>21078984</v>
      </c>
    </row>
    <row r="40" spans="1:6" s="98" customFormat="1" ht="12" customHeight="1">
      <c r="A40" s="50" t="s">
        <v>94</v>
      </c>
      <c r="B40" s="100" t="s">
        <v>170</v>
      </c>
      <c r="C40" s="89">
        <v>9766293</v>
      </c>
      <c r="D40" s="89"/>
      <c r="E40" s="89">
        <v>500000</v>
      </c>
      <c r="F40" s="72">
        <v>10266293</v>
      </c>
    </row>
    <row r="41" spans="1:6" s="98" customFormat="1" ht="12" customHeight="1">
      <c r="A41" s="50" t="s">
        <v>95</v>
      </c>
      <c r="B41" s="100" t="s">
        <v>171</v>
      </c>
      <c r="C41" s="89"/>
      <c r="D41" s="89">
        <f t="shared" si="0"/>
        <v>0</v>
      </c>
      <c r="E41" s="89"/>
      <c r="F41" s="72"/>
    </row>
    <row r="42" spans="1:6" s="98" customFormat="1" ht="12" customHeight="1">
      <c r="A42" s="50" t="s">
        <v>96</v>
      </c>
      <c r="B42" s="100" t="s">
        <v>172</v>
      </c>
      <c r="C42" s="89">
        <v>20000</v>
      </c>
      <c r="D42" s="89"/>
      <c r="E42" s="89"/>
      <c r="F42" s="72">
        <v>20000</v>
      </c>
    </row>
    <row r="43" spans="1:6" s="98" customFormat="1" ht="12" customHeight="1">
      <c r="A43" s="50" t="s">
        <v>173</v>
      </c>
      <c r="B43" s="100" t="s">
        <v>401</v>
      </c>
      <c r="C43" s="92"/>
      <c r="D43" s="92">
        <f t="shared" si="0"/>
        <v>0</v>
      </c>
      <c r="E43" s="92"/>
      <c r="F43" s="75">
        <v>0</v>
      </c>
    </row>
    <row r="44" spans="1:6" s="98" customFormat="1" ht="12" customHeight="1" thickBot="1">
      <c r="A44" s="52" t="s">
        <v>175</v>
      </c>
      <c r="B44" s="101" t="s">
        <v>176</v>
      </c>
      <c r="C44" s="93">
        <v>20000</v>
      </c>
      <c r="D44" s="93"/>
      <c r="E44" s="93">
        <v>1100000</v>
      </c>
      <c r="F44" s="76">
        <v>1120000</v>
      </c>
    </row>
    <row r="45" spans="1:6" s="98" customFormat="1" ht="12" customHeight="1" thickBot="1">
      <c r="A45" s="56" t="s">
        <v>7</v>
      </c>
      <c r="B45" s="57" t="s">
        <v>177</v>
      </c>
      <c r="C45" s="88">
        <f>SUM(C46:C50)</f>
        <v>0</v>
      </c>
      <c r="D45" s="88">
        <f t="shared" si="0"/>
        <v>0</v>
      </c>
      <c r="E45" s="88"/>
      <c r="F45" s="71">
        <f>SUM(F46:F50)</f>
        <v>0</v>
      </c>
    </row>
    <row r="46" spans="1:6" s="98" customFormat="1" ht="12" customHeight="1">
      <c r="A46" s="51" t="s">
        <v>50</v>
      </c>
      <c r="B46" s="99" t="s">
        <v>178</v>
      </c>
      <c r="C46" s="109"/>
      <c r="D46" s="109">
        <f t="shared" si="0"/>
        <v>0</v>
      </c>
      <c r="E46" s="109"/>
      <c r="F46" s="77"/>
    </row>
    <row r="47" spans="1:6" s="98" customFormat="1" ht="12" customHeight="1">
      <c r="A47" s="50" t="s">
        <v>51</v>
      </c>
      <c r="B47" s="100" t="s">
        <v>179</v>
      </c>
      <c r="C47" s="92"/>
      <c r="D47" s="92"/>
      <c r="E47" s="92"/>
      <c r="F47" s="75"/>
    </row>
    <row r="48" spans="1:6" s="98" customFormat="1" ht="12" customHeight="1">
      <c r="A48" s="50" t="s">
        <v>180</v>
      </c>
      <c r="B48" s="100" t="s">
        <v>181</v>
      </c>
      <c r="C48" s="92"/>
      <c r="D48" s="92">
        <f t="shared" si="0"/>
        <v>0</v>
      </c>
      <c r="E48" s="92"/>
      <c r="F48" s="75"/>
    </row>
    <row r="49" spans="1:6" s="98" customFormat="1" ht="12" customHeight="1">
      <c r="A49" s="50" t="s">
        <v>182</v>
      </c>
      <c r="B49" s="100" t="s">
        <v>183</v>
      </c>
      <c r="C49" s="92"/>
      <c r="D49" s="92">
        <f t="shared" si="0"/>
        <v>0</v>
      </c>
      <c r="E49" s="92"/>
      <c r="F49" s="75"/>
    </row>
    <row r="50" spans="1:6" s="98" customFormat="1" ht="12" customHeight="1" thickBot="1">
      <c r="A50" s="52" t="s">
        <v>184</v>
      </c>
      <c r="B50" s="101" t="s">
        <v>185</v>
      </c>
      <c r="C50" s="93"/>
      <c r="D50" s="93">
        <f t="shared" si="0"/>
        <v>0</v>
      </c>
      <c r="E50" s="93"/>
      <c r="F50" s="76"/>
    </row>
    <row r="51" spans="1:6" s="98" customFormat="1" ht="15" customHeight="1" thickBot="1">
      <c r="A51" s="56" t="s">
        <v>97</v>
      </c>
      <c r="B51" s="57" t="s">
        <v>186</v>
      </c>
      <c r="C51" s="88">
        <f>SUM(C52:C54)</f>
        <v>0</v>
      </c>
      <c r="D51" s="88"/>
      <c r="E51" s="88">
        <v>4000000</v>
      </c>
      <c r="F51" s="71">
        <f>SUM(F52:F54)</f>
        <v>4000000</v>
      </c>
    </row>
    <row r="52" spans="1:6" s="98" customFormat="1" ht="12" customHeight="1">
      <c r="A52" s="51" t="s">
        <v>52</v>
      </c>
      <c r="B52" s="99" t="s">
        <v>187</v>
      </c>
      <c r="C52" s="90"/>
      <c r="D52" s="90">
        <f t="shared" si="0"/>
        <v>0</v>
      </c>
      <c r="E52" s="90"/>
      <c r="F52" s="73"/>
    </row>
    <row r="53" spans="1:6" s="98" customFormat="1" ht="12" customHeight="1">
      <c r="A53" s="50" t="s">
        <v>53</v>
      </c>
      <c r="B53" s="100" t="s">
        <v>188</v>
      </c>
      <c r="C53" s="89"/>
      <c r="D53" s="89"/>
      <c r="E53" s="89"/>
      <c r="F53" s="72"/>
    </row>
    <row r="54" spans="1:6" s="98" customFormat="1" ht="12" customHeight="1">
      <c r="A54" s="50" t="s">
        <v>189</v>
      </c>
      <c r="B54" s="100" t="s">
        <v>190</v>
      </c>
      <c r="C54" s="89"/>
      <c r="D54" s="89"/>
      <c r="E54" s="89">
        <v>4000000</v>
      </c>
      <c r="F54" s="72">
        <v>4000000</v>
      </c>
    </row>
    <row r="55" spans="1:6" s="98" customFormat="1" ht="12" customHeight="1" thickBot="1">
      <c r="A55" s="52" t="s">
        <v>191</v>
      </c>
      <c r="B55" s="101" t="s">
        <v>192</v>
      </c>
      <c r="C55" s="91"/>
      <c r="D55" s="91">
        <f t="shared" si="0"/>
        <v>0</v>
      </c>
      <c r="E55" s="91"/>
      <c r="F55" s="74"/>
    </row>
    <row r="56" spans="1:6" s="98" customFormat="1" ht="12" customHeight="1" thickBot="1">
      <c r="A56" s="56" t="s">
        <v>9</v>
      </c>
      <c r="B56" s="78" t="s">
        <v>193</v>
      </c>
      <c r="C56" s="88">
        <f>SUM(C57:C59)</f>
        <v>0</v>
      </c>
      <c r="D56" s="88">
        <f t="shared" si="0"/>
        <v>0</v>
      </c>
      <c r="E56" s="88"/>
      <c r="F56" s="71">
        <f>SUM(F57:F59)</f>
        <v>0</v>
      </c>
    </row>
    <row r="57" spans="1:6" s="98" customFormat="1" ht="12" customHeight="1">
      <c r="A57" s="51" t="s">
        <v>98</v>
      </c>
      <c r="B57" s="99" t="s">
        <v>194</v>
      </c>
      <c r="C57" s="92"/>
      <c r="D57" s="92">
        <f t="shared" si="0"/>
        <v>0</v>
      </c>
      <c r="E57" s="92"/>
      <c r="F57" s="75"/>
    </row>
    <row r="58" spans="1:6" s="98" customFormat="1" ht="12" customHeight="1">
      <c r="A58" s="50" t="s">
        <v>99</v>
      </c>
      <c r="B58" s="100" t="s">
        <v>195</v>
      </c>
      <c r="C58" s="92"/>
      <c r="D58" s="92">
        <f t="shared" si="0"/>
        <v>0</v>
      </c>
      <c r="E58" s="92"/>
      <c r="F58" s="75"/>
    </row>
    <row r="59" spans="1:6" s="98" customFormat="1" ht="12" customHeight="1">
      <c r="A59" s="50" t="s">
        <v>117</v>
      </c>
      <c r="B59" s="100" t="s">
        <v>196</v>
      </c>
      <c r="C59" s="92"/>
      <c r="D59" s="92">
        <f t="shared" si="0"/>
        <v>0</v>
      </c>
      <c r="E59" s="92"/>
      <c r="F59" s="75"/>
    </row>
    <row r="60" spans="1:6" s="98" customFormat="1" ht="12" customHeight="1" thickBot="1">
      <c r="A60" s="52" t="s">
        <v>197</v>
      </c>
      <c r="B60" s="101" t="s">
        <v>198</v>
      </c>
      <c r="C60" s="92"/>
      <c r="D60" s="92">
        <f t="shared" si="0"/>
        <v>0</v>
      </c>
      <c r="E60" s="92"/>
      <c r="F60" s="75"/>
    </row>
    <row r="61" spans="1:6" s="98" customFormat="1" ht="12" customHeight="1" thickBot="1">
      <c r="A61" s="56" t="s">
        <v>10</v>
      </c>
      <c r="B61" s="57" t="s">
        <v>199</v>
      </c>
      <c r="C61" s="94">
        <f>+C6+C13+C20+C27+C34+C45+C51+C56</f>
        <v>216325306</v>
      </c>
      <c r="D61" s="94">
        <v>48779738</v>
      </c>
      <c r="E61" s="94">
        <v>95271100</v>
      </c>
      <c r="F61" s="107">
        <f>+F6+F13+F20+F27+F34+F45+F51+F56</f>
        <v>360376144</v>
      </c>
    </row>
    <row r="62" spans="1:6" s="98" customFormat="1" ht="12" customHeight="1" thickBot="1">
      <c r="A62" s="110" t="s">
        <v>200</v>
      </c>
      <c r="B62" s="78" t="s">
        <v>201</v>
      </c>
      <c r="C62" s="88">
        <f>+C63+C64+C65</f>
        <v>0</v>
      </c>
      <c r="D62" s="88">
        <f t="shared" si="0"/>
        <v>0</v>
      </c>
      <c r="E62" s="88"/>
      <c r="F62" s="71">
        <f>+F63+F64+F65</f>
        <v>0</v>
      </c>
    </row>
    <row r="63" spans="1:6" s="98" customFormat="1" ht="12" customHeight="1">
      <c r="A63" s="51" t="s">
        <v>202</v>
      </c>
      <c r="B63" s="99" t="s">
        <v>203</v>
      </c>
      <c r="C63" s="92"/>
      <c r="D63" s="92">
        <f t="shared" si="0"/>
        <v>0</v>
      </c>
      <c r="E63" s="92"/>
      <c r="F63" s="75"/>
    </row>
    <row r="64" spans="1:6" s="98" customFormat="1" ht="12" customHeight="1">
      <c r="A64" s="50" t="s">
        <v>204</v>
      </c>
      <c r="B64" s="100" t="s">
        <v>205</v>
      </c>
      <c r="C64" s="92"/>
      <c r="D64" s="92">
        <f t="shared" si="0"/>
        <v>0</v>
      </c>
      <c r="E64" s="92"/>
      <c r="F64" s="75"/>
    </row>
    <row r="65" spans="1:6" s="98" customFormat="1" ht="12" customHeight="1" thickBot="1">
      <c r="A65" s="52" t="s">
        <v>206</v>
      </c>
      <c r="B65" s="36" t="s">
        <v>248</v>
      </c>
      <c r="C65" s="92"/>
      <c r="D65" s="92">
        <f t="shared" si="0"/>
        <v>0</v>
      </c>
      <c r="E65" s="92"/>
      <c r="F65" s="75"/>
    </row>
    <row r="66" spans="1:6" s="98" customFormat="1" ht="10.5" customHeight="1" thickBot="1">
      <c r="A66" s="110" t="s">
        <v>208</v>
      </c>
      <c r="B66" s="78" t="s">
        <v>209</v>
      </c>
      <c r="C66" s="88">
        <f>+C67+C68+C69+C70</f>
        <v>0</v>
      </c>
      <c r="D66" s="88">
        <f t="shared" si="0"/>
        <v>0</v>
      </c>
      <c r="E66" s="88"/>
      <c r="F66" s="71">
        <f>+F67+F68+F69+F70</f>
        <v>0</v>
      </c>
    </row>
    <row r="67" spans="1:6" s="98" customFormat="1" ht="13.5" customHeight="1">
      <c r="A67" s="51" t="s">
        <v>75</v>
      </c>
      <c r="B67" s="243" t="s">
        <v>210</v>
      </c>
      <c r="C67" s="92"/>
      <c r="D67" s="92">
        <f t="shared" si="0"/>
        <v>0</v>
      </c>
      <c r="E67" s="92"/>
      <c r="F67" s="75"/>
    </row>
    <row r="68" spans="1:6" s="98" customFormat="1" ht="12" customHeight="1">
      <c r="A68" s="50" t="s">
        <v>76</v>
      </c>
      <c r="B68" s="243" t="s">
        <v>396</v>
      </c>
      <c r="C68" s="92"/>
      <c r="D68" s="92">
        <f t="shared" si="0"/>
        <v>0</v>
      </c>
      <c r="E68" s="92"/>
      <c r="F68" s="75"/>
    </row>
    <row r="69" spans="1:6" s="98" customFormat="1" ht="12" customHeight="1">
      <c r="A69" s="50" t="s">
        <v>211</v>
      </c>
      <c r="B69" s="243" t="s">
        <v>212</v>
      </c>
      <c r="C69" s="92"/>
      <c r="D69" s="92">
        <f t="shared" si="0"/>
        <v>0</v>
      </c>
      <c r="E69" s="92"/>
      <c r="F69" s="75"/>
    </row>
    <row r="70" spans="1:6" s="98" customFormat="1" ht="12" customHeight="1" thickBot="1">
      <c r="A70" s="52" t="s">
        <v>213</v>
      </c>
      <c r="B70" s="244" t="s">
        <v>397</v>
      </c>
      <c r="C70" s="92"/>
      <c r="D70" s="92">
        <f t="shared" si="0"/>
        <v>0</v>
      </c>
      <c r="E70" s="92"/>
      <c r="F70" s="75"/>
    </row>
    <row r="71" spans="1:6" s="98" customFormat="1" ht="12" customHeight="1" thickBot="1">
      <c r="A71" s="110" t="s">
        <v>214</v>
      </c>
      <c r="B71" s="78" t="s">
        <v>215</v>
      </c>
      <c r="C71" s="88">
        <f>+C72+C73</f>
        <v>35641046</v>
      </c>
      <c r="D71" s="88">
        <v>-2713175</v>
      </c>
      <c r="E71" s="88"/>
      <c r="F71" s="71">
        <f>+F72+F73</f>
        <v>32927871</v>
      </c>
    </row>
    <row r="72" spans="1:6" s="98" customFormat="1" ht="12" customHeight="1">
      <c r="A72" s="51" t="s">
        <v>216</v>
      </c>
      <c r="B72" s="99" t="s">
        <v>217</v>
      </c>
      <c r="C72" s="92">
        <v>35641046</v>
      </c>
      <c r="D72" s="92">
        <v>-2713175</v>
      </c>
      <c r="E72" s="92"/>
      <c r="F72" s="75">
        <v>32927871</v>
      </c>
    </row>
    <row r="73" spans="1:6" s="98" customFormat="1" ht="12" customHeight="1" thickBot="1">
      <c r="A73" s="52" t="s">
        <v>218</v>
      </c>
      <c r="B73" s="99" t="s">
        <v>219</v>
      </c>
      <c r="C73" s="92"/>
      <c r="D73" s="92">
        <f t="shared" ref="D73:D83" si="1">F73-C73</f>
        <v>0</v>
      </c>
      <c r="E73" s="92"/>
      <c r="F73" s="75"/>
    </row>
    <row r="74" spans="1:6" s="98" customFormat="1" ht="12" customHeight="1" thickBot="1">
      <c r="A74" s="110" t="s">
        <v>220</v>
      </c>
      <c r="B74" s="78" t="s">
        <v>221</v>
      </c>
      <c r="C74" s="88">
        <f>+C75+C76+C77</f>
        <v>0</v>
      </c>
      <c r="D74" s="88"/>
      <c r="E74" s="88">
        <v>1931590</v>
      </c>
      <c r="F74" s="71">
        <f>+F75+F76+F77</f>
        <v>1931590</v>
      </c>
    </row>
    <row r="75" spans="1:6" s="98" customFormat="1" ht="12" customHeight="1">
      <c r="A75" s="51" t="s">
        <v>222</v>
      </c>
      <c r="B75" s="99" t="s">
        <v>223</v>
      </c>
      <c r="C75" s="92"/>
      <c r="D75" s="92">
        <v>0</v>
      </c>
      <c r="E75" s="92">
        <v>1931590</v>
      </c>
      <c r="F75" s="75">
        <v>1931590</v>
      </c>
    </row>
    <row r="76" spans="1:6" s="98" customFormat="1" ht="12" customHeight="1">
      <c r="A76" s="50" t="s">
        <v>224</v>
      </c>
      <c r="B76" s="100" t="s">
        <v>225</v>
      </c>
      <c r="C76" s="92"/>
      <c r="D76" s="92">
        <f t="shared" si="1"/>
        <v>0</v>
      </c>
      <c r="E76" s="92"/>
      <c r="F76" s="75"/>
    </row>
    <row r="77" spans="1:6" s="98" customFormat="1" ht="12" customHeight="1" thickBot="1">
      <c r="A77" s="52" t="s">
        <v>226</v>
      </c>
      <c r="B77" s="101" t="s">
        <v>422</v>
      </c>
      <c r="C77" s="92"/>
      <c r="D77" s="92"/>
      <c r="E77" s="92"/>
      <c r="F77" s="75"/>
    </row>
    <row r="78" spans="1:6" s="98" customFormat="1" ht="9.75" customHeight="1" thickBot="1">
      <c r="A78" s="110" t="s">
        <v>227</v>
      </c>
      <c r="B78" s="78" t="s">
        <v>228</v>
      </c>
      <c r="C78" s="88">
        <f>+C79+C80+C81+C82</f>
        <v>0</v>
      </c>
      <c r="D78" s="88">
        <f t="shared" si="1"/>
        <v>0</v>
      </c>
      <c r="E78" s="88"/>
      <c r="F78" s="71">
        <f>+F79+F80+F81+F82</f>
        <v>0</v>
      </c>
    </row>
    <row r="79" spans="1:6" s="98" customFormat="1" ht="12" customHeight="1">
      <c r="A79" s="102" t="s">
        <v>229</v>
      </c>
      <c r="B79" s="99" t="s">
        <v>230</v>
      </c>
      <c r="C79" s="92"/>
      <c r="D79" s="92">
        <f t="shared" si="1"/>
        <v>0</v>
      </c>
      <c r="E79" s="92"/>
      <c r="F79" s="75"/>
    </row>
    <row r="80" spans="1:6" s="98" customFormat="1" ht="12" customHeight="1">
      <c r="A80" s="103" t="s">
        <v>231</v>
      </c>
      <c r="B80" s="100" t="s">
        <v>232</v>
      </c>
      <c r="C80" s="92"/>
      <c r="D80" s="92">
        <f t="shared" si="1"/>
        <v>0</v>
      </c>
      <c r="E80" s="92"/>
      <c r="F80" s="75"/>
    </row>
    <row r="81" spans="1:6" s="98" customFormat="1" ht="12" customHeight="1">
      <c r="A81" s="103" t="s">
        <v>233</v>
      </c>
      <c r="B81" s="100" t="s">
        <v>234</v>
      </c>
      <c r="C81" s="92"/>
      <c r="D81" s="92">
        <f t="shared" si="1"/>
        <v>0</v>
      </c>
      <c r="E81" s="92"/>
      <c r="F81" s="75"/>
    </row>
    <row r="82" spans="1:6" s="98" customFormat="1" ht="12" customHeight="1" thickBot="1">
      <c r="A82" s="111" t="s">
        <v>235</v>
      </c>
      <c r="B82" s="80" t="s">
        <v>236</v>
      </c>
      <c r="C82" s="92"/>
      <c r="D82" s="92">
        <f t="shared" si="1"/>
        <v>0</v>
      </c>
      <c r="E82" s="92"/>
      <c r="F82" s="75"/>
    </row>
    <row r="83" spans="1:6" s="98" customFormat="1" ht="12" customHeight="1" thickBot="1">
      <c r="A83" s="110" t="s">
        <v>237</v>
      </c>
      <c r="B83" s="78" t="s">
        <v>238</v>
      </c>
      <c r="C83" s="113"/>
      <c r="D83" s="113">
        <f t="shared" si="1"/>
        <v>0</v>
      </c>
      <c r="E83" s="113"/>
      <c r="F83" s="114"/>
    </row>
    <row r="84" spans="1:6" s="98" customFormat="1" ht="13.5" customHeight="1" thickBot="1">
      <c r="A84" s="110" t="s">
        <v>239</v>
      </c>
      <c r="B84" s="34" t="s">
        <v>240</v>
      </c>
      <c r="C84" s="94">
        <f>+C62+C66+C71+C74+C78+C83</f>
        <v>35641046</v>
      </c>
      <c r="D84" s="94">
        <v>-2713175</v>
      </c>
      <c r="E84" s="94">
        <v>1931590</v>
      </c>
      <c r="F84" s="107">
        <f>+F62+F66+F71+F74+F78+F83</f>
        <v>34859461</v>
      </c>
    </row>
    <row r="85" spans="1:6" s="98" customFormat="1" ht="12.75" customHeight="1" thickBot="1">
      <c r="A85" s="112" t="s">
        <v>241</v>
      </c>
      <c r="B85" s="299" t="s">
        <v>242</v>
      </c>
      <c r="C85" s="94">
        <f>+C61+C84</f>
        <v>251966352</v>
      </c>
      <c r="D85" s="94">
        <v>46066563</v>
      </c>
      <c r="E85" s="94">
        <v>97202690</v>
      </c>
      <c r="F85" s="107">
        <f>+F61+F84</f>
        <v>395235605</v>
      </c>
    </row>
    <row r="86" spans="1:6" s="98" customFormat="1" ht="12" customHeight="1">
      <c r="A86" s="32"/>
      <c r="B86" s="32"/>
      <c r="C86" s="33"/>
      <c r="D86" s="33"/>
      <c r="E86" s="33"/>
      <c r="F86" s="33"/>
    </row>
    <row r="87" spans="1:6" ht="16.5" customHeight="1">
      <c r="A87" s="308" t="s">
        <v>29</v>
      </c>
      <c r="B87" s="308"/>
      <c r="C87" s="308"/>
      <c r="D87" s="308"/>
      <c r="E87" s="308"/>
      <c r="F87" s="308"/>
    </row>
    <row r="88" spans="1:6" s="104" customFormat="1" ht="16.5" customHeight="1" thickBot="1">
      <c r="A88" s="14" t="s">
        <v>79</v>
      </c>
      <c r="B88" s="14"/>
      <c r="C88" s="65"/>
      <c r="D88" s="65"/>
      <c r="E88" s="65"/>
      <c r="F88" s="65" t="str">
        <f>F2</f>
        <v>Forintban!</v>
      </c>
    </row>
    <row r="89" spans="1:6" s="104" customFormat="1" ht="16.5" customHeight="1">
      <c r="A89" s="309" t="s">
        <v>42</v>
      </c>
      <c r="B89" s="311" t="s">
        <v>135</v>
      </c>
      <c r="C89" s="313" t="s">
        <v>405</v>
      </c>
      <c r="D89" s="313"/>
      <c r="E89" s="314"/>
      <c r="F89" s="315"/>
    </row>
    <row r="90" spans="1:6" ht="24" customHeight="1" thickBot="1">
      <c r="A90" s="310"/>
      <c r="B90" s="312"/>
      <c r="C90" s="15" t="s">
        <v>136</v>
      </c>
      <c r="D90" s="298" t="s">
        <v>421</v>
      </c>
      <c r="E90" s="263" t="s">
        <v>406</v>
      </c>
      <c r="F90" s="16" t="s">
        <v>137</v>
      </c>
    </row>
    <row r="91" spans="1:6" s="97" customFormat="1" ht="12" customHeight="1" thickBot="1">
      <c r="A91" s="61" t="s">
        <v>243</v>
      </c>
      <c r="B91" s="62" t="s">
        <v>244</v>
      </c>
      <c r="C91" s="62" t="s">
        <v>245</v>
      </c>
      <c r="D91" s="62" t="s">
        <v>246</v>
      </c>
      <c r="E91" s="277" t="s">
        <v>247</v>
      </c>
      <c r="F91" s="63" t="s">
        <v>324</v>
      </c>
    </row>
    <row r="92" spans="1:6" ht="12" customHeight="1" thickBot="1">
      <c r="A92" s="58" t="s">
        <v>2</v>
      </c>
      <c r="B92" s="60" t="s">
        <v>249</v>
      </c>
      <c r="C92" s="87">
        <f>SUM(C93:C97)</f>
        <v>197506749</v>
      </c>
      <c r="D92" s="87">
        <v>1031903</v>
      </c>
      <c r="E92" s="87">
        <v>63313606</v>
      </c>
      <c r="F92" s="42">
        <f>SUM(F93:F97)</f>
        <v>261852258</v>
      </c>
    </row>
    <row r="93" spans="1:6" ht="12" customHeight="1">
      <c r="A93" s="53" t="s">
        <v>54</v>
      </c>
      <c r="B93" s="46" t="s">
        <v>30</v>
      </c>
      <c r="C93" s="17">
        <v>105399716</v>
      </c>
      <c r="D93" s="17"/>
      <c r="E93" s="17">
        <v>6121796</v>
      </c>
      <c r="F93" s="41">
        <v>111521512</v>
      </c>
    </row>
    <row r="94" spans="1:6" ht="12" customHeight="1">
      <c r="A94" s="50" t="s">
        <v>55</v>
      </c>
      <c r="B94" s="44" t="s">
        <v>100</v>
      </c>
      <c r="C94" s="89">
        <v>19034326</v>
      </c>
      <c r="D94" s="89"/>
      <c r="E94" s="89"/>
      <c r="F94" s="72">
        <v>19034326</v>
      </c>
    </row>
    <row r="95" spans="1:6" ht="12" customHeight="1">
      <c r="A95" s="50" t="s">
        <v>56</v>
      </c>
      <c r="B95" s="44" t="s">
        <v>73</v>
      </c>
      <c r="C95" s="91">
        <v>60453408</v>
      </c>
      <c r="D95" s="91">
        <v>945105</v>
      </c>
      <c r="E95" s="91">
        <v>61129318</v>
      </c>
      <c r="F95" s="74">
        <v>122527831</v>
      </c>
    </row>
    <row r="96" spans="1:6" ht="12" customHeight="1">
      <c r="A96" s="50" t="s">
        <v>57</v>
      </c>
      <c r="B96" s="47" t="s">
        <v>101</v>
      </c>
      <c r="C96" s="91">
        <v>10419299</v>
      </c>
      <c r="D96" s="91"/>
      <c r="E96" s="91">
        <v>-3937522</v>
      </c>
      <c r="F96" s="74">
        <v>6481777</v>
      </c>
    </row>
    <row r="97" spans="1:6" ht="12" customHeight="1">
      <c r="A97" s="50" t="s">
        <v>65</v>
      </c>
      <c r="B97" s="55" t="s">
        <v>102</v>
      </c>
      <c r="C97" s="91">
        <v>2200000</v>
      </c>
      <c r="D97" s="91">
        <v>86798</v>
      </c>
      <c r="E97" s="91">
        <v>14</v>
      </c>
      <c r="F97" s="74">
        <v>2286812</v>
      </c>
    </row>
    <row r="98" spans="1:6" ht="12" customHeight="1">
      <c r="A98" s="50" t="s">
        <v>58</v>
      </c>
      <c r="B98" s="44" t="s">
        <v>250</v>
      </c>
      <c r="C98" s="91"/>
      <c r="D98" s="91">
        <v>86798</v>
      </c>
      <c r="E98" s="91"/>
      <c r="F98" s="74">
        <v>86798</v>
      </c>
    </row>
    <row r="99" spans="1:6" ht="12" customHeight="1">
      <c r="A99" s="50" t="s">
        <v>59</v>
      </c>
      <c r="B99" s="67" t="s">
        <v>251</v>
      </c>
      <c r="C99" s="91"/>
      <c r="D99" s="91">
        <f t="shared" ref="D99:D144" si="2">F99-C99</f>
        <v>0</v>
      </c>
      <c r="E99" s="91"/>
      <c r="F99" s="74"/>
    </row>
    <row r="100" spans="1:6" ht="12" customHeight="1">
      <c r="A100" s="50" t="s">
        <v>66</v>
      </c>
      <c r="B100" s="68" t="s">
        <v>252</v>
      </c>
      <c r="C100" s="91"/>
      <c r="D100" s="91">
        <f t="shared" si="2"/>
        <v>0</v>
      </c>
      <c r="E100" s="91"/>
      <c r="F100" s="74"/>
    </row>
    <row r="101" spans="1:6" ht="21.75" customHeight="1">
      <c r="A101" s="50" t="s">
        <v>67</v>
      </c>
      <c r="B101" s="68" t="s">
        <v>253</v>
      </c>
      <c r="C101" s="91"/>
      <c r="D101" s="91">
        <f t="shared" si="2"/>
        <v>0</v>
      </c>
      <c r="E101" s="91"/>
      <c r="F101" s="74"/>
    </row>
    <row r="102" spans="1:6" ht="12" customHeight="1">
      <c r="A102" s="50" t="s">
        <v>68</v>
      </c>
      <c r="B102" s="67" t="s">
        <v>254</v>
      </c>
      <c r="C102" s="91">
        <v>1359521</v>
      </c>
      <c r="D102" s="91"/>
      <c r="E102" s="91">
        <v>14</v>
      </c>
      <c r="F102" s="74">
        <v>1359535</v>
      </c>
    </row>
    <row r="103" spans="1:6" ht="12" customHeight="1">
      <c r="A103" s="50" t="s">
        <v>69</v>
      </c>
      <c r="B103" s="67" t="s">
        <v>255</v>
      </c>
      <c r="C103" s="91"/>
      <c r="D103" s="91">
        <f t="shared" si="2"/>
        <v>0</v>
      </c>
      <c r="E103" s="91"/>
      <c r="F103" s="74"/>
    </row>
    <row r="104" spans="1:6" ht="23.25" customHeight="1">
      <c r="A104" s="50" t="s">
        <v>71</v>
      </c>
      <c r="B104" s="68" t="s">
        <v>256</v>
      </c>
      <c r="C104" s="91"/>
      <c r="D104" s="91"/>
      <c r="E104" s="91"/>
      <c r="F104" s="74"/>
    </row>
    <row r="105" spans="1:6" ht="12" customHeight="1">
      <c r="A105" s="49" t="s">
        <v>103</v>
      </c>
      <c r="B105" s="69" t="s">
        <v>257</v>
      </c>
      <c r="C105" s="91"/>
      <c r="D105" s="91">
        <f t="shared" si="2"/>
        <v>0</v>
      </c>
      <c r="E105" s="91"/>
      <c r="F105" s="74"/>
    </row>
    <row r="106" spans="1:6" ht="12" customHeight="1">
      <c r="A106" s="50" t="s">
        <v>258</v>
      </c>
      <c r="B106" s="69" t="s">
        <v>259</v>
      </c>
      <c r="C106" s="91"/>
      <c r="D106" s="91">
        <f t="shared" si="2"/>
        <v>0</v>
      </c>
      <c r="E106" s="91"/>
      <c r="F106" s="74"/>
    </row>
    <row r="107" spans="1:6" ht="12" customHeight="1" thickBot="1">
      <c r="A107" s="54" t="s">
        <v>260</v>
      </c>
      <c r="B107" s="70" t="s">
        <v>261</v>
      </c>
      <c r="C107" s="18">
        <v>840479</v>
      </c>
      <c r="D107" s="18"/>
      <c r="E107" s="18"/>
      <c r="F107" s="35">
        <v>840479</v>
      </c>
    </row>
    <row r="108" spans="1:6" ht="12" customHeight="1" thickBot="1">
      <c r="A108" s="56" t="s">
        <v>3</v>
      </c>
      <c r="B108" s="59" t="s">
        <v>262</v>
      </c>
      <c r="C108" s="88">
        <f>+C109+C111+C113</f>
        <v>50869174</v>
      </c>
      <c r="D108" s="88">
        <v>45034660</v>
      </c>
      <c r="E108" s="88">
        <v>35889084</v>
      </c>
      <c r="F108" s="71">
        <f>+F109+F111+F113</f>
        <v>131792918</v>
      </c>
    </row>
    <row r="109" spans="1:6" ht="12" customHeight="1">
      <c r="A109" s="51" t="s">
        <v>60</v>
      </c>
      <c r="B109" s="44" t="s">
        <v>116</v>
      </c>
      <c r="C109" s="90">
        <v>50869174</v>
      </c>
      <c r="D109" s="90">
        <v>44528460</v>
      </c>
      <c r="E109" s="90">
        <v>-24587966</v>
      </c>
      <c r="F109" s="73">
        <v>70809668</v>
      </c>
    </row>
    <row r="110" spans="1:6" ht="12" customHeight="1">
      <c r="A110" s="51" t="s">
        <v>61</v>
      </c>
      <c r="B110" s="48" t="s">
        <v>263</v>
      </c>
      <c r="C110" s="90"/>
      <c r="D110" s="90"/>
      <c r="E110" s="90"/>
      <c r="F110" s="73"/>
    </row>
    <row r="111" spans="1:6">
      <c r="A111" s="51" t="s">
        <v>62</v>
      </c>
      <c r="B111" s="48" t="s">
        <v>104</v>
      </c>
      <c r="C111" s="89"/>
      <c r="D111" s="89">
        <v>506200</v>
      </c>
      <c r="E111" s="89">
        <v>60477050</v>
      </c>
      <c r="F111" s="72">
        <v>60983250</v>
      </c>
    </row>
    <row r="112" spans="1:6" ht="12" customHeight="1">
      <c r="A112" s="51" t="s">
        <v>63</v>
      </c>
      <c r="B112" s="48" t="s">
        <v>264</v>
      </c>
      <c r="C112" s="89"/>
      <c r="D112" s="89"/>
      <c r="E112" s="89"/>
      <c r="F112" s="72"/>
    </row>
    <row r="113" spans="1:6" ht="12" customHeight="1">
      <c r="A113" s="51" t="s">
        <v>64</v>
      </c>
      <c r="B113" s="80" t="s">
        <v>118</v>
      </c>
      <c r="C113" s="89"/>
      <c r="D113" s="89">
        <f t="shared" si="2"/>
        <v>0</v>
      </c>
      <c r="E113" s="89"/>
      <c r="F113" s="72"/>
    </row>
    <row r="114" spans="1:6" ht="21.75" customHeight="1">
      <c r="A114" s="51" t="s">
        <v>70</v>
      </c>
      <c r="B114" s="79" t="s">
        <v>265</v>
      </c>
      <c r="C114" s="89"/>
      <c r="D114" s="89">
        <f t="shared" si="2"/>
        <v>0</v>
      </c>
      <c r="E114" s="89"/>
      <c r="F114" s="72"/>
    </row>
    <row r="115" spans="1:6" ht="24" customHeight="1">
      <c r="A115" s="51" t="s">
        <v>72</v>
      </c>
      <c r="B115" s="95" t="s">
        <v>266</v>
      </c>
      <c r="C115" s="89"/>
      <c r="D115" s="89">
        <f t="shared" si="2"/>
        <v>0</v>
      </c>
      <c r="E115" s="89"/>
      <c r="F115" s="72"/>
    </row>
    <row r="116" spans="1:6" ht="12" customHeight="1">
      <c r="A116" s="51" t="s">
        <v>105</v>
      </c>
      <c r="B116" s="68" t="s">
        <v>253</v>
      </c>
      <c r="C116" s="89"/>
      <c r="D116" s="89">
        <f t="shared" si="2"/>
        <v>0</v>
      </c>
      <c r="E116" s="89"/>
      <c r="F116" s="72"/>
    </row>
    <row r="117" spans="1:6" ht="12" customHeight="1">
      <c r="A117" s="51" t="s">
        <v>106</v>
      </c>
      <c r="B117" s="68" t="s">
        <v>267</v>
      </c>
      <c r="C117" s="89"/>
      <c r="D117" s="89">
        <f t="shared" si="2"/>
        <v>0</v>
      </c>
      <c r="E117" s="89"/>
      <c r="F117" s="72"/>
    </row>
    <row r="118" spans="1:6" ht="12" customHeight="1">
      <c r="A118" s="51" t="s">
        <v>107</v>
      </c>
      <c r="B118" s="68" t="s">
        <v>268</v>
      </c>
      <c r="C118" s="89"/>
      <c r="D118" s="89">
        <f t="shared" si="2"/>
        <v>0</v>
      </c>
      <c r="E118" s="89"/>
      <c r="F118" s="72"/>
    </row>
    <row r="119" spans="1:6" s="115" customFormat="1" ht="12" customHeight="1">
      <c r="A119" s="51" t="s">
        <v>269</v>
      </c>
      <c r="B119" s="68" t="s">
        <v>256</v>
      </c>
      <c r="C119" s="89"/>
      <c r="D119" s="89">
        <f t="shared" si="2"/>
        <v>0</v>
      </c>
      <c r="E119" s="89"/>
      <c r="F119" s="72"/>
    </row>
    <row r="120" spans="1:6" ht="12" customHeight="1">
      <c r="A120" s="51" t="s">
        <v>270</v>
      </c>
      <c r="B120" s="68" t="s">
        <v>271</v>
      </c>
      <c r="C120" s="89"/>
      <c r="D120" s="89">
        <f t="shared" si="2"/>
        <v>0</v>
      </c>
      <c r="E120" s="89"/>
      <c r="F120" s="72"/>
    </row>
    <row r="121" spans="1:6" ht="12" customHeight="1" thickBot="1">
      <c r="A121" s="49" t="s">
        <v>272</v>
      </c>
      <c r="B121" s="68" t="s">
        <v>273</v>
      </c>
      <c r="C121" s="91"/>
      <c r="D121" s="91">
        <f t="shared" si="2"/>
        <v>0</v>
      </c>
      <c r="E121" s="91"/>
      <c r="F121" s="74"/>
    </row>
    <row r="122" spans="1:6" ht="12" customHeight="1" thickBot="1">
      <c r="A122" s="56" t="s">
        <v>4</v>
      </c>
      <c r="B122" s="64" t="s">
        <v>274</v>
      </c>
      <c r="C122" s="88">
        <v>2000000</v>
      </c>
      <c r="D122" s="88"/>
      <c r="E122" s="88">
        <v>-2000000</v>
      </c>
      <c r="F122" s="71">
        <f>+F123+F124</f>
        <v>0</v>
      </c>
    </row>
    <row r="123" spans="1:6" ht="12" customHeight="1">
      <c r="A123" s="51" t="s">
        <v>43</v>
      </c>
      <c r="B123" s="45" t="s">
        <v>35</v>
      </c>
      <c r="C123" s="90">
        <v>2000000</v>
      </c>
      <c r="D123" s="90"/>
      <c r="E123" s="90">
        <v>-2000000</v>
      </c>
      <c r="F123" s="73"/>
    </row>
    <row r="124" spans="1:6" ht="12" customHeight="1" thickBot="1">
      <c r="A124" s="52" t="s">
        <v>44</v>
      </c>
      <c r="B124" s="48" t="s">
        <v>36</v>
      </c>
      <c r="C124" s="91"/>
      <c r="D124" s="91">
        <f t="shared" si="2"/>
        <v>0</v>
      </c>
      <c r="E124" s="91"/>
      <c r="F124" s="74"/>
    </row>
    <row r="125" spans="1:6" ht="12" customHeight="1" thickBot="1">
      <c r="A125" s="56" t="s">
        <v>5</v>
      </c>
      <c r="B125" s="64" t="s">
        <v>275</v>
      </c>
      <c r="C125" s="88">
        <f>+C92+C108+C122</f>
        <v>250375923</v>
      </c>
      <c r="D125" s="88">
        <v>46066563</v>
      </c>
      <c r="E125" s="88">
        <v>97202690</v>
      </c>
      <c r="F125" s="71">
        <f>+F92+F108+F122</f>
        <v>393645176</v>
      </c>
    </row>
    <row r="126" spans="1:6" ht="12" customHeight="1" thickBot="1">
      <c r="A126" s="56" t="s">
        <v>6</v>
      </c>
      <c r="B126" s="64" t="s">
        <v>276</v>
      </c>
      <c r="C126" s="88">
        <f>+C127+C128+C129</f>
        <v>0</v>
      </c>
      <c r="D126" s="88">
        <f t="shared" si="2"/>
        <v>0</v>
      </c>
      <c r="E126" s="88"/>
      <c r="F126" s="71">
        <f>+F127+F128+F129</f>
        <v>0</v>
      </c>
    </row>
    <row r="127" spans="1:6" ht="12" customHeight="1">
      <c r="A127" s="51" t="s">
        <v>47</v>
      </c>
      <c r="B127" s="45" t="s">
        <v>277</v>
      </c>
      <c r="C127" s="89"/>
      <c r="D127" s="89">
        <f t="shared" si="2"/>
        <v>0</v>
      </c>
      <c r="E127" s="89"/>
      <c r="F127" s="72"/>
    </row>
    <row r="128" spans="1:6" ht="12" customHeight="1">
      <c r="A128" s="51" t="s">
        <v>48</v>
      </c>
      <c r="B128" s="45" t="s">
        <v>278</v>
      </c>
      <c r="C128" s="89"/>
      <c r="D128" s="89">
        <f t="shared" si="2"/>
        <v>0</v>
      </c>
      <c r="E128" s="89"/>
      <c r="F128" s="72"/>
    </row>
    <row r="129" spans="1:9" ht="12" customHeight="1" thickBot="1">
      <c r="A129" s="49" t="s">
        <v>49</v>
      </c>
      <c r="B129" s="43" t="s">
        <v>279</v>
      </c>
      <c r="C129" s="89"/>
      <c r="D129" s="89">
        <f t="shared" si="2"/>
        <v>0</v>
      </c>
      <c r="E129" s="89"/>
      <c r="F129" s="72"/>
    </row>
    <row r="130" spans="1:9" ht="12" customHeight="1" thickBot="1">
      <c r="A130" s="56" t="s">
        <v>7</v>
      </c>
      <c r="B130" s="64" t="s">
        <v>280</v>
      </c>
      <c r="C130" s="88">
        <f>+C131+C132+C134+C133</f>
        <v>0</v>
      </c>
      <c r="D130" s="88">
        <f t="shared" si="2"/>
        <v>0</v>
      </c>
      <c r="E130" s="88"/>
      <c r="F130" s="71">
        <f>+F131+F132+F134+F133</f>
        <v>0</v>
      </c>
    </row>
    <row r="131" spans="1:9" ht="12" customHeight="1">
      <c r="A131" s="51" t="s">
        <v>50</v>
      </c>
      <c r="B131" s="45" t="s">
        <v>281</v>
      </c>
      <c r="C131" s="89"/>
      <c r="D131" s="89">
        <f t="shared" si="2"/>
        <v>0</v>
      </c>
      <c r="E131" s="89"/>
      <c r="F131" s="72"/>
    </row>
    <row r="132" spans="1:9" ht="12" customHeight="1">
      <c r="A132" s="51" t="s">
        <v>51</v>
      </c>
      <c r="B132" s="45" t="s">
        <v>282</v>
      </c>
      <c r="C132" s="89"/>
      <c r="D132" s="89">
        <f t="shared" si="2"/>
        <v>0</v>
      </c>
      <c r="E132" s="89"/>
      <c r="F132" s="72"/>
    </row>
    <row r="133" spans="1:9" ht="12" customHeight="1">
      <c r="A133" s="51" t="s">
        <v>180</v>
      </c>
      <c r="B133" s="45" t="s">
        <v>283</v>
      </c>
      <c r="C133" s="89"/>
      <c r="D133" s="89">
        <f t="shared" si="2"/>
        <v>0</v>
      </c>
      <c r="E133" s="89"/>
      <c r="F133" s="72"/>
    </row>
    <row r="134" spans="1:9" ht="12" customHeight="1" thickBot="1">
      <c r="A134" s="49" t="s">
        <v>182</v>
      </c>
      <c r="B134" s="43" t="s">
        <v>284</v>
      </c>
      <c r="C134" s="89"/>
      <c r="D134" s="89">
        <f t="shared" si="2"/>
        <v>0</v>
      </c>
      <c r="E134" s="89"/>
      <c r="F134" s="72"/>
    </row>
    <row r="135" spans="1:9" ht="12" customHeight="1" thickBot="1">
      <c r="A135" s="56" t="s">
        <v>8</v>
      </c>
      <c r="B135" s="64" t="s">
        <v>285</v>
      </c>
      <c r="C135" s="94">
        <v>1590429</v>
      </c>
      <c r="D135" s="94"/>
      <c r="E135" s="94"/>
      <c r="F135" s="107">
        <f>+F136+F137+F138+F139</f>
        <v>1590429</v>
      </c>
    </row>
    <row r="136" spans="1:9" ht="12" customHeight="1">
      <c r="A136" s="51" t="s">
        <v>52</v>
      </c>
      <c r="B136" s="45" t="s">
        <v>286</v>
      </c>
      <c r="C136" s="89"/>
      <c r="D136" s="89">
        <f t="shared" si="2"/>
        <v>0</v>
      </c>
      <c r="E136" s="89"/>
      <c r="F136" s="72"/>
    </row>
    <row r="137" spans="1:9" ht="12" customHeight="1">
      <c r="A137" s="51" t="s">
        <v>53</v>
      </c>
      <c r="B137" s="45" t="s">
        <v>287</v>
      </c>
      <c r="C137" s="89">
        <v>1590429</v>
      </c>
      <c r="D137" s="89"/>
      <c r="E137" s="89"/>
      <c r="F137" s="72">
        <v>1590429</v>
      </c>
    </row>
    <row r="138" spans="1:9" ht="12" customHeight="1">
      <c r="A138" s="51" t="s">
        <v>189</v>
      </c>
      <c r="B138" s="45" t="s">
        <v>288</v>
      </c>
      <c r="C138" s="89"/>
      <c r="D138" s="89">
        <f t="shared" si="2"/>
        <v>0</v>
      </c>
      <c r="E138" s="89"/>
      <c r="F138" s="72"/>
    </row>
    <row r="139" spans="1:9" ht="12" customHeight="1" thickBot="1">
      <c r="A139" s="49" t="s">
        <v>191</v>
      </c>
      <c r="B139" s="80" t="s">
        <v>422</v>
      </c>
      <c r="C139" s="89"/>
      <c r="D139" s="89"/>
      <c r="E139" s="89"/>
      <c r="F139" s="72"/>
    </row>
    <row r="140" spans="1:9" ht="15" customHeight="1" thickBot="1">
      <c r="A140" s="56" t="s">
        <v>9</v>
      </c>
      <c r="B140" s="64" t="s">
        <v>290</v>
      </c>
      <c r="C140" s="19">
        <f>+C141+C142+C143+C144</f>
        <v>0</v>
      </c>
      <c r="D140" s="19">
        <f t="shared" si="2"/>
        <v>0</v>
      </c>
      <c r="E140" s="19"/>
      <c r="F140" s="40">
        <f>+F141+F142+F143+F144</f>
        <v>0</v>
      </c>
      <c r="G140" s="106"/>
      <c r="H140" s="106"/>
      <c r="I140" s="106"/>
    </row>
    <row r="141" spans="1:9" s="98" customFormat="1" ht="12.95" customHeight="1">
      <c r="A141" s="51" t="s">
        <v>98</v>
      </c>
      <c r="B141" s="45" t="s">
        <v>291</v>
      </c>
      <c r="C141" s="89"/>
      <c r="D141" s="89">
        <f t="shared" si="2"/>
        <v>0</v>
      </c>
      <c r="E141" s="89"/>
      <c r="F141" s="72"/>
    </row>
    <row r="142" spans="1:9" ht="12.75" customHeight="1">
      <c r="A142" s="51" t="s">
        <v>99</v>
      </c>
      <c r="B142" s="45" t="s">
        <v>292</v>
      </c>
      <c r="C142" s="89"/>
      <c r="D142" s="89">
        <f t="shared" si="2"/>
        <v>0</v>
      </c>
      <c r="E142" s="89"/>
      <c r="F142" s="72"/>
    </row>
    <row r="143" spans="1:9" ht="12.75" customHeight="1">
      <c r="A143" s="51" t="s">
        <v>117</v>
      </c>
      <c r="B143" s="45" t="s">
        <v>293</v>
      </c>
      <c r="C143" s="89"/>
      <c r="D143" s="89">
        <f t="shared" si="2"/>
        <v>0</v>
      </c>
      <c r="E143" s="89"/>
      <c r="F143" s="72"/>
    </row>
    <row r="144" spans="1:9" ht="12.75" customHeight="1" thickBot="1">
      <c r="A144" s="51" t="s">
        <v>197</v>
      </c>
      <c r="B144" s="45" t="s">
        <v>294</v>
      </c>
      <c r="C144" s="89"/>
      <c r="D144" s="89">
        <f t="shared" si="2"/>
        <v>0</v>
      </c>
      <c r="E144" s="89"/>
      <c r="F144" s="72"/>
    </row>
    <row r="145" spans="1:6" ht="16.5" thickBot="1">
      <c r="A145" s="56" t="s">
        <v>10</v>
      </c>
      <c r="B145" s="64" t="s">
        <v>295</v>
      </c>
      <c r="C145" s="38">
        <f>+C126+C130+C135+C140</f>
        <v>1590429</v>
      </c>
      <c r="D145" s="38"/>
      <c r="E145" s="38"/>
      <c r="F145" s="39">
        <f>+F126+F130+F135+F140</f>
        <v>1590429</v>
      </c>
    </row>
    <row r="146" spans="1:6" ht="16.5" thickBot="1">
      <c r="A146" s="81" t="s">
        <v>11</v>
      </c>
      <c r="B146" s="84" t="s">
        <v>296</v>
      </c>
      <c r="C146" s="38">
        <f>+C125+C145</f>
        <v>251966352</v>
      </c>
      <c r="D146" s="38">
        <v>46066563</v>
      </c>
      <c r="E146" s="38">
        <v>97202690</v>
      </c>
      <c r="F146" s="39">
        <f>+F125+F145</f>
        <v>395235605</v>
      </c>
    </row>
    <row r="148" spans="1:6" ht="18.75" customHeight="1">
      <c r="A148" s="306" t="s">
        <v>297</v>
      </c>
      <c r="B148" s="306"/>
      <c r="C148" s="306"/>
      <c r="D148" s="306"/>
      <c r="E148" s="306"/>
      <c r="F148" s="306"/>
    </row>
    <row r="149" spans="1:6" ht="13.5" customHeight="1" thickBot="1">
      <c r="A149" s="66" t="s">
        <v>80</v>
      </c>
      <c r="B149" s="66"/>
      <c r="C149" s="96"/>
      <c r="F149" s="83" t="str">
        <f>F88</f>
        <v>Forintban!</v>
      </c>
    </row>
    <row r="150" spans="1:6" ht="21.75" thickBot="1">
      <c r="A150" s="56">
        <v>1</v>
      </c>
      <c r="B150" s="59" t="s">
        <v>298</v>
      </c>
      <c r="C150" s="82">
        <f>+C61-C125</f>
        <v>-34050617</v>
      </c>
      <c r="D150" s="82">
        <f>+D61-D125</f>
        <v>2713175</v>
      </c>
      <c r="E150" s="82">
        <v>-1931590</v>
      </c>
      <c r="F150" s="82">
        <f>+F61-F125</f>
        <v>-33269032</v>
      </c>
    </row>
    <row r="151" spans="1:6" ht="21.75" thickBot="1">
      <c r="A151" s="56" t="s">
        <v>3</v>
      </c>
      <c r="B151" s="59" t="s">
        <v>299</v>
      </c>
      <c r="C151" s="82">
        <f>+C84-C145</f>
        <v>34050617</v>
      </c>
      <c r="D151" s="82">
        <f>+D84-D145</f>
        <v>-2713175</v>
      </c>
      <c r="E151" s="82">
        <v>1931590</v>
      </c>
      <c r="F151" s="82">
        <f>+F84-F145</f>
        <v>33269032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F148"/>
    <mergeCell ref="A1:F1"/>
    <mergeCell ref="A87:F87"/>
    <mergeCell ref="A89:A90"/>
    <mergeCell ref="B89:B90"/>
    <mergeCell ref="C89:F89"/>
    <mergeCell ref="A3:A4"/>
    <mergeCell ref="B3:B4"/>
    <mergeCell ref="C3:F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CE,Félkövér"&amp;12TISZASZALKA KÖZSÉG 
ÖNKORMÁNYZATA 2019. ÉVI KÖLTSÉGVETÉSÉNEK ÖSSZEVONT MÓDOSÍTOTT MÉRLEGE&amp;R&amp;"Times New Roman CE,Félkövér dőlt"&amp;11 1.1. melléklet a .../2020. (.........)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138" zoomScaleNormal="130" zoomScaleSheetLayoutView="100" workbookViewId="0">
      <selection sqref="A1:F151"/>
    </sheetView>
  </sheetViews>
  <sheetFormatPr defaultRowHeight="15.75"/>
  <cols>
    <col min="1" max="1" width="9.5" style="85" customWidth="1"/>
    <col min="2" max="2" width="60.83203125" style="85" customWidth="1"/>
    <col min="3" max="4" width="15.83203125" style="86" customWidth="1"/>
    <col min="5" max="5" width="14.1640625" style="86" customWidth="1"/>
    <col min="6" max="6" width="12.6640625" style="96" customWidth="1"/>
    <col min="7" max="16384" width="9.33203125" style="96"/>
  </cols>
  <sheetData>
    <row r="1" spans="1:9" ht="49.5" customHeight="1">
      <c r="A1" s="316" t="s">
        <v>0</v>
      </c>
      <c r="B1" s="317"/>
      <c r="C1" s="317"/>
      <c r="D1" s="317"/>
      <c r="E1" s="317"/>
      <c r="F1" s="318"/>
    </row>
    <row r="2" spans="1:9" ht="28.5" customHeight="1" thickBot="1">
      <c r="A2" s="303" t="s">
        <v>78</v>
      </c>
      <c r="B2" s="13"/>
      <c r="C2" s="83"/>
      <c r="D2" s="83"/>
      <c r="E2" s="83"/>
      <c r="F2" s="304" t="s">
        <v>424</v>
      </c>
    </row>
    <row r="3" spans="1:9" ht="23.25" customHeight="1">
      <c r="A3" s="309" t="s">
        <v>42</v>
      </c>
      <c r="B3" s="311" t="s">
        <v>1</v>
      </c>
      <c r="C3" s="313" t="s">
        <v>405</v>
      </c>
      <c r="D3" s="313"/>
      <c r="E3" s="314"/>
      <c r="F3" s="315"/>
      <c r="I3" s="305"/>
    </row>
    <row r="4" spans="1:9" ht="38.1" customHeight="1" thickBot="1">
      <c r="A4" s="310"/>
      <c r="B4" s="312"/>
      <c r="C4" s="302" t="s">
        <v>136</v>
      </c>
      <c r="D4" s="302" t="s">
        <v>421</v>
      </c>
      <c r="E4" s="263" t="s">
        <v>406</v>
      </c>
      <c r="F4" s="16" t="s">
        <v>137</v>
      </c>
    </row>
    <row r="5" spans="1:9" s="97" customFormat="1" ht="12" customHeight="1" thickBot="1">
      <c r="A5" s="61" t="s">
        <v>243</v>
      </c>
      <c r="B5" s="62" t="s">
        <v>244</v>
      </c>
      <c r="C5" s="62" t="s">
        <v>245</v>
      </c>
      <c r="D5" s="62" t="s">
        <v>246</v>
      </c>
      <c r="E5" s="62" t="s">
        <v>247</v>
      </c>
      <c r="F5" s="108" t="s">
        <v>324</v>
      </c>
    </row>
    <row r="6" spans="1:9" s="98" customFormat="1" ht="12" customHeight="1" thickBot="1">
      <c r="A6" s="56" t="s">
        <v>2</v>
      </c>
      <c r="B6" s="57" t="s">
        <v>138</v>
      </c>
      <c r="C6" s="88">
        <f>SUM(C7:C12)</f>
        <v>67893813</v>
      </c>
      <c r="D6" s="88"/>
      <c r="E6" s="88">
        <v>-12566724</v>
      </c>
      <c r="F6" s="71">
        <f>SUM(F7:F12)</f>
        <v>55327089</v>
      </c>
    </row>
    <row r="7" spans="1:9" s="98" customFormat="1" ht="12" customHeight="1">
      <c r="A7" s="51" t="s">
        <v>54</v>
      </c>
      <c r="B7" s="99" t="s">
        <v>139</v>
      </c>
      <c r="C7" s="90">
        <v>10477652</v>
      </c>
      <c r="D7" s="90"/>
      <c r="E7" s="90">
        <v>983562</v>
      </c>
      <c r="F7" s="73">
        <v>11461214</v>
      </c>
    </row>
    <row r="8" spans="1:9" s="98" customFormat="1" ht="12" customHeight="1">
      <c r="A8" s="50" t="s">
        <v>55</v>
      </c>
      <c r="B8" s="100" t="s">
        <v>140</v>
      </c>
      <c r="C8" s="89"/>
      <c r="D8" s="89">
        <f t="shared" ref="D8:E70" si="0">F8-C8</f>
        <v>0</v>
      </c>
      <c r="E8" s="89">
        <f t="shared" si="0"/>
        <v>0</v>
      </c>
      <c r="F8" s="72"/>
    </row>
    <row r="9" spans="1:9" s="98" customFormat="1" ht="12" customHeight="1">
      <c r="A9" s="50" t="s">
        <v>56</v>
      </c>
      <c r="B9" s="100" t="s">
        <v>141</v>
      </c>
      <c r="C9" s="89">
        <v>27483080</v>
      </c>
      <c r="D9" s="89"/>
      <c r="E9" s="89">
        <v>8765253</v>
      </c>
      <c r="F9" s="72">
        <v>36248333</v>
      </c>
    </row>
    <row r="10" spans="1:9" s="98" customFormat="1" ht="12" customHeight="1">
      <c r="A10" s="50" t="s">
        <v>57</v>
      </c>
      <c r="B10" s="100" t="s">
        <v>142</v>
      </c>
      <c r="C10" s="89">
        <v>1800000</v>
      </c>
      <c r="D10" s="89"/>
      <c r="E10" s="89">
        <v>238512</v>
      </c>
      <c r="F10" s="72">
        <v>2038512</v>
      </c>
    </row>
    <row r="11" spans="1:9" s="98" customFormat="1" ht="12" customHeight="1">
      <c r="A11" s="50" t="s">
        <v>74</v>
      </c>
      <c r="B11" s="100" t="s">
        <v>143</v>
      </c>
      <c r="C11" s="89">
        <v>28133081</v>
      </c>
      <c r="D11" s="89"/>
      <c r="E11" s="89">
        <v>-22554051</v>
      </c>
      <c r="F11" s="72">
        <v>5579030</v>
      </c>
    </row>
    <row r="12" spans="1:9" s="98" customFormat="1" ht="12" customHeight="1" thickBot="1">
      <c r="A12" s="52" t="s">
        <v>58</v>
      </c>
      <c r="B12" s="101" t="s">
        <v>144</v>
      </c>
      <c r="C12" s="91"/>
      <c r="D12" s="91">
        <f t="shared" si="0"/>
        <v>0</v>
      </c>
      <c r="E12" s="91">
        <f t="shared" si="0"/>
        <v>0</v>
      </c>
      <c r="F12" s="74">
        <v>0</v>
      </c>
    </row>
    <row r="13" spans="1:9" s="98" customFormat="1" ht="12" customHeight="1" thickBot="1">
      <c r="A13" s="56" t="s">
        <v>3</v>
      </c>
      <c r="B13" s="78" t="s">
        <v>145</v>
      </c>
      <c r="C13" s="88">
        <f>SUM(C14:C18)</f>
        <v>47185866</v>
      </c>
      <c r="D13" s="88">
        <v>731250</v>
      </c>
      <c r="E13" s="88">
        <v>1659951</v>
      </c>
      <c r="F13" s="71">
        <f>SUM(F14:F18)</f>
        <v>49577067</v>
      </c>
    </row>
    <row r="14" spans="1:9" s="98" customFormat="1" ht="12" customHeight="1">
      <c r="A14" s="51" t="s">
        <v>60</v>
      </c>
      <c r="B14" s="99" t="s">
        <v>146</v>
      </c>
      <c r="C14" s="90"/>
      <c r="D14" s="90">
        <f t="shared" si="0"/>
        <v>0</v>
      </c>
      <c r="E14" s="90"/>
      <c r="F14" s="73"/>
    </row>
    <row r="15" spans="1:9" s="98" customFormat="1" ht="12" customHeight="1">
      <c r="A15" s="50" t="s">
        <v>61</v>
      </c>
      <c r="B15" s="100" t="s">
        <v>147</v>
      </c>
      <c r="C15" s="89"/>
      <c r="D15" s="89">
        <f t="shared" si="0"/>
        <v>0</v>
      </c>
      <c r="E15" s="89"/>
      <c r="F15" s="72"/>
    </row>
    <row r="16" spans="1:9" s="98" customFormat="1" ht="12" customHeight="1">
      <c r="A16" s="50" t="s">
        <v>62</v>
      </c>
      <c r="B16" s="100" t="s">
        <v>148</v>
      </c>
      <c r="C16" s="89"/>
      <c r="D16" s="89">
        <f t="shared" si="0"/>
        <v>0</v>
      </c>
      <c r="E16" s="89"/>
      <c r="F16" s="72"/>
    </row>
    <row r="17" spans="1:6" s="98" customFormat="1" ht="12" customHeight="1">
      <c r="A17" s="50" t="s">
        <v>63</v>
      </c>
      <c r="B17" s="100" t="s">
        <v>149</v>
      </c>
      <c r="C17" s="89"/>
      <c r="D17" s="89">
        <f t="shared" si="0"/>
        <v>0</v>
      </c>
      <c r="E17" s="89"/>
      <c r="F17" s="72"/>
    </row>
    <row r="18" spans="1:6" s="98" customFormat="1" ht="12" customHeight="1">
      <c r="A18" s="50" t="s">
        <v>64</v>
      </c>
      <c r="B18" s="100" t="s">
        <v>150</v>
      </c>
      <c r="C18" s="89">
        <v>47185866</v>
      </c>
      <c r="D18" s="89">
        <v>731250</v>
      </c>
      <c r="E18" s="89">
        <v>1659951</v>
      </c>
      <c r="F18" s="72">
        <v>49577067</v>
      </c>
    </row>
    <row r="19" spans="1:6" s="98" customFormat="1" ht="12" customHeight="1" thickBot="1">
      <c r="A19" s="52" t="s">
        <v>70</v>
      </c>
      <c r="B19" s="101" t="s">
        <v>151</v>
      </c>
      <c r="C19" s="91"/>
      <c r="D19" s="91">
        <f t="shared" si="0"/>
        <v>0</v>
      </c>
      <c r="E19" s="91"/>
      <c r="F19" s="74"/>
    </row>
    <row r="20" spans="1:6" s="98" customFormat="1" ht="12" customHeight="1" thickBot="1">
      <c r="A20" s="56" t="s">
        <v>4</v>
      </c>
      <c r="B20" s="57" t="s">
        <v>152</v>
      </c>
      <c r="C20" s="88">
        <f>SUM(C21:C25)</f>
        <v>21313856</v>
      </c>
      <c r="D20" s="88">
        <v>45335313</v>
      </c>
      <c r="E20" s="88">
        <v>99146032</v>
      </c>
      <c r="F20" s="71">
        <f>SUM(F21:F25)</f>
        <v>165795201</v>
      </c>
    </row>
    <row r="21" spans="1:6" s="98" customFormat="1" ht="12" customHeight="1">
      <c r="A21" s="51" t="s">
        <v>43</v>
      </c>
      <c r="B21" s="99" t="s">
        <v>153</v>
      </c>
      <c r="C21" s="90"/>
      <c r="D21" s="90">
        <v>31100000</v>
      </c>
      <c r="E21" s="90"/>
      <c r="F21" s="73">
        <v>31100000</v>
      </c>
    </row>
    <row r="22" spans="1:6" s="98" customFormat="1" ht="12" customHeight="1">
      <c r="A22" s="50" t="s">
        <v>44</v>
      </c>
      <c r="B22" s="100" t="s">
        <v>154</v>
      </c>
      <c r="C22" s="89"/>
      <c r="D22" s="89">
        <f t="shared" si="0"/>
        <v>0</v>
      </c>
      <c r="E22" s="89"/>
      <c r="F22" s="72"/>
    </row>
    <row r="23" spans="1:6" s="98" customFormat="1" ht="12" customHeight="1">
      <c r="A23" s="50" t="s">
        <v>45</v>
      </c>
      <c r="B23" s="100" t="s">
        <v>155</v>
      </c>
      <c r="C23" s="89"/>
      <c r="D23" s="89">
        <f t="shared" si="0"/>
        <v>0</v>
      </c>
      <c r="E23" s="89"/>
      <c r="F23" s="72"/>
    </row>
    <row r="24" spans="1:6" s="98" customFormat="1" ht="12" customHeight="1">
      <c r="A24" s="50" t="s">
        <v>46</v>
      </c>
      <c r="B24" s="100" t="s">
        <v>156</v>
      </c>
      <c r="C24" s="89"/>
      <c r="D24" s="89">
        <f t="shared" si="0"/>
        <v>0</v>
      </c>
      <c r="E24" s="89"/>
      <c r="F24" s="72"/>
    </row>
    <row r="25" spans="1:6" s="98" customFormat="1" ht="12" customHeight="1">
      <c r="A25" s="50" t="s">
        <v>88</v>
      </c>
      <c r="B25" s="100" t="s">
        <v>157</v>
      </c>
      <c r="C25" s="89">
        <v>21313856</v>
      </c>
      <c r="D25" s="89">
        <v>14235313</v>
      </c>
      <c r="E25" s="89">
        <v>99146032</v>
      </c>
      <c r="F25" s="72">
        <v>134695201</v>
      </c>
    </row>
    <row r="26" spans="1:6" s="98" customFormat="1" ht="12" customHeight="1" thickBot="1">
      <c r="A26" s="52" t="s">
        <v>89</v>
      </c>
      <c r="B26" s="101" t="s">
        <v>158</v>
      </c>
      <c r="C26" s="91"/>
      <c r="D26" s="91"/>
      <c r="E26" s="91"/>
      <c r="F26" s="74"/>
    </row>
    <row r="27" spans="1:6" s="98" customFormat="1" ht="12" customHeight="1" thickBot="1">
      <c r="A27" s="56" t="s">
        <v>90</v>
      </c>
      <c r="B27" s="57" t="s">
        <v>384</v>
      </c>
      <c r="C27" s="94">
        <f>SUM(C28:C33)</f>
        <v>10981000</v>
      </c>
      <c r="D27" s="94">
        <v>2713175</v>
      </c>
      <c r="E27" s="94">
        <v>24249</v>
      </c>
      <c r="F27" s="107">
        <f>SUM(F28:F33)</f>
        <v>13718424</v>
      </c>
    </row>
    <row r="28" spans="1:6" s="98" customFormat="1" ht="12" customHeight="1">
      <c r="A28" s="51" t="s">
        <v>159</v>
      </c>
      <c r="B28" s="99" t="s">
        <v>388</v>
      </c>
      <c r="C28" s="90"/>
      <c r="D28" s="90">
        <f t="shared" si="0"/>
        <v>0</v>
      </c>
      <c r="E28" s="90"/>
      <c r="F28" s="73"/>
    </row>
    <row r="29" spans="1:6" s="98" customFormat="1" ht="12" customHeight="1">
      <c r="A29" s="50" t="s">
        <v>160</v>
      </c>
      <c r="B29" s="100" t="s">
        <v>400</v>
      </c>
      <c r="C29" s="89">
        <v>0</v>
      </c>
      <c r="D29" s="89">
        <f t="shared" si="0"/>
        <v>0</v>
      </c>
      <c r="E29" s="89"/>
      <c r="F29" s="72">
        <v>0</v>
      </c>
    </row>
    <row r="30" spans="1:6" s="98" customFormat="1" ht="12" customHeight="1">
      <c r="A30" s="50" t="s">
        <v>161</v>
      </c>
      <c r="B30" s="100" t="s">
        <v>390</v>
      </c>
      <c r="C30" s="89">
        <v>9000000</v>
      </c>
      <c r="D30" s="89">
        <v>2713175</v>
      </c>
      <c r="E30" s="89"/>
      <c r="F30" s="72">
        <v>11713175</v>
      </c>
    </row>
    <row r="31" spans="1:6" s="98" customFormat="1" ht="12" customHeight="1">
      <c r="A31" s="50" t="s">
        <v>385</v>
      </c>
      <c r="B31" s="100" t="s">
        <v>402</v>
      </c>
      <c r="C31" s="89">
        <v>1961000</v>
      </c>
      <c r="D31" s="89"/>
      <c r="E31" s="89">
        <v>24249</v>
      </c>
      <c r="F31" s="72">
        <v>1985249</v>
      </c>
    </row>
    <row r="32" spans="1:6" s="98" customFormat="1" ht="12" customHeight="1">
      <c r="A32" s="50" t="s">
        <v>386</v>
      </c>
      <c r="B32" s="100" t="s">
        <v>162</v>
      </c>
      <c r="C32" s="89"/>
      <c r="D32" s="89">
        <f t="shared" si="0"/>
        <v>0</v>
      </c>
      <c r="E32" s="89"/>
      <c r="F32" s="72"/>
    </row>
    <row r="33" spans="1:6" s="98" customFormat="1" ht="12" customHeight="1" thickBot="1">
      <c r="A33" s="52" t="s">
        <v>387</v>
      </c>
      <c r="B33" s="80" t="s">
        <v>163</v>
      </c>
      <c r="C33" s="91">
        <v>20000</v>
      </c>
      <c r="D33" s="91"/>
      <c r="E33" s="91"/>
      <c r="F33" s="74">
        <v>20000</v>
      </c>
    </row>
    <row r="34" spans="1:6" s="98" customFormat="1" ht="12" customHeight="1" thickBot="1">
      <c r="A34" s="56" t="s">
        <v>6</v>
      </c>
      <c r="B34" s="57" t="s">
        <v>164</v>
      </c>
      <c r="C34" s="88">
        <f>SUM(C35:C44)</f>
        <v>68950771</v>
      </c>
      <c r="D34" s="88"/>
      <c r="E34" s="88">
        <v>3007592</v>
      </c>
      <c r="F34" s="71">
        <f>SUM(F35:F44)</f>
        <v>71958363</v>
      </c>
    </row>
    <row r="35" spans="1:6" s="98" customFormat="1" ht="12" customHeight="1">
      <c r="A35" s="51" t="s">
        <v>47</v>
      </c>
      <c r="B35" s="99" t="s">
        <v>165</v>
      </c>
      <c r="C35" s="90">
        <v>31129174</v>
      </c>
      <c r="D35" s="90"/>
      <c r="E35" s="90">
        <v>4431001</v>
      </c>
      <c r="F35" s="73">
        <v>35560175</v>
      </c>
    </row>
    <row r="36" spans="1:6" s="98" customFormat="1" ht="12" customHeight="1">
      <c r="A36" s="50" t="s">
        <v>48</v>
      </c>
      <c r="B36" s="100" t="s">
        <v>166</v>
      </c>
      <c r="C36" s="89">
        <v>400000</v>
      </c>
      <c r="D36" s="89"/>
      <c r="E36" s="89">
        <v>76591</v>
      </c>
      <c r="F36" s="72">
        <v>476591</v>
      </c>
    </row>
    <row r="37" spans="1:6" s="98" customFormat="1" ht="12" customHeight="1">
      <c r="A37" s="50" t="s">
        <v>49</v>
      </c>
      <c r="B37" s="100" t="s">
        <v>167</v>
      </c>
      <c r="C37" s="89"/>
      <c r="D37" s="89"/>
      <c r="E37" s="89">
        <v>6300</v>
      </c>
      <c r="F37" s="72">
        <v>6300</v>
      </c>
    </row>
    <row r="38" spans="1:6" s="98" customFormat="1" ht="12" customHeight="1">
      <c r="A38" s="50" t="s">
        <v>92</v>
      </c>
      <c r="B38" s="100" t="s">
        <v>168</v>
      </c>
      <c r="C38" s="89">
        <v>3430020</v>
      </c>
      <c r="D38" s="89"/>
      <c r="E38" s="89"/>
      <c r="F38" s="72">
        <v>3430020</v>
      </c>
    </row>
    <row r="39" spans="1:6" s="98" customFormat="1" ht="12" customHeight="1">
      <c r="A39" s="50" t="s">
        <v>93</v>
      </c>
      <c r="B39" s="100" t="s">
        <v>169</v>
      </c>
      <c r="C39" s="89">
        <v>24185284</v>
      </c>
      <c r="D39" s="89"/>
      <c r="E39" s="89">
        <v>-3106300</v>
      </c>
      <c r="F39" s="72">
        <v>21078984</v>
      </c>
    </row>
    <row r="40" spans="1:6" s="98" customFormat="1" ht="12" customHeight="1">
      <c r="A40" s="50" t="s">
        <v>94</v>
      </c>
      <c r="B40" s="100" t="s">
        <v>170</v>
      </c>
      <c r="C40" s="89">
        <v>9766293</v>
      </c>
      <c r="D40" s="89"/>
      <c r="E40" s="89">
        <v>500000</v>
      </c>
      <c r="F40" s="72">
        <v>10266293</v>
      </c>
    </row>
    <row r="41" spans="1:6" s="98" customFormat="1" ht="12" customHeight="1">
      <c r="A41" s="50" t="s">
        <v>95</v>
      </c>
      <c r="B41" s="100" t="s">
        <v>171</v>
      </c>
      <c r="C41" s="89"/>
      <c r="D41" s="89">
        <f t="shared" si="0"/>
        <v>0</v>
      </c>
      <c r="E41" s="89"/>
      <c r="F41" s="72"/>
    </row>
    <row r="42" spans="1:6" s="98" customFormat="1" ht="12" customHeight="1">
      <c r="A42" s="50" t="s">
        <v>96</v>
      </c>
      <c r="B42" s="100" t="s">
        <v>172</v>
      </c>
      <c r="C42" s="89">
        <v>20000</v>
      </c>
      <c r="D42" s="89"/>
      <c r="E42" s="89"/>
      <c r="F42" s="72">
        <v>20000</v>
      </c>
    </row>
    <row r="43" spans="1:6" s="98" customFormat="1" ht="12" customHeight="1">
      <c r="A43" s="50" t="s">
        <v>173</v>
      </c>
      <c r="B43" s="100" t="s">
        <v>174</v>
      </c>
      <c r="C43" s="92"/>
      <c r="D43" s="92">
        <f t="shared" si="0"/>
        <v>0</v>
      </c>
      <c r="E43" s="92"/>
      <c r="F43" s="75">
        <v>0</v>
      </c>
    </row>
    <row r="44" spans="1:6" s="98" customFormat="1" ht="12" customHeight="1" thickBot="1">
      <c r="A44" s="52" t="s">
        <v>175</v>
      </c>
      <c r="B44" s="101" t="s">
        <v>176</v>
      </c>
      <c r="C44" s="93">
        <v>20000</v>
      </c>
      <c r="D44" s="93"/>
      <c r="E44" s="93">
        <v>1100000</v>
      </c>
      <c r="F44" s="76">
        <v>1120000</v>
      </c>
    </row>
    <row r="45" spans="1:6" s="98" customFormat="1" ht="12" customHeight="1" thickBot="1">
      <c r="A45" s="56" t="s">
        <v>7</v>
      </c>
      <c r="B45" s="57" t="s">
        <v>177</v>
      </c>
      <c r="C45" s="88">
        <f>SUM(C46:C50)</f>
        <v>0</v>
      </c>
      <c r="D45" s="88">
        <f t="shared" si="0"/>
        <v>0</v>
      </c>
      <c r="E45" s="88"/>
      <c r="F45" s="71">
        <f>SUM(F46:F50)</f>
        <v>0</v>
      </c>
    </row>
    <row r="46" spans="1:6" s="98" customFormat="1" ht="12" customHeight="1">
      <c r="A46" s="51" t="s">
        <v>50</v>
      </c>
      <c r="B46" s="99" t="s">
        <v>178</v>
      </c>
      <c r="C46" s="109"/>
      <c r="D46" s="109">
        <f t="shared" si="0"/>
        <v>0</v>
      </c>
      <c r="E46" s="109"/>
      <c r="F46" s="77"/>
    </row>
    <row r="47" spans="1:6" s="98" customFormat="1" ht="12" customHeight="1">
      <c r="A47" s="50" t="s">
        <v>51</v>
      </c>
      <c r="B47" s="100" t="s">
        <v>179</v>
      </c>
      <c r="C47" s="92"/>
      <c r="D47" s="92"/>
      <c r="E47" s="92"/>
      <c r="F47" s="75"/>
    </row>
    <row r="48" spans="1:6" s="98" customFormat="1" ht="12" customHeight="1">
      <c r="A48" s="50" t="s">
        <v>180</v>
      </c>
      <c r="B48" s="100" t="s">
        <v>181</v>
      </c>
      <c r="C48" s="92"/>
      <c r="D48" s="92">
        <f t="shared" si="0"/>
        <v>0</v>
      </c>
      <c r="E48" s="92"/>
      <c r="F48" s="75"/>
    </row>
    <row r="49" spans="1:6" s="98" customFormat="1" ht="12" customHeight="1">
      <c r="A49" s="50" t="s">
        <v>182</v>
      </c>
      <c r="B49" s="100" t="s">
        <v>183</v>
      </c>
      <c r="C49" s="92"/>
      <c r="D49" s="92">
        <f t="shared" si="0"/>
        <v>0</v>
      </c>
      <c r="E49" s="92"/>
      <c r="F49" s="75"/>
    </row>
    <row r="50" spans="1:6" s="98" customFormat="1" ht="12" customHeight="1" thickBot="1">
      <c r="A50" s="52" t="s">
        <v>184</v>
      </c>
      <c r="B50" s="101" t="s">
        <v>185</v>
      </c>
      <c r="C50" s="93"/>
      <c r="D50" s="93">
        <f t="shared" si="0"/>
        <v>0</v>
      </c>
      <c r="E50" s="93"/>
      <c r="F50" s="76"/>
    </row>
    <row r="51" spans="1:6" s="98" customFormat="1" ht="17.25" customHeight="1" thickBot="1">
      <c r="A51" s="56" t="s">
        <v>97</v>
      </c>
      <c r="B51" s="57" t="s">
        <v>186</v>
      </c>
      <c r="C51" s="88">
        <f>SUM(C52:C54)</f>
        <v>0</v>
      </c>
      <c r="D51" s="88"/>
      <c r="E51" s="88">
        <v>4000000</v>
      </c>
      <c r="F51" s="71">
        <f>SUM(F52:F54)</f>
        <v>4000000</v>
      </c>
    </row>
    <row r="52" spans="1:6" s="98" customFormat="1" ht="12" customHeight="1">
      <c r="A52" s="51" t="s">
        <v>52</v>
      </c>
      <c r="B52" s="99" t="s">
        <v>187</v>
      </c>
      <c r="C52" s="90"/>
      <c r="D52" s="90">
        <f t="shared" si="0"/>
        <v>0</v>
      </c>
      <c r="E52" s="90"/>
      <c r="F52" s="73"/>
    </row>
    <row r="53" spans="1:6" s="98" customFormat="1" ht="12" customHeight="1">
      <c r="A53" s="50" t="s">
        <v>53</v>
      </c>
      <c r="B53" s="100" t="s">
        <v>188</v>
      </c>
      <c r="C53" s="89"/>
      <c r="D53" s="89"/>
      <c r="E53" s="89"/>
      <c r="F53" s="72"/>
    </row>
    <row r="54" spans="1:6" s="98" customFormat="1" ht="12" customHeight="1">
      <c r="A54" s="50" t="s">
        <v>189</v>
      </c>
      <c r="B54" s="100" t="s">
        <v>190</v>
      </c>
      <c r="C54" s="89"/>
      <c r="D54" s="89"/>
      <c r="E54" s="89">
        <v>4000000</v>
      </c>
      <c r="F54" s="72">
        <v>4000000</v>
      </c>
    </row>
    <row r="55" spans="1:6" s="98" customFormat="1" ht="12" customHeight="1" thickBot="1">
      <c r="A55" s="52" t="s">
        <v>191</v>
      </c>
      <c r="B55" s="101" t="s">
        <v>192</v>
      </c>
      <c r="C55" s="91"/>
      <c r="D55" s="91">
        <f t="shared" si="0"/>
        <v>0</v>
      </c>
      <c r="E55" s="91"/>
      <c r="F55" s="74"/>
    </row>
    <row r="56" spans="1:6" s="98" customFormat="1" ht="12" customHeight="1" thickBot="1">
      <c r="A56" s="56" t="s">
        <v>9</v>
      </c>
      <c r="B56" s="78" t="s">
        <v>193</v>
      </c>
      <c r="C56" s="88">
        <f>SUM(C57:C59)</f>
        <v>0</v>
      </c>
      <c r="D56" s="88">
        <f t="shared" si="0"/>
        <v>0</v>
      </c>
      <c r="E56" s="88"/>
      <c r="F56" s="71">
        <f>SUM(F57:F59)</f>
        <v>0</v>
      </c>
    </row>
    <row r="57" spans="1:6" s="98" customFormat="1" ht="12" customHeight="1">
      <c r="A57" s="51" t="s">
        <v>98</v>
      </c>
      <c r="B57" s="99" t="s">
        <v>194</v>
      </c>
      <c r="C57" s="92"/>
      <c r="D57" s="92">
        <f t="shared" si="0"/>
        <v>0</v>
      </c>
      <c r="E57" s="92"/>
      <c r="F57" s="75"/>
    </row>
    <row r="58" spans="1:6" s="98" customFormat="1" ht="12" customHeight="1">
      <c r="A58" s="50" t="s">
        <v>99</v>
      </c>
      <c r="B58" s="100" t="s">
        <v>195</v>
      </c>
      <c r="C58" s="92"/>
      <c r="D58" s="92">
        <f t="shared" si="0"/>
        <v>0</v>
      </c>
      <c r="E58" s="92"/>
      <c r="F58" s="75"/>
    </row>
    <row r="59" spans="1:6" s="98" customFormat="1" ht="12" customHeight="1">
      <c r="A59" s="50" t="s">
        <v>117</v>
      </c>
      <c r="B59" s="100" t="s">
        <v>196</v>
      </c>
      <c r="C59" s="92"/>
      <c r="D59" s="92">
        <f t="shared" si="0"/>
        <v>0</v>
      </c>
      <c r="E59" s="92"/>
      <c r="F59" s="75"/>
    </row>
    <row r="60" spans="1:6" s="98" customFormat="1" ht="12" customHeight="1" thickBot="1">
      <c r="A60" s="52" t="s">
        <v>197</v>
      </c>
      <c r="B60" s="101" t="s">
        <v>198</v>
      </c>
      <c r="C60" s="92"/>
      <c r="D60" s="92">
        <f t="shared" si="0"/>
        <v>0</v>
      </c>
      <c r="E60" s="92"/>
      <c r="F60" s="75"/>
    </row>
    <row r="61" spans="1:6" s="98" customFormat="1" ht="12" customHeight="1" thickBot="1">
      <c r="A61" s="56" t="s">
        <v>10</v>
      </c>
      <c r="B61" s="57" t="s">
        <v>199</v>
      </c>
      <c r="C61" s="94">
        <f>+C6+C13+C20+C27+C34+C45+C51+C56</f>
        <v>216325306</v>
      </c>
      <c r="D61" s="94">
        <v>48779738</v>
      </c>
      <c r="E61" s="94">
        <v>95271100</v>
      </c>
      <c r="F61" s="107">
        <f>+F6+F13+F20+F27+F34+F45+F51+F56</f>
        <v>360376144</v>
      </c>
    </row>
    <row r="62" spans="1:6" s="98" customFormat="1" ht="12" customHeight="1" thickBot="1">
      <c r="A62" s="110" t="s">
        <v>200</v>
      </c>
      <c r="B62" s="78" t="s">
        <v>201</v>
      </c>
      <c r="C62" s="88">
        <f>+C63+C64+C65</f>
        <v>0</v>
      </c>
      <c r="D62" s="88">
        <f t="shared" si="0"/>
        <v>0</v>
      </c>
      <c r="E62" s="88"/>
      <c r="F62" s="71">
        <f>+F63+F64+F65</f>
        <v>0</v>
      </c>
    </row>
    <row r="63" spans="1:6" s="98" customFormat="1" ht="12" customHeight="1">
      <c r="A63" s="51" t="s">
        <v>202</v>
      </c>
      <c r="B63" s="99" t="s">
        <v>203</v>
      </c>
      <c r="C63" s="92"/>
      <c r="D63" s="92">
        <f t="shared" si="0"/>
        <v>0</v>
      </c>
      <c r="E63" s="92"/>
      <c r="F63" s="75"/>
    </row>
    <row r="64" spans="1:6" s="98" customFormat="1" ht="12" customHeight="1">
      <c r="A64" s="50" t="s">
        <v>204</v>
      </c>
      <c r="B64" s="100" t="s">
        <v>205</v>
      </c>
      <c r="C64" s="92"/>
      <c r="D64" s="92">
        <f t="shared" si="0"/>
        <v>0</v>
      </c>
      <c r="E64" s="92"/>
      <c r="F64" s="75"/>
    </row>
    <row r="65" spans="1:6" s="98" customFormat="1" ht="12" customHeight="1" thickBot="1">
      <c r="A65" s="52" t="s">
        <v>206</v>
      </c>
      <c r="B65" s="36" t="s">
        <v>248</v>
      </c>
      <c r="C65" s="92"/>
      <c r="D65" s="92">
        <f t="shared" si="0"/>
        <v>0</v>
      </c>
      <c r="E65" s="92"/>
      <c r="F65" s="75"/>
    </row>
    <row r="66" spans="1:6" s="98" customFormat="1" ht="12" customHeight="1" thickBot="1">
      <c r="A66" s="110" t="s">
        <v>208</v>
      </c>
      <c r="B66" s="78" t="s">
        <v>209</v>
      </c>
      <c r="C66" s="88">
        <f>+C67+C68+C69+C70</f>
        <v>0</v>
      </c>
      <c r="D66" s="88">
        <f t="shared" si="0"/>
        <v>0</v>
      </c>
      <c r="E66" s="88"/>
      <c r="F66" s="71">
        <f>+F67+F68+F69+F70</f>
        <v>0</v>
      </c>
    </row>
    <row r="67" spans="1:6" s="98" customFormat="1" ht="13.5" customHeight="1">
      <c r="A67" s="51" t="s">
        <v>75</v>
      </c>
      <c r="B67" s="243" t="s">
        <v>210</v>
      </c>
      <c r="C67" s="92"/>
      <c r="D67" s="92">
        <f t="shared" si="0"/>
        <v>0</v>
      </c>
      <c r="E67" s="92"/>
      <c r="F67" s="75"/>
    </row>
    <row r="68" spans="1:6" s="98" customFormat="1" ht="12" customHeight="1">
      <c r="A68" s="50" t="s">
        <v>76</v>
      </c>
      <c r="B68" s="243" t="s">
        <v>396</v>
      </c>
      <c r="C68" s="92"/>
      <c r="D68" s="92">
        <f t="shared" si="0"/>
        <v>0</v>
      </c>
      <c r="E68" s="92"/>
      <c r="F68" s="75"/>
    </row>
    <row r="69" spans="1:6" s="98" customFormat="1" ht="12" customHeight="1">
      <c r="A69" s="50" t="s">
        <v>211</v>
      </c>
      <c r="B69" s="243" t="s">
        <v>212</v>
      </c>
      <c r="C69" s="92"/>
      <c r="D69" s="92">
        <f t="shared" si="0"/>
        <v>0</v>
      </c>
      <c r="E69" s="92"/>
      <c r="F69" s="75"/>
    </row>
    <row r="70" spans="1:6" s="98" customFormat="1" ht="12" customHeight="1" thickBot="1">
      <c r="A70" s="52" t="s">
        <v>213</v>
      </c>
      <c r="B70" s="244" t="s">
        <v>397</v>
      </c>
      <c r="C70" s="92"/>
      <c r="D70" s="92">
        <f t="shared" si="0"/>
        <v>0</v>
      </c>
      <c r="E70" s="92"/>
      <c r="F70" s="75"/>
    </row>
    <row r="71" spans="1:6" s="98" customFormat="1" ht="12" customHeight="1" thickBot="1">
      <c r="A71" s="110" t="s">
        <v>214</v>
      </c>
      <c r="B71" s="78" t="s">
        <v>215</v>
      </c>
      <c r="C71" s="88">
        <f>+C72+C73</f>
        <v>35641046</v>
      </c>
      <c r="D71" s="88">
        <v>-2713175</v>
      </c>
      <c r="E71" s="88"/>
      <c r="F71" s="71">
        <f>+F72+F73</f>
        <v>32927871</v>
      </c>
    </row>
    <row r="72" spans="1:6" s="98" customFormat="1" ht="12" customHeight="1">
      <c r="A72" s="51" t="s">
        <v>216</v>
      </c>
      <c r="B72" s="99" t="s">
        <v>217</v>
      </c>
      <c r="C72" s="92">
        <v>35641046</v>
      </c>
      <c r="D72" s="92">
        <v>-2713175</v>
      </c>
      <c r="E72" s="92"/>
      <c r="F72" s="75">
        <v>32927871</v>
      </c>
    </row>
    <row r="73" spans="1:6" s="98" customFormat="1" ht="12" customHeight="1" thickBot="1">
      <c r="A73" s="52" t="s">
        <v>218</v>
      </c>
      <c r="B73" s="101" t="s">
        <v>219</v>
      </c>
      <c r="C73" s="92"/>
      <c r="D73" s="92">
        <f t="shared" ref="D73:D83" si="1">F73-C73</f>
        <v>0</v>
      </c>
      <c r="E73" s="92"/>
      <c r="F73" s="75"/>
    </row>
    <row r="74" spans="1:6" s="98" customFormat="1" ht="12" customHeight="1" thickBot="1">
      <c r="A74" s="110" t="s">
        <v>220</v>
      </c>
      <c r="B74" s="78" t="s">
        <v>221</v>
      </c>
      <c r="C74" s="88">
        <f>+C75+C76+C77</f>
        <v>0</v>
      </c>
      <c r="D74" s="88"/>
      <c r="E74" s="88">
        <v>1931590</v>
      </c>
      <c r="F74" s="71">
        <f>+F75+F76+F77</f>
        <v>1931590</v>
      </c>
    </row>
    <row r="75" spans="1:6" s="98" customFormat="1" ht="12" customHeight="1">
      <c r="A75" s="51" t="s">
        <v>222</v>
      </c>
      <c r="B75" s="99" t="s">
        <v>223</v>
      </c>
      <c r="C75" s="92"/>
      <c r="D75" s="92">
        <v>0</v>
      </c>
      <c r="E75" s="92">
        <v>1931590</v>
      </c>
      <c r="F75" s="75">
        <v>1931590</v>
      </c>
    </row>
    <row r="76" spans="1:6" s="98" customFormat="1" ht="12" customHeight="1">
      <c r="A76" s="50" t="s">
        <v>224</v>
      </c>
      <c r="B76" s="100" t="s">
        <v>225</v>
      </c>
      <c r="C76" s="92"/>
      <c r="D76" s="92">
        <f t="shared" si="1"/>
        <v>0</v>
      </c>
      <c r="E76" s="92"/>
      <c r="F76" s="75"/>
    </row>
    <row r="77" spans="1:6" s="98" customFormat="1" ht="12" customHeight="1" thickBot="1">
      <c r="A77" s="52" t="s">
        <v>226</v>
      </c>
      <c r="B77" s="101" t="s">
        <v>422</v>
      </c>
      <c r="C77" s="92"/>
      <c r="D77" s="92"/>
      <c r="E77" s="92"/>
      <c r="F77" s="75"/>
    </row>
    <row r="78" spans="1:6" s="98" customFormat="1" ht="12" customHeight="1" thickBot="1">
      <c r="A78" s="110" t="s">
        <v>227</v>
      </c>
      <c r="B78" s="78" t="s">
        <v>228</v>
      </c>
      <c r="C78" s="88">
        <f>+C79+C80+C81+C82</f>
        <v>0</v>
      </c>
      <c r="D78" s="88">
        <f t="shared" si="1"/>
        <v>0</v>
      </c>
      <c r="E78" s="88"/>
      <c r="F78" s="71">
        <f>+F79+F80+F81+F82</f>
        <v>0</v>
      </c>
    </row>
    <row r="79" spans="1:6" s="98" customFormat="1" ht="12" customHeight="1">
      <c r="A79" s="102" t="s">
        <v>229</v>
      </c>
      <c r="B79" s="99" t="s">
        <v>230</v>
      </c>
      <c r="C79" s="92"/>
      <c r="D79" s="92">
        <f t="shared" si="1"/>
        <v>0</v>
      </c>
      <c r="E79" s="92"/>
      <c r="F79" s="75"/>
    </row>
    <row r="80" spans="1:6" s="98" customFormat="1" ht="12" customHeight="1">
      <c r="A80" s="103" t="s">
        <v>231</v>
      </c>
      <c r="B80" s="100" t="s">
        <v>232</v>
      </c>
      <c r="C80" s="92"/>
      <c r="D80" s="92">
        <f t="shared" si="1"/>
        <v>0</v>
      </c>
      <c r="E80" s="92"/>
      <c r="F80" s="75"/>
    </row>
    <row r="81" spans="1:6" s="98" customFormat="1" ht="10.5" customHeight="1">
      <c r="A81" s="103" t="s">
        <v>233</v>
      </c>
      <c r="B81" s="100" t="s">
        <v>234</v>
      </c>
      <c r="C81" s="92"/>
      <c r="D81" s="92">
        <f t="shared" si="1"/>
        <v>0</v>
      </c>
      <c r="E81" s="92"/>
      <c r="F81" s="75"/>
    </row>
    <row r="82" spans="1:6" s="98" customFormat="1" ht="12" customHeight="1" thickBot="1">
      <c r="A82" s="111" t="s">
        <v>235</v>
      </c>
      <c r="B82" s="80" t="s">
        <v>236</v>
      </c>
      <c r="C82" s="92"/>
      <c r="D82" s="92">
        <f t="shared" si="1"/>
        <v>0</v>
      </c>
      <c r="E82" s="92"/>
      <c r="F82" s="75"/>
    </row>
    <row r="83" spans="1:6" s="98" customFormat="1" ht="12" customHeight="1" thickBot="1">
      <c r="A83" s="110" t="s">
        <v>237</v>
      </c>
      <c r="B83" s="78" t="s">
        <v>238</v>
      </c>
      <c r="C83" s="113"/>
      <c r="D83" s="113">
        <f t="shared" si="1"/>
        <v>0</v>
      </c>
      <c r="E83" s="113"/>
      <c r="F83" s="114"/>
    </row>
    <row r="84" spans="1:6" s="98" customFormat="1" ht="13.5" customHeight="1" thickBot="1">
      <c r="A84" s="110" t="s">
        <v>239</v>
      </c>
      <c r="B84" s="34" t="s">
        <v>240</v>
      </c>
      <c r="C84" s="94">
        <f>+C62+C66+C71+C74+C78+C83</f>
        <v>35641046</v>
      </c>
      <c r="D84" s="94">
        <v>-2713175</v>
      </c>
      <c r="E84" s="94">
        <v>1931590</v>
      </c>
      <c r="F84" s="107">
        <f>+F62+F66+F71+F74+F78+F83</f>
        <v>34859461</v>
      </c>
    </row>
    <row r="85" spans="1:6" s="98" customFormat="1" ht="24" customHeight="1" thickBot="1">
      <c r="A85" s="112" t="s">
        <v>241</v>
      </c>
      <c r="B85" s="37" t="s">
        <v>242</v>
      </c>
      <c r="C85" s="94">
        <f>+C61+C84</f>
        <v>251966352</v>
      </c>
      <c r="D85" s="94">
        <v>46066563</v>
      </c>
      <c r="E85" s="94">
        <v>97202690</v>
      </c>
      <c r="F85" s="107">
        <f>+F61+F84</f>
        <v>395235605</v>
      </c>
    </row>
    <row r="86" spans="1:6" s="98" customFormat="1" ht="12" customHeight="1">
      <c r="A86" s="32"/>
      <c r="B86" s="32"/>
      <c r="C86" s="33"/>
      <c r="D86" s="33"/>
      <c r="E86" s="33"/>
    </row>
    <row r="87" spans="1:6" ht="16.5" customHeight="1">
      <c r="A87" s="308" t="s">
        <v>29</v>
      </c>
      <c r="B87" s="308"/>
      <c r="C87" s="308"/>
      <c r="D87" s="308"/>
      <c r="E87" s="308"/>
    </row>
    <row r="88" spans="1:6" s="104" customFormat="1" ht="16.5" customHeight="1" thickBot="1">
      <c r="A88" s="14" t="s">
        <v>79</v>
      </c>
      <c r="B88" s="14"/>
      <c r="C88" s="65"/>
      <c r="D88" s="65"/>
      <c r="E88" s="65">
        <f>E2</f>
        <v>0</v>
      </c>
    </row>
    <row r="89" spans="1:6" s="104" customFormat="1" ht="16.5" customHeight="1">
      <c r="A89" s="309" t="s">
        <v>42</v>
      </c>
      <c r="B89" s="311" t="s">
        <v>135</v>
      </c>
      <c r="C89" s="313" t="s">
        <v>405</v>
      </c>
      <c r="D89" s="313"/>
      <c r="E89" s="314"/>
      <c r="F89" s="315"/>
    </row>
    <row r="90" spans="1:6" ht="38.1" customHeight="1" thickBot="1">
      <c r="A90" s="310"/>
      <c r="B90" s="312"/>
      <c r="C90" s="260" t="s">
        <v>136</v>
      </c>
      <c r="D90" s="298" t="s">
        <v>421</v>
      </c>
      <c r="E90" s="263" t="s">
        <v>406</v>
      </c>
      <c r="F90" s="16" t="s">
        <v>137</v>
      </c>
    </row>
    <row r="91" spans="1:6" s="97" customFormat="1" ht="12" customHeight="1" thickBot="1">
      <c r="A91" s="61" t="s">
        <v>243</v>
      </c>
      <c r="B91" s="62" t="s">
        <v>244</v>
      </c>
      <c r="C91" s="62" t="s">
        <v>245</v>
      </c>
      <c r="D91" s="62" t="s">
        <v>246</v>
      </c>
      <c r="E91" s="277" t="s">
        <v>247</v>
      </c>
      <c r="F91" s="63" t="s">
        <v>324</v>
      </c>
    </row>
    <row r="92" spans="1:6" ht="22.5" customHeight="1" thickBot="1">
      <c r="A92" s="58" t="s">
        <v>2</v>
      </c>
      <c r="B92" s="60" t="s">
        <v>249</v>
      </c>
      <c r="C92" s="87">
        <f>SUM(C93:C97)</f>
        <v>197506749</v>
      </c>
      <c r="D92" s="87">
        <v>1031903</v>
      </c>
      <c r="E92" s="87">
        <v>63313606</v>
      </c>
      <c r="F92" s="42">
        <f>SUM(F93:F97)</f>
        <v>261852258</v>
      </c>
    </row>
    <row r="93" spans="1:6" ht="12" customHeight="1">
      <c r="A93" s="53" t="s">
        <v>54</v>
      </c>
      <c r="B93" s="46" t="s">
        <v>30</v>
      </c>
      <c r="C93" s="17">
        <v>105399716</v>
      </c>
      <c r="D93" s="17"/>
      <c r="E93" s="17">
        <v>6121796</v>
      </c>
      <c r="F93" s="41">
        <v>111521512</v>
      </c>
    </row>
    <row r="94" spans="1:6" ht="12" customHeight="1">
      <c r="A94" s="50" t="s">
        <v>55</v>
      </c>
      <c r="B94" s="44" t="s">
        <v>100</v>
      </c>
      <c r="C94" s="89">
        <v>19034326</v>
      </c>
      <c r="D94" s="89"/>
      <c r="E94" s="89"/>
      <c r="F94" s="72">
        <v>19034326</v>
      </c>
    </row>
    <row r="95" spans="1:6" ht="12" customHeight="1">
      <c r="A95" s="50" t="s">
        <v>56</v>
      </c>
      <c r="B95" s="44" t="s">
        <v>73</v>
      </c>
      <c r="C95" s="91">
        <v>60453408</v>
      </c>
      <c r="D95" s="91">
        <v>945105</v>
      </c>
      <c r="E95" s="91">
        <v>61129318</v>
      </c>
      <c r="F95" s="74">
        <v>122527831</v>
      </c>
    </row>
    <row r="96" spans="1:6" ht="12" customHeight="1">
      <c r="A96" s="50" t="s">
        <v>57</v>
      </c>
      <c r="B96" s="47" t="s">
        <v>101</v>
      </c>
      <c r="C96" s="91">
        <v>10419299</v>
      </c>
      <c r="D96" s="91"/>
      <c r="E96" s="91">
        <v>-3937522</v>
      </c>
      <c r="F96" s="74">
        <v>6481777</v>
      </c>
    </row>
    <row r="97" spans="1:6" ht="12" customHeight="1">
      <c r="A97" s="50" t="s">
        <v>65</v>
      </c>
      <c r="B97" s="55" t="s">
        <v>102</v>
      </c>
      <c r="C97" s="91">
        <v>2200000</v>
      </c>
      <c r="D97" s="91">
        <v>86798</v>
      </c>
      <c r="E97" s="91">
        <v>14</v>
      </c>
      <c r="F97" s="74">
        <v>2286812</v>
      </c>
    </row>
    <row r="98" spans="1:6" ht="12" customHeight="1">
      <c r="A98" s="50" t="s">
        <v>58</v>
      </c>
      <c r="B98" s="44" t="s">
        <v>250</v>
      </c>
      <c r="C98" s="91"/>
      <c r="D98" s="91">
        <v>86798</v>
      </c>
      <c r="E98" s="91"/>
      <c r="F98" s="74">
        <v>86798</v>
      </c>
    </row>
    <row r="99" spans="1:6" ht="12" customHeight="1">
      <c r="A99" s="50" t="s">
        <v>59</v>
      </c>
      <c r="B99" s="67" t="s">
        <v>251</v>
      </c>
      <c r="C99" s="91"/>
      <c r="D99" s="91">
        <f t="shared" ref="D99:D144" si="2">F99-C99</f>
        <v>0</v>
      </c>
      <c r="E99" s="91"/>
      <c r="F99" s="74"/>
    </row>
    <row r="100" spans="1:6" ht="12" customHeight="1">
      <c r="A100" s="50" t="s">
        <v>66</v>
      </c>
      <c r="B100" s="68" t="s">
        <v>252</v>
      </c>
      <c r="C100" s="91"/>
      <c r="D100" s="91">
        <f t="shared" si="2"/>
        <v>0</v>
      </c>
      <c r="E100" s="91"/>
      <c r="F100" s="74"/>
    </row>
    <row r="101" spans="1:6" ht="12" customHeight="1">
      <c r="A101" s="50" t="s">
        <v>67</v>
      </c>
      <c r="B101" s="68" t="s">
        <v>253</v>
      </c>
      <c r="C101" s="91"/>
      <c r="D101" s="91">
        <f t="shared" si="2"/>
        <v>0</v>
      </c>
      <c r="E101" s="91"/>
      <c r="F101" s="74"/>
    </row>
    <row r="102" spans="1:6" ht="12" customHeight="1">
      <c r="A102" s="50" t="s">
        <v>68</v>
      </c>
      <c r="B102" s="67" t="s">
        <v>254</v>
      </c>
      <c r="C102" s="91">
        <v>1359521</v>
      </c>
      <c r="D102" s="91"/>
      <c r="E102" s="91">
        <v>14</v>
      </c>
      <c r="F102" s="74">
        <v>1359535</v>
      </c>
    </row>
    <row r="103" spans="1:6" ht="12" customHeight="1">
      <c r="A103" s="50" t="s">
        <v>69</v>
      </c>
      <c r="B103" s="67" t="s">
        <v>255</v>
      </c>
      <c r="C103" s="91"/>
      <c r="D103" s="91">
        <f t="shared" si="2"/>
        <v>0</v>
      </c>
      <c r="E103" s="91"/>
      <c r="F103" s="74"/>
    </row>
    <row r="104" spans="1:6" ht="12" customHeight="1">
      <c r="A104" s="50" t="s">
        <v>71</v>
      </c>
      <c r="B104" s="68" t="s">
        <v>256</v>
      </c>
      <c r="C104" s="91"/>
      <c r="D104" s="91"/>
      <c r="E104" s="91"/>
      <c r="F104" s="74"/>
    </row>
    <row r="105" spans="1:6" ht="12" customHeight="1">
      <c r="A105" s="49" t="s">
        <v>103</v>
      </c>
      <c r="B105" s="69" t="s">
        <v>257</v>
      </c>
      <c r="C105" s="91"/>
      <c r="D105" s="91">
        <f t="shared" si="2"/>
        <v>0</v>
      </c>
      <c r="E105" s="91"/>
      <c r="F105" s="74"/>
    </row>
    <row r="106" spans="1:6" ht="12" customHeight="1">
      <c r="A106" s="50" t="s">
        <v>258</v>
      </c>
      <c r="B106" s="69" t="s">
        <v>259</v>
      </c>
      <c r="C106" s="91"/>
      <c r="D106" s="91">
        <f t="shared" si="2"/>
        <v>0</v>
      </c>
      <c r="E106" s="91"/>
      <c r="F106" s="74"/>
    </row>
    <row r="107" spans="1:6" ht="12" customHeight="1" thickBot="1">
      <c r="A107" s="54" t="s">
        <v>260</v>
      </c>
      <c r="B107" s="70" t="s">
        <v>261</v>
      </c>
      <c r="C107" s="18">
        <v>840479</v>
      </c>
      <c r="D107" s="18"/>
      <c r="E107" s="18"/>
      <c r="F107" s="35">
        <v>840479</v>
      </c>
    </row>
    <row r="108" spans="1:6" ht="12" customHeight="1" thickBot="1">
      <c r="A108" s="56" t="s">
        <v>3</v>
      </c>
      <c r="B108" s="59" t="s">
        <v>262</v>
      </c>
      <c r="C108" s="88">
        <f>+C109+C111+C113</f>
        <v>50869174</v>
      </c>
      <c r="D108" s="88">
        <v>45034660</v>
      </c>
      <c r="E108" s="88">
        <v>35889084</v>
      </c>
      <c r="F108" s="71">
        <f>+F109+F111+F113</f>
        <v>131792918</v>
      </c>
    </row>
    <row r="109" spans="1:6" ht="12" customHeight="1">
      <c r="A109" s="51" t="s">
        <v>60</v>
      </c>
      <c r="B109" s="44" t="s">
        <v>116</v>
      </c>
      <c r="C109" s="90">
        <v>50869174</v>
      </c>
      <c r="D109" s="90">
        <v>44528460</v>
      </c>
      <c r="E109" s="90">
        <v>-24587966</v>
      </c>
      <c r="F109" s="73">
        <v>70809668</v>
      </c>
    </row>
    <row r="110" spans="1:6" ht="12" customHeight="1">
      <c r="A110" s="51" t="s">
        <v>61</v>
      </c>
      <c r="B110" s="48" t="s">
        <v>263</v>
      </c>
      <c r="C110" s="90"/>
      <c r="D110" s="90"/>
      <c r="E110" s="90"/>
      <c r="F110" s="73"/>
    </row>
    <row r="111" spans="1:6">
      <c r="A111" s="51" t="s">
        <v>62</v>
      </c>
      <c r="B111" s="48" t="s">
        <v>104</v>
      </c>
      <c r="C111" s="89"/>
      <c r="D111" s="89">
        <v>506200</v>
      </c>
      <c r="E111" s="89">
        <v>60477050</v>
      </c>
      <c r="F111" s="72">
        <v>60983250</v>
      </c>
    </row>
    <row r="112" spans="1:6" ht="12" customHeight="1">
      <c r="A112" s="51" t="s">
        <v>63</v>
      </c>
      <c r="B112" s="48" t="s">
        <v>264</v>
      </c>
      <c r="C112" s="89"/>
      <c r="D112" s="89"/>
      <c r="E112" s="89"/>
      <c r="F112" s="72"/>
    </row>
    <row r="113" spans="1:6" ht="12" customHeight="1">
      <c r="A113" s="51" t="s">
        <v>64</v>
      </c>
      <c r="B113" s="80" t="s">
        <v>118</v>
      </c>
      <c r="C113" s="89"/>
      <c r="D113" s="89">
        <f t="shared" si="2"/>
        <v>0</v>
      </c>
      <c r="E113" s="89"/>
      <c r="F113" s="72"/>
    </row>
    <row r="114" spans="1:6" ht="21.75" customHeight="1">
      <c r="A114" s="51" t="s">
        <v>70</v>
      </c>
      <c r="B114" s="79" t="s">
        <v>265</v>
      </c>
      <c r="C114" s="89"/>
      <c r="D114" s="89">
        <f t="shared" si="2"/>
        <v>0</v>
      </c>
      <c r="E114" s="89"/>
      <c r="F114" s="72"/>
    </row>
    <row r="115" spans="1:6" ht="24" customHeight="1">
      <c r="A115" s="51" t="s">
        <v>72</v>
      </c>
      <c r="B115" s="95" t="s">
        <v>266</v>
      </c>
      <c r="C115" s="89"/>
      <c r="D115" s="89">
        <f t="shared" si="2"/>
        <v>0</v>
      </c>
      <c r="E115" s="89"/>
      <c r="F115" s="72"/>
    </row>
    <row r="116" spans="1:6" ht="12" customHeight="1">
      <c r="A116" s="51" t="s">
        <v>105</v>
      </c>
      <c r="B116" s="68" t="s">
        <v>253</v>
      </c>
      <c r="C116" s="89"/>
      <c r="D116" s="89">
        <f t="shared" si="2"/>
        <v>0</v>
      </c>
      <c r="E116" s="89"/>
      <c r="F116" s="72"/>
    </row>
    <row r="117" spans="1:6" ht="12" customHeight="1">
      <c r="A117" s="51" t="s">
        <v>106</v>
      </c>
      <c r="B117" s="68" t="s">
        <v>267</v>
      </c>
      <c r="C117" s="89"/>
      <c r="D117" s="89">
        <f t="shared" si="2"/>
        <v>0</v>
      </c>
      <c r="E117" s="89"/>
      <c r="F117" s="72"/>
    </row>
    <row r="118" spans="1:6" ht="12" customHeight="1">
      <c r="A118" s="51" t="s">
        <v>107</v>
      </c>
      <c r="B118" s="68" t="s">
        <v>268</v>
      </c>
      <c r="C118" s="89"/>
      <c r="D118" s="89">
        <f t="shared" si="2"/>
        <v>0</v>
      </c>
      <c r="E118" s="89"/>
      <c r="F118" s="72"/>
    </row>
    <row r="119" spans="1:6" s="115" customFormat="1" ht="12" customHeight="1">
      <c r="A119" s="51" t="s">
        <v>269</v>
      </c>
      <c r="B119" s="68" t="s">
        <v>256</v>
      </c>
      <c r="C119" s="89"/>
      <c r="D119" s="89">
        <f t="shared" si="2"/>
        <v>0</v>
      </c>
      <c r="E119" s="89"/>
      <c r="F119" s="72"/>
    </row>
    <row r="120" spans="1:6" ht="12" customHeight="1">
      <c r="A120" s="51" t="s">
        <v>270</v>
      </c>
      <c r="B120" s="68" t="s">
        <v>271</v>
      </c>
      <c r="C120" s="89"/>
      <c r="D120" s="89">
        <f t="shared" si="2"/>
        <v>0</v>
      </c>
      <c r="E120" s="89"/>
      <c r="F120" s="72"/>
    </row>
    <row r="121" spans="1:6" ht="12" customHeight="1" thickBot="1">
      <c r="A121" s="49" t="s">
        <v>272</v>
      </c>
      <c r="B121" s="68" t="s">
        <v>273</v>
      </c>
      <c r="C121" s="91"/>
      <c r="D121" s="91">
        <f t="shared" si="2"/>
        <v>0</v>
      </c>
      <c r="E121" s="91"/>
      <c r="F121" s="74"/>
    </row>
    <row r="122" spans="1:6" ht="12" customHeight="1" thickBot="1">
      <c r="A122" s="56" t="s">
        <v>4</v>
      </c>
      <c r="B122" s="64" t="s">
        <v>274</v>
      </c>
      <c r="C122" s="88">
        <v>2000000</v>
      </c>
      <c r="D122" s="88"/>
      <c r="E122" s="88">
        <v>-2000000</v>
      </c>
      <c r="F122" s="71">
        <f>+F123+F124</f>
        <v>0</v>
      </c>
    </row>
    <row r="123" spans="1:6" ht="12" customHeight="1">
      <c r="A123" s="51" t="s">
        <v>43</v>
      </c>
      <c r="B123" s="45" t="s">
        <v>35</v>
      </c>
      <c r="C123" s="90">
        <v>2000000</v>
      </c>
      <c r="D123" s="90"/>
      <c r="E123" s="90">
        <v>-2000000</v>
      </c>
      <c r="F123" s="73"/>
    </row>
    <row r="124" spans="1:6" ht="12" customHeight="1" thickBot="1">
      <c r="A124" s="52" t="s">
        <v>44</v>
      </c>
      <c r="B124" s="48" t="s">
        <v>36</v>
      </c>
      <c r="C124" s="91"/>
      <c r="D124" s="91">
        <f t="shared" si="2"/>
        <v>0</v>
      </c>
      <c r="E124" s="91"/>
      <c r="F124" s="74"/>
    </row>
    <row r="125" spans="1:6" ht="12" customHeight="1" thickBot="1">
      <c r="A125" s="56" t="s">
        <v>5</v>
      </c>
      <c r="B125" s="64" t="s">
        <v>275</v>
      </c>
      <c r="C125" s="88">
        <f>+C92+C108+C122</f>
        <v>250375923</v>
      </c>
      <c r="D125" s="88">
        <v>46066563</v>
      </c>
      <c r="E125" s="88">
        <v>97202690</v>
      </c>
      <c r="F125" s="71">
        <f>+F92+F108+F122</f>
        <v>393645176</v>
      </c>
    </row>
    <row r="126" spans="1:6" ht="12" customHeight="1" thickBot="1">
      <c r="A126" s="56" t="s">
        <v>6</v>
      </c>
      <c r="B126" s="64" t="s">
        <v>276</v>
      </c>
      <c r="C126" s="88">
        <f>+C127+C128+C129</f>
        <v>0</v>
      </c>
      <c r="D126" s="88">
        <f t="shared" si="2"/>
        <v>0</v>
      </c>
      <c r="E126" s="88"/>
      <c r="F126" s="71">
        <f>+F127+F128+F129</f>
        <v>0</v>
      </c>
    </row>
    <row r="127" spans="1:6" ht="12" customHeight="1">
      <c r="A127" s="51" t="s">
        <v>47</v>
      </c>
      <c r="B127" s="45" t="s">
        <v>277</v>
      </c>
      <c r="C127" s="89"/>
      <c r="D127" s="89">
        <f t="shared" si="2"/>
        <v>0</v>
      </c>
      <c r="E127" s="89"/>
      <c r="F127" s="72"/>
    </row>
    <row r="128" spans="1:6" ht="12" customHeight="1">
      <c r="A128" s="51" t="s">
        <v>48</v>
      </c>
      <c r="B128" s="45" t="s">
        <v>278</v>
      </c>
      <c r="C128" s="89"/>
      <c r="D128" s="89">
        <f t="shared" si="2"/>
        <v>0</v>
      </c>
      <c r="E128" s="89"/>
      <c r="F128" s="72"/>
    </row>
    <row r="129" spans="1:9" ht="12" customHeight="1" thickBot="1">
      <c r="A129" s="49" t="s">
        <v>49</v>
      </c>
      <c r="B129" s="43" t="s">
        <v>279</v>
      </c>
      <c r="C129" s="89"/>
      <c r="D129" s="89">
        <f t="shared" si="2"/>
        <v>0</v>
      </c>
      <c r="E129" s="89"/>
      <c r="F129" s="72"/>
    </row>
    <row r="130" spans="1:9" ht="12" customHeight="1" thickBot="1">
      <c r="A130" s="56" t="s">
        <v>7</v>
      </c>
      <c r="B130" s="64" t="s">
        <v>280</v>
      </c>
      <c r="C130" s="88">
        <f>+C131+C132+C134+C133</f>
        <v>0</v>
      </c>
      <c r="D130" s="88">
        <f t="shared" si="2"/>
        <v>0</v>
      </c>
      <c r="E130" s="88"/>
      <c r="F130" s="71">
        <f>+F131+F132+F134+F133</f>
        <v>0</v>
      </c>
    </row>
    <row r="131" spans="1:9" ht="12" customHeight="1">
      <c r="A131" s="51" t="s">
        <v>50</v>
      </c>
      <c r="B131" s="45" t="s">
        <v>281</v>
      </c>
      <c r="C131" s="89"/>
      <c r="D131" s="89">
        <f t="shared" si="2"/>
        <v>0</v>
      </c>
      <c r="E131" s="89"/>
      <c r="F131" s="72"/>
    </row>
    <row r="132" spans="1:9" ht="12" customHeight="1">
      <c r="A132" s="51" t="s">
        <v>51</v>
      </c>
      <c r="B132" s="45" t="s">
        <v>282</v>
      </c>
      <c r="C132" s="89"/>
      <c r="D132" s="89">
        <f t="shared" si="2"/>
        <v>0</v>
      </c>
      <c r="E132" s="89"/>
      <c r="F132" s="72"/>
    </row>
    <row r="133" spans="1:9" ht="12" customHeight="1">
      <c r="A133" s="51" t="s">
        <v>180</v>
      </c>
      <c r="B133" s="45" t="s">
        <v>283</v>
      </c>
      <c r="C133" s="89"/>
      <c r="D133" s="89">
        <f t="shared" si="2"/>
        <v>0</v>
      </c>
      <c r="E133" s="89"/>
      <c r="F133" s="72"/>
    </row>
    <row r="134" spans="1:9" ht="12" customHeight="1" thickBot="1">
      <c r="A134" s="49" t="s">
        <v>182</v>
      </c>
      <c r="B134" s="43" t="s">
        <v>284</v>
      </c>
      <c r="C134" s="89"/>
      <c r="D134" s="89">
        <f t="shared" si="2"/>
        <v>0</v>
      </c>
      <c r="E134" s="89"/>
      <c r="F134" s="72"/>
    </row>
    <row r="135" spans="1:9" ht="12" customHeight="1" thickBot="1">
      <c r="A135" s="56" t="s">
        <v>8</v>
      </c>
      <c r="B135" s="64" t="s">
        <v>285</v>
      </c>
      <c r="C135" s="94">
        <v>1590429</v>
      </c>
      <c r="D135" s="94"/>
      <c r="E135" s="94"/>
      <c r="F135" s="107">
        <f>+F136+F137+F138+F139</f>
        <v>1590429</v>
      </c>
    </row>
    <row r="136" spans="1:9" ht="12" customHeight="1">
      <c r="A136" s="51" t="s">
        <v>52</v>
      </c>
      <c r="B136" s="45" t="s">
        <v>286</v>
      </c>
      <c r="C136" s="89"/>
      <c r="D136" s="89">
        <f t="shared" si="2"/>
        <v>0</v>
      </c>
      <c r="E136" s="89"/>
      <c r="F136" s="72"/>
    </row>
    <row r="137" spans="1:9" ht="12" customHeight="1">
      <c r="A137" s="51" t="s">
        <v>53</v>
      </c>
      <c r="B137" s="45" t="s">
        <v>287</v>
      </c>
      <c r="C137" s="89">
        <v>1590429</v>
      </c>
      <c r="D137" s="89"/>
      <c r="E137" s="89"/>
      <c r="F137" s="72">
        <v>1590429</v>
      </c>
    </row>
    <row r="138" spans="1:9" ht="12" customHeight="1">
      <c r="A138" s="51" t="s">
        <v>189</v>
      </c>
      <c r="B138" s="45" t="s">
        <v>288</v>
      </c>
      <c r="C138" s="89"/>
      <c r="D138" s="89">
        <f t="shared" si="2"/>
        <v>0</v>
      </c>
      <c r="E138" s="89"/>
      <c r="F138" s="72"/>
    </row>
    <row r="139" spans="1:9" ht="12" customHeight="1" thickBot="1">
      <c r="A139" s="49" t="s">
        <v>191</v>
      </c>
      <c r="B139" s="301" t="s">
        <v>422</v>
      </c>
      <c r="C139" s="89"/>
      <c r="D139" s="89"/>
      <c r="E139" s="89"/>
      <c r="F139" s="72"/>
    </row>
    <row r="140" spans="1:9" ht="15" customHeight="1" thickBot="1">
      <c r="A140" s="56" t="s">
        <v>9</v>
      </c>
      <c r="B140" s="64" t="s">
        <v>290</v>
      </c>
      <c r="C140" s="19">
        <f>+C141+C142+C143+C144</f>
        <v>0</v>
      </c>
      <c r="D140" s="19">
        <f t="shared" si="2"/>
        <v>0</v>
      </c>
      <c r="E140" s="19"/>
      <c r="F140" s="40">
        <f>+F141+F142+F143+F144</f>
        <v>0</v>
      </c>
      <c r="G140" s="106"/>
      <c r="H140" s="106"/>
      <c r="I140" s="106"/>
    </row>
    <row r="141" spans="1:9" s="98" customFormat="1" ht="12.95" customHeight="1">
      <c r="A141" s="51" t="s">
        <v>98</v>
      </c>
      <c r="B141" s="45" t="s">
        <v>291</v>
      </c>
      <c r="C141" s="89"/>
      <c r="D141" s="89">
        <f t="shared" si="2"/>
        <v>0</v>
      </c>
      <c r="E141" s="89"/>
      <c r="F141" s="72"/>
    </row>
    <row r="142" spans="1:9" ht="12.75" customHeight="1">
      <c r="A142" s="51" t="s">
        <v>99</v>
      </c>
      <c r="B142" s="45" t="s">
        <v>292</v>
      </c>
      <c r="C142" s="89"/>
      <c r="D142" s="89">
        <f t="shared" si="2"/>
        <v>0</v>
      </c>
      <c r="E142" s="89"/>
      <c r="F142" s="72"/>
    </row>
    <row r="143" spans="1:9" ht="12.75" customHeight="1">
      <c r="A143" s="51" t="s">
        <v>117</v>
      </c>
      <c r="B143" s="45" t="s">
        <v>293</v>
      </c>
      <c r="C143" s="89"/>
      <c r="D143" s="89">
        <f t="shared" si="2"/>
        <v>0</v>
      </c>
      <c r="E143" s="89"/>
      <c r="F143" s="72"/>
    </row>
    <row r="144" spans="1:9" ht="12.75" customHeight="1" thickBot="1">
      <c r="A144" s="51" t="s">
        <v>197</v>
      </c>
      <c r="B144" s="45" t="s">
        <v>294</v>
      </c>
      <c r="C144" s="89"/>
      <c r="D144" s="89">
        <f t="shared" si="2"/>
        <v>0</v>
      </c>
      <c r="E144" s="89"/>
      <c r="F144" s="72"/>
    </row>
    <row r="145" spans="1:6" ht="16.5" thickBot="1">
      <c r="A145" s="56" t="s">
        <v>10</v>
      </c>
      <c r="B145" s="64" t="s">
        <v>295</v>
      </c>
      <c r="C145" s="38">
        <f>+C126+C130+C135+C140</f>
        <v>1590429</v>
      </c>
      <c r="D145" s="38"/>
      <c r="E145" s="38"/>
      <c r="F145" s="39">
        <f>+F126+F130+F135+F140</f>
        <v>1590429</v>
      </c>
    </row>
    <row r="146" spans="1:6" ht="16.5" thickBot="1">
      <c r="A146" s="81" t="s">
        <v>11</v>
      </c>
      <c r="B146" s="300" t="s">
        <v>296</v>
      </c>
      <c r="C146" s="38">
        <f>+C125+C145</f>
        <v>251966352</v>
      </c>
      <c r="D146" s="38">
        <v>46066563</v>
      </c>
      <c r="E146" s="38">
        <v>97202690</v>
      </c>
      <c r="F146" s="39">
        <f>+F125+F145</f>
        <v>395235605</v>
      </c>
    </row>
    <row r="148" spans="1:6" ht="18.75" customHeight="1">
      <c r="A148" s="306" t="s">
        <v>297</v>
      </c>
      <c r="B148" s="306"/>
      <c r="C148" s="306"/>
      <c r="D148" s="306"/>
      <c r="E148" s="306"/>
      <c r="F148" s="319"/>
    </row>
    <row r="149" spans="1:6" ht="13.5" customHeight="1" thickBot="1">
      <c r="A149" s="66" t="s">
        <v>80</v>
      </c>
      <c r="B149" s="66"/>
      <c r="C149" s="96"/>
      <c r="E149" s="83">
        <f>E88</f>
        <v>0</v>
      </c>
    </row>
    <row r="150" spans="1:6" ht="21.75" thickBot="1">
      <c r="A150" s="56">
        <v>1</v>
      </c>
      <c r="B150" s="59" t="s">
        <v>298</v>
      </c>
      <c r="C150" s="82">
        <f>+C61-C125</f>
        <v>-34050617</v>
      </c>
      <c r="D150" s="82">
        <f>+D61-D125</f>
        <v>2713175</v>
      </c>
      <c r="E150" s="82">
        <v>-1931590</v>
      </c>
      <c r="F150" s="82">
        <f>+F61-F125</f>
        <v>-33269032</v>
      </c>
    </row>
    <row r="151" spans="1:6" ht="21.75" thickBot="1">
      <c r="A151" s="56" t="s">
        <v>3</v>
      </c>
      <c r="B151" s="59" t="s">
        <v>299</v>
      </c>
      <c r="C151" s="82">
        <f>+C84-C145</f>
        <v>34050617</v>
      </c>
      <c r="D151" s="82">
        <f>+D84-D145</f>
        <v>-2713175</v>
      </c>
      <c r="E151" s="82">
        <v>1931590</v>
      </c>
      <c r="F151" s="82">
        <f>+F84-F145</f>
        <v>33269032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5" s="85" customFormat="1" ht="12.75" customHeight="1">
      <c r="C161" s="86"/>
      <c r="D161" s="86"/>
      <c r="E161" s="86"/>
    </row>
  </sheetData>
  <mergeCells count="9">
    <mergeCell ref="A1:F1"/>
    <mergeCell ref="A148:F148"/>
    <mergeCell ref="A3:A4"/>
    <mergeCell ref="B3:B4"/>
    <mergeCell ref="A87:E87"/>
    <mergeCell ref="A89:A90"/>
    <mergeCell ref="B89:B90"/>
    <mergeCell ref="C3:F3"/>
    <mergeCell ref="C89:F89"/>
  </mergeCells>
  <phoneticPr fontId="24" type="noConversion"/>
  <printOptions horizontalCentered="1"/>
  <pageMargins left="0.25" right="0.25" top="0.75" bottom="0.75" header="0.3" footer="0.3"/>
  <pageSetup paperSize="9" scale="70" fitToHeight="2" orientation="portrait" r:id="rId1"/>
  <headerFooter alignWithMargins="0">
    <oddHeader>&amp;C&amp;"Times New Roman CE,Félkövér"&amp;12TISZASZALKA KÖZSÉG 
ÖNKORMÁNYZATA2019. ÉVI KÖLTSÉGVETÉSÉNEK ÖSSZEVONT MÓDOSÍTOTTKÖTELEZŐ FELADATAINAK MÉRLEGE &amp;R&amp;"Times New Roman CE,Félkövér dőlt"&amp;11 1.2. melléklet a .../2020. (......)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1"/>
  <sheetViews>
    <sheetView view="pageLayout" zoomScaleNormal="130" zoomScaleSheetLayoutView="100" workbookViewId="0">
      <selection activeCell="B139" sqref="B139"/>
    </sheetView>
  </sheetViews>
  <sheetFormatPr defaultRowHeight="15.75"/>
  <cols>
    <col min="1" max="1" width="9.5" style="85" customWidth="1"/>
    <col min="2" max="2" width="60.83203125" style="85" customWidth="1"/>
    <col min="3" max="6" width="15.83203125" style="86" customWidth="1"/>
    <col min="7" max="7" width="12" style="96" bestFit="1" customWidth="1"/>
    <col min="8" max="16384" width="9.33203125" style="96"/>
  </cols>
  <sheetData>
    <row r="1" spans="1:7" ht="15.95" customHeight="1">
      <c r="A1" s="308" t="s">
        <v>0</v>
      </c>
      <c r="B1" s="308"/>
      <c r="C1" s="308"/>
      <c r="D1" s="308"/>
      <c r="E1" s="308"/>
      <c r="F1" s="308"/>
    </row>
    <row r="2" spans="1:7" ht="15.95" customHeight="1" thickBot="1">
      <c r="A2" s="13" t="s">
        <v>78</v>
      </c>
      <c r="B2" s="13"/>
      <c r="C2" s="83"/>
      <c r="D2" s="83"/>
      <c r="E2" s="83"/>
      <c r="F2" s="83">
        <f>'1.2.sz.mell.'!E2</f>
        <v>0</v>
      </c>
    </row>
    <row r="3" spans="1:7" ht="15.95" customHeight="1">
      <c r="A3" s="309" t="s">
        <v>42</v>
      </c>
      <c r="B3" s="311" t="s">
        <v>1</v>
      </c>
      <c r="C3" s="313" t="str">
        <f>+'1.1.sz.mell.'!C3:F3</f>
        <v>2019. év</v>
      </c>
      <c r="D3" s="313"/>
      <c r="E3" s="314"/>
      <c r="F3" s="315"/>
    </row>
    <row r="4" spans="1:7" ht="38.1" customHeight="1" thickBot="1">
      <c r="A4" s="310"/>
      <c r="B4" s="312"/>
      <c r="C4" s="15" t="s">
        <v>136</v>
      </c>
      <c r="D4" s="298" t="s">
        <v>421</v>
      </c>
      <c r="E4" s="260" t="s">
        <v>406</v>
      </c>
      <c r="F4" s="278" t="s">
        <v>137</v>
      </c>
    </row>
    <row r="5" spans="1:7" s="97" customFormat="1" ht="12" customHeight="1" thickBot="1">
      <c r="A5" s="61" t="s">
        <v>243</v>
      </c>
      <c r="B5" s="62" t="s">
        <v>244</v>
      </c>
      <c r="C5" s="62" t="s">
        <v>245</v>
      </c>
      <c r="D5" s="62" t="s">
        <v>246</v>
      </c>
      <c r="E5" s="62" t="s">
        <v>247</v>
      </c>
      <c r="F5" s="108" t="s">
        <v>324</v>
      </c>
    </row>
    <row r="6" spans="1:7" s="98" customFormat="1" ht="12" customHeight="1" thickBot="1">
      <c r="A6" s="56" t="s">
        <v>2</v>
      </c>
      <c r="B6" s="57" t="s">
        <v>138</v>
      </c>
      <c r="C6" s="88">
        <f>SUM(C7:C12)</f>
        <v>0</v>
      </c>
      <c r="D6" s="88">
        <f>F6-C6</f>
        <v>0</v>
      </c>
      <c r="E6" s="88"/>
      <c r="F6" s="71">
        <f>SUM(F7:F12)</f>
        <v>0</v>
      </c>
      <c r="G6" s="258"/>
    </row>
    <row r="7" spans="1:7" s="98" customFormat="1" ht="12" customHeight="1">
      <c r="A7" s="51" t="s">
        <v>54</v>
      </c>
      <c r="B7" s="99" t="s">
        <v>139</v>
      </c>
      <c r="C7" s="90"/>
      <c r="D7" s="90">
        <f>F7-C7</f>
        <v>0</v>
      </c>
      <c r="E7" s="90"/>
      <c r="F7" s="73"/>
    </row>
    <row r="8" spans="1:7" s="98" customFormat="1" ht="12" customHeight="1">
      <c r="A8" s="50" t="s">
        <v>55</v>
      </c>
      <c r="B8" s="100" t="s">
        <v>140</v>
      </c>
      <c r="C8" s="89"/>
      <c r="D8" s="89">
        <f t="shared" ref="D8:D71" si="0">F8-C8</f>
        <v>0</v>
      </c>
      <c r="E8" s="89"/>
      <c r="F8" s="72"/>
    </row>
    <row r="9" spans="1:7" s="98" customFormat="1" ht="12" customHeight="1">
      <c r="A9" s="50" t="s">
        <v>56</v>
      </c>
      <c r="B9" s="100" t="s">
        <v>141</v>
      </c>
      <c r="C9" s="89"/>
      <c r="D9" s="89">
        <f t="shared" si="0"/>
        <v>0</v>
      </c>
      <c r="E9" s="89"/>
      <c r="F9" s="72"/>
    </row>
    <row r="10" spans="1:7" s="98" customFormat="1" ht="12" customHeight="1">
      <c r="A10" s="50" t="s">
        <v>57</v>
      </c>
      <c r="B10" s="100" t="s">
        <v>142</v>
      </c>
      <c r="C10" s="89"/>
      <c r="D10" s="89">
        <f t="shared" si="0"/>
        <v>0</v>
      </c>
      <c r="E10" s="89"/>
      <c r="F10" s="72"/>
    </row>
    <row r="11" spans="1:7" s="98" customFormat="1" ht="12" customHeight="1">
      <c r="A11" s="50" t="s">
        <v>74</v>
      </c>
      <c r="B11" s="100" t="s">
        <v>143</v>
      </c>
      <c r="C11" s="89"/>
      <c r="D11" s="89">
        <f t="shared" si="0"/>
        <v>0</v>
      </c>
      <c r="E11" s="89"/>
      <c r="F11" s="72"/>
    </row>
    <row r="12" spans="1:7" s="98" customFormat="1" ht="12" customHeight="1" thickBot="1">
      <c r="A12" s="52" t="s">
        <v>58</v>
      </c>
      <c r="B12" s="101" t="s">
        <v>144</v>
      </c>
      <c r="C12" s="91"/>
      <c r="D12" s="91">
        <f t="shared" si="0"/>
        <v>0</v>
      </c>
      <c r="E12" s="91"/>
      <c r="F12" s="74"/>
    </row>
    <row r="13" spans="1:7" s="98" customFormat="1" ht="12" customHeight="1" thickBot="1">
      <c r="A13" s="56" t="s">
        <v>3</v>
      </c>
      <c r="B13" s="78" t="s">
        <v>145</v>
      </c>
      <c r="C13" s="88">
        <f>SUM(C14:C18)</f>
        <v>0</v>
      </c>
      <c r="D13" s="88">
        <f t="shared" si="0"/>
        <v>0</v>
      </c>
      <c r="E13" s="88"/>
      <c r="F13" s="71">
        <f>SUM(F14:F18)</f>
        <v>0</v>
      </c>
    </row>
    <row r="14" spans="1:7" s="98" customFormat="1" ht="12" customHeight="1">
      <c r="A14" s="51" t="s">
        <v>60</v>
      </c>
      <c r="B14" s="99" t="s">
        <v>146</v>
      </c>
      <c r="C14" s="90"/>
      <c r="D14" s="90">
        <f t="shared" si="0"/>
        <v>0</v>
      </c>
      <c r="E14" s="90"/>
      <c r="F14" s="73"/>
    </row>
    <row r="15" spans="1:7" s="98" customFormat="1" ht="12" customHeight="1">
      <c r="A15" s="50" t="s">
        <v>61</v>
      </c>
      <c r="B15" s="100" t="s">
        <v>147</v>
      </c>
      <c r="C15" s="89"/>
      <c r="D15" s="89">
        <f t="shared" si="0"/>
        <v>0</v>
      </c>
      <c r="E15" s="89"/>
      <c r="F15" s="72"/>
    </row>
    <row r="16" spans="1:7" s="98" customFormat="1" ht="12" customHeight="1">
      <c r="A16" s="50" t="s">
        <v>62</v>
      </c>
      <c r="B16" s="100" t="s">
        <v>148</v>
      </c>
      <c r="C16" s="89"/>
      <c r="D16" s="89">
        <f t="shared" si="0"/>
        <v>0</v>
      </c>
      <c r="E16" s="89"/>
      <c r="F16" s="72"/>
    </row>
    <row r="17" spans="1:6" s="98" customFormat="1" ht="12" customHeight="1">
      <c r="A17" s="50" t="s">
        <v>63</v>
      </c>
      <c r="B17" s="100" t="s">
        <v>149</v>
      </c>
      <c r="C17" s="89"/>
      <c r="D17" s="89">
        <f t="shared" si="0"/>
        <v>0</v>
      </c>
      <c r="E17" s="89"/>
      <c r="F17" s="72"/>
    </row>
    <row r="18" spans="1:6" s="98" customFormat="1" ht="12" customHeight="1">
      <c r="A18" s="50" t="s">
        <v>64</v>
      </c>
      <c r="B18" s="100" t="s">
        <v>150</v>
      </c>
      <c r="C18" s="89">
        <v>0</v>
      </c>
      <c r="D18" s="89">
        <f t="shared" si="0"/>
        <v>0</v>
      </c>
      <c r="E18" s="89"/>
      <c r="F18" s="72">
        <v>0</v>
      </c>
    </row>
    <row r="19" spans="1:6" s="98" customFormat="1" ht="12" customHeight="1" thickBot="1">
      <c r="A19" s="52" t="s">
        <v>70</v>
      </c>
      <c r="B19" s="101" t="s">
        <v>151</v>
      </c>
      <c r="C19" s="91"/>
      <c r="D19" s="91">
        <f t="shared" si="0"/>
        <v>0</v>
      </c>
      <c r="E19" s="91"/>
      <c r="F19" s="74"/>
    </row>
    <row r="20" spans="1:6" s="98" customFormat="1" ht="12" customHeight="1" thickBot="1">
      <c r="A20" s="56" t="s">
        <v>4</v>
      </c>
      <c r="B20" s="57" t="s">
        <v>152</v>
      </c>
      <c r="C20" s="88">
        <f>SUM(C21:C25)</f>
        <v>0</v>
      </c>
      <c r="D20" s="88">
        <f t="shared" si="0"/>
        <v>0</v>
      </c>
      <c r="E20" s="88"/>
      <c r="F20" s="71">
        <f>SUM(F21:F25)</f>
        <v>0</v>
      </c>
    </row>
    <row r="21" spans="1:6" s="98" customFormat="1" ht="12" customHeight="1">
      <c r="A21" s="51" t="s">
        <v>43</v>
      </c>
      <c r="B21" s="99" t="s">
        <v>153</v>
      </c>
      <c r="C21" s="90"/>
      <c r="D21" s="90">
        <f t="shared" si="0"/>
        <v>0</v>
      </c>
      <c r="E21" s="90"/>
      <c r="F21" s="73"/>
    </row>
    <row r="22" spans="1:6" s="98" customFormat="1" ht="12" customHeight="1">
      <c r="A22" s="50" t="s">
        <v>44</v>
      </c>
      <c r="B22" s="100" t="s">
        <v>154</v>
      </c>
      <c r="C22" s="89"/>
      <c r="D22" s="89">
        <f t="shared" si="0"/>
        <v>0</v>
      </c>
      <c r="E22" s="89"/>
      <c r="F22" s="72"/>
    </row>
    <row r="23" spans="1:6" s="98" customFormat="1" ht="12" customHeight="1">
      <c r="A23" s="50" t="s">
        <v>45</v>
      </c>
      <c r="B23" s="100" t="s">
        <v>155</v>
      </c>
      <c r="C23" s="89"/>
      <c r="D23" s="89">
        <f t="shared" si="0"/>
        <v>0</v>
      </c>
      <c r="E23" s="89"/>
      <c r="F23" s="72"/>
    </row>
    <row r="24" spans="1:6" s="98" customFormat="1" ht="12" customHeight="1">
      <c r="A24" s="50" t="s">
        <v>46</v>
      </c>
      <c r="B24" s="100" t="s">
        <v>156</v>
      </c>
      <c r="C24" s="89"/>
      <c r="D24" s="89">
        <f t="shared" si="0"/>
        <v>0</v>
      </c>
      <c r="E24" s="89"/>
      <c r="F24" s="72"/>
    </row>
    <row r="25" spans="1:6" s="98" customFormat="1" ht="12" customHeight="1">
      <c r="A25" s="50" t="s">
        <v>88</v>
      </c>
      <c r="B25" s="100" t="s">
        <v>157</v>
      </c>
      <c r="C25" s="89">
        <v>0</v>
      </c>
      <c r="D25" s="89">
        <f t="shared" si="0"/>
        <v>0</v>
      </c>
      <c r="E25" s="89"/>
      <c r="F25" s="72">
        <v>0</v>
      </c>
    </row>
    <row r="26" spans="1:6" s="98" customFormat="1" ht="12" customHeight="1" thickBot="1">
      <c r="A26" s="52" t="s">
        <v>89</v>
      </c>
      <c r="B26" s="101" t="s">
        <v>158</v>
      </c>
      <c r="C26" s="91"/>
      <c r="D26" s="91">
        <f t="shared" si="0"/>
        <v>0</v>
      </c>
      <c r="E26" s="91"/>
      <c r="F26" s="74">
        <v>0</v>
      </c>
    </row>
    <row r="27" spans="1:6" s="98" customFormat="1" ht="12" customHeight="1" thickBot="1">
      <c r="A27" s="56" t="s">
        <v>90</v>
      </c>
      <c r="B27" s="57" t="s">
        <v>384</v>
      </c>
      <c r="C27" s="94">
        <f>SUM(C28:C33)</f>
        <v>0</v>
      </c>
      <c r="D27" s="94">
        <f t="shared" si="0"/>
        <v>0</v>
      </c>
      <c r="E27" s="94"/>
      <c r="F27" s="107">
        <f>SUM(F28:F33)</f>
        <v>0</v>
      </c>
    </row>
    <row r="28" spans="1:6" s="98" customFormat="1" ht="12" customHeight="1">
      <c r="A28" s="51" t="s">
        <v>159</v>
      </c>
      <c r="B28" s="99" t="s">
        <v>388</v>
      </c>
      <c r="C28" s="90"/>
      <c r="D28" s="90">
        <f t="shared" si="0"/>
        <v>0</v>
      </c>
      <c r="E28" s="90"/>
      <c r="F28" s="73">
        <f>+F29+F30</f>
        <v>0</v>
      </c>
    </row>
    <row r="29" spans="1:6" s="98" customFormat="1" ht="12" customHeight="1">
      <c r="A29" s="50" t="s">
        <v>160</v>
      </c>
      <c r="B29" s="100" t="s">
        <v>389</v>
      </c>
      <c r="C29" s="89"/>
      <c r="D29" s="89">
        <f t="shared" si="0"/>
        <v>0</v>
      </c>
      <c r="E29" s="89"/>
      <c r="F29" s="72"/>
    </row>
    <row r="30" spans="1:6" s="98" customFormat="1" ht="12" customHeight="1">
      <c r="A30" s="50" t="s">
        <v>161</v>
      </c>
      <c r="B30" s="100" t="s">
        <v>390</v>
      </c>
      <c r="C30" s="89"/>
      <c r="D30" s="89">
        <f t="shared" si="0"/>
        <v>0</v>
      </c>
      <c r="E30" s="89"/>
      <c r="F30" s="72"/>
    </row>
    <row r="31" spans="1:6" s="98" customFormat="1" ht="12" customHeight="1">
      <c r="A31" s="50" t="s">
        <v>385</v>
      </c>
      <c r="B31" s="100" t="s">
        <v>391</v>
      </c>
      <c r="C31" s="89"/>
      <c r="D31" s="89">
        <f t="shared" si="0"/>
        <v>0</v>
      </c>
      <c r="E31" s="89"/>
      <c r="F31" s="72"/>
    </row>
    <row r="32" spans="1:6" s="98" customFormat="1" ht="12" customHeight="1">
      <c r="A32" s="50" t="s">
        <v>386</v>
      </c>
      <c r="B32" s="100" t="s">
        <v>162</v>
      </c>
      <c r="C32" s="89"/>
      <c r="D32" s="89">
        <f t="shared" si="0"/>
        <v>0</v>
      </c>
      <c r="E32" s="89"/>
      <c r="F32" s="72"/>
    </row>
    <row r="33" spans="1:6" s="98" customFormat="1" ht="12" customHeight="1" thickBot="1">
      <c r="A33" s="52" t="s">
        <v>387</v>
      </c>
      <c r="B33" s="80" t="s">
        <v>163</v>
      </c>
      <c r="C33" s="91"/>
      <c r="D33" s="91">
        <f t="shared" si="0"/>
        <v>0</v>
      </c>
      <c r="E33" s="91"/>
      <c r="F33" s="74"/>
    </row>
    <row r="34" spans="1:6" s="98" customFormat="1" ht="12" customHeight="1" thickBot="1">
      <c r="A34" s="56" t="s">
        <v>6</v>
      </c>
      <c r="B34" s="57" t="s">
        <v>164</v>
      </c>
      <c r="C34" s="88">
        <f>SUM(C35:C44)</f>
        <v>0</v>
      </c>
      <c r="D34" s="88">
        <f t="shared" si="0"/>
        <v>0</v>
      </c>
      <c r="E34" s="88"/>
      <c r="F34" s="71">
        <f>SUM(F35:F44)</f>
        <v>0</v>
      </c>
    </row>
    <row r="35" spans="1:6" s="98" customFormat="1" ht="12" customHeight="1">
      <c r="A35" s="51" t="s">
        <v>47</v>
      </c>
      <c r="B35" s="99" t="s">
        <v>165</v>
      </c>
      <c r="C35" s="90">
        <v>0</v>
      </c>
      <c r="D35" s="90">
        <f t="shared" si="0"/>
        <v>0</v>
      </c>
      <c r="E35" s="90"/>
      <c r="F35" s="73">
        <v>0</v>
      </c>
    </row>
    <row r="36" spans="1:6" s="98" customFormat="1" ht="12" customHeight="1">
      <c r="A36" s="50" t="s">
        <v>48</v>
      </c>
      <c r="B36" s="100" t="s">
        <v>166</v>
      </c>
      <c r="C36" s="89"/>
      <c r="D36" s="89">
        <f t="shared" si="0"/>
        <v>0</v>
      </c>
      <c r="E36" s="89"/>
      <c r="F36" s="72"/>
    </row>
    <row r="37" spans="1:6" s="98" customFormat="1" ht="12" customHeight="1">
      <c r="A37" s="50" t="s">
        <v>49</v>
      </c>
      <c r="B37" s="100" t="s">
        <v>167</v>
      </c>
      <c r="C37" s="89"/>
      <c r="D37" s="89">
        <f t="shared" si="0"/>
        <v>0</v>
      </c>
      <c r="E37" s="89"/>
      <c r="F37" s="72"/>
    </row>
    <row r="38" spans="1:6" s="98" customFormat="1" ht="12" customHeight="1">
      <c r="A38" s="50" t="s">
        <v>92</v>
      </c>
      <c r="B38" s="100" t="s">
        <v>168</v>
      </c>
      <c r="C38" s="89"/>
      <c r="D38" s="89">
        <f t="shared" si="0"/>
        <v>0</v>
      </c>
      <c r="E38" s="89"/>
      <c r="F38" s="72"/>
    </row>
    <row r="39" spans="1:6" s="98" customFormat="1" ht="12" customHeight="1">
      <c r="A39" s="50" t="s">
        <v>93</v>
      </c>
      <c r="B39" s="100" t="s">
        <v>169</v>
      </c>
      <c r="C39" s="89"/>
      <c r="D39" s="89">
        <f t="shared" si="0"/>
        <v>0</v>
      </c>
      <c r="E39" s="89"/>
      <c r="F39" s="72"/>
    </row>
    <row r="40" spans="1:6" s="98" customFormat="1" ht="12" customHeight="1">
      <c r="A40" s="50" t="s">
        <v>94</v>
      </c>
      <c r="B40" s="100" t="s">
        <v>170</v>
      </c>
      <c r="C40" s="89">
        <v>0</v>
      </c>
      <c r="D40" s="89">
        <f t="shared" si="0"/>
        <v>0</v>
      </c>
      <c r="E40" s="89"/>
      <c r="F40" s="72">
        <v>0</v>
      </c>
    </row>
    <row r="41" spans="1:6" s="98" customFormat="1" ht="12" customHeight="1">
      <c r="A41" s="50" t="s">
        <v>95</v>
      </c>
      <c r="B41" s="100" t="s">
        <v>171</v>
      </c>
      <c r="C41" s="89"/>
      <c r="D41" s="89">
        <f t="shared" si="0"/>
        <v>0</v>
      </c>
      <c r="E41" s="89"/>
      <c r="F41" s="72"/>
    </row>
    <row r="42" spans="1:6" s="98" customFormat="1" ht="12" customHeight="1">
      <c r="A42" s="50" t="s">
        <v>96</v>
      </c>
      <c r="B42" s="100" t="s">
        <v>172</v>
      </c>
      <c r="C42" s="89"/>
      <c r="D42" s="89">
        <f t="shared" si="0"/>
        <v>0</v>
      </c>
      <c r="E42" s="89"/>
      <c r="F42" s="72"/>
    </row>
    <row r="43" spans="1:6" s="98" customFormat="1" ht="12" customHeight="1">
      <c r="A43" s="50" t="s">
        <v>173</v>
      </c>
      <c r="B43" s="100" t="s">
        <v>174</v>
      </c>
      <c r="C43" s="92"/>
      <c r="D43" s="92">
        <f t="shared" si="0"/>
        <v>0</v>
      </c>
      <c r="E43" s="92"/>
      <c r="F43" s="75"/>
    </row>
    <row r="44" spans="1:6" s="98" customFormat="1" ht="12" customHeight="1" thickBot="1">
      <c r="A44" s="52" t="s">
        <v>175</v>
      </c>
      <c r="B44" s="101" t="s">
        <v>176</v>
      </c>
      <c r="C44" s="93"/>
      <c r="D44" s="93">
        <f t="shared" si="0"/>
        <v>0</v>
      </c>
      <c r="E44" s="93"/>
      <c r="F44" s="76"/>
    </row>
    <row r="45" spans="1:6" s="98" customFormat="1" ht="12" customHeight="1" thickBot="1">
      <c r="A45" s="56" t="s">
        <v>7</v>
      </c>
      <c r="B45" s="57" t="s">
        <v>177</v>
      </c>
      <c r="C45" s="88">
        <f>SUM(C46:C50)</f>
        <v>0</v>
      </c>
      <c r="D45" s="88">
        <f t="shared" si="0"/>
        <v>0</v>
      </c>
      <c r="E45" s="88"/>
      <c r="F45" s="71">
        <f>SUM(F46:F50)</f>
        <v>0</v>
      </c>
    </row>
    <row r="46" spans="1:6" s="98" customFormat="1" ht="12" customHeight="1">
      <c r="A46" s="51" t="s">
        <v>50</v>
      </c>
      <c r="B46" s="99" t="s">
        <v>178</v>
      </c>
      <c r="C46" s="109"/>
      <c r="D46" s="109">
        <f t="shared" si="0"/>
        <v>0</v>
      </c>
      <c r="E46" s="109"/>
      <c r="F46" s="77"/>
    </row>
    <row r="47" spans="1:6" s="98" customFormat="1" ht="12" customHeight="1">
      <c r="A47" s="50" t="s">
        <v>51</v>
      </c>
      <c r="B47" s="100" t="s">
        <v>179</v>
      </c>
      <c r="C47" s="92"/>
      <c r="D47" s="92">
        <f t="shared" si="0"/>
        <v>0</v>
      </c>
      <c r="E47" s="92"/>
      <c r="F47" s="75"/>
    </row>
    <row r="48" spans="1:6" s="98" customFormat="1" ht="12" customHeight="1">
      <c r="A48" s="50" t="s">
        <v>180</v>
      </c>
      <c r="B48" s="100" t="s">
        <v>181</v>
      </c>
      <c r="C48" s="92"/>
      <c r="D48" s="92">
        <f t="shared" si="0"/>
        <v>0</v>
      </c>
      <c r="E48" s="92"/>
      <c r="F48" s="75"/>
    </row>
    <row r="49" spans="1:6" s="98" customFormat="1" ht="12" customHeight="1">
      <c r="A49" s="50" t="s">
        <v>182</v>
      </c>
      <c r="B49" s="100" t="s">
        <v>183</v>
      </c>
      <c r="C49" s="92"/>
      <c r="D49" s="92">
        <f t="shared" si="0"/>
        <v>0</v>
      </c>
      <c r="E49" s="92"/>
      <c r="F49" s="75"/>
    </row>
    <row r="50" spans="1:6" s="98" customFormat="1" ht="12" customHeight="1" thickBot="1">
      <c r="A50" s="52" t="s">
        <v>184</v>
      </c>
      <c r="B50" s="101" t="s">
        <v>185</v>
      </c>
      <c r="C50" s="93"/>
      <c r="D50" s="93">
        <f t="shared" si="0"/>
        <v>0</v>
      </c>
      <c r="E50" s="93"/>
      <c r="F50" s="76"/>
    </row>
    <row r="51" spans="1:6" s="98" customFormat="1" ht="17.25" customHeight="1" thickBot="1">
      <c r="A51" s="56" t="s">
        <v>97</v>
      </c>
      <c r="B51" s="57" t="s">
        <v>186</v>
      </c>
      <c r="C51" s="88">
        <f>SUM(C52:C54)</f>
        <v>0</v>
      </c>
      <c r="D51" s="88">
        <f t="shared" si="0"/>
        <v>0</v>
      </c>
      <c r="E51" s="88"/>
      <c r="F51" s="71">
        <f>SUM(F52:F54)</f>
        <v>0</v>
      </c>
    </row>
    <row r="52" spans="1:6" s="98" customFormat="1" ht="12" customHeight="1">
      <c r="A52" s="51" t="s">
        <v>52</v>
      </c>
      <c r="B52" s="99" t="s">
        <v>187</v>
      </c>
      <c r="C52" s="90"/>
      <c r="D52" s="90">
        <f t="shared" si="0"/>
        <v>0</v>
      </c>
      <c r="E52" s="90"/>
      <c r="F52" s="73"/>
    </row>
    <row r="53" spans="1:6" s="98" customFormat="1" ht="12" customHeight="1">
      <c r="A53" s="50" t="s">
        <v>53</v>
      </c>
      <c r="B53" s="100" t="s">
        <v>188</v>
      </c>
      <c r="C53" s="89"/>
      <c r="D53" s="89">
        <f t="shared" si="0"/>
        <v>0</v>
      </c>
      <c r="E53" s="89"/>
      <c r="F53" s="72"/>
    </row>
    <row r="54" spans="1:6" s="98" customFormat="1" ht="12" customHeight="1">
      <c r="A54" s="50" t="s">
        <v>189</v>
      </c>
      <c r="B54" s="100" t="s">
        <v>190</v>
      </c>
      <c r="C54" s="89"/>
      <c r="D54" s="89">
        <f t="shared" si="0"/>
        <v>0</v>
      </c>
      <c r="E54" s="89"/>
      <c r="F54" s="72"/>
    </row>
    <row r="55" spans="1:6" s="98" customFormat="1" ht="12" customHeight="1" thickBot="1">
      <c r="A55" s="52" t="s">
        <v>191</v>
      </c>
      <c r="B55" s="101" t="s">
        <v>192</v>
      </c>
      <c r="C55" s="91"/>
      <c r="D55" s="91">
        <f t="shared" si="0"/>
        <v>0</v>
      </c>
      <c r="E55" s="91"/>
      <c r="F55" s="74"/>
    </row>
    <row r="56" spans="1:6" s="98" customFormat="1" ht="12" customHeight="1" thickBot="1">
      <c r="A56" s="56" t="s">
        <v>9</v>
      </c>
      <c r="B56" s="78" t="s">
        <v>193</v>
      </c>
      <c r="C56" s="88">
        <f>SUM(C57:C59)</f>
        <v>0</v>
      </c>
      <c r="D56" s="88">
        <f t="shared" si="0"/>
        <v>0</v>
      </c>
      <c r="E56" s="88"/>
      <c r="F56" s="71">
        <f>SUM(F57:F59)</f>
        <v>0</v>
      </c>
    </row>
    <row r="57" spans="1:6" s="98" customFormat="1" ht="12" customHeight="1">
      <c r="A57" s="51" t="s">
        <v>98</v>
      </c>
      <c r="B57" s="99" t="s">
        <v>194</v>
      </c>
      <c r="C57" s="92"/>
      <c r="D57" s="92">
        <f t="shared" si="0"/>
        <v>0</v>
      </c>
      <c r="E57" s="92"/>
      <c r="F57" s="75"/>
    </row>
    <row r="58" spans="1:6" s="98" customFormat="1" ht="12" customHeight="1">
      <c r="A58" s="50" t="s">
        <v>99</v>
      </c>
      <c r="B58" s="100" t="s">
        <v>195</v>
      </c>
      <c r="C58" s="92"/>
      <c r="D58" s="92">
        <f t="shared" si="0"/>
        <v>0</v>
      </c>
      <c r="E58" s="92"/>
      <c r="F58" s="75"/>
    </row>
    <row r="59" spans="1:6" s="98" customFormat="1" ht="12" customHeight="1">
      <c r="A59" s="50" t="s">
        <v>117</v>
      </c>
      <c r="B59" s="100" t="s">
        <v>196</v>
      </c>
      <c r="C59" s="92"/>
      <c r="D59" s="92">
        <f t="shared" si="0"/>
        <v>0</v>
      </c>
      <c r="E59" s="92"/>
      <c r="F59" s="75"/>
    </row>
    <row r="60" spans="1:6" s="98" customFormat="1" ht="12" customHeight="1" thickBot="1">
      <c r="A60" s="52" t="s">
        <v>197</v>
      </c>
      <c r="B60" s="101" t="s">
        <v>198</v>
      </c>
      <c r="C60" s="92"/>
      <c r="D60" s="92">
        <f t="shared" si="0"/>
        <v>0</v>
      </c>
      <c r="E60" s="92"/>
      <c r="F60" s="75"/>
    </row>
    <row r="61" spans="1:6" s="98" customFormat="1" ht="12" customHeight="1" thickBot="1">
      <c r="A61" s="56" t="s">
        <v>10</v>
      </c>
      <c r="B61" s="57" t="s">
        <v>199</v>
      </c>
      <c r="C61" s="94">
        <f>+C6+C13+C20+C27+C34+C45+C51+C56</f>
        <v>0</v>
      </c>
      <c r="D61" s="94">
        <f t="shared" si="0"/>
        <v>0</v>
      </c>
      <c r="E61" s="94"/>
      <c r="F61" s="107">
        <f>+F6+F13+F20+F27+F34+F45+F51+F56</f>
        <v>0</v>
      </c>
    </row>
    <row r="62" spans="1:6" s="98" customFormat="1" ht="12" customHeight="1" thickBot="1">
      <c r="A62" s="110" t="s">
        <v>200</v>
      </c>
      <c r="B62" s="78" t="s">
        <v>201</v>
      </c>
      <c r="C62" s="88">
        <f>+C63+C64+C65</f>
        <v>0</v>
      </c>
      <c r="D62" s="88">
        <f t="shared" si="0"/>
        <v>0</v>
      </c>
      <c r="E62" s="88"/>
      <c r="F62" s="71">
        <f>+F63+F64+F65</f>
        <v>0</v>
      </c>
    </row>
    <row r="63" spans="1:6" s="98" customFormat="1" ht="12" customHeight="1">
      <c r="A63" s="51" t="s">
        <v>202</v>
      </c>
      <c r="B63" s="99" t="s">
        <v>203</v>
      </c>
      <c r="C63" s="92"/>
      <c r="D63" s="92">
        <f t="shared" si="0"/>
        <v>0</v>
      </c>
      <c r="E63" s="92"/>
      <c r="F63" s="75"/>
    </row>
    <row r="64" spans="1:6" s="98" customFormat="1" ht="12" customHeight="1">
      <c r="A64" s="50" t="s">
        <v>204</v>
      </c>
      <c r="B64" s="100" t="s">
        <v>205</v>
      </c>
      <c r="C64" s="92"/>
      <c r="D64" s="92">
        <f t="shared" si="0"/>
        <v>0</v>
      </c>
      <c r="E64" s="92"/>
      <c r="F64" s="75"/>
    </row>
    <row r="65" spans="1:6" s="98" customFormat="1" ht="12" customHeight="1" thickBot="1">
      <c r="A65" s="52" t="s">
        <v>206</v>
      </c>
      <c r="B65" s="36" t="s">
        <v>248</v>
      </c>
      <c r="C65" s="92"/>
      <c r="D65" s="92">
        <f t="shared" si="0"/>
        <v>0</v>
      </c>
      <c r="E65" s="92"/>
      <c r="F65" s="75"/>
    </row>
    <row r="66" spans="1:6" s="98" customFormat="1" ht="12" customHeight="1" thickBot="1">
      <c r="A66" s="110" t="s">
        <v>208</v>
      </c>
      <c r="B66" s="78" t="s">
        <v>209</v>
      </c>
      <c r="C66" s="88">
        <f>+C67+C68+C69+C70</f>
        <v>0</v>
      </c>
      <c r="D66" s="88">
        <f t="shared" si="0"/>
        <v>0</v>
      </c>
      <c r="E66" s="88"/>
      <c r="F66" s="71">
        <f>+F67+F68+F69+F70</f>
        <v>0</v>
      </c>
    </row>
    <row r="67" spans="1:6" s="98" customFormat="1" ht="13.5" customHeight="1">
      <c r="A67" s="51" t="s">
        <v>75</v>
      </c>
      <c r="B67" s="243" t="s">
        <v>210</v>
      </c>
      <c r="C67" s="92"/>
      <c r="D67" s="92">
        <f t="shared" si="0"/>
        <v>0</v>
      </c>
      <c r="E67" s="92"/>
      <c r="F67" s="75"/>
    </row>
    <row r="68" spans="1:6" s="98" customFormat="1" ht="12" customHeight="1">
      <c r="A68" s="50" t="s">
        <v>76</v>
      </c>
      <c r="B68" s="243" t="s">
        <v>396</v>
      </c>
      <c r="C68" s="92"/>
      <c r="D68" s="92">
        <f t="shared" si="0"/>
        <v>0</v>
      </c>
      <c r="E68" s="92"/>
      <c r="F68" s="75"/>
    </row>
    <row r="69" spans="1:6" s="98" customFormat="1" ht="12" customHeight="1">
      <c r="A69" s="50" t="s">
        <v>211</v>
      </c>
      <c r="B69" s="243" t="s">
        <v>212</v>
      </c>
      <c r="C69" s="92"/>
      <c r="D69" s="92">
        <f t="shared" si="0"/>
        <v>0</v>
      </c>
      <c r="E69" s="92"/>
      <c r="F69" s="75"/>
    </row>
    <row r="70" spans="1:6" s="98" customFormat="1" ht="12" customHeight="1" thickBot="1">
      <c r="A70" s="52" t="s">
        <v>213</v>
      </c>
      <c r="B70" s="244" t="s">
        <v>397</v>
      </c>
      <c r="C70" s="92"/>
      <c r="D70" s="92">
        <f t="shared" si="0"/>
        <v>0</v>
      </c>
      <c r="E70" s="92"/>
      <c r="F70" s="75"/>
    </row>
    <row r="71" spans="1:6" s="98" customFormat="1" ht="12" customHeight="1" thickBot="1">
      <c r="A71" s="110" t="s">
        <v>214</v>
      </c>
      <c r="B71" s="78" t="s">
        <v>215</v>
      </c>
      <c r="C71" s="88">
        <f>+C72+C73</f>
        <v>0</v>
      </c>
      <c r="D71" s="88">
        <f t="shared" si="0"/>
        <v>0</v>
      </c>
      <c r="E71" s="88"/>
      <c r="F71" s="71">
        <f>+F72+F73</f>
        <v>0</v>
      </c>
    </row>
    <row r="72" spans="1:6" s="98" customFormat="1" ht="12" customHeight="1">
      <c r="A72" s="51" t="s">
        <v>216</v>
      </c>
      <c r="B72" s="99" t="s">
        <v>217</v>
      </c>
      <c r="C72" s="92"/>
      <c r="D72" s="92">
        <f t="shared" ref="D72:D85" si="1">F72-C72</f>
        <v>0</v>
      </c>
      <c r="E72" s="92"/>
      <c r="F72" s="75"/>
    </row>
    <row r="73" spans="1:6" s="98" customFormat="1" ht="12" customHeight="1" thickBot="1">
      <c r="A73" s="52" t="s">
        <v>218</v>
      </c>
      <c r="B73" s="101" t="s">
        <v>219</v>
      </c>
      <c r="C73" s="92"/>
      <c r="D73" s="92">
        <f t="shared" si="1"/>
        <v>0</v>
      </c>
      <c r="E73" s="92"/>
      <c r="F73" s="75"/>
    </row>
    <row r="74" spans="1:6" s="98" customFormat="1" ht="12" customHeight="1" thickBot="1">
      <c r="A74" s="110" t="s">
        <v>220</v>
      </c>
      <c r="B74" s="78" t="s">
        <v>221</v>
      </c>
      <c r="C74" s="88">
        <f>+C75+C76+C77</f>
        <v>0</v>
      </c>
      <c r="D74" s="88">
        <f t="shared" si="1"/>
        <v>0</v>
      </c>
      <c r="E74" s="88"/>
      <c r="F74" s="71">
        <f>+F75+F76+F77</f>
        <v>0</v>
      </c>
    </row>
    <row r="75" spans="1:6" s="98" customFormat="1" ht="12" customHeight="1">
      <c r="A75" s="51" t="s">
        <v>222</v>
      </c>
      <c r="B75" s="99" t="s">
        <v>223</v>
      </c>
      <c r="C75" s="92"/>
      <c r="D75" s="92">
        <f t="shared" si="1"/>
        <v>0</v>
      </c>
      <c r="E75" s="92"/>
      <c r="F75" s="75"/>
    </row>
    <row r="76" spans="1:6" s="98" customFormat="1" ht="12" customHeight="1">
      <c r="A76" s="50" t="s">
        <v>224</v>
      </c>
      <c r="B76" s="100" t="s">
        <v>225</v>
      </c>
      <c r="C76" s="92"/>
      <c r="D76" s="92">
        <f t="shared" si="1"/>
        <v>0</v>
      </c>
      <c r="E76" s="92"/>
      <c r="F76" s="75"/>
    </row>
    <row r="77" spans="1:6" s="98" customFormat="1" ht="12" customHeight="1" thickBot="1">
      <c r="A77" s="52" t="s">
        <v>226</v>
      </c>
      <c r="B77" s="101" t="s">
        <v>422</v>
      </c>
      <c r="C77" s="92"/>
      <c r="D77" s="92">
        <f t="shared" si="1"/>
        <v>0</v>
      </c>
      <c r="E77" s="92"/>
      <c r="F77" s="75"/>
    </row>
    <row r="78" spans="1:6" s="98" customFormat="1" ht="12" customHeight="1" thickBot="1">
      <c r="A78" s="110" t="s">
        <v>227</v>
      </c>
      <c r="B78" s="78" t="s">
        <v>228</v>
      </c>
      <c r="C78" s="88">
        <f>+C79+C80+C81+C82</f>
        <v>0</v>
      </c>
      <c r="D78" s="88">
        <f t="shared" si="1"/>
        <v>0</v>
      </c>
      <c r="E78" s="88"/>
      <c r="F78" s="71">
        <f>+F79+F80+F81+F82</f>
        <v>0</v>
      </c>
    </row>
    <row r="79" spans="1:6" s="98" customFormat="1" ht="12" customHeight="1">
      <c r="A79" s="102" t="s">
        <v>229</v>
      </c>
      <c r="B79" s="99" t="s">
        <v>230</v>
      </c>
      <c r="C79" s="92"/>
      <c r="D79" s="92">
        <f t="shared" si="1"/>
        <v>0</v>
      </c>
      <c r="E79" s="92"/>
      <c r="F79" s="75"/>
    </row>
    <row r="80" spans="1:6" s="98" customFormat="1" ht="12" customHeight="1">
      <c r="A80" s="103" t="s">
        <v>231</v>
      </c>
      <c r="B80" s="100" t="s">
        <v>232</v>
      </c>
      <c r="C80" s="92"/>
      <c r="D80" s="92">
        <f t="shared" si="1"/>
        <v>0</v>
      </c>
      <c r="E80" s="92"/>
      <c r="F80" s="75"/>
    </row>
    <row r="81" spans="1:6" s="98" customFormat="1" ht="12" customHeight="1">
      <c r="A81" s="103" t="s">
        <v>233</v>
      </c>
      <c r="B81" s="100" t="s">
        <v>234</v>
      </c>
      <c r="C81" s="92"/>
      <c r="D81" s="92">
        <f t="shared" si="1"/>
        <v>0</v>
      </c>
      <c r="E81" s="92"/>
      <c r="F81" s="75"/>
    </row>
    <row r="82" spans="1:6" s="98" customFormat="1" ht="12" customHeight="1" thickBot="1">
      <c r="A82" s="111" t="s">
        <v>235</v>
      </c>
      <c r="B82" s="80" t="s">
        <v>236</v>
      </c>
      <c r="C82" s="92"/>
      <c r="D82" s="92">
        <f t="shared" si="1"/>
        <v>0</v>
      </c>
      <c r="E82" s="92"/>
      <c r="F82" s="75"/>
    </row>
    <row r="83" spans="1:6" s="98" customFormat="1" ht="12" customHeight="1" thickBot="1">
      <c r="A83" s="110" t="s">
        <v>237</v>
      </c>
      <c r="B83" s="78" t="s">
        <v>238</v>
      </c>
      <c r="C83" s="113"/>
      <c r="D83" s="113">
        <f t="shared" si="1"/>
        <v>0</v>
      </c>
      <c r="E83" s="113"/>
      <c r="F83" s="114"/>
    </row>
    <row r="84" spans="1:6" s="98" customFormat="1" ht="12" customHeight="1" thickBot="1">
      <c r="A84" s="110" t="s">
        <v>239</v>
      </c>
      <c r="B84" s="34" t="s">
        <v>240</v>
      </c>
      <c r="C84" s="94">
        <f>+C62+C66+C71+C74+C78+C83</f>
        <v>0</v>
      </c>
      <c r="D84" s="94">
        <f t="shared" si="1"/>
        <v>0</v>
      </c>
      <c r="E84" s="94"/>
      <c r="F84" s="107">
        <f>+F62+F66+F71+F74+F78+F83</f>
        <v>0</v>
      </c>
    </row>
    <row r="85" spans="1:6" s="98" customFormat="1" ht="12" customHeight="1" thickBot="1">
      <c r="A85" s="112" t="s">
        <v>241</v>
      </c>
      <c r="B85" s="37" t="s">
        <v>242</v>
      </c>
      <c r="C85" s="94">
        <f>+C61+C84</f>
        <v>0</v>
      </c>
      <c r="D85" s="94">
        <f t="shared" si="1"/>
        <v>0</v>
      </c>
      <c r="E85" s="94"/>
      <c r="F85" s="107">
        <f>+F61+F84</f>
        <v>0</v>
      </c>
    </row>
    <row r="86" spans="1:6" s="98" customFormat="1" ht="12" customHeight="1">
      <c r="A86" s="32"/>
      <c r="B86" s="32"/>
      <c r="C86" s="33"/>
      <c r="D86" s="33"/>
      <c r="E86" s="33"/>
      <c r="F86" s="33"/>
    </row>
    <row r="87" spans="1:6" ht="16.5" customHeight="1">
      <c r="A87" s="308" t="s">
        <v>29</v>
      </c>
      <c r="B87" s="308"/>
      <c r="C87" s="308"/>
      <c r="D87" s="308"/>
      <c r="E87" s="308"/>
      <c r="F87" s="308"/>
    </row>
    <row r="88" spans="1:6" s="104" customFormat="1" ht="16.5" customHeight="1" thickBot="1">
      <c r="A88" s="14" t="s">
        <v>79</v>
      </c>
      <c r="B88" s="14"/>
      <c r="C88" s="65"/>
      <c r="D88" s="65"/>
      <c r="E88" s="65"/>
      <c r="F88" s="65">
        <f>F2</f>
        <v>0</v>
      </c>
    </row>
    <row r="89" spans="1:6" s="104" customFormat="1" ht="16.5" customHeight="1">
      <c r="A89" s="309" t="s">
        <v>42</v>
      </c>
      <c r="B89" s="311" t="s">
        <v>135</v>
      </c>
      <c r="C89" s="313" t="str">
        <f>+C3</f>
        <v>2019. év</v>
      </c>
      <c r="D89" s="313"/>
      <c r="E89" s="314"/>
      <c r="F89" s="315"/>
    </row>
    <row r="90" spans="1:6" ht="38.1" customHeight="1" thickBot="1">
      <c r="A90" s="310"/>
      <c r="B90" s="312"/>
      <c r="C90" s="15" t="s">
        <v>136</v>
      </c>
      <c r="D90" s="298" t="s">
        <v>421</v>
      </c>
      <c r="E90" s="263" t="s">
        <v>406</v>
      </c>
      <c r="F90" s="16" t="s">
        <v>137</v>
      </c>
    </row>
    <row r="91" spans="1:6" s="97" customFormat="1" ht="12" customHeight="1" thickBot="1">
      <c r="A91" s="61" t="s">
        <v>243</v>
      </c>
      <c r="B91" s="62" t="s">
        <v>244</v>
      </c>
      <c r="C91" s="62" t="s">
        <v>245</v>
      </c>
      <c r="D91" s="62" t="s">
        <v>246</v>
      </c>
      <c r="E91" s="277" t="s">
        <v>247</v>
      </c>
      <c r="F91" s="63" t="s">
        <v>324</v>
      </c>
    </row>
    <row r="92" spans="1:6" ht="12" customHeight="1" thickBot="1">
      <c r="A92" s="58" t="s">
        <v>2</v>
      </c>
      <c r="B92" s="60" t="s">
        <v>249</v>
      </c>
      <c r="C92" s="87">
        <f>SUM(C93:C97)</f>
        <v>0</v>
      </c>
      <c r="D92" s="87">
        <f t="shared" ref="D92:D146" si="2">F92-C92</f>
        <v>0</v>
      </c>
      <c r="E92" s="87"/>
      <c r="F92" s="42">
        <f>SUM(F93:F97)</f>
        <v>0</v>
      </c>
    </row>
    <row r="93" spans="1:6" ht="12" customHeight="1">
      <c r="A93" s="53" t="s">
        <v>54</v>
      </c>
      <c r="B93" s="46" t="s">
        <v>30</v>
      </c>
      <c r="C93" s="17">
        <v>0</v>
      </c>
      <c r="D93" s="17">
        <f t="shared" si="2"/>
        <v>0</v>
      </c>
      <c r="E93" s="17"/>
      <c r="F93" s="41">
        <v>0</v>
      </c>
    </row>
    <row r="94" spans="1:6" ht="12" customHeight="1">
      <c r="A94" s="50" t="s">
        <v>55</v>
      </c>
      <c r="B94" s="44" t="s">
        <v>100</v>
      </c>
      <c r="C94" s="89">
        <v>0</v>
      </c>
      <c r="D94" s="89">
        <f t="shared" si="2"/>
        <v>0</v>
      </c>
      <c r="E94" s="89"/>
      <c r="F94" s="72">
        <v>0</v>
      </c>
    </row>
    <row r="95" spans="1:6" ht="12" customHeight="1">
      <c r="A95" s="50" t="s">
        <v>56</v>
      </c>
      <c r="B95" s="44" t="s">
        <v>73</v>
      </c>
      <c r="C95" s="91">
        <v>0</v>
      </c>
      <c r="D95" s="91">
        <f t="shared" si="2"/>
        <v>0</v>
      </c>
      <c r="E95" s="91"/>
      <c r="F95" s="74">
        <v>0</v>
      </c>
    </row>
    <row r="96" spans="1:6" ht="12" customHeight="1">
      <c r="A96" s="50" t="s">
        <v>57</v>
      </c>
      <c r="B96" s="47" t="s">
        <v>101</v>
      </c>
      <c r="C96" s="91"/>
      <c r="D96" s="91">
        <f t="shared" si="2"/>
        <v>0</v>
      </c>
      <c r="E96" s="91"/>
      <c r="F96" s="74"/>
    </row>
    <row r="97" spans="1:6" ht="12" customHeight="1">
      <c r="A97" s="50" t="s">
        <v>65</v>
      </c>
      <c r="B97" s="55" t="s">
        <v>102</v>
      </c>
      <c r="C97" s="91">
        <v>0</v>
      </c>
      <c r="D97" s="91">
        <f t="shared" si="2"/>
        <v>0</v>
      </c>
      <c r="E97" s="91"/>
      <c r="F97" s="74">
        <v>0</v>
      </c>
    </row>
    <row r="98" spans="1:6" ht="12" customHeight="1">
      <c r="A98" s="50" t="s">
        <v>58</v>
      </c>
      <c r="B98" s="44" t="s">
        <v>250</v>
      </c>
      <c r="C98" s="91"/>
      <c r="D98" s="91">
        <f t="shared" si="2"/>
        <v>0</v>
      </c>
      <c r="E98" s="91"/>
      <c r="F98" s="74"/>
    </row>
    <row r="99" spans="1:6" ht="12" customHeight="1">
      <c r="A99" s="50" t="s">
        <v>59</v>
      </c>
      <c r="B99" s="67" t="s">
        <v>251</v>
      </c>
      <c r="C99" s="91"/>
      <c r="D99" s="91">
        <f t="shared" si="2"/>
        <v>0</v>
      </c>
      <c r="E99" s="91"/>
      <c r="F99" s="74"/>
    </row>
    <row r="100" spans="1:6" ht="12" customHeight="1">
      <c r="A100" s="50" t="s">
        <v>66</v>
      </c>
      <c r="B100" s="68" t="s">
        <v>252</v>
      </c>
      <c r="C100" s="91"/>
      <c r="D100" s="91">
        <f t="shared" si="2"/>
        <v>0</v>
      </c>
      <c r="E100" s="91"/>
      <c r="F100" s="74"/>
    </row>
    <row r="101" spans="1:6" ht="12" customHeight="1">
      <c r="A101" s="50" t="s">
        <v>67</v>
      </c>
      <c r="B101" s="68" t="s">
        <v>253</v>
      </c>
      <c r="C101" s="91"/>
      <c r="D101" s="91">
        <f t="shared" si="2"/>
        <v>0</v>
      </c>
      <c r="E101" s="91"/>
      <c r="F101" s="74"/>
    </row>
    <row r="102" spans="1:6" ht="12" customHeight="1">
      <c r="A102" s="50" t="s">
        <v>68</v>
      </c>
      <c r="B102" s="67" t="s">
        <v>254</v>
      </c>
      <c r="C102" s="91"/>
      <c r="D102" s="91">
        <f t="shared" si="2"/>
        <v>0</v>
      </c>
      <c r="E102" s="91"/>
      <c r="F102" s="74"/>
    </row>
    <row r="103" spans="1:6" ht="12" customHeight="1">
      <c r="A103" s="50" t="s">
        <v>69</v>
      </c>
      <c r="B103" s="67" t="s">
        <v>255</v>
      </c>
      <c r="C103" s="91"/>
      <c r="D103" s="91">
        <f t="shared" si="2"/>
        <v>0</v>
      </c>
      <c r="E103" s="91"/>
      <c r="F103" s="74"/>
    </row>
    <row r="104" spans="1:6" ht="12" customHeight="1">
      <c r="A104" s="50" t="s">
        <v>71</v>
      </c>
      <c r="B104" s="68" t="s">
        <v>256</v>
      </c>
      <c r="C104" s="91"/>
      <c r="D104" s="91">
        <f t="shared" si="2"/>
        <v>0</v>
      </c>
      <c r="E104" s="91"/>
      <c r="F104" s="74"/>
    </row>
    <row r="105" spans="1:6" ht="12" customHeight="1">
      <c r="A105" s="49" t="s">
        <v>103</v>
      </c>
      <c r="B105" s="69" t="s">
        <v>257</v>
      </c>
      <c r="C105" s="91"/>
      <c r="D105" s="91">
        <f t="shared" si="2"/>
        <v>0</v>
      </c>
      <c r="E105" s="91"/>
      <c r="F105" s="74"/>
    </row>
    <row r="106" spans="1:6" ht="12" customHeight="1">
      <c r="A106" s="50" t="s">
        <v>258</v>
      </c>
      <c r="B106" s="69" t="s">
        <v>259</v>
      </c>
      <c r="C106" s="91"/>
      <c r="D106" s="91">
        <f t="shared" si="2"/>
        <v>0</v>
      </c>
      <c r="E106" s="91"/>
      <c r="F106" s="74"/>
    </row>
    <row r="107" spans="1:6" ht="12" customHeight="1" thickBot="1">
      <c r="A107" s="54" t="s">
        <v>260</v>
      </c>
      <c r="B107" s="70" t="s">
        <v>261</v>
      </c>
      <c r="C107" s="18">
        <v>0</v>
      </c>
      <c r="D107" s="18">
        <f t="shared" si="2"/>
        <v>0</v>
      </c>
      <c r="E107" s="18"/>
      <c r="F107" s="35">
        <v>0</v>
      </c>
    </row>
    <row r="108" spans="1:6" ht="12" customHeight="1" thickBot="1">
      <c r="A108" s="56" t="s">
        <v>3</v>
      </c>
      <c r="B108" s="59" t="s">
        <v>262</v>
      </c>
      <c r="C108" s="88">
        <f>+C109+C111+C113</f>
        <v>0</v>
      </c>
      <c r="D108" s="88">
        <f t="shared" si="2"/>
        <v>0</v>
      </c>
      <c r="E108" s="88"/>
      <c r="F108" s="71">
        <f>+F109+F111+F113</f>
        <v>0</v>
      </c>
    </row>
    <row r="109" spans="1:6" ht="12" customHeight="1">
      <c r="A109" s="51" t="s">
        <v>60</v>
      </c>
      <c r="B109" s="44" t="s">
        <v>116</v>
      </c>
      <c r="C109" s="90">
        <v>0</v>
      </c>
      <c r="D109" s="90">
        <f t="shared" si="2"/>
        <v>0</v>
      </c>
      <c r="E109" s="90"/>
      <c r="F109" s="73">
        <v>0</v>
      </c>
    </row>
    <row r="110" spans="1:6" ht="12" customHeight="1">
      <c r="A110" s="51" t="s">
        <v>61</v>
      </c>
      <c r="B110" s="48" t="s">
        <v>263</v>
      </c>
      <c r="C110" s="90"/>
      <c r="D110" s="90">
        <f t="shared" si="2"/>
        <v>0</v>
      </c>
      <c r="E110" s="90"/>
      <c r="F110" s="73"/>
    </row>
    <row r="111" spans="1:6">
      <c r="A111" s="51" t="s">
        <v>62</v>
      </c>
      <c r="B111" s="48" t="s">
        <v>104</v>
      </c>
      <c r="C111" s="89"/>
      <c r="D111" s="89">
        <f t="shared" si="2"/>
        <v>0</v>
      </c>
      <c r="E111" s="89"/>
      <c r="F111" s="72">
        <v>0</v>
      </c>
    </row>
    <row r="112" spans="1:6" ht="12" customHeight="1">
      <c r="A112" s="51" t="s">
        <v>63</v>
      </c>
      <c r="B112" s="48" t="s">
        <v>264</v>
      </c>
      <c r="C112" s="89"/>
      <c r="D112" s="89">
        <f t="shared" si="2"/>
        <v>0</v>
      </c>
      <c r="E112" s="89"/>
      <c r="F112" s="72"/>
    </row>
    <row r="113" spans="1:6" ht="12" customHeight="1">
      <c r="A113" s="51" t="s">
        <v>64</v>
      </c>
      <c r="B113" s="80" t="s">
        <v>118</v>
      </c>
      <c r="C113" s="89"/>
      <c r="D113" s="89">
        <f t="shared" si="2"/>
        <v>0</v>
      </c>
      <c r="E113" s="89"/>
      <c r="F113" s="72"/>
    </row>
    <row r="114" spans="1:6" ht="21.75" customHeight="1">
      <c r="A114" s="51" t="s">
        <v>70</v>
      </c>
      <c r="B114" s="79" t="s">
        <v>265</v>
      </c>
      <c r="C114" s="89"/>
      <c r="D114" s="89">
        <f t="shared" si="2"/>
        <v>0</v>
      </c>
      <c r="E114" s="89"/>
      <c r="F114" s="72"/>
    </row>
    <row r="115" spans="1:6" ht="24" customHeight="1">
      <c r="A115" s="51" t="s">
        <v>72</v>
      </c>
      <c r="B115" s="95" t="s">
        <v>266</v>
      </c>
      <c r="C115" s="89"/>
      <c r="D115" s="89">
        <f t="shared" si="2"/>
        <v>0</v>
      </c>
      <c r="E115" s="89"/>
      <c r="F115" s="72"/>
    </row>
    <row r="116" spans="1:6" ht="12" customHeight="1">
      <c r="A116" s="51" t="s">
        <v>105</v>
      </c>
      <c r="B116" s="68" t="s">
        <v>253</v>
      </c>
      <c r="C116" s="89"/>
      <c r="D116" s="89">
        <f t="shared" si="2"/>
        <v>0</v>
      </c>
      <c r="E116" s="89"/>
      <c r="F116" s="72"/>
    </row>
    <row r="117" spans="1:6" ht="12" customHeight="1">
      <c r="A117" s="51" t="s">
        <v>106</v>
      </c>
      <c r="B117" s="68" t="s">
        <v>267</v>
      </c>
      <c r="C117" s="89"/>
      <c r="D117" s="89">
        <f t="shared" si="2"/>
        <v>0</v>
      </c>
      <c r="E117" s="89"/>
      <c r="F117" s="72"/>
    </row>
    <row r="118" spans="1:6" ht="12" customHeight="1">
      <c r="A118" s="51" t="s">
        <v>107</v>
      </c>
      <c r="B118" s="68" t="s">
        <v>268</v>
      </c>
      <c r="C118" s="89"/>
      <c r="D118" s="89">
        <f t="shared" si="2"/>
        <v>0</v>
      </c>
      <c r="E118" s="89"/>
      <c r="F118" s="72"/>
    </row>
    <row r="119" spans="1:6" s="115" customFormat="1" ht="12" customHeight="1">
      <c r="A119" s="51" t="s">
        <v>269</v>
      </c>
      <c r="B119" s="68" t="s">
        <v>256</v>
      </c>
      <c r="C119" s="89"/>
      <c r="D119" s="89">
        <f t="shared" si="2"/>
        <v>0</v>
      </c>
      <c r="E119" s="89"/>
      <c r="F119" s="72"/>
    </row>
    <row r="120" spans="1:6" ht="12" customHeight="1">
      <c r="A120" s="51" t="s">
        <v>270</v>
      </c>
      <c r="B120" s="68" t="s">
        <v>271</v>
      </c>
      <c r="C120" s="89"/>
      <c r="D120" s="89">
        <f t="shared" si="2"/>
        <v>0</v>
      </c>
      <c r="E120" s="89"/>
      <c r="F120" s="72"/>
    </row>
    <row r="121" spans="1:6" ht="12" customHeight="1" thickBot="1">
      <c r="A121" s="49" t="s">
        <v>272</v>
      </c>
      <c r="B121" s="68" t="s">
        <v>273</v>
      </c>
      <c r="C121" s="91"/>
      <c r="D121" s="91">
        <f t="shared" si="2"/>
        <v>0</v>
      </c>
      <c r="E121" s="91"/>
      <c r="F121" s="74"/>
    </row>
    <row r="122" spans="1:6" ht="12" customHeight="1" thickBot="1">
      <c r="A122" s="56" t="s">
        <v>4</v>
      </c>
      <c r="B122" s="64" t="s">
        <v>274</v>
      </c>
      <c r="C122" s="88">
        <f>+C123+C124</f>
        <v>0</v>
      </c>
      <c r="D122" s="88">
        <f t="shared" si="2"/>
        <v>0</v>
      </c>
      <c r="E122" s="88"/>
      <c r="F122" s="71">
        <f>+F123+F124</f>
        <v>0</v>
      </c>
    </row>
    <row r="123" spans="1:6" ht="12" customHeight="1">
      <c r="A123" s="51" t="s">
        <v>43</v>
      </c>
      <c r="B123" s="45" t="s">
        <v>35</v>
      </c>
      <c r="C123" s="90"/>
      <c r="D123" s="90">
        <f t="shared" si="2"/>
        <v>0</v>
      </c>
      <c r="E123" s="90"/>
      <c r="F123" s="73"/>
    </row>
    <row r="124" spans="1:6" ht="12" customHeight="1" thickBot="1">
      <c r="A124" s="52" t="s">
        <v>44</v>
      </c>
      <c r="B124" s="48" t="s">
        <v>36</v>
      </c>
      <c r="C124" s="91"/>
      <c r="D124" s="91">
        <f t="shared" si="2"/>
        <v>0</v>
      </c>
      <c r="E124" s="91"/>
      <c r="F124" s="74"/>
    </row>
    <row r="125" spans="1:6" ht="12" customHeight="1" thickBot="1">
      <c r="A125" s="56" t="s">
        <v>5</v>
      </c>
      <c r="B125" s="64" t="s">
        <v>275</v>
      </c>
      <c r="C125" s="88">
        <f>+C92+C108+C122</f>
        <v>0</v>
      </c>
      <c r="D125" s="88">
        <f t="shared" si="2"/>
        <v>0</v>
      </c>
      <c r="E125" s="88"/>
      <c r="F125" s="71">
        <f>+F92+F108+F122</f>
        <v>0</v>
      </c>
    </row>
    <row r="126" spans="1:6" ht="12" customHeight="1" thickBot="1">
      <c r="A126" s="56" t="s">
        <v>6</v>
      </c>
      <c r="B126" s="64" t="s">
        <v>276</v>
      </c>
      <c r="C126" s="88">
        <f>+C127+C128+C129</f>
        <v>0</v>
      </c>
      <c r="D126" s="88">
        <f t="shared" si="2"/>
        <v>0</v>
      </c>
      <c r="E126" s="88"/>
      <c r="F126" s="71">
        <f>+F127+F128+F129</f>
        <v>0</v>
      </c>
    </row>
    <row r="127" spans="1:6" ht="12" customHeight="1">
      <c r="A127" s="51" t="s">
        <v>47</v>
      </c>
      <c r="B127" s="45" t="s">
        <v>277</v>
      </c>
      <c r="C127" s="89"/>
      <c r="D127" s="89">
        <f t="shared" si="2"/>
        <v>0</v>
      </c>
      <c r="E127" s="89"/>
      <c r="F127" s="72"/>
    </row>
    <row r="128" spans="1:6" ht="12" customHeight="1">
      <c r="A128" s="51" t="s">
        <v>48</v>
      </c>
      <c r="B128" s="45" t="s">
        <v>278</v>
      </c>
      <c r="C128" s="89"/>
      <c r="D128" s="89">
        <f t="shared" si="2"/>
        <v>0</v>
      </c>
      <c r="E128" s="89"/>
      <c r="F128" s="72"/>
    </row>
    <row r="129" spans="1:10" ht="12" customHeight="1" thickBot="1">
      <c r="A129" s="49" t="s">
        <v>49</v>
      </c>
      <c r="B129" s="43" t="s">
        <v>279</v>
      </c>
      <c r="C129" s="89"/>
      <c r="D129" s="89">
        <f t="shared" si="2"/>
        <v>0</v>
      </c>
      <c r="E129" s="89"/>
      <c r="F129" s="72"/>
    </row>
    <row r="130" spans="1:10" ht="12" customHeight="1" thickBot="1">
      <c r="A130" s="56" t="s">
        <v>7</v>
      </c>
      <c r="B130" s="64" t="s">
        <v>280</v>
      </c>
      <c r="C130" s="88">
        <f>+C131+C132+C134+C133</f>
        <v>0</v>
      </c>
      <c r="D130" s="88">
        <f t="shared" si="2"/>
        <v>0</v>
      </c>
      <c r="E130" s="88"/>
      <c r="F130" s="71">
        <f>+F131+F132+F134+F133</f>
        <v>0</v>
      </c>
    </row>
    <row r="131" spans="1:10" ht="12" customHeight="1">
      <c r="A131" s="51" t="s">
        <v>50</v>
      </c>
      <c r="B131" s="45" t="s">
        <v>281</v>
      </c>
      <c r="C131" s="89"/>
      <c r="D131" s="89">
        <f t="shared" si="2"/>
        <v>0</v>
      </c>
      <c r="E131" s="89"/>
      <c r="F131" s="72"/>
    </row>
    <row r="132" spans="1:10" ht="12" customHeight="1">
      <c r="A132" s="51" t="s">
        <v>51</v>
      </c>
      <c r="B132" s="45" t="s">
        <v>282</v>
      </c>
      <c r="C132" s="89"/>
      <c r="D132" s="89">
        <f t="shared" si="2"/>
        <v>0</v>
      </c>
      <c r="E132" s="89"/>
      <c r="F132" s="72"/>
    </row>
    <row r="133" spans="1:10" ht="12" customHeight="1">
      <c r="A133" s="51" t="s">
        <v>180</v>
      </c>
      <c r="B133" s="45" t="s">
        <v>283</v>
      </c>
      <c r="C133" s="89"/>
      <c r="D133" s="89">
        <f t="shared" si="2"/>
        <v>0</v>
      </c>
      <c r="E133" s="89"/>
      <c r="F133" s="72"/>
    </row>
    <row r="134" spans="1:10" ht="12" customHeight="1" thickBot="1">
      <c r="A134" s="49" t="s">
        <v>182</v>
      </c>
      <c r="B134" s="43" t="s">
        <v>284</v>
      </c>
      <c r="C134" s="89"/>
      <c r="D134" s="89">
        <f t="shared" si="2"/>
        <v>0</v>
      </c>
      <c r="E134" s="89"/>
      <c r="F134" s="72"/>
    </row>
    <row r="135" spans="1:10" ht="12" customHeight="1" thickBot="1">
      <c r="A135" s="56" t="s">
        <v>8</v>
      </c>
      <c r="B135" s="64" t="s">
        <v>285</v>
      </c>
      <c r="C135" s="94">
        <f>+C136+C137+C138+C139</f>
        <v>0</v>
      </c>
      <c r="D135" s="94">
        <f t="shared" si="2"/>
        <v>0</v>
      </c>
      <c r="E135" s="94"/>
      <c r="F135" s="107">
        <f>+F136+F137+F138+F139</f>
        <v>0</v>
      </c>
    </row>
    <row r="136" spans="1:10" ht="12" customHeight="1">
      <c r="A136" s="51" t="s">
        <v>52</v>
      </c>
      <c r="B136" s="45" t="s">
        <v>286</v>
      </c>
      <c r="C136" s="89"/>
      <c r="D136" s="89">
        <f t="shared" si="2"/>
        <v>0</v>
      </c>
      <c r="E136" s="89"/>
      <c r="F136" s="72"/>
    </row>
    <row r="137" spans="1:10" ht="12" customHeight="1">
      <c r="A137" s="51" t="s">
        <v>53</v>
      </c>
      <c r="B137" s="45" t="s">
        <v>287</v>
      </c>
      <c r="C137" s="89"/>
      <c r="D137" s="89">
        <f t="shared" si="2"/>
        <v>0</v>
      </c>
      <c r="E137" s="89"/>
      <c r="F137" s="72"/>
    </row>
    <row r="138" spans="1:10" ht="12" customHeight="1">
      <c r="A138" s="51" t="s">
        <v>189</v>
      </c>
      <c r="B138" s="45" t="s">
        <v>288</v>
      </c>
      <c r="C138" s="89"/>
      <c r="D138" s="89">
        <f t="shared" si="2"/>
        <v>0</v>
      </c>
      <c r="E138" s="89"/>
      <c r="F138" s="72"/>
    </row>
    <row r="139" spans="1:10" ht="12" customHeight="1" thickBot="1">
      <c r="A139" s="49" t="s">
        <v>191</v>
      </c>
      <c r="B139" s="80" t="s">
        <v>422</v>
      </c>
      <c r="C139" s="89"/>
      <c r="D139" s="89">
        <f t="shared" si="2"/>
        <v>0</v>
      </c>
      <c r="E139" s="89"/>
      <c r="F139" s="72"/>
    </row>
    <row r="140" spans="1:10" ht="15" customHeight="1" thickBot="1">
      <c r="A140" s="56" t="s">
        <v>9</v>
      </c>
      <c r="B140" s="64" t="s">
        <v>290</v>
      </c>
      <c r="C140" s="19">
        <f>+C141+C142+C143+C144</f>
        <v>0</v>
      </c>
      <c r="D140" s="19">
        <f t="shared" si="2"/>
        <v>0</v>
      </c>
      <c r="E140" s="19"/>
      <c r="F140" s="40">
        <f>+F141+F142+F143+F144</f>
        <v>0</v>
      </c>
      <c r="G140" s="105"/>
      <c r="H140" s="106"/>
      <c r="I140" s="106"/>
      <c r="J140" s="106"/>
    </row>
    <row r="141" spans="1:10" s="98" customFormat="1" ht="12.95" customHeight="1">
      <c r="A141" s="51" t="s">
        <v>98</v>
      </c>
      <c r="B141" s="45" t="s">
        <v>291</v>
      </c>
      <c r="C141" s="89"/>
      <c r="D141" s="89">
        <f t="shared" si="2"/>
        <v>0</v>
      </c>
      <c r="E141" s="89"/>
      <c r="F141" s="72"/>
    </row>
    <row r="142" spans="1:10" ht="12.75" customHeight="1">
      <c r="A142" s="51" t="s">
        <v>99</v>
      </c>
      <c r="B142" s="45" t="s">
        <v>292</v>
      </c>
      <c r="C142" s="89"/>
      <c r="D142" s="89">
        <f t="shared" si="2"/>
        <v>0</v>
      </c>
      <c r="E142" s="89"/>
      <c r="F142" s="72"/>
    </row>
    <row r="143" spans="1:10" ht="12.75" customHeight="1">
      <c r="A143" s="51" t="s">
        <v>117</v>
      </c>
      <c r="B143" s="45" t="s">
        <v>293</v>
      </c>
      <c r="C143" s="89"/>
      <c r="D143" s="89">
        <f t="shared" si="2"/>
        <v>0</v>
      </c>
      <c r="E143" s="89"/>
      <c r="F143" s="72"/>
    </row>
    <row r="144" spans="1:10" ht="12.75" customHeight="1" thickBot="1">
      <c r="A144" s="51" t="s">
        <v>197</v>
      </c>
      <c r="B144" s="45" t="s">
        <v>294</v>
      </c>
      <c r="C144" s="89"/>
      <c r="D144" s="89">
        <f t="shared" si="2"/>
        <v>0</v>
      </c>
      <c r="E144" s="89"/>
      <c r="F144" s="72"/>
    </row>
    <row r="145" spans="1:6" ht="16.5" thickBot="1">
      <c r="A145" s="56" t="s">
        <v>10</v>
      </c>
      <c r="B145" s="64" t="s">
        <v>295</v>
      </c>
      <c r="C145" s="38">
        <f>+C126+C130+C135+C140</f>
        <v>0</v>
      </c>
      <c r="D145" s="38">
        <f t="shared" si="2"/>
        <v>0</v>
      </c>
      <c r="E145" s="38"/>
      <c r="F145" s="39">
        <f>+F126+F130+F135+F140</f>
        <v>0</v>
      </c>
    </row>
    <row r="146" spans="1:6" ht="16.5" thickBot="1">
      <c r="A146" s="81" t="s">
        <v>11</v>
      </c>
      <c r="B146" s="84" t="s">
        <v>296</v>
      </c>
      <c r="C146" s="38">
        <f>+C125+C145</f>
        <v>0</v>
      </c>
      <c r="D146" s="38">
        <f t="shared" si="2"/>
        <v>0</v>
      </c>
      <c r="E146" s="38"/>
      <c r="F146" s="39">
        <f>+F125+F145</f>
        <v>0</v>
      </c>
    </row>
    <row r="148" spans="1:6" ht="18.75" customHeight="1">
      <c r="A148" s="306" t="s">
        <v>297</v>
      </c>
      <c r="B148" s="306"/>
      <c r="C148" s="306"/>
      <c r="D148" s="306"/>
      <c r="E148" s="306"/>
      <c r="F148" s="306"/>
    </row>
    <row r="149" spans="1:6" ht="13.5" customHeight="1" thickBot="1">
      <c r="A149" s="66" t="s">
        <v>80</v>
      </c>
      <c r="B149" s="66"/>
      <c r="C149" s="96"/>
      <c r="F149" s="83">
        <f>F88</f>
        <v>0</v>
      </c>
    </row>
    <row r="150" spans="1:6" ht="21.75" thickBot="1">
      <c r="A150" s="56">
        <v>1</v>
      </c>
      <c r="B150" s="59" t="s">
        <v>298</v>
      </c>
      <c r="C150" s="82">
        <f>+C61-C125</f>
        <v>0</v>
      </c>
      <c r="D150" s="82">
        <f>+D61-D125</f>
        <v>0</v>
      </c>
      <c r="E150" s="82"/>
      <c r="F150" s="82">
        <f>+F61-F125</f>
        <v>0</v>
      </c>
    </row>
    <row r="151" spans="1:6" ht="21.75" thickBot="1">
      <c r="A151" s="56" t="s">
        <v>3</v>
      </c>
      <c r="B151" s="59" t="s">
        <v>299</v>
      </c>
      <c r="C151" s="82">
        <f>+C84-C145</f>
        <v>0</v>
      </c>
      <c r="D151" s="82">
        <f>+D84-D145</f>
        <v>0</v>
      </c>
      <c r="E151" s="82"/>
      <c r="F151" s="82">
        <f>+F84-F145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85" customFormat="1" ht="12.75" customHeight="1">
      <c r="C161" s="86"/>
      <c r="D161" s="86"/>
      <c r="E161" s="86"/>
      <c r="F161" s="86"/>
    </row>
  </sheetData>
  <mergeCells count="9">
    <mergeCell ref="A148:F148"/>
    <mergeCell ref="A1:F1"/>
    <mergeCell ref="A3:A4"/>
    <mergeCell ref="B3:B4"/>
    <mergeCell ref="C3:F3"/>
    <mergeCell ref="A87:F87"/>
    <mergeCell ref="A89:A90"/>
    <mergeCell ref="B89:B90"/>
    <mergeCell ref="C89:F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
ÖNKORMÁNYZATA2019. ÉVI KÖLTSÉGVETÉSÉNEK ÖSSZEVONT MÓDOSÍTOTTÖNKÉNT VÁLLALT FELADATOK MÉRLEGE&amp;R&amp;"Times New Roman CE,Félkövér dőlt"&amp;11 1.3. melléklet a ...../2020. (......)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1"/>
  <sheetViews>
    <sheetView view="pageLayout" topLeftCell="A7" zoomScaleNormal="130" zoomScaleSheetLayoutView="100" workbookViewId="0">
      <selection activeCell="B139" sqref="B139"/>
    </sheetView>
  </sheetViews>
  <sheetFormatPr defaultRowHeight="15.75"/>
  <cols>
    <col min="1" max="1" width="9.5" style="85" customWidth="1"/>
    <col min="2" max="2" width="60.83203125" style="85" customWidth="1"/>
    <col min="3" max="6" width="15.83203125" style="86" customWidth="1"/>
    <col min="7" max="16384" width="9.33203125" style="96"/>
  </cols>
  <sheetData>
    <row r="1" spans="1:6" ht="15.95" customHeight="1">
      <c r="A1" s="308" t="s">
        <v>0</v>
      </c>
      <c r="B1" s="308"/>
      <c r="C1" s="308"/>
      <c r="D1" s="308"/>
      <c r="E1" s="308"/>
      <c r="F1" s="308"/>
    </row>
    <row r="2" spans="1:6" ht="15.95" customHeight="1" thickBot="1">
      <c r="A2" s="13" t="s">
        <v>78</v>
      </c>
      <c r="B2" s="13"/>
      <c r="C2" s="83"/>
      <c r="D2" s="83"/>
      <c r="E2" s="83"/>
      <c r="F2" s="83">
        <f>'1.3.sz.mell.'!F2</f>
        <v>0</v>
      </c>
    </row>
    <row r="3" spans="1:6" ht="15.95" customHeight="1">
      <c r="A3" s="309" t="s">
        <v>42</v>
      </c>
      <c r="B3" s="311" t="s">
        <v>1</v>
      </c>
      <c r="C3" s="313" t="str">
        <f>+'1.1.sz.mell.'!C3:F3</f>
        <v>2019. év</v>
      </c>
      <c r="D3" s="313"/>
      <c r="E3" s="314"/>
      <c r="F3" s="315"/>
    </row>
    <row r="4" spans="1:6" ht="38.1" customHeight="1" thickBot="1">
      <c r="A4" s="310"/>
      <c r="B4" s="312"/>
      <c r="C4" s="15" t="s">
        <v>136</v>
      </c>
      <c r="D4" s="298" t="s">
        <v>421</v>
      </c>
      <c r="E4" s="263" t="s">
        <v>406</v>
      </c>
      <c r="F4" s="16" t="s">
        <v>137</v>
      </c>
    </row>
    <row r="5" spans="1:6" s="97" customFormat="1" ht="12" customHeight="1" thickBot="1">
      <c r="A5" s="61" t="s">
        <v>243</v>
      </c>
      <c r="B5" s="62" t="s">
        <v>244</v>
      </c>
      <c r="C5" s="62" t="s">
        <v>245</v>
      </c>
      <c r="D5" s="62" t="s">
        <v>246</v>
      </c>
      <c r="E5" s="279" t="s">
        <v>247</v>
      </c>
      <c r="F5" s="108" t="s">
        <v>324</v>
      </c>
    </row>
    <row r="6" spans="1:6" s="98" customFormat="1" ht="12" customHeight="1" thickBot="1">
      <c r="A6" s="56" t="s">
        <v>2</v>
      </c>
      <c r="B6" s="57" t="s">
        <v>138</v>
      </c>
      <c r="C6" s="88">
        <f>SUM(C7:C12)</f>
        <v>0</v>
      </c>
      <c r="D6" s="88">
        <f>SUM(D7:D12)</f>
        <v>0</v>
      </c>
      <c r="E6" s="271"/>
      <c r="F6" s="71">
        <f>SUM(F7:F12)</f>
        <v>0</v>
      </c>
    </row>
    <row r="7" spans="1:6" s="98" customFormat="1" ht="12" customHeight="1">
      <c r="A7" s="51" t="s">
        <v>54</v>
      </c>
      <c r="B7" s="99" t="s">
        <v>139</v>
      </c>
      <c r="C7" s="90"/>
      <c r="D7" s="90"/>
      <c r="E7" s="272"/>
      <c r="F7" s="73"/>
    </row>
    <row r="8" spans="1:6" s="98" customFormat="1" ht="12" customHeight="1">
      <c r="A8" s="50" t="s">
        <v>55</v>
      </c>
      <c r="B8" s="100" t="s">
        <v>140</v>
      </c>
      <c r="C8" s="89"/>
      <c r="D8" s="89"/>
      <c r="E8" s="268"/>
      <c r="F8" s="72"/>
    </row>
    <row r="9" spans="1:6" s="98" customFormat="1" ht="12" customHeight="1">
      <c r="A9" s="50" t="s">
        <v>56</v>
      </c>
      <c r="B9" s="100" t="s">
        <v>141</v>
      </c>
      <c r="C9" s="89"/>
      <c r="D9" s="89"/>
      <c r="E9" s="268"/>
      <c r="F9" s="72"/>
    </row>
    <row r="10" spans="1:6" s="98" customFormat="1" ht="12" customHeight="1">
      <c r="A10" s="50" t="s">
        <v>57</v>
      </c>
      <c r="B10" s="100" t="s">
        <v>142</v>
      </c>
      <c r="C10" s="89"/>
      <c r="D10" s="89"/>
      <c r="E10" s="268"/>
      <c r="F10" s="72"/>
    </row>
    <row r="11" spans="1:6" s="98" customFormat="1" ht="12" customHeight="1">
      <c r="A11" s="50" t="s">
        <v>74</v>
      </c>
      <c r="B11" s="100" t="s">
        <v>143</v>
      </c>
      <c r="C11" s="89"/>
      <c r="D11" s="89"/>
      <c r="E11" s="268"/>
      <c r="F11" s="72"/>
    </row>
    <row r="12" spans="1:6" s="98" customFormat="1" ht="12" customHeight="1" thickBot="1">
      <c r="A12" s="52" t="s">
        <v>58</v>
      </c>
      <c r="B12" s="101" t="s">
        <v>144</v>
      </c>
      <c r="C12" s="91"/>
      <c r="D12" s="91"/>
      <c r="E12" s="269"/>
      <c r="F12" s="74"/>
    </row>
    <row r="13" spans="1:6" s="98" customFormat="1" ht="12" customHeight="1" thickBot="1">
      <c r="A13" s="56" t="s">
        <v>3</v>
      </c>
      <c r="B13" s="78" t="s">
        <v>145</v>
      </c>
      <c r="C13" s="88">
        <f>SUM(C14:C18)</f>
        <v>0</v>
      </c>
      <c r="D13" s="88">
        <f>SUM(D14:D18)</f>
        <v>0</v>
      </c>
      <c r="E13" s="271"/>
      <c r="F13" s="71">
        <f>SUM(F14:F18)</f>
        <v>0</v>
      </c>
    </row>
    <row r="14" spans="1:6" s="98" customFormat="1" ht="12" customHeight="1">
      <c r="A14" s="51" t="s">
        <v>60</v>
      </c>
      <c r="B14" s="99" t="s">
        <v>146</v>
      </c>
      <c r="C14" s="90"/>
      <c r="D14" s="90"/>
      <c r="E14" s="272"/>
      <c r="F14" s="73"/>
    </row>
    <row r="15" spans="1:6" s="98" customFormat="1" ht="12" customHeight="1">
      <c r="A15" s="50" t="s">
        <v>61</v>
      </c>
      <c r="B15" s="100" t="s">
        <v>147</v>
      </c>
      <c r="C15" s="89"/>
      <c r="D15" s="89"/>
      <c r="E15" s="268"/>
      <c r="F15" s="72"/>
    </row>
    <row r="16" spans="1:6" s="98" customFormat="1" ht="12" customHeight="1">
      <c r="A16" s="50" t="s">
        <v>62</v>
      </c>
      <c r="B16" s="100" t="s">
        <v>148</v>
      </c>
      <c r="C16" s="89"/>
      <c r="D16" s="89"/>
      <c r="E16" s="268"/>
      <c r="F16" s="72"/>
    </row>
    <row r="17" spans="1:6" s="98" customFormat="1" ht="12" customHeight="1">
      <c r="A17" s="50" t="s">
        <v>63</v>
      </c>
      <c r="B17" s="100" t="s">
        <v>149</v>
      </c>
      <c r="C17" s="89"/>
      <c r="D17" s="89"/>
      <c r="E17" s="268"/>
      <c r="F17" s="72"/>
    </row>
    <row r="18" spans="1:6" s="98" customFormat="1" ht="12" customHeight="1">
      <c r="A18" s="50" t="s">
        <v>64</v>
      </c>
      <c r="B18" s="100" t="s">
        <v>150</v>
      </c>
      <c r="C18" s="89"/>
      <c r="D18" s="89"/>
      <c r="E18" s="268"/>
      <c r="F18" s="72"/>
    </row>
    <row r="19" spans="1:6" s="98" customFormat="1" ht="12" customHeight="1" thickBot="1">
      <c r="A19" s="52" t="s">
        <v>70</v>
      </c>
      <c r="B19" s="101" t="s">
        <v>151</v>
      </c>
      <c r="C19" s="91"/>
      <c r="D19" s="91"/>
      <c r="E19" s="269"/>
      <c r="F19" s="74"/>
    </row>
    <row r="20" spans="1:6" s="98" customFormat="1" ht="12" customHeight="1" thickBot="1">
      <c r="A20" s="56" t="s">
        <v>4</v>
      </c>
      <c r="B20" s="57" t="s">
        <v>152</v>
      </c>
      <c r="C20" s="88">
        <f>SUM(C21:C25)</f>
        <v>0</v>
      </c>
      <c r="D20" s="88">
        <f>SUM(D21:D25)</f>
        <v>0</v>
      </c>
      <c r="E20" s="271"/>
      <c r="F20" s="71">
        <f>SUM(F21:F25)</f>
        <v>0</v>
      </c>
    </row>
    <row r="21" spans="1:6" s="98" customFormat="1" ht="12" customHeight="1">
      <c r="A21" s="51" t="s">
        <v>43</v>
      </c>
      <c r="B21" s="99" t="s">
        <v>153</v>
      </c>
      <c r="C21" s="90"/>
      <c r="D21" s="90"/>
      <c r="E21" s="272"/>
      <c r="F21" s="73"/>
    </row>
    <row r="22" spans="1:6" s="98" customFormat="1" ht="12" customHeight="1">
      <c r="A22" s="50" t="s">
        <v>44</v>
      </c>
      <c r="B22" s="100" t="s">
        <v>154</v>
      </c>
      <c r="C22" s="89"/>
      <c r="D22" s="89"/>
      <c r="E22" s="268"/>
      <c r="F22" s="72"/>
    </row>
    <row r="23" spans="1:6" s="98" customFormat="1" ht="12" customHeight="1">
      <c r="A23" s="50" t="s">
        <v>45</v>
      </c>
      <c r="B23" s="100" t="s">
        <v>155</v>
      </c>
      <c r="C23" s="89"/>
      <c r="D23" s="89"/>
      <c r="E23" s="268"/>
      <c r="F23" s="72"/>
    </row>
    <row r="24" spans="1:6" s="98" customFormat="1" ht="12" customHeight="1">
      <c r="A24" s="50" t="s">
        <v>46</v>
      </c>
      <c r="B24" s="100" t="s">
        <v>156</v>
      </c>
      <c r="C24" s="89"/>
      <c r="D24" s="89"/>
      <c r="E24" s="268"/>
      <c r="F24" s="72"/>
    </row>
    <row r="25" spans="1:6" s="98" customFormat="1" ht="12" customHeight="1">
      <c r="A25" s="50" t="s">
        <v>88</v>
      </c>
      <c r="B25" s="100" t="s">
        <v>157</v>
      </c>
      <c r="C25" s="89"/>
      <c r="D25" s="89"/>
      <c r="E25" s="268"/>
      <c r="F25" s="72"/>
    </row>
    <row r="26" spans="1:6" s="98" customFormat="1" ht="12" customHeight="1" thickBot="1">
      <c r="A26" s="52" t="s">
        <v>89</v>
      </c>
      <c r="B26" s="101" t="s">
        <v>158</v>
      </c>
      <c r="C26" s="91"/>
      <c r="D26" s="91"/>
      <c r="E26" s="269"/>
      <c r="F26" s="74"/>
    </row>
    <row r="27" spans="1:6" s="98" customFormat="1" ht="12" customHeight="1" thickBot="1">
      <c r="A27" s="56" t="s">
        <v>90</v>
      </c>
      <c r="B27" s="57" t="s">
        <v>384</v>
      </c>
      <c r="C27" s="94">
        <f>SUM(C28:C33)</f>
        <v>0</v>
      </c>
      <c r="D27" s="94">
        <f>SUM(D28:D33)</f>
        <v>0</v>
      </c>
      <c r="E27" s="273"/>
      <c r="F27" s="107">
        <f>SUM(F28:F33)</f>
        <v>0</v>
      </c>
    </row>
    <row r="28" spans="1:6" s="98" customFormat="1" ht="12" customHeight="1">
      <c r="A28" s="51" t="s">
        <v>159</v>
      </c>
      <c r="B28" s="99" t="s">
        <v>388</v>
      </c>
      <c r="C28" s="90"/>
      <c r="D28" s="90">
        <f>+D29+D30</f>
        <v>0</v>
      </c>
      <c r="E28" s="272"/>
      <c r="F28" s="73">
        <f>+F29+F30</f>
        <v>0</v>
      </c>
    </row>
    <row r="29" spans="1:6" s="98" customFormat="1" ht="12" customHeight="1">
      <c r="A29" s="50" t="s">
        <v>160</v>
      </c>
      <c r="B29" s="100" t="s">
        <v>389</v>
      </c>
      <c r="C29" s="89"/>
      <c r="D29" s="89"/>
      <c r="E29" s="268"/>
      <c r="F29" s="72"/>
    </row>
    <row r="30" spans="1:6" s="98" customFormat="1" ht="12" customHeight="1">
      <c r="A30" s="50" t="s">
        <v>161</v>
      </c>
      <c r="B30" s="100" t="s">
        <v>390</v>
      </c>
      <c r="C30" s="89"/>
      <c r="D30" s="89"/>
      <c r="E30" s="268"/>
      <c r="F30" s="72"/>
    </row>
    <row r="31" spans="1:6" s="98" customFormat="1" ht="12" customHeight="1">
      <c r="A31" s="50" t="s">
        <v>385</v>
      </c>
      <c r="B31" s="100" t="s">
        <v>391</v>
      </c>
      <c r="C31" s="89"/>
      <c r="D31" s="89"/>
      <c r="E31" s="268"/>
      <c r="F31" s="72"/>
    </row>
    <row r="32" spans="1:6" s="98" customFormat="1" ht="12" customHeight="1">
      <c r="A32" s="50" t="s">
        <v>386</v>
      </c>
      <c r="B32" s="100" t="s">
        <v>162</v>
      </c>
      <c r="C32" s="89"/>
      <c r="D32" s="89"/>
      <c r="E32" s="268"/>
      <c r="F32" s="72"/>
    </row>
    <row r="33" spans="1:6" s="98" customFormat="1" ht="12" customHeight="1" thickBot="1">
      <c r="A33" s="52" t="s">
        <v>387</v>
      </c>
      <c r="B33" s="80" t="s">
        <v>163</v>
      </c>
      <c r="C33" s="91"/>
      <c r="D33" s="91"/>
      <c r="E33" s="269"/>
      <c r="F33" s="74"/>
    </row>
    <row r="34" spans="1:6" s="98" customFormat="1" ht="12" customHeight="1" thickBot="1">
      <c r="A34" s="56" t="s">
        <v>6</v>
      </c>
      <c r="B34" s="57" t="s">
        <v>164</v>
      </c>
      <c r="C34" s="88">
        <f>SUM(C35:C44)</f>
        <v>0</v>
      </c>
      <c r="D34" s="88">
        <f>SUM(D35:D44)</f>
        <v>0</v>
      </c>
      <c r="E34" s="271"/>
      <c r="F34" s="71">
        <f>SUM(F35:F44)</f>
        <v>0</v>
      </c>
    </row>
    <row r="35" spans="1:6" s="98" customFormat="1" ht="12" customHeight="1">
      <c r="A35" s="51" t="s">
        <v>47</v>
      </c>
      <c r="B35" s="99" t="s">
        <v>165</v>
      </c>
      <c r="C35" s="90"/>
      <c r="D35" s="90"/>
      <c r="E35" s="272"/>
      <c r="F35" s="73"/>
    </row>
    <row r="36" spans="1:6" s="98" customFormat="1" ht="12" customHeight="1">
      <c r="A36" s="50" t="s">
        <v>48</v>
      </c>
      <c r="B36" s="100" t="s">
        <v>166</v>
      </c>
      <c r="C36" s="89"/>
      <c r="D36" s="89"/>
      <c r="E36" s="268"/>
      <c r="F36" s="72"/>
    </row>
    <row r="37" spans="1:6" s="98" customFormat="1" ht="12" customHeight="1">
      <c r="A37" s="50" t="s">
        <v>49</v>
      </c>
      <c r="B37" s="100" t="s">
        <v>167</v>
      </c>
      <c r="C37" s="89"/>
      <c r="D37" s="89"/>
      <c r="E37" s="268"/>
      <c r="F37" s="72"/>
    </row>
    <row r="38" spans="1:6" s="98" customFormat="1" ht="12" customHeight="1">
      <c r="A38" s="50" t="s">
        <v>92</v>
      </c>
      <c r="B38" s="100" t="s">
        <v>168</v>
      </c>
      <c r="C38" s="89"/>
      <c r="D38" s="89"/>
      <c r="E38" s="268"/>
      <c r="F38" s="72"/>
    </row>
    <row r="39" spans="1:6" s="98" customFormat="1" ht="12" customHeight="1">
      <c r="A39" s="50" t="s">
        <v>93</v>
      </c>
      <c r="B39" s="100" t="s">
        <v>169</v>
      </c>
      <c r="C39" s="89"/>
      <c r="D39" s="89"/>
      <c r="E39" s="268"/>
      <c r="F39" s="72"/>
    </row>
    <row r="40" spans="1:6" s="98" customFormat="1" ht="12" customHeight="1">
      <c r="A40" s="50" t="s">
        <v>94</v>
      </c>
      <c r="B40" s="100" t="s">
        <v>170</v>
      </c>
      <c r="C40" s="89"/>
      <c r="D40" s="89"/>
      <c r="E40" s="268"/>
      <c r="F40" s="72"/>
    </row>
    <row r="41" spans="1:6" s="98" customFormat="1" ht="12" customHeight="1">
      <c r="A41" s="50" t="s">
        <v>95</v>
      </c>
      <c r="B41" s="100" t="s">
        <v>171</v>
      </c>
      <c r="C41" s="89"/>
      <c r="D41" s="89"/>
      <c r="E41" s="268"/>
      <c r="F41" s="72"/>
    </row>
    <row r="42" spans="1:6" s="98" customFormat="1" ht="12" customHeight="1">
      <c r="A42" s="50" t="s">
        <v>96</v>
      </c>
      <c r="B42" s="100" t="s">
        <v>172</v>
      </c>
      <c r="C42" s="89"/>
      <c r="D42" s="89"/>
      <c r="E42" s="268"/>
      <c r="F42" s="72"/>
    </row>
    <row r="43" spans="1:6" s="98" customFormat="1" ht="12" customHeight="1">
      <c r="A43" s="50" t="s">
        <v>173</v>
      </c>
      <c r="B43" s="100" t="s">
        <v>174</v>
      </c>
      <c r="C43" s="92"/>
      <c r="D43" s="92"/>
      <c r="E43" s="280"/>
      <c r="F43" s="75"/>
    </row>
    <row r="44" spans="1:6" s="98" customFormat="1" ht="12" customHeight="1" thickBot="1">
      <c r="A44" s="52" t="s">
        <v>175</v>
      </c>
      <c r="B44" s="101" t="s">
        <v>176</v>
      </c>
      <c r="C44" s="93"/>
      <c r="D44" s="93"/>
      <c r="E44" s="281"/>
      <c r="F44" s="76"/>
    </row>
    <row r="45" spans="1:6" s="98" customFormat="1" ht="12" customHeight="1" thickBot="1">
      <c r="A45" s="56" t="s">
        <v>7</v>
      </c>
      <c r="B45" s="57" t="s">
        <v>177</v>
      </c>
      <c r="C45" s="88">
        <f>SUM(C46:C50)</f>
        <v>0</v>
      </c>
      <c r="D45" s="88">
        <f>SUM(D46:D50)</f>
        <v>0</v>
      </c>
      <c r="E45" s="271"/>
      <c r="F45" s="71">
        <f>SUM(F46:F50)</f>
        <v>0</v>
      </c>
    </row>
    <row r="46" spans="1:6" s="98" customFormat="1" ht="12" customHeight="1">
      <c r="A46" s="51" t="s">
        <v>50</v>
      </c>
      <c r="B46" s="99" t="s">
        <v>178</v>
      </c>
      <c r="C46" s="109"/>
      <c r="D46" s="109"/>
      <c r="E46" s="282"/>
      <c r="F46" s="77"/>
    </row>
    <row r="47" spans="1:6" s="98" customFormat="1" ht="12" customHeight="1">
      <c r="A47" s="50" t="s">
        <v>51</v>
      </c>
      <c r="B47" s="100" t="s">
        <v>179</v>
      </c>
      <c r="C47" s="92"/>
      <c r="D47" s="92"/>
      <c r="E47" s="280"/>
      <c r="F47" s="75"/>
    </row>
    <row r="48" spans="1:6" s="98" customFormat="1" ht="12" customHeight="1">
      <c r="A48" s="50" t="s">
        <v>180</v>
      </c>
      <c r="B48" s="100" t="s">
        <v>181</v>
      </c>
      <c r="C48" s="92"/>
      <c r="D48" s="92"/>
      <c r="E48" s="280"/>
      <c r="F48" s="75"/>
    </row>
    <row r="49" spans="1:6" s="98" customFormat="1" ht="12" customHeight="1">
      <c r="A49" s="50" t="s">
        <v>182</v>
      </c>
      <c r="B49" s="100" t="s">
        <v>183</v>
      </c>
      <c r="C49" s="92"/>
      <c r="D49" s="92"/>
      <c r="E49" s="280"/>
      <c r="F49" s="75"/>
    </row>
    <row r="50" spans="1:6" s="98" customFormat="1" ht="12" customHeight="1" thickBot="1">
      <c r="A50" s="52" t="s">
        <v>184</v>
      </c>
      <c r="B50" s="101" t="s">
        <v>185</v>
      </c>
      <c r="C50" s="93"/>
      <c r="D50" s="93"/>
      <c r="E50" s="281"/>
      <c r="F50" s="76"/>
    </row>
    <row r="51" spans="1:6" s="98" customFormat="1" ht="17.25" customHeight="1" thickBot="1">
      <c r="A51" s="56" t="s">
        <v>97</v>
      </c>
      <c r="B51" s="57" t="s">
        <v>186</v>
      </c>
      <c r="C51" s="88">
        <f>SUM(C52:C54)</f>
        <v>0</v>
      </c>
      <c r="D51" s="88">
        <f>SUM(D52:D54)</f>
        <v>0</v>
      </c>
      <c r="E51" s="271"/>
      <c r="F51" s="71">
        <f>SUM(F52:F54)</f>
        <v>0</v>
      </c>
    </row>
    <row r="52" spans="1:6" s="98" customFormat="1" ht="12" customHeight="1">
      <c r="A52" s="51" t="s">
        <v>52</v>
      </c>
      <c r="B52" s="99" t="s">
        <v>187</v>
      </c>
      <c r="C52" s="90"/>
      <c r="D52" s="90"/>
      <c r="E52" s="272"/>
      <c r="F52" s="73"/>
    </row>
    <row r="53" spans="1:6" s="98" customFormat="1" ht="12" customHeight="1">
      <c r="A53" s="50" t="s">
        <v>53</v>
      </c>
      <c r="B53" s="100" t="s">
        <v>188</v>
      </c>
      <c r="C53" s="89"/>
      <c r="D53" s="89"/>
      <c r="E53" s="268"/>
      <c r="F53" s="72"/>
    </row>
    <row r="54" spans="1:6" s="98" customFormat="1" ht="12" customHeight="1">
      <c r="A54" s="50" t="s">
        <v>189</v>
      </c>
      <c r="B54" s="100" t="s">
        <v>190</v>
      </c>
      <c r="C54" s="89"/>
      <c r="D54" s="89"/>
      <c r="E54" s="268"/>
      <c r="F54" s="72"/>
    </row>
    <row r="55" spans="1:6" s="98" customFormat="1" ht="12" customHeight="1" thickBot="1">
      <c r="A55" s="52" t="s">
        <v>191</v>
      </c>
      <c r="B55" s="101" t="s">
        <v>192</v>
      </c>
      <c r="C55" s="91"/>
      <c r="D55" s="91"/>
      <c r="E55" s="269"/>
      <c r="F55" s="74"/>
    </row>
    <row r="56" spans="1:6" s="98" customFormat="1" ht="12" customHeight="1" thickBot="1">
      <c r="A56" s="56" t="s">
        <v>9</v>
      </c>
      <c r="B56" s="78" t="s">
        <v>193</v>
      </c>
      <c r="C56" s="88">
        <f>SUM(C57:C59)</f>
        <v>0</v>
      </c>
      <c r="D56" s="88">
        <f>SUM(D57:D59)</f>
        <v>0</v>
      </c>
      <c r="E56" s="271"/>
      <c r="F56" s="71">
        <f>SUM(F57:F59)</f>
        <v>0</v>
      </c>
    </row>
    <row r="57" spans="1:6" s="98" customFormat="1" ht="12" customHeight="1">
      <c r="A57" s="51" t="s">
        <v>98</v>
      </c>
      <c r="B57" s="99" t="s">
        <v>194</v>
      </c>
      <c r="C57" s="92"/>
      <c r="D57" s="92"/>
      <c r="E57" s="280"/>
      <c r="F57" s="75"/>
    </row>
    <row r="58" spans="1:6" s="98" customFormat="1" ht="12" customHeight="1">
      <c r="A58" s="50" t="s">
        <v>99</v>
      </c>
      <c r="B58" s="100" t="s">
        <v>195</v>
      </c>
      <c r="C58" s="92"/>
      <c r="D58" s="92"/>
      <c r="E58" s="280"/>
      <c r="F58" s="75"/>
    </row>
    <row r="59" spans="1:6" s="98" customFormat="1" ht="12" customHeight="1">
      <c r="A59" s="50" t="s">
        <v>117</v>
      </c>
      <c r="B59" s="100" t="s">
        <v>196</v>
      </c>
      <c r="C59" s="92"/>
      <c r="D59" s="92"/>
      <c r="E59" s="280"/>
      <c r="F59" s="75"/>
    </row>
    <row r="60" spans="1:6" s="98" customFormat="1" ht="12" customHeight="1" thickBot="1">
      <c r="A60" s="52" t="s">
        <v>197</v>
      </c>
      <c r="B60" s="101" t="s">
        <v>198</v>
      </c>
      <c r="C60" s="92"/>
      <c r="D60" s="92"/>
      <c r="E60" s="280"/>
      <c r="F60" s="75"/>
    </row>
    <row r="61" spans="1:6" s="98" customFormat="1" ht="12" customHeight="1" thickBot="1">
      <c r="A61" s="56" t="s">
        <v>10</v>
      </c>
      <c r="B61" s="57" t="s">
        <v>199</v>
      </c>
      <c r="C61" s="94">
        <f>+C6+C13+C20+C27+C34+C45+C51+C56</f>
        <v>0</v>
      </c>
      <c r="D61" s="94">
        <f>+D6+D13+D20+D27+D34+D45+D51+D56</f>
        <v>0</v>
      </c>
      <c r="E61" s="273"/>
      <c r="F61" s="107">
        <f>+F6+F13+F20+F27+F34+F45+F51+F56</f>
        <v>0</v>
      </c>
    </row>
    <row r="62" spans="1:6" s="98" customFormat="1" ht="12" customHeight="1" thickBot="1">
      <c r="A62" s="110" t="s">
        <v>200</v>
      </c>
      <c r="B62" s="78" t="s">
        <v>201</v>
      </c>
      <c r="C62" s="88">
        <f>+C63+C64+C65</f>
        <v>0</v>
      </c>
      <c r="D62" s="88">
        <f>+D63+D64+D65</f>
        <v>0</v>
      </c>
      <c r="E62" s="271"/>
      <c r="F62" s="71">
        <f>+F63+F64+F65</f>
        <v>0</v>
      </c>
    </row>
    <row r="63" spans="1:6" s="98" customFormat="1" ht="12" customHeight="1">
      <c r="A63" s="51" t="s">
        <v>202</v>
      </c>
      <c r="B63" s="99" t="s">
        <v>203</v>
      </c>
      <c r="C63" s="92"/>
      <c r="D63" s="92"/>
      <c r="E63" s="280"/>
      <c r="F63" s="75"/>
    </row>
    <row r="64" spans="1:6" s="98" customFormat="1" ht="12" customHeight="1">
      <c r="A64" s="50" t="s">
        <v>204</v>
      </c>
      <c r="B64" s="100" t="s">
        <v>205</v>
      </c>
      <c r="C64" s="92"/>
      <c r="D64" s="92"/>
      <c r="E64" s="280"/>
      <c r="F64" s="75"/>
    </row>
    <row r="65" spans="1:6" s="98" customFormat="1" ht="12" customHeight="1" thickBot="1">
      <c r="A65" s="52" t="s">
        <v>206</v>
      </c>
      <c r="B65" s="36" t="s">
        <v>248</v>
      </c>
      <c r="C65" s="92"/>
      <c r="D65" s="92"/>
      <c r="E65" s="280"/>
      <c r="F65" s="75"/>
    </row>
    <row r="66" spans="1:6" s="98" customFormat="1" ht="12" customHeight="1" thickBot="1">
      <c r="A66" s="110" t="s">
        <v>208</v>
      </c>
      <c r="B66" s="78" t="s">
        <v>209</v>
      </c>
      <c r="C66" s="88">
        <f>+C67+C68+C69+C70</f>
        <v>0</v>
      </c>
      <c r="D66" s="88">
        <f>+D67+D68+D69+D70</f>
        <v>0</v>
      </c>
      <c r="E66" s="271"/>
      <c r="F66" s="71">
        <f>+F67+F68+F69+F70</f>
        <v>0</v>
      </c>
    </row>
    <row r="67" spans="1:6" s="98" customFormat="1" ht="13.5" customHeight="1">
      <c r="A67" s="51" t="s">
        <v>75</v>
      </c>
      <c r="B67" s="243" t="s">
        <v>210</v>
      </c>
      <c r="C67" s="92"/>
      <c r="D67" s="92"/>
      <c r="E67" s="280"/>
      <c r="F67" s="75"/>
    </row>
    <row r="68" spans="1:6" s="98" customFormat="1" ht="12" customHeight="1">
      <c r="A68" s="50" t="s">
        <v>76</v>
      </c>
      <c r="B68" s="243" t="s">
        <v>396</v>
      </c>
      <c r="C68" s="92"/>
      <c r="D68" s="92"/>
      <c r="E68" s="280"/>
      <c r="F68" s="75"/>
    </row>
    <row r="69" spans="1:6" s="98" customFormat="1" ht="12" customHeight="1">
      <c r="A69" s="50" t="s">
        <v>211</v>
      </c>
      <c r="B69" s="243" t="s">
        <v>212</v>
      </c>
      <c r="C69" s="92"/>
      <c r="D69" s="92"/>
      <c r="E69" s="280"/>
      <c r="F69" s="75"/>
    </row>
    <row r="70" spans="1:6" s="98" customFormat="1" ht="12" customHeight="1" thickBot="1">
      <c r="A70" s="52" t="s">
        <v>213</v>
      </c>
      <c r="B70" s="244" t="s">
        <v>397</v>
      </c>
      <c r="C70" s="92"/>
      <c r="D70" s="92"/>
      <c r="E70" s="280"/>
      <c r="F70" s="75"/>
    </row>
    <row r="71" spans="1:6" s="98" customFormat="1" ht="12" customHeight="1" thickBot="1">
      <c r="A71" s="110" t="s">
        <v>214</v>
      </c>
      <c r="B71" s="78" t="s">
        <v>215</v>
      </c>
      <c r="C71" s="88">
        <f>+C72+C73</f>
        <v>0</v>
      </c>
      <c r="D71" s="88">
        <f>+D72+D73</f>
        <v>0</v>
      </c>
      <c r="E71" s="271"/>
      <c r="F71" s="71">
        <f>+F72+F73</f>
        <v>0</v>
      </c>
    </row>
    <row r="72" spans="1:6" s="98" customFormat="1" ht="12" customHeight="1">
      <c r="A72" s="51" t="s">
        <v>216</v>
      </c>
      <c r="B72" s="99" t="s">
        <v>217</v>
      </c>
      <c r="C72" s="92"/>
      <c r="D72" s="92"/>
      <c r="E72" s="280"/>
      <c r="F72" s="75"/>
    </row>
    <row r="73" spans="1:6" s="98" customFormat="1" ht="12" customHeight="1" thickBot="1">
      <c r="A73" s="52" t="s">
        <v>218</v>
      </c>
      <c r="B73" s="101" t="s">
        <v>219</v>
      </c>
      <c r="C73" s="92"/>
      <c r="D73" s="92"/>
      <c r="E73" s="280"/>
      <c r="F73" s="75"/>
    </row>
    <row r="74" spans="1:6" s="98" customFormat="1" ht="12" customHeight="1" thickBot="1">
      <c r="A74" s="110" t="s">
        <v>220</v>
      </c>
      <c r="B74" s="78" t="s">
        <v>221</v>
      </c>
      <c r="C74" s="88">
        <f>+C75+C76+C77</f>
        <v>0</v>
      </c>
      <c r="D74" s="88">
        <f>+D75+D76+D77</f>
        <v>0</v>
      </c>
      <c r="E74" s="271"/>
      <c r="F74" s="71">
        <f>+F75+F76+F77</f>
        <v>0</v>
      </c>
    </row>
    <row r="75" spans="1:6" s="98" customFormat="1" ht="12" customHeight="1">
      <c r="A75" s="51" t="s">
        <v>222</v>
      </c>
      <c r="B75" s="99" t="s">
        <v>223</v>
      </c>
      <c r="C75" s="92"/>
      <c r="D75" s="92"/>
      <c r="E75" s="280"/>
      <c r="F75" s="75"/>
    </row>
    <row r="76" spans="1:6" s="98" customFormat="1" ht="12" customHeight="1">
      <c r="A76" s="50" t="s">
        <v>224</v>
      </c>
      <c r="B76" s="100" t="s">
        <v>225</v>
      </c>
      <c r="C76" s="92"/>
      <c r="D76" s="92"/>
      <c r="E76" s="280"/>
      <c r="F76" s="75"/>
    </row>
    <row r="77" spans="1:6" s="98" customFormat="1" ht="12" customHeight="1" thickBot="1">
      <c r="A77" s="52" t="s">
        <v>226</v>
      </c>
      <c r="B77" s="101" t="s">
        <v>422</v>
      </c>
      <c r="C77" s="92"/>
      <c r="D77" s="92"/>
      <c r="E77" s="280"/>
      <c r="F77" s="75"/>
    </row>
    <row r="78" spans="1:6" s="98" customFormat="1" ht="12" customHeight="1" thickBot="1">
      <c r="A78" s="110" t="s">
        <v>227</v>
      </c>
      <c r="B78" s="78" t="s">
        <v>228</v>
      </c>
      <c r="C78" s="88">
        <f>+C79+C80+C81+C82</f>
        <v>0</v>
      </c>
      <c r="D78" s="88">
        <f>+D79+D80+D81+D82</f>
        <v>0</v>
      </c>
      <c r="E78" s="271"/>
      <c r="F78" s="71">
        <f>+F79+F80+F81+F82</f>
        <v>0</v>
      </c>
    </row>
    <row r="79" spans="1:6" s="98" customFormat="1" ht="12" customHeight="1">
      <c r="A79" s="102" t="s">
        <v>229</v>
      </c>
      <c r="B79" s="99" t="s">
        <v>230</v>
      </c>
      <c r="C79" s="92"/>
      <c r="D79" s="92"/>
      <c r="E79" s="280"/>
      <c r="F79" s="75"/>
    </row>
    <row r="80" spans="1:6" s="98" customFormat="1" ht="12" customHeight="1">
      <c r="A80" s="103" t="s">
        <v>231</v>
      </c>
      <c r="B80" s="100" t="s">
        <v>232</v>
      </c>
      <c r="C80" s="92"/>
      <c r="D80" s="92"/>
      <c r="E80" s="280"/>
      <c r="F80" s="75"/>
    </row>
    <row r="81" spans="1:6" s="98" customFormat="1" ht="12" customHeight="1">
      <c r="A81" s="103" t="s">
        <v>233</v>
      </c>
      <c r="B81" s="100" t="s">
        <v>234</v>
      </c>
      <c r="C81" s="92"/>
      <c r="D81" s="92"/>
      <c r="E81" s="280"/>
      <c r="F81" s="75"/>
    </row>
    <row r="82" spans="1:6" s="98" customFormat="1" ht="12" customHeight="1" thickBot="1">
      <c r="A82" s="111" t="s">
        <v>235</v>
      </c>
      <c r="B82" s="80" t="s">
        <v>236</v>
      </c>
      <c r="C82" s="92"/>
      <c r="D82" s="92"/>
      <c r="E82" s="280"/>
      <c r="F82" s="75"/>
    </row>
    <row r="83" spans="1:6" s="98" customFormat="1" ht="12" customHeight="1" thickBot="1">
      <c r="A83" s="110" t="s">
        <v>237</v>
      </c>
      <c r="B83" s="78" t="s">
        <v>238</v>
      </c>
      <c r="C83" s="113"/>
      <c r="D83" s="113"/>
      <c r="E83" s="283"/>
      <c r="F83" s="114"/>
    </row>
    <row r="84" spans="1:6" s="98" customFormat="1" ht="12" customHeight="1" thickBot="1">
      <c r="A84" s="110" t="s">
        <v>239</v>
      </c>
      <c r="B84" s="34" t="s">
        <v>240</v>
      </c>
      <c r="C84" s="94">
        <f>+C62+C66+C71+C74+C78+C83</f>
        <v>0</v>
      </c>
      <c r="D84" s="94">
        <f>+D62+D66+D71+D74+D78+D83</f>
        <v>0</v>
      </c>
      <c r="E84" s="273"/>
      <c r="F84" s="107">
        <f>+F62+F66+F71+F74+F78+F83</f>
        <v>0</v>
      </c>
    </row>
    <row r="85" spans="1:6" s="98" customFormat="1" ht="12" customHeight="1" thickBot="1">
      <c r="A85" s="112" t="s">
        <v>241</v>
      </c>
      <c r="B85" s="37" t="s">
        <v>242</v>
      </c>
      <c r="C85" s="94">
        <f>+C61+C84</f>
        <v>0</v>
      </c>
      <c r="D85" s="94">
        <f>+D61+D84</f>
        <v>0</v>
      </c>
      <c r="E85" s="273"/>
      <c r="F85" s="107">
        <f>+F61+F84</f>
        <v>0</v>
      </c>
    </row>
    <row r="86" spans="1:6" s="98" customFormat="1" ht="12" customHeight="1">
      <c r="A86" s="32"/>
      <c r="B86" s="32"/>
      <c r="C86" s="33"/>
      <c r="D86" s="33"/>
      <c r="E86" s="284"/>
      <c r="F86" s="33"/>
    </row>
    <row r="87" spans="1:6" ht="16.5" customHeight="1">
      <c r="A87" s="308" t="s">
        <v>29</v>
      </c>
      <c r="B87" s="308"/>
      <c r="C87" s="308"/>
      <c r="D87" s="308"/>
      <c r="E87" s="308"/>
      <c r="F87" s="308"/>
    </row>
    <row r="88" spans="1:6" s="104" customFormat="1" ht="16.5" customHeight="1" thickBot="1">
      <c r="A88" s="14" t="s">
        <v>79</v>
      </c>
      <c r="B88" s="14"/>
      <c r="C88" s="65"/>
      <c r="D88" s="65"/>
      <c r="E88" s="65"/>
      <c r="F88" s="65">
        <f>F2</f>
        <v>0</v>
      </c>
    </row>
    <row r="89" spans="1:6" s="104" customFormat="1" ht="16.5" customHeight="1">
      <c r="A89" s="309" t="s">
        <v>42</v>
      </c>
      <c r="B89" s="311" t="s">
        <v>135</v>
      </c>
      <c r="C89" s="313" t="str">
        <f>+C3</f>
        <v>2019. év</v>
      </c>
      <c r="D89" s="313"/>
      <c r="E89" s="314"/>
      <c r="F89" s="315"/>
    </row>
    <row r="90" spans="1:6" ht="38.1" customHeight="1" thickBot="1">
      <c r="A90" s="310"/>
      <c r="B90" s="312"/>
      <c r="C90" s="15" t="s">
        <v>136</v>
      </c>
      <c r="D90" s="298" t="s">
        <v>421</v>
      </c>
      <c r="E90" s="263" t="s">
        <v>406</v>
      </c>
      <c r="F90" s="16" t="s">
        <v>137</v>
      </c>
    </row>
    <row r="91" spans="1:6" s="97" customFormat="1" ht="12" customHeight="1" thickBot="1">
      <c r="A91" s="61" t="s">
        <v>243</v>
      </c>
      <c r="B91" s="62" t="s">
        <v>244</v>
      </c>
      <c r="C91" s="62" t="s">
        <v>245</v>
      </c>
      <c r="D91" s="62" t="s">
        <v>246</v>
      </c>
      <c r="E91" s="277" t="s">
        <v>247</v>
      </c>
      <c r="F91" s="63" t="s">
        <v>324</v>
      </c>
    </row>
    <row r="92" spans="1:6" ht="12" customHeight="1" thickBot="1">
      <c r="A92" s="58" t="s">
        <v>2</v>
      </c>
      <c r="B92" s="60" t="s">
        <v>249</v>
      </c>
      <c r="C92" s="87">
        <f>SUM(C93:C97)</f>
        <v>0</v>
      </c>
      <c r="D92" s="87">
        <f>SUM(D93:D97)</f>
        <v>0</v>
      </c>
      <c r="E92" s="87"/>
      <c r="F92" s="42">
        <f>SUM(F93:F97)</f>
        <v>0</v>
      </c>
    </row>
    <row r="93" spans="1:6" ht="12" customHeight="1">
      <c r="A93" s="53" t="s">
        <v>54</v>
      </c>
      <c r="B93" s="46" t="s">
        <v>30</v>
      </c>
      <c r="C93" s="17"/>
      <c r="D93" s="17"/>
      <c r="E93" s="17"/>
      <c r="F93" s="41"/>
    </row>
    <row r="94" spans="1:6" ht="12" customHeight="1">
      <c r="A94" s="50" t="s">
        <v>55</v>
      </c>
      <c r="B94" s="44" t="s">
        <v>100</v>
      </c>
      <c r="C94" s="89"/>
      <c r="D94" s="89"/>
      <c r="E94" s="89"/>
      <c r="F94" s="72"/>
    </row>
    <row r="95" spans="1:6" ht="12" customHeight="1">
      <c r="A95" s="50" t="s">
        <v>56</v>
      </c>
      <c r="B95" s="44" t="s">
        <v>73</v>
      </c>
      <c r="C95" s="91"/>
      <c r="D95" s="91"/>
      <c r="E95" s="91"/>
      <c r="F95" s="74"/>
    </row>
    <row r="96" spans="1:6" ht="12" customHeight="1">
      <c r="A96" s="50" t="s">
        <v>57</v>
      </c>
      <c r="B96" s="47" t="s">
        <v>101</v>
      </c>
      <c r="C96" s="91"/>
      <c r="D96" s="91"/>
      <c r="E96" s="91"/>
      <c r="F96" s="74"/>
    </row>
    <row r="97" spans="1:6" ht="12" customHeight="1">
      <c r="A97" s="50" t="s">
        <v>65</v>
      </c>
      <c r="B97" s="55" t="s">
        <v>102</v>
      </c>
      <c r="C97" s="91"/>
      <c r="D97" s="91"/>
      <c r="E97" s="91"/>
      <c r="F97" s="74"/>
    </row>
    <row r="98" spans="1:6" ht="12" customHeight="1">
      <c r="A98" s="50" t="s">
        <v>58</v>
      </c>
      <c r="B98" s="44" t="s">
        <v>250</v>
      </c>
      <c r="C98" s="91"/>
      <c r="D98" s="91"/>
      <c r="E98" s="91"/>
      <c r="F98" s="74"/>
    </row>
    <row r="99" spans="1:6" ht="12" customHeight="1">
      <c r="A99" s="50" t="s">
        <v>59</v>
      </c>
      <c r="B99" s="67" t="s">
        <v>251</v>
      </c>
      <c r="C99" s="91"/>
      <c r="D99" s="91"/>
      <c r="E99" s="91"/>
      <c r="F99" s="74"/>
    </row>
    <row r="100" spans="1:6" ht="12" customHeight="1">
      <c r="A100" s="50" t="s">
        <v>66</v>
      </c>
      <c r="B100" s="68" t="s">
        <v>252</v>
      </c>
      <c r="C100" s="91"/>
      <c r="D100" s="91"/>
      <c r="E100" s="91"/>
      <c r="F100" s="74"/>
    </row>
    <row r="101" spans="1:6" ht="12" customHeight="1">
      <c r="A101" s="50" t="s">
        <v>67</v>
      </c>
      <c r="B101" s="68" t="s">
        <v>253</v>
      </c>
      <c r="C101" s="91"/>
      <c r="D101" s="91"/>
      <c r="E101" s="91"/>
      <c r="F101" s="74"/>
    </row>
    <row r="102" spans="1:6" ht="12" customHeight="1">
      <c r="A102" s="50" t="s">
        <v>68</v>
      </c>
      <c r="B102" s="67" t="s">
        <v>254</v>
      </c>
      <c r="C102" s="91"/>
      <c r="D102" s="91"/>
      <c r="E102" s="91"/>
      <c r="F102" s="74"/>
    </row>
    <row r="103" spans="1:6" ht="12" customHeight="1">
      <c r="A103" s="50" t="s">
        <v>69</v>
      </c>
      <c r="B103" s="67" t="s">
        <v>255</v>
      </c>
      <c r="C103" s="91"/>
      <c r="D103" s="91"/>
      <c r="E103" s="91"/>
      <c r="F103" s="74"/>
    </row>
    <row r="104" spans="1:6" ht="12" customHeight="1">
      <c r="A104" s="50" t="s">
        <v>71</v>
      </c>
      <c r="B104" s="68" t="s">
        <v>256</v>
      </c>
      <c r="C104" s="91"/>
      <c r="D104" s="91"/>
      <c r="E104" s="91"/>
      <c r="F104" s="74"/>
    </row>
    <row r="105" spans="1:6" ht="12" customHeight="1">
      <c r="A105" s="49" t="s">
        <v>103</v>
      </c>
      <c r="B105" s="69" t="s">
        <v>257</v>
      </c>
      <c r="C105" s="91"/>
      <c r="D105" s="91"/>
      <c r="E105" s="91"/>
      <c r="F105" s="74"/>
    </row>
    <row r="106" spans="1:6" ht="12" customHeight="1">
      <c r="A106" s="50" t="s">
        <v>258</v>
      </c>
      <c r="B106" s="69" t="s">
        <v>259</v>
      </c>
      <c r="C106" s="91"/>
      <c r="D106" s="91"/>
      <c r="E106" s="91"/>
      <c r="F106" s="74"/>
    </row>
    <row r="107" spans="1:6" ht="12" customHeight="1" thickBot="1">
      <c r="A107" s="54" t="s">
        <v>260</v>
      </c>
      <c r="B107" s="70" t="s">
        <v>261</v>
      </c>
      <c r="C107" s="18"/>
      <c r="D107" s="18"/>
      <c r="E107" s="18"/>
      <c r="F107" s="35"/>
    </row>
    <row r="108" spans="1:6" ht="12" customHeight="1" thickBot="1">
      <c r="A108" s="56" t="s">
        <v>3</v>
      </c>
      <c r="B108" s="59" t="s">
        <v>262</v>
      </c>
      <c r="C108" s="88">
        <f>+C109+C111+C113</f>
        <v>0</v>
      </c>
      <c r="D108" s="88">
        <f>+D109+D111+D113</f>
        <v>0</v>
      </c>
      <c r="E108" s="88"/>
      <c r="F108" s="71">
        <f>+F109+F111+F113</f>
        <v>0</v>
      </c>
    </row>
    <row r="109" spans="1:6" ht="12" customHeight="1">
      <c r="A109" s="51" t="s">
        <v>60</v>
      </c>
      <c r="B109" s="44" t="s">
        <v>116</v>
      </c>
      <c r="C109" s="90"/>
      <c r="D109" s="90"/>
      <c r="E109" s="90"/>
      <c r="F109" s="73"/>
    </row>
    <row r="110" spans="1:6" ht="12" customHeight="1">
      <c r="A110" s="51" t="s">
        <v>61</v>
      </c>
      <c r="B110" s="48" t="s">
        <v>263</v>
      </c>
      <c r="C110" s="90"/>
      <c r="D110" s="90"/>
      <c r="E110" s="90"/>
      <c r="F110" s="73"/>
    </row>
    <row r="111" spans="1:6">
      <c r="A111" s="51" t="s">
        <v>62</v>
      </c>
      <c r="B111" s="48" t="s">
        <v>104</v>
      </c>
      <c r="C111" s="89"/>
      <c r="D111" s="89"/>
      <c r="E111" s="89"/>
      <c r="F111" s="72"/>
    </row>
    <row r="112" spans="1:6" ht="12" customHeight="1">
      <c r="A112" s="51" t="s">
        <v>63</v>
      </c>
      <c r="B112" s="48" t="s">
        <v>264</v>
      </c>
      <c r="C112" s="89"/>
      <c r="D112" s="89"/>
      <c r="E112" s="89"/>
      <c r="F112" s="72"/>
    </row>
    <row r="113" spans="1:6" ht="12" customHeight="1">
      <c r="A113" s="51" t="s">
        <v>64</v>
      </c>
      <c r="B113" s="80" t="s">
        <v>118</v>
      </c>
      <c r="C113" s="89"/>
      <c r="D113" s="89"/>
      <c r="E113" s="89"/>
      <c r="F113" s="72"/>
    </row>
    <row r="114" spans="1:6" ht="21.75" customHeight="1">
      <c r="A114" s="51" t="s">
        <v>70</v>
      </c>
      <c r="B114" s="79" t="s">
        <v>265</v>
      </c>
      <c r="C114" s="89"/>
      <c r="D114" s="89"/>
      <c r="E114" s="89"/>
      <c r="F114" s="72"/>
    </row>
    <row r="115" spans="1:6" ht="24" customHeight="1">
      <c r="A115" s="51" t="s">
        <v>72</v>
      </c>
      <c r="B115" s="95" t="s">
        <v>266</v>
      </c>
      <c r="C115" s="89"/>
      <c r="D115" s="89"/>
      <c r="E115" s="89"/>
      <c r="F115" s="72"/>
    </row>
    <row r="116" spans="1:6" ht="12" customHeight="1">
      <c r="A116" s="51" t="s">
        <v>105</v>
      </c>
      <c r="B116" s="68" t="s">
        <v>253</v>
      </c>
      <c r="C116" s="89"/>
      <c r="D116" s="89"/>
      <c r="E116" s="89"/>
      <c r="F116" s="72"/>
    </row>
    <row r="117" spans="1:6" ht="12" customHeight="1">
      <c r="A117" s="51" t="s">
        <v>106</v>
      </c>
      <c r="B117" s="68" t="s">
        <v>267</v>
      </c>
      <c r="C117" s="89"/>
      <c r="D117" s="89"/>
      <c r="E117" s="89"/>
      <c r="F117" s="72"/>
    </row>
    <row r="118" spans="1:6" ht="12" customHeight="1">
      <c r="A118" s="51" t="s">
        <v>107</v>
      </c>
      <c r="B118" s="68" t="s">
        <v>268</v>
      </c>
      <c r="C118" s="89"/>
      <c r="D118" s="89"/>
      <c r="E118" s="89"/>
      <c r="F118" s="72"/>
    </row>
    <row r="119" spans="1:6" s="115" customFormat="1" ht="12" customHeight="1">
      <c r="A119" s="51" t="s">
        <v>269</v>
      </c>
      <c r="B119" s="68" t="s">
        <v>256</v>
      </c>
      <c r="C119" s="89"/>
      <c r="D119" s="89"/>
      <c r="E119" s="89"/>
      <c r="F119" s="72"/>
    </row>
    <row r="120" spans="1:6" ht="12" customHeight="1">
      <c r="A120" s="51" t="s">
        <v>270</v>
      </c>
      <c r="B120" s="68" t="s">
        <v>271</v>
      </c>
      <c r="C120" s="89"/>
      <c r="D120" s="89"/>
      <c r="E120" s="89"/>
      <c r="F120" s="72"/>
    </row>
    <row r="121" spans="1:6" ht="12" customHeight="1" thickBot="1">
      <c r="A121" s="49" t="s">
        <v>272</v>
      </c>
      <c r="B121" s="68" t="s">
        <v>273</v>
      </c>
      <c r="C121" s="91"/>
      <c r="D121" s="91"/>
      <c r="E121" s="91"/>
      <c r="F121" s="74"/>
    </row>
    <row r="122" spans="1:6" ht="12" customHeight="1" thickBot="1">
      <c r="A122" s="56" t="s">
        <v>4</v>
      </c>
      <c r="B122" s="64" t="s">
        <v>274</v>
      </c>
      <c r="C122" s="88">
        <f>+C123+C124</f>
        <v>0</v>
      </c>
      <c r="D122" s="88">
        <f>+D123+D124</f>
        <v>0</v>
      </c>
      <c r="E122" s="88"/>
      <c r="F122" s="71">
        <f>+F123+F124</f>
        <v>0</v>
      </c>
    </row>
    <row r="123" spans="1:6" ht="12" customHeight="1">
      <c r="A123" s="51" t="s">
        <v>43</v>
      </c>
      <c r="B123" s="45" t="s">
        <v>35</v>
      </c>
      <c r="C123" s="90"/>
      <c r="D123" s="90"/>
      <c r="E123" s="90"/>
      <c r="F123" s="73"/>
    </row>
    <row r="124" spans="1:6" ht="12" customHeight="1" thickBot="1">
      <c r="A124" s="52" t="s">
        <v>44</v>
      </c>
      <c r="B124" s="48" t="s">
        <v>36</v>
      </c>
      <c r="C124" s="91"/>
      <c r="D124" s="91"/>
      <c r="E124" s="91"/>
      <c r="F124" s="74"/>
    </row>
    <row r="125" spans="1:6" ht="12" customHeight="1" thickBot="1">
      <c r="A125" s="56" t="s">
        <v>5</v>
      </c>
      <c r="B125" s="64" t="s">
        <v>275</v>
      </c>
      <c r="C125" s="88">
        <f>+C92+C108+C122</f>
        <v>0</v>
      </c>
      <c r="D125" s="88">
        <f>+D92+D108+D122</f>
        <v>0</v>
      </c>
      <c r="E125" s="88"/>
      <c r="F125" s="71">
        <f>+F92+F108+F122</f>
        <v>0</v>
      </c>
    </row>
    <row r="126" spans="1:6" ht="12" customHeight="1" thickBot="1">
      <c r="A126" s="56" t="s">
        <v>6</v>
      </c>
      <c r="B126" s="64" t="s">
        <v>276</v>
      </c>
      <c r="C126" s="88">
        <f>+C127+C128+C129</f>
        <v>0</v>
      </c>
      <c r="D126" s="88">
        <f>+D127+D128+D129</f>
        <v>0</v>
      </c>
      <c r="E126" s="88"/>
      <c r="F126" s="71">
        <f>+F127+F128+F129</f>
        <v>0</v>
      </c>
    </row>
    <row r="127" spans="1:6" ht="12" customHeight="1">
      <c r="A127" s="51" t="s">
        <v>47</v>
      </c>
      <c r="B127" s="45" t="s">
        <v>277</v>
      </c>
      <c r="C127" s="89"/>
      <c r="D127" s="89"/>
      <c r="E127" s="89"/>
      <c r="F127" s="72"/>
    </row>
    <row r="128" spans="1:6" ht="12" customHeight="1">
      <c r="A128" s="51" t="s">
        <v>48</v>
      </c>
      <c r="B128" s="45" t="s">
        <v>278</v>
      </c>
      <c r="C128" s="89"/>
      <c r="D128" s="89"/>
      <c r="E128" s="89"/>
      <c r="F128" s="72"/>
    </row>
    <row r="129" spans="1:10" ht="12" customHeight="1" thickBot="1">
      <c r="A129" s="49" t="s">
        <v>49</v>
      </c>
      <c r="B129" s="43" t="s">
        <v>279</v>
      </c>
      <c r="C129" s="89"/>
      <c r="D129" s="89"/>
      <c r="E129" s="89"/>
      <c r="F129" s="72"/>
    </row>
    <row r="130" spans="1:10" ht="12" customHeight="1" thickBot="1">
      <c r="A130" s="56" t="s">
        <v>7</v>
      </c>
      <c r="B130" s="64" t="s">
        <v>280</v>
      </c>
      <c r="C130" s="88">
        <f>+C131+C132+C134+C133</f>
        <v>0</v>
      </c>
      <c r="D130" s="88">
        <f>+D131+D132+D134+D133</f>
        <v>0</v>
      </c>
      <c r="E130" s="88"/>
      <c r="F130" s="71">
        <f>+F131+F132+F134+F133</f>
        <v>0</v>
      </c>
    </row>
    <row r="131" spans="1:10" ht="12" customHeight="1">
      <c r="A131" s="51" t="s">
        <v>50</v>
      </c>
      <c r="B131" s="45" t="s">
        <v>281</v>
      </c>
      <c r="C131" s="89"/>
      <c r="D131" s="89"/>
      <c r="E131" s="89"/>
      <c r="F131" s="72"/>
    </row>
    <row r="132" spans="1:10" ht="12" customHeight="1">
      <c r="A132" s="51" t="s">
        <v>51</v>
      </c>
      <c r="B132" s="45" t="s">
        <v>282</v>
      </c>
      <c r="C132" s="89"/>
      <c r="D132" s="89"/>
      <c r="E132" s="89"/>
      <c r="F132" s="72"/>
    </row>
    <row r="133" spans="1:10" ht="12" customHeight="1">
      <c r="A133" s="51" t="s">
        <v>180</v>
      </c>
      <c r="B133" s="45" t="s">
        <v>283</v>
      </c>
      <c r="C133" s="89"/>
      <c r="D133" s="89"/>
      <c r="E133" s="89"/>
      <c r="F133" s="72"/>
    </row>
    <row r="134" spans="1:10" ht="12" customHeight="1" thickBot="1">
      <c r="A134" s="49" t="s">
        <v>182</v>
      </c>
      <c r="B134" s="43" t="s">
        <v>284</v>
      </c>
      <c r="C134" s="89"/>
      <c r="D134" s="89"/>
      <c r="E134" s="89"/>
      <c r="F134" s="72"/>
    </row>
    <row r="135" spans="1:10" ht="12" customHeight="1" thickBot="1">
      <c r="A135" s="56" t="s">
        <v>8</v>
      </c>
      <c r="B135" s="64" t="s">
        <v>285</v>
      </c>
      <c r="C135" s="94">
        <f>+C136+C137+C138+C139</f>
        <v>0</v>
      </c>
      <c r="D135" s="94">
        <f>+D136+D137+D138+D139</f>
        <v>0</v>
      </c>
      <c r="E135" s="94"/>
      <c r="F135" s="107">
        <f>+F136+F137+F138+F139</f>
        <v>0</v>
      </c>
    </row>
    <row r="136" spans="1:10" ht="12" customHeight="1">
      <c r="A136" s="51" t="s">
        <v>52</v>
      </c>
      <c r="B136" s="45" t="s">
        <v>286</v>
      </c>
      <c r="C136" s="89"/>
      <c r="D136" s="89"/>
      <c r="E136" s="89"/>
      <c r="F136" s="72"/>
    </row>
    <row r="137" spans="1:10" ht="12" customHeight="1">
      <c r="A137" s="51" t="s">
        <v>53</v>
      </c>
      <c r="B137" s="45" t="s">
        <v>287</v>
      </c>
      <c r="C137" s="89"/>
      <c r="D137" s="89"/>
      <c r="E137" s="89"/>
      <c r="F137" s="72"/>
    </row>
    <row r="138" spans="1:10" ht="12" customHeight="1">
      <c r="A138" s="51" t="s">
        <v>189</v>
      </c>
      <c r="B138" s="45" t="s">
        <v>288</v>
      </c>
      <c r="C138" s="89"/>
      <c r="D138" s="89"/>
      <c r="E138" s="89"/>
      <c r="F138" s="72"/>
    </row>
    <row r="139" spans="1:10" ht="12" customHeight="1" thickBot="1">
      <c r="A139" s="49" t="s">
        <v>191</v>
      </c>
      <c r="B139" s="101" t="s">
        <v>422</v>
      </c>
      <c r="C139" s="89"/>
      <c r="D139" s="89"/>
      <c r="E139" s="89"/>
      <c r="F139" s="72"/>
    </row>
    <row r="140" spans="1:10" ht="15" customHeight="1" thickBot="1">
      <c r="A140" s="56" t="s">
        <v>9</v>
      </c>
      <c r="B140" s="64" t="s">
        <v>290</v>
      </c>
      <c r="C140" s="19">
        <f>+C141+C142+C143+C144</f>
        <v>0</v>
      </c>
      <c r="D140" s="19">
        <f>+D141+D142+D143+D144</f>
        <v>0</v>
      </c>
      <c r="E140" s="19"/>
      <c r="F140" s="40">
        <f>+F141+F142+F143+F144</f>
        <v>0</v>
      </c>
      <c r="G140" s="105"/>
      <c r="H140" s="106"/>
      <c r="I140" s="106"/>
      <c r="J140" s="106"/>
    </row>
    <row r="141" spans="1:10" s="98" customFormat="1" ht="12.95" customHeight="1">
      <c r="A141" s="51" t="s">
        <v>98</v>
      </c>
      <c r="B141" s="45" t="s">
        <v>291</v>
      </c>
      <c r="C141" s="89"/>
      <c r="D141" s="89"/>
      <c r="E141" s="89"/>
      <c r="F141" s="72"/>
    </row>
    <row r="142" spans="1:10" ht="12.75" customHeight="1">
      <c r="A142" s="51" t="s">
        <v>99</v>
      </c>
      <c r="B142" s="45" t="s">
        <v>292</v>
      </c>
      <c r="C142" s="89"/>
      <c r="D142" s="89"/>
      <c r="E142" s="89"/>
      <c r="F142" s="72"/>
    </row>
    <row r="143" spans="1:10" ht="12.75" customHeight="1">
      <c r="A143" s="51" t="s">
        <v>117</v>
      </c>
      <c r="B143" s="45" t="s">
        <v>293</v>
      </c>
      <c r="C143" s="89"/>
      <c r="D143" s="89"/>
      <c r="E143" s="89"/>
      <c r="F143" s="72"/>
    </row>
    <row r="144" spans="1:10" ht="12.75" customHeight="1" thickBot="1">
      <c r="A144" s="51" t="s">
        <v>197</v>
      </c>
      <c r="B144" s="45" t="s">
        <v>294</v>
      </c>
      <c r="C144" s="89"/>
      <c r="D144" s="89"/>
      <c r="E144" s="89"/>
      <c r="F144" s="72"/>
    </row>
    <row r="145" spans="1:6" ht="16.5" thickBot="1">
      <c r="A145" s="56" t="s">
        <v>10</v>
      </c>
      <c r="B145" s="64" t="s">
        <v>295</v>
      </c>
      <c r="C145" s="38">
        <f>+C126+C130+C135+C140</f>
        <v>0</v>
      </c>
      <c r="D145" s="38">
        <f>+D126+D130+D135+D140</f>
        <v>0</v>
      </c>
      <c r="E145" s="38"/>
      <c r="F145" s="39">
        <f>+F126+F130+F135+F140</f>
        <v>0</v>
      </c>
    </row>
    <row r="146" spans="1:6" ht="16.5" thickBot="1">
      <c r="A146" s="81" t="s">
        <v>11</v>
      </c>
      <c r="B146" s="84" t="s">
        <v>296</v>
      </c>
      <c r="C146" s="38">
        <f>+C125+C145</f>
        <v>0</v>
      </c>
      <c r="D146" s="38">
        <f>+D125+D145</f>
        <v>0</v>
      </c>
      <c r="E146" s="38"/>
      <c r="F146" s="39">
        <f>+F125+F145</f>
        <v>0</v>
      </c>
    </row>
    <row r="148" spans="1:6" ht="18.75" customHeight="1">
      <c r="A148" s="306" t="s">
        <v>297</v>
      </c>
      <c r="B148" s="306"/>
      <c r="C148" s="306"/>
      <c r="D148" s="306"/>
      <c r="E148" s="306"/>
      <c r="F148" s="306"/>
    </row>
    <row r="149" spans="1:6" ht="13.5" customHeight="1" thickBot="1">
      <c r="A149" s="66" t="s">
        <v>80</v>
      </c>
      <c r="B149" s="66"/>
      <c r="C149" s="96"/>
      <c r="F149" s="83">
        <f>F88</f>
        <v>0</v>
      </c>
    </row>
    <row r="150" spans="1:6" ht="21.75" thickBot="1">
      <c r="A150" s="56">
        <v>1</v>
      </c>
      <c r="B150" s="59" t="s">
        <v>298</v>
      </c>
      <c r="C150" s="82">
        <f>+C61-C125</f>
        <v>0</v>
      </c>
      <c r="D150" s="82">
        <f>+D61-D125</f>
        <v>0</v>
      </c>
      <c r="E150" s="82"/>
      <c r="F150" s="82">
        <f>+F61-F125</f>
        <v>0</v>
      </c>
    </row>
    <row r="151" spans="1:6" ht="21.75" thickBot="1">
      <c r="A151" s="56" t="s">
        <v>3</v>
      </c>
      <c r="B151" s="59" t="s">
        <v>299</v>
      </c>
      <c r="C151" s="82">
        <f>+C84-C145</f>
        <v>0</v>
      </c>
      <c r="D151" s="82">
        <f>+D84-D145</f>
        <v>0</v>
      </c>
      <c r="E151" s="82"/>
      <c r="F151" s="82">
        <f>+F84-F145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85" customFormat="1" ht="12.75" customHeight="1">
      <c r="C161" s="86"/>
      <c r="D161" s="86"/>
      <c r="E161" s="86"/>
      <c r="F161" s="86"/>
    </row>
  </sheetData>
  <mergeCells count="9">
    <mergeCell ref="A148:F148"/>
    <mergeCell ref="A1:F1"/>
    <mergeCell ref="A3:A4"/>
    <mergeCell ref="B3:B4"/>
    <mergeCell ref="C3:F3"/>
    <mergeCell ref="A87:F87"/>
    <mergeCell ref="A89:A90"/>
    <mergeCell ref="B89:B90"/>
    <mergeCell ref="C89:F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 
ÖNKORMÁNYZATA2019. ÉVI KÖLTSÉGVETÉSÉNEK ÖSSZEVONT MÓDOSÍTOTTÁLLAMIGAZGATÁSI FELADATOK MÉRLEGE&amp;R&amp;"Times New Roman CE,Félkövér dőlt"&amp;11 1.4. melléklet a .../2020.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L29"/>
  <sheetViews>
    <sheetView view="pageLayout" topLeftCell="C7" zoomScaleSheetLayoutView="100" workbookViewId="0">
      <selection activeCell="J23" sqref="J23"/>
    </sheetView>
  </sheetViews>
  <sheetFormatPr defaultRowHeight="12.75"/>
  <cols>
    <col min="1" max="1" width="6.83203125" style="2" customWidth="1"/>
    <col min="2" max="2" width="37.33203125" style="4" customWidth="1"/>
    <col min="3" max="3" width="16.33203125" style="2" customWidth="1"/>
    <col min="4" max="4" width="11.6640625" style="2" customWidth="1"/>
    <col min="5" max="5" width="13.33203125" style="2" customWidth="1"/>
    <col min="6" max="6" width="16.33203125" style="2" customWidth="1"/>
    <col min="7" max="7" width="43.33203125" style="2" customWidth="1"/>
    <col min="8" max="11" width="16.33203125" style="2" customWidth="1"/>
    <col min="12" max="12" width="4.83203125" style="2" customWidth="1"/>
    <col min="13" max="16384" width="9.33203125" style="2"/>
  </cols>
  <sheetData>
    <row r="1" spans="1:12" ht="39.75" customHeight="1">
      <c r="B1" s="128" t="s">
        <v>84</v>
      </c>
      <c r="C1" s="129"/>
      <c r="D1" s="129"/>
      <c r="E1" s="129"/>
      <c r="F1" s="129"/>
      <c r="G1" s="129"/>
      <c r="H1" s="129"/>
      <c r="I1" s="129"/>
      <c r="J1" s="129"/>
      <c r="K1" s="129"/>
      <c r="L1" s="322" t="s">
        <v>408</v>
      </c>
    </row>
    <row r="2" spans="1:12" ht="14.25" thickBot="1">
      <c r="H2" s="8"/>
      <c r="I2" s="8"/>
      <c r="J2" s="8"/>
      <c r="K2" s="8">
        <f>'1.4.sz.mell.'!F2</f>
        <v>0</v>
      </c>
      <c r="L2" s="322"/>
    </row>
    <row r="3" spans="1:12" ht="18" customHeight="1" thickBot="1">
      <c r="A3" s="320" t="s">
        <v>42</v>
      </c>
      <c r="B3" s="152" t="s">
        <v>33</v>
      </c>
      <c r="C3" s="153"/>
      <c r="D3" s="153"/>
      <c r="E3" s="153"/>
      <c r="F3" s="153"/>
      <c r="G3" s="152" t="s">
        <v>34</v>
      </c>
      <c r="H3" s="154"/>
      <c r="I3" s="154"/>
      <c r="J3" s="154"/>
      <c r="K3" s="154"/>
      <c r="L3" s="322"/>
    </row>
    <row r="4" spans="1:12" s="130" customFormat="1" ht="35.25" customHeight="1" thickBot="1">
      <c r="A4" s="321"/>
      <c r="B4" s="5" t="s">
        <v>40</v>
      </c>
      <c r="C4" s="6" t="s">
        <v>136</v>
      </c>
      <c r="D4" s="298" t="s">
        <v>421</v>
      </c>
      <c r="E4" s="116" t="s">
        <v>406</v>
      </c>
      <c r="F4" s="6" t="s">
        <v>137</v>
      </c>
      <c r="G4" s="5" t="s">
        <v>40</v>
      </c>
      <c r="H4" s="6" t="str">
        <f>+C4</f>
        <v>Eredeti előirányzat</v>
      </c>
      <c r="I4" s="298" t="s">
        <v>421</v>
      </c>
      <c r="J4" s="286" t="s">
        <v>406</v>
      </c>
      <c r="K4" s="145" t="str">
        <f>+F4</f>
        <v>Módosított előirányzat</v>
      </c>
      <c r="L4" s="322"/>
    </row>
    <row r="5" spans="1:12" s="131" customFormat="1" ht="12" customHeight="1" thickBot="1">
      <c r="A5" s="155" t="s">
        <v>243</v>
      </c>
      <c r="B5" s="156" t="s">
        <v>244</v>
      </c>
      <c r="C5" s="157" t="s">
        <v>245</v>
      </c>
      <c r="D5" s="157" t="s">
        <v>246</v>
      </c>
      <c r="E5" s="157" t="s">
        <v>247</v>
      </c>
      <c r="F5" s="157" t="s">
        <v>324</v>
      </c>
      <c r="G5" s="156" t="s">
        <v>325</v>
      </c>
      <c r="H5" s="157" t="s">
        <v>326</v>
      </c>
      <c r="I5" s="157" t="s">
        <v>327</v>
      </c>
      <c r="J5" s="287" t="s">
        <v>409</v>
      </c>
      <c r="K5" s="158" t="s">
        <v>410</v>
      </c>
      <c r="L5" s="322"/>
    </row>
    <row r="6" spans="1:12" ht="15" customHeight="1">
      <c r="A6" s="132" t="s">
        <v>2</v>
      </c>
      <c r="B6" s="133" t="s">
        <v>300</v>
      </c>
      <c r="C6" s="119">
        <v>67893813</v>
      </c>
      <c r="D6" s="119"/>
      <c r="E6" s="119">
        <v>-12566724</v>
      </c>
      <c r="F6" s="119">
        <v>55327089</v>
      </c>
      <c r="G6" s="133" t="s">
        <v>41</v>
      </c>
      <c r="H6" s="119">
        <v>105399716</v>
      </c>
      <c r="I6" s="119"/>
      <c r="J6" s="288">
        <v>6121796</v>
      </c>
      <c r="K6" s="125">
        <v>111521512</v>
      </c>
      <c r="L6" s="322"/>
    </row>
    <row r="7" spans="1:12" ht="21" customHeight="1">
      <c r="A7" s="134" t="s">
        <v>3</v>
      </c>
      <c r="B7" s="135" t="s">
        <v>301</v>
      </c>
      <c r="C7" s="120">
        <v>47185866</v>
      </c>
      <c r="D7" s="120">
        <v>731250</v>
      </c>
      <c r="E7" s="120">
        <v>1659951</v>
      </c>
      <c r="F7" s="120">
        <v>49577067</v>
      </c>
      <c r="G7" s="135" t="s">
        <v>100</v>
      </c>
      <c r="H7" s="120">
        <v>19034326</v>
      </c>
      <c r="I7" s="120"/>
      <c r="J7" s="121"/>
      <c r="K7" s="126">
        <v>19034326</v>
      </c>
      <c r="L7" s="322"/>
    </row>
    <row r="8" spans="1:12" ht="15" customHeight="1">
      <c r="A8" s="134" t="s">
        <v>4</v>
      </c>
      <c r="B8" s="135" t="s">
        <v>302</v>
      </c>
      <c r="C8" s="120"/>
      <c r="D8" s="120">
        <f t="shared" ref="D8:D13" si="0">F8-C8</f>
        <v>0</v>
      </c>
      <c r="E8" s="120"/>
      <c r="F8" s="120"/>
      <c r="G8" s="135" t="s">
        <v>121</v>
      </c>
      <c r="H8" s="120">
        <v>60453408</v>
      </c>
      <c r="I8" s="120">
        <v>945105</v>
      </c>
      <c r="J8" s="121">
        <v>61129318</v>
      </c>
      <c r="K8" s="126">
        <v>122527831</v>
      </c>
      <c r="L8" s="322"/>
    </row>
    <row r="9" spans="1:12" ht="15" customHeight="1">
      <c r="A9" s="134" t="s">
        <v>5</v>
      </c>
      <c r="B9" s="135" t="s">
        <v>91</v>
      </c>
      <c r="C9" s="120">
        <v>10981000</v>
      </c>
      <c r="D9" s="120">
        <v>2713175</v>
      </c>
      <c r="E9" s="120">
        <v>24249</v>
      </c>
      <c r="F9" s="120">
        <v>13718424</v>
      </c>
      <c r="G9" s="135" t="s">
        <v>101</v>
      </c>
      <c r="H9" s="120">
        <v>10419299</v>
      </c>
      <c r="I9" s="120"/>
      <c r="J9" s="121">
        <v>-3937522</v>
      </c>
      <c r="K9" s="126">
        <v>6481777</v>
      </c>
      <c r="L9" s="322"/>
    </row>
    <row r="10" spans="1:12" ht="15" customHeight="1">
      <c r="A10" s="134" t="s">
        <v>6</v>
      </c>
      <c r="B10" s="136" t="s">
        <v>303</v>
      </c>
      <c r="C10" s="120"/>
      <c r="D10" s="120"/>
      <c r="E10" s="120">
        <v>4000000</v>
      </c>
      <c r="F10" s="120">
        <v>4000000</v>
      </c>
      <c r="G10" s="135" t="s">
        <v>102</v>
      </c>
      <c r="H10" s="120">
        <v>2200000</v>
      </c>
      <c r="I10" s="120">
        <v>86798</v>
      </c>
      <c r="J10" s="121">
        <v>14</v>
      </c>
      <c r="K10" s="126">
        <v>2286812</v>
      </c>
      <c r="L10" s="322"/>
    </row>
    <row r="11" spans="1:12" ht="15" customHeight="1">
      <c r="A11" s="134" t="s">
        <v>7</v>
      </c>
      <c r="B11" s="135" t="s">
        <v>377</v>
      </c>
      <c r="C11" s="120"/>
      <c r="D11" s="120">
        <f t="shared" si="0"/>
        <v>0</v>
      </c>
      <c r="E11" s="121"/>
      <c r="F11" s="121"/>
      <c r="G11" s="135" t="s">
        <v>31</v>
      </c>
      <c r="H11" s="120">
        <v>2000000</v>
      </c>
      <c r="I11" s="120"/>
      <c r="J11" s="121">
        <v>-2000000</v>
      </c>
      <c r="K11" s="126">
        <v>0</v>
      </c>
      <c r="L11" s="322"/>
    </row>
    <row r="12" spans="1:12" ht="24" customHeight="1">
      <c r="A12" s="134" t="s">
        <v>8</v>
      </c>
      <c r="B12" s="135" t="s">
        <v>423</v>
      </c>
      <c r="C12" s="120">
        <v>68950771</v>
      </c>
      <c r="D12" s="294"/>
      <c r="E12" s="120">
        <v>3007592</v>
      </c>
      <c r="F12" s="120">
        <v>71958363</v>
      </c>
      <c r="G12" s="1"/>
      <c r="H12" s="120"/>
      <c r="I12" s="120"/>
      <c r="J12" s="121"/>
      <c r="K12" s="126"/>
      <c r="L12" s="322"/>
    </row>
    <row r="13" spans="1:12" ht="15" customHeight="1">
      <c r="A13" s="134" t="s">
        <v>9</v>
      </c>
      <c r="B13" s="1"/>
      <c r="C13" s="120"/>
      <c r="D13" s="120">
        <f t="shared" si="0"/>
        <v>0</v>
      </c>
      <c r="E13" s="120"/>
      <c r="F13" s="120"/>
      <c r="G13" s="1"/>
      <c r="H13" s="120"/>
      <c r="I13" s="120"/>
      <c r="J13" s="121"/>
      <c r="K13" s="126"/>
      <c r="L13" s="322"/>
    </row>
    <row r="14" spans="1:12" ht="15" customHeight="1">
      <c r="A14" s="134" t="s">
        <v>10</v>
      </c>
      <c r="B14" s="144"/>
      <c r="C14" s="120"/>
      <c r="D14" s="120"/>
      <c r="E14" s="121"/>
      <c r="F14" s="121"/>
      <c r="G14" s="1"/>
      <c r="H14" s="120"/>
      <c r="I14" s="120"/>
      <c r="J14" s="121"/>
      <c r="K14" s="126"/>
      <c r="L14" s="322"/>
    </row>
    <row r="15" spans="1:12" ht="15" customHeight="1">
      <c r="A15" s="134" t="s">
        <v>11</v>
      </c>
      <c r="B15" s="1"/>
      <c r="C15" s="120"/>
      <c r="D15" s="120"/>
      <c r="E15" s="120"/>
      <c r="F15" s="120"/>
      <c r="G15" s="1"/>
      <c r="H15" s="120"/>
      <c r="I15" s="120"/>
      <c r="J15" s="121"/>
      <c r="K15" s="126"/>
      <c r="L15" s="322"/>
    </row>
    <row r="16" spans="1:12" ht="15" customHeight="1">
      <c r="A16" s="134" t="s">
        <v>12</v>
      </c>
      <c r="B16" s="1"/>
      <c r="C16" s="120"/>
      <c r="D16" s="120"/>
      <c r="E16" s="120"/>
      <c r="F16" s="120"/>
      <c r="G16" s="1"/>
      <c r="H16" s="120"/>
      <c r="I16" s="120"/>
      <c r="J16" s="121"/>
      <c r="K16" s="126"/>
      <c r="L16" s="322"/>
    </row>
    <row r="17" spans="1:12" ht="15" customHeight="1" thickBot="1">
      <c r="A17" s="134" t="s">
        <v>13</v>
      </c>
      <c r="B17" s="3"/>
      <c r="C17" s="122"/>
      <c r="D17" s="122"/>
      <c r="E17" s="122"/>
      <c r="F17" s="122"/>
      <c r="G17" s="1"/>
      <c r="H17" s="122"/>
      <c r="I17" s="122"/>
      <c r="J17" s="289"/>
      <c r="K17" s="127"/>
      <c r="L17" s="322"/>
    </row>
    <row r="18" spans="1:12" ht="23.25" customHeight="1" thickBot="1">
      <c r="A18" s="137" t="s">
        <v>14</v>
      </c>
      <c r="B18" s="118" t="s">
        <v>304</v>
      </c>
      <c r="C18" s="123">
        <f>+C6+C7+C9+C10+C12+C13+C14+C15+C16+C17</f>
        <v>195011450</v>
      </c>
      <c r="D18" s="123">
        <f>+D6+D7+D9+D10+D12+D13+D14+D15+D16+D17</f>
        <v>3444425</v>
      </c>
      <c r="E18" s="123">
        <v>-3874932</v>
      </c>
      <c r="F18" s="123">
        <f>+F6+F7+F9+F10+F12+F13+F14+F15+F16+F17</f>
        <v>194580943</v>
      </c>
      <c r="G18" s="118" t="s">
        <v>311</v>
      </c>
      <c r="H18" s="123">
        <f>SUM(H6:H17)</f>
        <v>199506749</v>
      </c>
      <c r="I18" s="123">
        <f>SUM(I6:I17)</f>
        <v>1031903</v>
      </c>
      <c r="J18" s="123">
        <v>61313606</v>
      </c>
      <c r="K18" s="151">
        <v>261852258</v>
      </c>
      <c r="L18" s="322"/>
    </row>
    <row r="19" spans="1:12" ht="26.25" customHeight="1">
      <c r="A19" s="138" t="s">
        <v>15</v>
      </c>
      <c r="B19" s="139" t="s">
        <v>305</v>
      </c>
      <c r="C19" s="9">
        <v>35641046</v>
      </c>
      <c r="D19" s="9">
        <v>-2713175</v>
      </c>
      <c r="E19" s="9"/>
      <c r="F19" s="9">
        <v>32927871</v>
      </c>
      <c r="G19" s="140" t="s">
        <v>108</v>
      </c>
      <c r="H19" s="124"/>
      <c r="I19" s="124"/>
      <c r="J19" s="124"/>
      <c r="K19" s="291"/>
      <c r="L19" s="322"/>
    </row>
    <row r="20" spans="1:12" ht="15" customHeight="1">
      <c r="A20" s="141" t="s">
        <v>16</v>
      </c>
      <c r="B20" s="140" t="s">
        <v>114</v>
      </c>
      <c r="C20" s="117">
        <v>35641046</v>
      </c>
      <c r="D20" s="117">
        <f t="shared" ref="D20:D26" si="1">F20-C20</f>
        <v>-2713175</v>
      </c>
      <c r="E20" s="117"/>
      <c r="F20" s="117">
        <v>32927871</v>
      </c>
      <c r="G20" s="140" t="s">
        <v>312</v>
      </c>
      <c r="H20" s="117"/>
      <c r="I20" s="117"/>
      <c r="J20" s="117"/>
      <c r="K20" s="147"/>
      <c r="L20" s="322"/>
    </row>
    <row r="21" spans="1:12" ht="15" customHeight="1">
      <c r="A21" s="141" t="s">
        <v>17</v>
      </c>
      <c r="B21" s="140" t="s">
        <v>115</v>
      </c>
      <c r="C21" s="117"/>
      <c r="D21" s="117">
        <f t="shared" si="1"/>
        <v>0</v>
      </c>
      <c r="E21" s="117"/>
      <c r="F21" s="117"/>
      <c r="G21" s="140" t="s">
        <v>82</v>
      </c>
      <c r="H21" s="117"/>
      <c r="I21" s="117"/>
      <c r="J21" s="117"/>
      <c r="K21" s="147"/>
      <c r="L21" s="322"/>
    </row>
    <row r="22" spans="1:12" ht="15" customHeight="1">
      <c r="A22" s="141" t="s">
        <v>18</v>
      </c>
      <c r="B22" s="140" t="s">
        <v>119</v>
      </c>
      <c r="C22" s="117"/>
      <c r="D22" s="117">
        <f t="shared" si="1"/>
        <v>0</v>
      </c>
      <c r="E22" s="117"/>
      <c r="F22" s="117"/>
      <c r="G22" s="140" t="s">
        <v>83</v>
      </c>
      <c r="H22" s="117"/>
      <c r="I22" s="117"/>
      <c r="J22" s="117"/>
      <c r="K22" s="147"/>
      <c r="L22" s="322"/>
    </row>
    <row r="23" spans="1:12" ht="15" customHeight="1">
      <c r="A23" s="141" t="s">
        <v>19</v>
      </c>
      <c r="B23" s="140" t="s">
        <v>120</v>
      </c>
      <c r="C23" s="117"/>
      <c r="D23" s="117">
        <v>0</v>
      </c>
      <c r="E23" s="117"/>
      <c r="F23" s="117"/>
      <c r="G23" s="139" t="s">
        <v>122</v>
      </c>
      <c r="H23" s="117"/>
      <c r="I23" s="117"/>
      <c r="J23" s="117"/>
      <c r="K23" s="147"/>
      <c r="L23" s="322"/>
    </row>
    <row r="24" spans="1:12" ht="28.5" customHeight="1">
      <c r="A24" s="141" t="s">
        <v>20</v>
      </c>
      <c r="B24" s="140" t="s">
        <v>306</v>
      </c>
      <c r="C24" s="142">
        <f>+C25+C26</f>
        <v>0</v>
      </c>
      <c r="D24" s="142">
        <f t="shared" si="1"/>
        <v>0</v>
      </c>
      <c r="E24" s="142"/>
      <c r="F24" s="142">
        <f>+F25+F26</f>
        <v>0</v>
      </c>
      <c r="G24" s="140" t="s">
        <v>109</v>
      </c>
      <c r="H24" s="117"/>
      <c r="I24" s="117"/>
      <c r="J24" s="117"/>
      <c r="K24" s="147"/>
      <c r="L24" s="322"/>
    </row>
    <row r="25" spans="1:12" ht="24" customHeight="1">
      <c r="A25" s="138" t="s">
        <v>21</v>
      </c>
      <c r="B25" s="139" t="s">
        <v>307</v>
      </c>
      <c r="C25" s="124"/>
      <c r="D25" s="124">
        <f t="shared" si="1"/>
        <v>0</v>
      </c>
      <c r="E25" s="124"/>
      <c r="F25" s="124"/>
      <c r="G25" s="133" t="s">
        <v>110</v>
      </c>
      <c r="H25" s="124"/>
      <c r="I25" s="124"/>
      <c r="J25" s="124"/>
      <c r="K25" s="291"/>
      <c r="L25" s="322"/>
    </row>
    <row r="26" spans="1:12" ht="15" customHeight="1" thickBot="1">
      <c r="A26" s="141" t="s">
        <v>22</v>
      </c>
      <c r="B26" s="140" t="s">
        <v>308</v>
      </c>
      <c r="C26" s="117"/>
      <c r="D26" s="117">
        <f t="shared" si="1"/>
        <v>0</v>
      </c>
      <c r="E26" s="117"/>
      <c r="F26" s="117"/>
      <c r="G26" s="1" t="s">
        <v>404</v>
      </c>
      <c r="H26" s="117"/>
      <c r="I26" s="117"/>
      <c r="J26" s="117">
        <v>1931590</v>
      </c>
      <c r="K26" s="147">
        <v>1931590</v>
      </c>
      <c r="L26" s="322"/>
    </row>
    <row r="27" spans="1:12" ht="24.75" customHeight="1" thickBot="1">
      <c r="A27" s="137" t="s">
        <v>23</v>
      </c>
      <c r="B27" s="118" t="s">
        <v>309</v>
      </c>
      <c r="C27" s="123">
        <v>35641046</v>
      </c>
      <c r="D27" s="123">
        <f>+D19+D24</f>
        <v>-2713175</v>
      </c>
      <c r="E27" s="123"/>
      <c r="F27" s="290">
        <v>32927871</v>
      </c>
      <c r="G27" s="118" t="s">
        <v>313</v>
      </c>
      <c r="H27" s="123">
        <f>SUM(H19:H26)</f>
        <v>0</v>
      </c>
      <c r="I27" s="123">
        <f>SUM(I19:I26)</f>
        <v>0</v>
      </c>
      <c r="J27" s="123">
        <v>1931590</v>
      </c>
      <c r="K27" s="151">
        <f>SUM(K19:K26)</f>
        <v>1931590</v>
      </c>
      <c r="L27" s="322"/>
    </row>
    <row r="28" spans="1:12" ht="17.25" customHeight="1" thickBot="1">
      <c r="A28" s="137" t="s">
        <v>24</v>
      </c>
      <c r="B28" s="143" t="s">
        <v>310</v>
      </c>
      <c r="C28" s="240">
        <f>+C18+C27</f>
        <v>230652496</v>
      </c>
      <c r="D28" s="240">
        <f>+D18+D27</f>
        <v>731250</v>
      </c>
      <c r="E28" s="240">
        <v>-3874932</v>
      </c>
      <c r="F28" s="241">
        <f>+F18+F27</f>
        <v>227508814</v>
      </c>
      <c r="G28" s="143" t="s">
        <v>314</v>
      </c>
      <c r="H28" s="240">
        <f>+H18+H27</f>
        <v>199506749</v>
      </c>
      <c r="I28" s="240">
        <f>+I18+I27</f>
        <v>1031903</v>
      </c>
      <c r="J28" s="240">
        <v>63245196</v>
      </c>
      <c r="K28" s="242">
        <f>+K18+K27</f>
        <v>263783848</v>
      </c>
      <c r="L28" s="322"/>
    </row>
    <row r="29" spans="1:12" ht="17.25" customHeight="1" thickBot="1">
      <c r="A29" s="137" t="s">
        <v>25</v>
      </c>
      <c r="B29" s="143" t="s">
        <v>86</v>
      </c>
      <c r="C29" s="240"/>
      <c r="D29" s="240" t="str">
        <f>IF(D18-I18&lt;0,I18-D18,"-")</f>
        <v>-</v>
      </c>
      <c r="E29" s="240"/>
      <c r="F29" s="241">
        <f>IF(F18-K18&lt;0,K18-F18,"-")</f>
        <v>67271315</v>
      </c>
      <c r="G29" s="143" t="s">
        <v>87</v>
      </c>
      <c r="H29" s="240" t="str">
        <f>IF(C18-H18&gt;0,C18-H18,"-")</f>
        <v>-</v>
      </c>
      <c r="I29" s="240"/>
      <c r="J29" s="240"/>
      <c r="K29" s="242" t="str">
        <f>IF(F18-K18&gt;0,F18-K18,"-")</f>
        <v>-</v>
      </c>
      <c r="L29" s="322"/>
    </row>
  </sheetData>
  <mergeCells count="2">
    <mergeCell ref="A3:A4"/>
    <mergeCell ref="L1:L29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&amp;CTISZASZALKA KÖZSÉG ÖNKORMÁNYZATA2019. ÉV&amp;R&amp;"Times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view="pageLayout" topLeftCell="C13" zoomScaleSheetLayoutView="115" workbookViewId="0">
      <selection activeCell="E26" sqref="E26"/>
    </sheetView>
  </sheetViews>
  <sheetFormatPr defaultRowHeight="12.75"/>
  <cols>
    <col min="1" max="1" width="6.83203125" style="2" customWidth="1"/>
    <col min="2" max="2" width="41.1640625" style="4" customWidth="1"/>
    <col min="3" max="3" width="16.33203125" style="2" customWidth="1"/>
    <col min="4" max="4" width="17.5" style="2" customWidth="1"/>
    <col min="5" max="5" width="14.5" style="2" customWidth="1"/>
    <col min="6" max="6" width="16.33203125" style="2" customWidth="1"/>
    <col min="7" max="7" width="38.1640625" style="2" customWidth="1"/>
    <col min="8" max="11" width="16.33203125" style="2" customWidth="1"/>
    <col min="12" max="12" width="4.83203125" style="2" customWidth="1"/>
    <col min="13" max="16384" width="9.33203125" style="2"/>
  </cols>
  <sheetData>
    <row r="1" spans="1:12" ht="39.75" customHeight="1">
      <c r="B1" s="128" t="s">
        <v>85</v>
      </c>
      <c r="C1" s="129"/>
      <c r="D1" s="129"/>
      <c r="E1" s="129"/>
      <c r="F1" s="129"/>
      <c r="G1" s="129"/>
      <c r="H1" s="129"/>
      <c r="I1" s="129"/>
      <c r="J1" s="129"/>
      <c r="K1" s="129"/>
      <c r="L1" s="322" t="s">
        <v>407</v>
      </c>
    </row>
    <row r="2" spans="1:12" ht="14.25" thickBot="1">
      <c r="H2" s="8"/>
      <c r="I2" s="8"/>
      <c r="J2" s="8"/>
      <c r="K2" s="8">
        <f>'2.1.sz.mell  '!K2</f>
        <v>0</v>
      </c>
      <c r="L2" s="322"/>
    </row>
    <row r="3" spans="1:12" ht="24" customHeight="1" thickBot="1">
      <c r="A3" s="323" t="s">
        <v>42</v>
      </c>
      <c r="B3" s="152" t="s">
        <v>33</v>
      </c>
      <c r="C3" s="153"/>
      <c r="D3" s="153"/>
      <c r="E3" s="153"/>
      <c r="F3" s="153"/>
      <c r="G3" s="152" t="s">
        <v>34</v>
      </c>
      <c r="H3" s="154"/>
      <c r="I3" s="154"/>
      <c r="J3" s="154"/>
      <c r="K3" s="154"/>
      <c r="L3" s="322"/>
    </row>
    <row r="4" spans="1:12" s="130" customFormat="1" ht="35.25" customHeight="1" thickBot="1">
      <c r="A4" s="324"/>
      <c r="B4" s="5" t="s">
        <v>40</v>
      </c>
      <c r="C4" s="6" t="str">
        <f>+'2.1.sz.mell  '!C4</f>
        <v>Eredeti előirányzat</v>
      </c>
      <c r="D4" s="6" t="str">
        <f>+'2.1.sz.mell  '!D4</f>
        <v>9/2019. (VIII.28.) módosítás</v>
      </c>
      <c r="E4" s="116" t="s">
        <v>406</v>
      </c>
      <c r="F4" s="6" t="str">
        <f>+'2.1.sz.mell  '!F4</f>
        <v>Módosított előirányzat</v>
      </c>
      <c r="G4" s="5" t="s">
        <v>40</v>
      </c>
      <c r="H4" s="6" t="str">
        <f>+'2.1.sz.mell  '!C4</f>
        <v>Eredeti előirányzat</v>
      </c>
      <c r="I4" s="116" t="str">
        <f>+'2.1.sz.mell  '!D4</f>
        <v>9/2019. (VIII.28.) módosítás</v>
      </c>
      <c r="J4" s="6" t="s">
        <v>406</v>
      </c>
      <c r="K4" s="145" t="str">
        <f>+'2.1.sz.mell  '!F4</f>
        <v>Módosított előirányzat</v>
      </c>
      <c r="L4" s="322"/>
    </row>
    <row r="5" spans="1:12" s="130" customFormat="1" ht="13.5" thickBot="1">
      <c r="A5" s="155" t="s">
        <v>243</v>
      </c>
      <c r="B5" s="156" t="s">
        <v>244</v>
      </c>
      <c r="C5" s="157" t="s">
        <v>245</v>
      </c>
      <c r="D5" s="157" t="s">
        <v>246</v>
      </c>
      <c r="E5" s="157" t="s">
        <v>247</v>
      </c>
      <c r="F5" s="157" t="s">
        <v>324</v>
      </c>
      <c r="G5" s="156" t="s">
        <v>325</v>
      </c>
      <c r="H5" s="157" t="s">
        <v>326</v>
      </c>
      <c r="I5" s="157" t="s">
        <v>327</v>
      </c>
      <c r="J5" s="157" t="s">
        <v>409</v>
      </c>
      <c r="K5" s="158" t="s">
        <v>410</v>
      </c>
      <c r="L5" s="322"/>
    </row>
    <row r="6" spans="1:12" ht="22.5" customHeight="1">
      <c r="A6" s="132" t="s">
        <v>2</v>
      </c>
      <c r="B6" s="133" t="s">
        <v>315</v>
      </c>
      <c r="C6" s="119">
        <v>21313856</v>
      </c>
      <c r="D6" s="119">
        <v>45335313</v>
      </c>
      <c r="E6" s="119">
        <v>99146032</v>
      </c>
      <c r="F6" s="119">
        <v>165795201</v>
      </c>
      <c r="G6" s="133" t="s">
        <v>116</v>
      </c>
      <c r="H6" s="119">
        <v>50869174</v>
      </c>
      <c r="I6" s="119">
        <v>44528460</v>
      </c>
      <c r="J6" s="119">
        <v>-24587966</v>
      </c>
      <c r="K6" s="125">
        <v>70809668</v>
      </c>
      <c r="L6" s="322"/>
    </row>
    <row r="7" spans="1:12">
      <c r="A7" s="134" t="s">
        <v>3</v>
      </c>
      <c r="B7" s="135" t="s">
        <v>316</v>
      </c>
      <c r="C7" s="120"/>
      <c r="D7" s="120"/>
      <c r="E7" s="120"/>
      <c r="F7" s="120"/>
      <c r="G7" s="135" t="s">
        <v>328</v>
      </c>
      <c r="H7" s="120"/>
      <c r="I7" s="120"/>
      <c r="J7" s="120"/>
      <c r="K7" s="126"/>
      <c r="L7" s="322"/>
    </row>
    <row r="8" spans="1:12" ht="12.95" customHeight="1">
      <c r="A8" s="134" t="s">
        <v>4</v>
      </c>
      <c r="B8" s="135" t="s">
        <v>317</v>
      </c>
      <c r="C8" s="120"/>
      <c r="D8" s="120"/>
      <c r="E8" s="120"/>
      <c r="F8" s="120"/>
      <c r="G8" s="135" t="s">
        <v>104</v>
      </c>
      <c r="H8" s="120"/>
      <c r="I8" s="120">
        <v>506200</v>
      </c>
      <c r="J8" s="120">
        <v>60477050</v>
      </c>
      <c r="K8" s="126">
        <v>60983250</v>
      </c>
      <c r="L8" s="322"/>
    </row>
    <row r="9" spans="1:12" ht="12.95" customHeight="1">
      <c r="A9" s="134" t="s">
        <v>5</v>
      </c>
      <c r="B9" s="135" t="s">
        <v>318</v>
      </c>
      <c r="C9" s="120"/>
      <c r="D9" s="120"/>
      <c r="E9" s="120"/>
      <c r="F9" s="120">
        <v>0</v>
      </c>
      <c r="G9" s="135" t="s">
        <v>329</v>
      </c>
      <c r="H9" s="120"/>
      <c r="I9" s="120"/>
      <c r="J9" s="120"/>
      <c r="K9" s="126"/>
      <c r="L9" s="322"/>
    </row>
    <row r="10" spans="1:12" ht="12.75" customHeight="1">
      <c r="A10" s="134" t="s">
        <v>6</v>
      </c>
      <c r="B10" s="135" t="s">
        <v>319</v>
      </c>
      <c r="C10" s="120"/>
      <c r="D10" s="120"/>
      <c r="E10" s="120"/>
      <c r="F10" s="120">
        <v>0</v>
      </c>
      <c r="G10" s="135" t="s">
        <v>118</v>
      </c>
      <c r="H10" s="120"/>
      <c r="I10" s="120">
        <f>K10-H10</f>
        <v>0</v>
      </c>
      <c r="J10" s="120"/>
      <c r="K10" s="126"/>
      <c r="L10" s="322"/>
    </row>
    <row r="11" spans="1:12" ht="12.95" customHeight="1">
      <c r="A11" s="134" t="s">
        <v>7</v>
      </c>
      <c r="B11" s="135" t="s">
        <v>320</v>
      </c>
      <c r="C11" s="120"/>
      <c r="D11" s="120"/>
      <c r="E11" s="121"/>
      <c r="F11" s="121"/>
      <c r="G11" s="172"/>
      <c r="H11" s="120"/>
      <c r="I11" s="120"/>
      <c r="J11" s="120"/>
      <c r="K11" s="126"/>
      <c r="L11" s="322"/>
    </row>
    <row r="12" spans="1:12" ht="12.95" customHeight="1">
      <c r="A12" s="134" t="s">
        <v>8</v>
      </c>
      <c r="B12" s="1"/>
      <c r="C12" s="120"/>
      <c r="D12" s="120"/>
      <c r="E12" s="120"/>
      <c r="F12" s="120"/>
      <c r="G12" s="172"/>
      <c r="H12" s="120"/>
      <c r="I12" s="120"/>
      <c r="J12" s="120"/>
      <c r="K12" s="126"/>
      <c r="L12" s="322"/>
    </row>
    <row r="13" spans="1:12" ht="12.95" customHeight="1">
      <c r="A13" s="134" t="s">
        <v>9</v>
      </c>
      <c r="B13" s="1"/>
      <c r="C13" s="120"/>
      <c r="D13" s="120"/>
      <c r="E13" s="120"/>
      <c r="F13" s="120"/>
      <c r="G13" s="173"/>
      <c r="H13" s="120"/>
      <c r="I13" s="120"/>
      <c r="J13" s="120"/>
      <c r="K13" s="126"/>
      <c r="L13" s="322"/>
    </row>
    <row r="14" spans="1:12" ht="12.95" customHeight="1">
      <c r="A14" s="134" t="s">
        <v>10</v>
      </c>
      <c r="B14" s="170"/>
      <c r="C14" s="120"/>
      <c r="D14" s="120"/>
      <c r="E14" s="121"/>
      <c r="F14" s="121"/>
      <c r="G14" s="172"/>
      <c r="H14" s="120"/>
      <c r="I14" s="120"/>
      <c r="J14" s="120"/>
      <c r="K14" s="126"/>
      <c r="L14" s="322"/>
    </row>
    <row r="15" spans="1:12">
      <c r="A15" s="134" t="s">
        <v>11</v>
      </c>
      <c r="B15" s="1"/>
      <c r="C15" s="120"/>
      <c r="D15" s="120"/>
      <c r="E15" s="121"/>
      <c r="F15" s="121"/>
      <c r="G15" s="172"/>
      <c r="H15" s="120"/>
      <c r="I15" s="120"/>
      <c r="J15" s="120"/>
      <c r="K15" s="126"/>
      <c r="L15" s="322"/>
    </row>
    <row r="16" spans="1:12" ht="12.95" customHeight="1" thickBot="1">
      <c r="A16" s="168" t="s">
        <v>12</v>
      </c>
      <c r="B16" s="171"/>
      <c r="C16" s="293"/>
      <c r="D16" s="21"/>
      <c r="E16" s="292"/>
      <c r="F16" s="27"/>
      <c r="G16" s="169" t="s">
        <v>31</v>
      </c>
      <c r="H16" s="120"/>
      <c r="I16" s="120"/>
      <c r="J16" s="120"/>
      <c r="K16" s="126"/>
      <c r="L16" s="322"/>
    </row>
    <row r="17" spans="1:12" ht="24" customHeight="1" thickBot="1">
      <c r="A17" s="137" t="s">
        <v>13</v>
      </c>
      <c r="B17" s="118" t="s">
        <v>321</v>
      </c>
      <c r="C17" s="123">
        <f>+C6+C8+C9+C11+C12+C13+C14+C15+C16</f>
        <v>21313856</v>
      </c>
      <c r="D17" s="123">
        <f>+D6+D8+D9+D11+D12+D13+D14+D15+D16</f>
        <v>45335313</v>
      </c>
      <c r="E17" s="123">
        <v>99146032</v>
      </c>
      <c r="F17" s="123">
        <f>+F6+F8+F9+F11+F12+F13+F14+F15+F16</f>
        <v>165795201</v>
      </c>
      <c r="G17" s="118" t="s">
        <v>330</v>
      </c>
      <c r="H17" s="123">
        <f>+H6+H8+H10+H11+H12+H13+H14+H15+H16</f>
        <v>50869174</v>
      </c>
      <c r="I17" s="123">
        <f>+I6+I8+I10+I11+I12+I13+I14+I15+I16</f>
        <v>45034660</v>
      </c>
      <c r="J17" s="123">
        <v>35889084</v>
      </c>
      <c r="K17" s="151">
        <v>131792918</v>
      </c>
      <c r="L17" s="322"/>
    </row>
    <row r="18" spans="1:12" ht="12.95" customHeight="1">
      <c r="A18" s="132" t="s">
        <v>14</v>
      </c>
      <c r="B18" s="160" t="s">
        <v>134</v>
      </c>
      <c r="C18" s="167">
        <f>+C19+C20+C21+C22+C23</f>
        <v>0</v>
      </c>
      <c r="D18" s="167">
        <v>0</v>
      </c>
      <c r="E18" s="167"/>
      <c r="F18" s="167">
        <v>0</v>
      </c>
      <c r="G18" s="140" t="s">
        <v>108</v>
      </c>
      <c r="H18" s="20"/>
      <c r="I18" s="20"/>
      <c r="J18" s="20"/>
      <c r="K18" s="146"/>
      <c r="L18" s="322"/>
    </row>
    <row r="19" spans="1:12" ht="12.95" customHeight="1">
      <c r="A19" s="134" t="s">
        <v>15</v>
      </c>
      <c r="B19" s="161" t="s">
        <v>123</v>
      </c>
      <c r="C19" s="117"/>
      <c r="D19" s="117">
        <v>0</v>
      </c>
      <c r="E19" s="117"/>
      <c r="F19" s="117">
        <v>0</v>
      </c>
      <c r="G19" s="140" t="s">
        <v>111</v>
      </c>
      <c r="H19" s="117"/>
      <c r="I19" s="117"/>
      <c r="J19" s="117"/>
      <c r="K19" s="147"/>
      <c r="L19" s="322"/>
    </row>
    <row r="20" spans="1:12" ht="12.95" customHeight="1">
      <c r="A20" s="132" t="s">
        <v>16</v>
      </c>
      <c r="B20" s="161" t="s">
        <v>124</v>
      </c>
      <c r="C20" s="117"/>
      <c r="D20" s="117">
        <f t="shared" ref="D20:D29" si="0">F20-C20</f>
        <v>0</v>
      </c>
      <c r="E20" s="117"/>
      <c r="F20" s="117"/>
      <c r="G20" s="140" t="s">
        <v>82</v>
      </c>
      <c r="H20" s="117"/>
      <c r="I20" s="117"/>
      <c r="J20" s="117"/>
      <c r="K20" s="147"/>
      <c r="L20" s="322"/>
    </row>
    <row r="21" spans="1:12" ht="12.95" customHeight="1">
      <c r="A21" s="134" t="s">
        <v>17</v>
      </c>
      <c r="B21" s="161" t="s">
        <v>125</v>
      </c>
      <c r="C21" s="117"/>
      <c r="D21" s="117">
        <f t="shared" si="0"/>
        <v>0</v>
      </c>
      <c r="E21" s="117"/>
      <c r="F21" s="117"/>
      <c r="G21" s="140" t="s">
        <v>83</v>
      </c>
      <c r="H21" s="117"/>
      <c r="I21" s="117"/>
      <c r="J21" s="117"/>
      <c r="K21" s="147"/>
      <c r="L21" s="322"/>
    </row>
    <row r="22" spans="1:12" ht="12.95" customHeight="1">
      <c r="A22" s="132" t="s">
        <v>18</v>
      </c>
      <c r="B22" s="161" t="s">
        <v>126</v>
      </c>
      <c r="C22" s="117"/>
      <c r="D22" s="117">
        <f t="shared" si="0"/>
        <v>0</v>
      </c>
      <c r="E22" s="117"/>
      <c r="F22" s="117"/>
      <c r="G22" s="139" t="s">
        <v>122</v>
      </c>
      <c r="H22" s="117"/>
      <c r="I22" s="117"/>
      <c r="J22" s="117"/>
      <c r="K22" s="147"/>
      <c r="L22" s="322"/>
    </row>
    <row r="23" spans="1:12" ht="21.75" customHeight="1">
      <c r="A23" s="134" t="s">
        <v>19</v>
      </c>
      <c r="B23" s="162" t="s">
        <v>127</v>
      </c>
      <c r="C23" s="117"/>
      <c r="D23" s="117"/>
      <c r="E23" s="117"/>
      <c r="F23" s="117"/>
      <c r="G23" s="140" t="s">
        <v>112</v>
      </c>
      <c r="H23" s="117"/>
      <c r="I23" s="117"/>
      <c r="J23" s="117"/>
      <c r="K23" s="147"/>
      <c r="L23" s="322"/>
    </row>
    <row r="24" spans="1:12" ht="22.5" customHeight="1">
      <c r="A24" s="132" t="s">
        <v>20</v>
      </c>
      <c r="B24" s="163" t="s">
        <v>128</v>
      </c>
      <c r="C24" s="142">
        <f>+C25+C26+C27+C28+C29</f>
        <v>0</v>
      </c>
      <c r="D24" s="142">
        <f t="shared" si="0"/>
        <v>0</v>
      </c>
      <c r="E24" s="142"/>
      <c r="F24" s="142">
        <f>+F25+F26+F27+F28+F29</f>
        <v>0</v>
      </c>
      <c r="G24" s="164" t="s">
        <v>110</v>
      </c>
      <c r="H24" s="117"/>
      <c r="I24" s="117"/>
      <c r="J24" s="117"/>
      <c r="K24" s="147"/>
      <c r="L24" s="322"/>
    </row>
    <row r="25" spans="1:12" ht="12.95" customHeight="1">
      <c r="A25" s="134" t="s">
        <v>21</v>
      </c>
      <c r="B25" s="162" t="s">
        <v>129</v>
      </c>
      <c r="C25" s="117"/>
      <c r="D25" s="117">
        <f t="shared" si="0"/>
        <v>0</v>
      </c>
      <c r="E25" s="117"/>
      <c r="F25" s="117"/>
      <c r="G25" s="164" t="s">
        <v>331</v>
      </c>
      <c r="H25" s="117"/>
      <c r="I25" s="117"/>
      <c r="J25" s="117"/>
      <c r="K25" s="147"/>
      <c r="L25" s="322"/>
    </row>
    <row r="26" spans="1:12" ht="12.95" customHeight="1">
      <c r="A26" s="132" t="s">
        <v>22</v>
      </c>
      <c r="B26" s="162" t="s">
        <v>130</v>
      </c>
      <c r="C26" s="117"/>
      <c r="D26" s="117">
        <f t="shared" si="0"/>
        <v>0</v>
      </c>
      <c r="E26" s="117"/>
      <c r="F26" s="117"/>
      <c r="G26" s="159"/>
      <c r="H26" s="117"/>
      <c r="I26" s="117"/>
      <c r="J26" s="117"/>
      <c r="K26" s="147"/>
      <c r="L26" s="322"/>
    </row>
    <row r="27" spans="1:12" ht="12.95" customHeight="1">
      <c r="A27" s="134" t="s">
        <v>23</v>
      </c>
      <c r="B27" s="161" t="s">
        <v>131</v>
      </c>
      <c r="C27" s="117"/>
      <c r="D27" s="117">
        <f t="shared" si="0"/>
        <v>0</v>
      </c>
      <c r="E27" s="117"/>
      <c r="F27" s="117"/>
      <c r="G27" s="148"/>
      <c r="H27" s="117"/>
      <c r="I27" s="117"/>
      <c r="J27" s="117"/>
      <c r="K27" s="147"/>
      <c r="L27" s="322"/>
    </row>
    <row r="28" spans="1:12" ht="12.95" customHeight="1">
      <c r="A28" s="132" t="s">
        <v>24</v>
      </c>
      <c r="B28" s="165" t="s">
        <v>132</v>
      </c>
      <c r="C28" s="117"/>
      <c r="D28" s="117">
        <f t="shared" si="0"/>
        <v>0</v>
      </c>
      <c r="E28" s="117"/>
      <c r="F28" s="117"/>
      <c r="G28" s="1"/>
      <c r="H28" s="117"/>
      <c r="I28" s="117"/>
      <c r="J28" s="117"/>
      <c r="K28" s="147"/>
      <c r="L28" s="322"/>
    </row>
    <row r="29" spans="1:12" ht="12.95" customHeight="1" thickBot="1">
      <c r="A29" s="134" t="s">
        <v>25</v>
      </c>
      <c r="B29" s="166" t="s">
        <v>133</v>
      </c>
      <c r="C29" s="117"/>
      <c r="D29" s="117">
        <f t="shared" si="0"/>
        <v>0</v>
      </c>
      <c r="E29" s="117"/>
      <c r="F29" s="117"/>
      <c r="G29" s="148"/>
      <c r="H29" s="117"/>
      <c r="I29" s="117"/>
      <c r="J29" s="117"/>
      <c r="K29" s="147"/>
      <c r="L29" s="322"/>
    </row>
    <row r="30" spans="1:12" ht="24.75" customHeight="1" thickBot="1">
      <c r="A30" s="137" t="s">
        <v>26</v>
      </c>
      <c r="B30" s="118" t="s">
        <v>322</v>
      </c>
      <c r="C30" s="123">
        <f>+C18+C24</f>
        <v>0</v>
      </c>
      <c r="D30" s="123">
        <f>+D18+D24</f>
        <v>0</v>
      </c>
      <c r="E30" s="123"/>
      <c r="F30" s="123">
        <f>+F18+F24</f>
        <v>0</v>
      </c>
      <c r="G30" s="118" t="s">
        <v>333</v>
      </c>
      <c r="H30" s="123">
        <f>SUM(H18:H29)</f>
        <v>0</v>
      </c>
      <c r="I30" s="123">
        <f>SUM(I18:I29)</f>
        <v>0</v>
      </c>
      <c r="J30" s="123"/>
      <c r="K30" s="151">
        <f>SUM(K18:K29)</f>
        <v>0</v>
      </c>
      <c r="L30" s="322"/>
    </row>
    <row r="31" spans="1:12" ht="16.5" customHeight="1" thickBot="1">
      <c r="A31" s="137" t="s">
        <v>27</v>
      </c>
      <c r="B31" s="143" t="s">
        <v>323</v>
      </c>
      <c r="C31" s="240">
        <f>+C17+C30</f>
        <v>21313856</v>
      </c>
      <c r="D31" s="240">
        <f>+D17+D30</f>
        <v>45335313</v>
      </c>
      <c r="E31" s="285">
        <v>99146032</v>
      </c>
      <c r="F31" s="241">
        <f>+F17+F30</f>
        <v>165795201</v>
      </c>
      <c r="G31" s="143" t="s">
        <v>332</v>
      </c>
      <c r="H31" s="240">
        <f>+H17+H30</f>
        <v>50869174</v>
      </c>
      <c r="I31" s="240">
        <f>+I17+I30</f>
        <v>45034660</v>
      </c>
      <c r="J31" s="240">
        <v>35889084</v>
      </c>
      <c r="K31" s="242">
        <f>+K17+K30</f>
        <v>131792918</v>
      </c>
      <c r="L31" s="322"/>
    </row>
    <row r="32" spans="1:12" ht="16.5" customHeight="1" thickBot="1">
      <c r="A32" s="137" t="s">
        <v>28</v>
      </c>
      <c r="B32" s="143" t="s">
        <v>86</v>
      </c>
      <c r="C32" s="240"/>
      <c r="D32" s="240" t="str">
        <f>IF(D17-I17&lt;0,I17-D17,"-")</f>
        <v>-</v>
      </c>
      <c r="E32" s="285"/>
      <c r="F32" s="241" t="str">
        <f>IF(F17-K17&lt;0,K17-F17,"-")</f>
        <v>-</v>
      </c>
      <c r="G32" s="143" t="s">
        <v>87</v>
      </c>
      <c r="H32" s="240" t="str">
        <f>IF(C17-H17&gt;0,C17-H17,"-")</f>
        <v>-</v>
      </c>
      <c r="I32" s="240"/>
      <c r="J32" s="240"/>
      <c r="K32" s="242">
        <f>IF(F17-K17&gt;0,F17-K17,"-")</f>
        <v>34002283</v>
      </c>
      <c r="L32" s="322"/>
    </row>
  </sheetData>
  <mergeCells count="2">
    <mergeCell ref="A3:A4"/>
    <mergeCell ref="L1:L3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>
    <oddHeader>&amp;CTISZASZALKA KÖZSÉG ÖNKORMÁNYZATA2019. ÉV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7" zoomScaleSheetLayoutView="115" workbookViewId="0">
      <selection activeCell="B33" sqref="B33"/>
    </sheetView>
  </sheetViews>
  <sheetFormatPr defaultRowHeight="12.75"/>
  <cols>
    <col min="1" max="1" width="46.33203125" style="28" customWidth="1"/>
    <col min="2" max="2" width="13.83203125" style="28" customWidth="1"/>
    <col min="3" max="3" width="66.1640625" style="28" customWidth="1"/>
    <col min="4" max="5" width="13.83203125" style="28" customWidth="1"/>
    <col min="6" max="16384" width="9.33203125" style="28"/>
  </cols>
  <sheetData>
    <row r="1" spans="1:5" ht="18.75">
      <c r="A1" s="174" t="s">
        <v>77</v>
      </c>
      <c r="E1" s="180" t="s">
        <v>81</v>
      </c>
    </row>
    <row r="3" spans="1:5">
      <c r="A3" s="175"/>
      <c r="B3" s="181"/>
      <c r="C3" s="175"/>
      <c r="D3" s="182"/>
      <c r="E3" s="181"/>
    </row>
    <row r="4" spans="1:5" ht="15.75">
      <c r="A4" s="150" t="str">
        <f>+ÖSSZEFÜGGÉSEK!A4</f>
        <v>2018. évi eredeti előirányzat BEVÉTELEK</v>
      </c>
      <c r="B4" s="183"/>
      <c r="C4" s="176"/>
      <c r="D4" s="182"/>
      <c r="E4" s="181"/>
    </row>
    <row r="5" spans="1:5">
      <c r="A5" s="175"/>
      <c r="B5" s="181"/>
      <c r="C5" s="175"/>
      <c r="D5" s="182"/>
      <c r="E5" s="181"/>
    </row>
    <row r="6" spans="1:5">
      <c r="A6" s="175" t="s">
        <v>337</v>
      </c>
      <c r="B6" s="181">
        <f>+'1.1.sz.mell.'!C61</f>
        <v>216325306</v>
      </c>
      <c r="C6" s="175" t="s">
        <v>338</v>
      </c>
      <c r="D6" s="182">
        <f>+'2.1.sz.mell  '!C18+'2.2.sz.mell'!C17</f>
        <v>216325306</v>
      </c>
      <c r="E6" s="181">
        <f>+B6-D6</f>
        <v>0</v>
      </c>
    </row>
    <row r="7" spans="1:5">
      <c r="A7" s="175" t="s">
        <v>339</v>
      </c>
      <c r="B7" s="181">
        <f>+'1.1.sz.mell.'!C84</f>
        <v>35641046</v>
      </c>
      <c r="C7" s="175" t="s">
        <v>340</v>
      </c>
      <c r="D7" s="182">
        <f>+'2.1.sz.mell  '!C27+'2.2.sz.mell'!C30</f>
        <v>35641046</v>
      </c>
      <c r="E7" s="181">
        <f>+B7-D7</f>
        <v>0</v>
      </c>
    </row>
    <row r="8" spans="1:5">
      <c r="A8" s="175" t="s">
        <v>341</v>
      </c>
      <c r="B8" s="181">
        <f>+'1.1.sz.mell.'!C85</f>
        <v>251966352</v>
      </c>
      <c r="C8" s="175" t="s">
        <v>342</v>
      </c>
      <c r="D8" s="182">
        <f>+'2.1.sz.mell  '!C28+'2.2.sz.mell'!C31</f>
        <v>251966352</v>
      </c>
      <c r="E8" s="181">
        <f>+B8-D8</f>
        <v>0</v>
      </c>
    </row>
    <row r="9" spans="1:5">
      <c r="A9" s="175"/>
      <c r="B9" s="181"/>
      <c r="C9" s="175"/>
      <c r="D9" s="182"/>
      <c r="E9" s="181"/>
    </row>
    <row r="10" spans="1:5" ht="15.75">
      <c r="A10" s="150" t="str">
        <f>+ÖSSZEFÜGGÉSEK!A10</f>
        <v>2018. évi módosított előirányzat BEVÉTELEK</v>
      </c>
      <c r="B10" s="183"/>
      <c r="C10" s="176"/>
      <c r="D10" s="182"/>
      <c r="E10" s="181"/>
    </row>
    <row r="11" spans="1:5">
      <c r="A11" s="175"/>
      <c r="B11" s="181"/>
      <c r="C11" s="175"/>
      <c r="D11" s="182"/>
      <c r="E11" s="181"/>
    </row>
    <row r="12" spans="1:5">
      <c r="A12" s="175" t="s">
        <v>343</v>
      </c>
      <c r="B12" s="181">
        <f>+'1.1.sz.mell.'!D61</f>
        <v>48779738</v>
      </c>
      <c r="C12" s="175" t="s">
        <v>349</v>
      </c>
      <c r="D12" s="182">
        <f>+'2.1.sz.mell  '!D18+'2.2.sz.mell'!D17</f>
        <v>48779738</v>
      </c>
      <c r="E12" s="181">
        <f>+B12-D12</f>
        <v>0</v>
      </c>
    </row>
    <row r="13" spans="1:5">
      <c r="A13" s="175" t="s">
        <v>344</v>
      </c>
      <c r="B13" s="181">
        <f>+'1.1.sz.mell.'!D84</f>
        <v>-2713175</v>
      </c>
      <c r="C13" s="175" t="s">
        <v>350</v>
      </c>
      <c r="D13" s="182">
        <f>+'2.1.sz.mell  '!D27+'2.2.sz.mell'!D30</f>
        <v>-2713175</v>
      </c>
      <c r="E13" s="181">
        <f>+B13-D13</f>
        <v>0</v>
      </c>
    </row>
    <row r="14" spans="1:5">
      <c r="A14" s="175" t="s">
        <v>345</v>
      </c>
      <c r="B14" s="181">
        <f>+'1.1.sz.mell.'!D85</f>
        <v>46066563</v>
      </c>
      <c r="C14" s="175" t="s">
        <v>351</v>
      </c>
      <c r="D14" s="182">
        <f>+'2.1.sz.mell  '!D28+'2.2.sz.mell'!D31</f>
        <v>46066563</v>
      </c>
      <c r="E14" s="181">
        <f>+B14-D14</f>
        <v>0</v>
      </c>
    </row>
    <row r="15" spans="1:5">
      <c r="A15" s="175"/>
      <c r="B15" s="181"/>
      <c r="C15" s="175"/>
      <c r="D15" s="182"/>
      <c r="E15" s="181"/>
    </row>
    <row r="16" spans="1:5" ht="14.25">
      <c r="A16" s="184" t="str">
        <f>+ÖSSZEFÜGGÉSEK!A16</f>
        <v>2018. évi teljesítés BEVÉTELEK</v>
      </c>
      <c r="B16" s="149"/>
      <c r="C16" s="176"/>
      <c r="D16" s="182"/>
      <c r="E16" s="181"/>
    </row>
    <row r="17" spans="1:5">
      <c r="A17" s="175"/>
      <c r="B17" s="181"/>
      <c r="C17" s="175"/>
      <c r="D17" s="182"/>
      <c r="E17" s="181"/>
    </row>
    <row r="18" spans="1:5">
      <c r="A18" s="175" t="s">
        <v>346</v>
      </c>
      <c r="B18" s="181">
        <f>+'1.1.sz.mell.'!F61</f>
        <v>360376144</v>
      </c>
      <c r="C18" s="175" t="s">
        <v>352</v>
      </c>
      <c r="D18" s="182">
        <f>+'2.1.sz.mell  '!F18+'2.2.sz.mell'!F17</f>
        <v>360376144</v>
      </c>
      <c r="E18" s="181">
        <f>+B18-D18</f>
        <v>0</v>
      </c>
    </row>
    <row r="19" spans="1:5">
      <c r="A19" s="175" t="s">
        <v>347</v>
      </c>
      <c r="B19" s="181">
        <f>+'1.1.sz.mell.'!F84</f>
        <v>34859461</v>
      </c>
      <c r="C19" s="175" t="s">
        <v>353</v>
      </c>
      <c r="D19" s="182">
        <f>+'2.1.sz.mell  '!F27+'2.2.sz.mell'!F30</f>
        <v>32927871</v>
      </c>
      <c r="E19" s="181">
        <f>+B19-D19</f>
        <v>1931590</v>
      </c>
    </row>
    <row r="20" spans="1:5">
      <c r="A20" s="175" t="s">
        <v>348</v>
      </c>
      <c r="B20" s="181">
        <f>+'1.1.sz.mell.'!F85</f>
        <v>395235605</v>
      </c>
      <c r="C20" s="175" t="s">
        <v>354</v>
      </c>
      <c r="D20" s="182">
        <f>+'2.1.sz.mell  '!F28+'2.2.sz.mell'!F31</f>
        <v>393304015</v>
      </c>
      <c r="E20" s="181">
        <f>+B20-D20</f>
        <v>1931590</v>
      </c>
    </row>
    <row r="21" spans="1:5">
      <c r="A21" s="175"/>
      <c r="B21" s="181"/>
      <c r="C21" s="175"/>
      <c r="D21" s="182"/>
      <c r="E21" s="181"/>
    </row>
    <row r="22" spans="1:5" ht="15.75">
      <c r="A22" s="150" t="str">
        <f>+ÖSSZEFÜGGÉSEK!A22</f>
        <v>2018. évi eredeti előirányzat KIADÁSOK</v>
      </c>
      <c r="B22" s="183"/>
      <c r="C22" s="176"/>
      <c r="D22" s="182"/>
      <c r="E22" s="181"/>
    </row>
    <row r="23" spans="1:5">
      <c r="A23" s="175"/>
      <c r="B23" s="181"/>
      <c r="C23" s="175"/>
      <c r="D23" s="182"/>
      <c r="E23" s="181"/>
    </row>
    <row r="24" spans="1:5">
      <c r="A24" s="175" t="s">
        <v>355</v>
      </c>
      <c r="B24" s="181">
        <f>+'1.1.sz.mell.'!C125</f>
        <v>250375923</v>
      </c>
      <c r="C24" s="175" t="s">
        <v>361</v>
      </c>
      <c r="D24" s="182">
        <f>+'2.1.sz.mell  '!H18+'2.2.sz.mell'!H17</f>
        <v>250375923</v>
      </c>
      <c r="E24" s="181">
        <f>+B24-D24</f>
        <v>0</v>
      </c>
    </row>
    <row r="25" spans="1:5">
      <c r="A25" s="175" t="s">
        <v>334</v>
      </c>
      <c r="B25" s="181">
        <f>+'1.1.sz.mell.'!C145</f>
        <v>1590429</v>
      </c>
      <c r="C25" s="175" t="s">
        <v>362</v>
      </c>
      <c r="D25" s="182">
        <f>+'2.1.sz.mell  '!H27+'2.2.sz.mell'!H30</f>
        <v>0</v>
      </c>
      <c r="E25" s="181">
        <f>+B25-D25</f>
        <v>1590429</v>
      </c>
    </row>
    <row r="26" spans="1:5">
      <c r="A26" s="175" t="s">
        <v>356</v>
      </c>
      <c r="B26" s="181">
        <f>+'1.1.sz.mell.'!C146</f>
        <v>251966352</v>
      </c>
      <c r="C26" s="175" t="s">
        <v>363</v>
      </c>
      <c r="D26" s="182">
        <f>+'2.1.sz.mell  '!H28+'2.2.sz.mell'!H31</f>
        <v>250375923</v>
      </c>
      <c r="E26" s="181">
        <f>+B26-D26</f>
        <v>1590429</v>
      </c>
    </row>
    <row r="27" spans="1:5">
      <c r="A27" s="175"/>
      <c r="B27" s="181"/>
      <c r="C27" s="175"/>
      <c r="D27" s="182"/>
      <c r="E27" s="181"/>
    </row>
    <row r="28" spans="1:5" ht="15.75">
      <c r="A28" s="150" t="str">
        <f>+ÖSSZEFÜGGÉSEK!A28</f>
        <v>2018. évi módosított előirányzat KIADÁSOK</v>
      </c>
      <c r="B28" s="183"/>
      <c r="C28" s="176"/>
      <c r="D28" s="182"/>
      <c r="E28" s="181"/>
    </row>
    <row r="29" spans="1:5">
      <c r="A29" s="175"/>
      <c r="B29" s="181"/>
      <c r="C29" s="175"/>
      <c r="D29" s="182"/>
      <c r="E29" s="181"/>
    </row>
    <row r="30" spans="1:5">
      <c r="A30" s="175" t="s">
        <v>357</v>
      </c>
      <c r="B30" s="181">
        <v>-2295000</v>
      </c>
      <c r="C30" s="175" t="s">
        <v>368</v>
      </c>
      <c r="D30" s="182">
        <f>+'2.1.sz.mell  '!I18+'2.2.sz.mell'!I17</f>
        <v>46066563</v>
      </c>
      <c r="E30" s="181">
        <f>+B30-D30</f>
        <v>-48361563</v>
      </c>
    </row>
    <row r="31" spans="1:5">
      <c r="A31" s="175" t="s">
        <v>335</v>
      </c>
      <c r="B31" s="181">
        <f>+'1.1.sz.mell.'!D145</f>
        <v>0</v>
      </c>
      <c r="C31" s="175" t="s">
        <v>365</v>
      </c>
      <c r="D31" s="182">
        <f>+'2.1.sz.mell  '!I27+'2.2.sz.mell'!I30</f>
        <v>0</v>
      </c>
      <c r="E31" s="181">
        <f>+B31-D31</f>
        <v>0</v>
      </c>
    </row>
    <row r="32" spans="1:5">
      <c r="A32" s="175" t="s">
        <v>358</v>
      </c>
      <c r="B32" s="181">
        <v>-2295000</v>
      </c>
      <c r="C32" s="175" t="s">
        <v>364</v>
      </c>
      <c r="D32" s="182">
        <f>+'2.1.sz.mell  '!I28+'2.2.sz.mell'!I31</f>
        <v>46066563</v>
      </c>
      <c r="E32" s="181">
        <f>+B32-D32</f>
        <v>-48361563</v>
      </c>
    </row>
    <row r="33" spans="1:5">
      <c r="A33" s="175"/>
      <c r="B33" s="181"/>
      <c r="C33" s="175"/>
      <c r="D33" s="182"/>
      <c r="E33" s="181"/>
    </row>
    <row r="34" spans="1:5" ht="15.75">
      <c r="A34" s="179" t="str">
        <f>+ÖSSZEFÜGGÉSEK!A34</f>
        <v>2018. évi teljesítés KIADÁSOK</v>
      </c>
      <c r="B34" s="183"/>
      <c r="C34" s="176"/>
      <c r="D34" s="182"/>
      <c r="E34" s="181"/>
    </row>
    <row r="35" spans="1:5">
      <c r="A35" s="175"/>
      <c r="B35" s="181"/>
      <c r="C35" s="175"/>
      <c r="D35" s="182"/>
      <c r="E35" s="181"/>
    </row>
    <row r="36" spans="1:5">
      <c r="A36" s="175" t="s">
        <v>359</v>
      </c>
      <c r="B36" s="181">
        <f>+'1.1.sz.mell.'!F125</f>
        <v>393645176</v>
      </c>
      <c r="C36" s="175" t="s">
        <v>369</v>
      </c>
      <c r="D36" s="182">
        <f>+'2.1.sz.mell  '!K18+'2.2.sz.mell'!K17</f>
        <v>393645176</v>
      </c>
      <c r="E36" s="181">
        <f>+B36-D36</f>
        <v>0</v>
      </c>
    </row>
    <row r="37" spans="1:5">
      <c r="A37" s="175" t="s">
        <v>336</v>
      </c>
      <c r="B37" s="181">
        <f>+'1.1.sz.mell.'!F145</f>
        <v>1590429</v>
      </c>
      <c r="C37" s="175" t="s">
        <v>367</v>
      </c>
      <c r="D37" s="182">
        <f>+'2.1.sz.mell  '!K27+'2.2.sz.mell'!K30</f>
        <v>1931590</v>
      </c>
      <c r="E37" s="181">
        <f>+B37-D37</f>
        <v>-341161</v>
      </c>
    </row>
    <row r="38" spans="1:5">
      <c r="A38" s="175" t="s">
        <v>360</v>
      </c>
      <c r="B38" s="181">
        <f>+'1.1.sz.mell.'!F146</f>
        <v>395235605</v>
      </c>
      <c r="C38" s="175" t="s">
        <v>366</v>
      </c>
      <c r="D38" s="182">
        <f>+'2.1.sz.mell  '!K28+'2.2.sz.mell'!K31</f>
        <v>395576766</v>
      </c>
      <c r="E38" s="181">
        <f>+B38-D38</f>
        <v>-341161</v>
      </c>
    </row>
  </sheetData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9"/>
  <sheetViews>
    <sheetView view="pageBreakPreview" topLeftCell="B127" zoomScaleSheetLayoutView="100" workbookViewId="0">
      <selection activeCell="L140" sqref="L140"/>
    </sheetView>
  </sheetViews>
  <sheetFormatPr defaultRowHeight="12.75"/>
  <cols>
    <col min="1" max="1" width="14.83203125" style="210" customWidth="1"/>
    <col min="2" max="2" width="65.33203125" style="211" customWidth="1"/>
    <col min="3" max="6" width="17" style="212" customWidth="1"/>
    <col min="7" max="16384" width="9.33203125" style="7"/>
  </cols>
  <sheetData>
    <row r="1" spans="1:7" s="189" customFormat="1" ht="16.5" customHeight="1" thickBot="1">
      <c r="A1" s="246"/>
      <c r="B1" s="247"/>
      <c r="C1" s="334" t="s">
        <v>411</v>
      </c>
      <c r="D1" s="335"/>
      <c r="E1" s="335"/>
      <c r="F1" s="335"/>
    </row>
    <row r="2" spans="1:7" s="232" customFormat="1" ht="15.75" customHeight="1">
      <c r="A2" s="213" t="s">
        <v>40</v>
      </c>
      <c r="B2" s="328" t="s">
        <v>416</v>
      </c>
      <c r="C2" s="329"/>
      <c r="D2" s="330"/>
      <c r="E2" s="261"/>
      <c r="F2" s="206" t="s">
        <v>32</v>
      </c>
    </row>
    <row r="3" spans="1:7" s="232" customFormat="1" ht="24.75" thickBot="1">
      <c r="A3" s="231" t="s">
        <v>371</v>
      </c>
      <c r="B3" s="331" t="s">
        <v>370</v>
      </c>
      <c r="C3" s="332"/>
      <c r="D3" s="333"/>
      <c r="E3" s="262"/>
      <c r="F3" s="185" t="s">
        <v>32</v>
      </c>
    </row>
    <row r="4" spans="1:7" s="233" customFormat="1" ht="15.95" customHeight="1" thickBot="1">
      <c r="A4" s="190"/>
      <c r="B4" s="190"/>
      <c r="C4" s="191"/>
      <c r="D4" s="191"/>
      <c r="E4" s="191"/>
      <c r="F4" s="191" t="s">
        <v>395</v>
      </c>
    </row>
    <row r="5" spans="1:7" ht="24.75" thickBot="1">
      <c r="A5" s="30" t="s">
        <v>113</v>
      </c>
      <c r="B5" s="31" t="s">
        <v>392</v>
      </c>
      <c r="C5" s="15" t="s">
        <v>136</v>
      </c>
      <c r="D5" s="298" t="s">
        <v>421</v>
      </c>
      <c r="E5" s="263" t="s">
        <v>406</v>
      </c>
      <c r="F5" s="16" t="s">
        <v>137</v>
      </c>
    </row>
    <row r="6" spans="1:7" s="234" customFormat="1" ht="12.95" customHeight="1" thickBot="1">
      <c r="A6" s="187" t="s">
        <v>243</v>
      </c>
      <c r="B6" s="188" t="s">
        <v>244</v>
      </c>
      <c r="C6" s="188" t="s">
        <v>245</v>
      </c>
      <c r="D6" s="24" t="s">
        <v>246</v>
      </c>
      <c r="E6" s="264" t="s">
        <v>247</v>
      </c>
      <c r="F6" s="22" t="s">
        <v>324</v>
      </c>
    </row>
    <row r="7" spans="1:7" s="234" customFormat="1" ht="15.95" customHeight="1" thickBot="1">
      <c r="A7" s="325" t="s">
        <v>33</v>
      </c>
      <c r="B7" s="326"/>
      <c r="C7" s="326"/>
      <c r="D7" s="326"/>
      <c r="E7" s="326"/>
      <c r="F7" s="327"/>
    </row>
    <row r="8" spans="1:7" s="234" customFormat="1" ht="12" customHeight="1" thickBot="1">
      <c r="A8" s="61" t="s">
        <v>2</v>
      </c>
      <c r="B8" s="57" t="s">
        <v>138</v>
      </c>
      <c r="C8" s="88">
        <f>SUM(C9:C14)</f>
        <v>67893813</v>
      </c>
      <c r="D8" s="88"/>
      <c r="E8" s="88">
        <v>-12566724</v>
      </c>
      <c r="F8" s="71">
        <f>SUM(F9:F14)</f>
        <v>55327089</v>
      </c>
      <c r="G8" s="259"/>
    </row>
    <row r="9" spans="1:7" s="209" customFormat="1" ht="12" customHeight="1">
      <c r="A9" s="219" t="s">
        <v>54</v>
      </c>
      <c r="B9" s="99" t="s">
        <v>139</v>
      </c>
      <c r="C9" s="90">
        <v>10477652</v>
      </c>
      <c r="D9" s="90"/>
      <c r="E9" s="90">
        <v>983562</v>
      </c>
      <c r="F9" s="73">
        <v>11461214</v>
      </c>
      <c r="G9" s="259"/>
    </row>
    <row r="10" spans="1:7" s="235" customFormat="1" ht="12" customHeight="1">
      <c r="A10" s="220" t="s">
        <v>55</v>
      </c>
      <c r="B10" s="100" t="s">
        <v>140</v>
      </c>
      <c r="C10" s="89"/>
      <c r="D10" s="89"/>
      <c r="E10" s="89">
        <f t="shared" ref="D10:E72" si="0">G10-D10</f>
        <v>0</v>
      </c>
      <c r="F10" s="72"/>
      <c r="G10" s="259"/>
    </row>
    <row r="11" spans="1:7" s="235" customFormat="1" ht="12" customHeight="1">
      <c r="A11" s="220" t="s">
        <v>56</v>
      </c>
      <c r="B11" s="100" t="s">
        <v>141</v>
      </c>
      <c r="C11" s="89">
        <v>27483080</v>
      </c>
      <c r="D11" s="89"/>
      <c r="E11" s="89">
        <v>8765253</v>
      </c>
      <c r="F11" s="72">
        <v>36248333</v>
      </c>
      <c r="G11" s="259"/>
    </row>
    <row r="12" spans="1:7" s="235" customFormat="1" ht="12" customHeight="1">
      <c r="A12" s="220" t="s">
        <v>57</v>
      </c>
      <c r="B12" s="100" t="s">
        <v>142</v>
      </c>
      <c r="C12" s="89">
        <v>1800000</v>
      </c>
      <c r="D12" s="89"/>
      <c r="E12" s="89">
        <v>238512</v>
      </c>
      <c r="F12" s="72">
        <v>2038512</v>
      </c>
      <c r="G12" s="259"/>
    </row>
    <row r="13" spans="1:7" s="235" customFormat="1" ht="12" customHeight="1">
      <c r="A13" s="220" t="s">
        <v>74</v>
      </c>
      <c r="B13" s="100" t="s">
        <v>143</v>
      </c>
      <c r="C13" s="89">
        <v>28133081</v>
      </c>
      <c r="D13" s="89"/>
      <c r="E13" s="89">
        <v>-22554051</v>
      </c>
      <c r="F13" s="72">
        <v>5579030</v>
      </c>
      <c r="G13" s="259"/>
    </row>
    <row r="14" spans="1:7" s="209" customFormat="1" ht="12" customHeight="1" thickBot="1">
      <c r="A14" s="221" t="s">
        <v>58</v>
      </c>
      <c r="B14" s="80" t="s">
        <v>144</v>
      </c>
      <c r="C14" s="91"/>
      <c r="D14" s="91">
        <f t="shared" si="0"/>
        <v>0</v>
      </c>
      <c r="E14" s="91">
        <f t="shared" si="0"/>
        <v>0</v>
      </c>
      <c r="F14" s="74">
        <v>0</v>
      </c>
      <c r="G14" s="259"/>
    </row>
    <row r="15" spans="1:7" s="209" customFormat="1" ht="12" customHeight="1" thickBot="1">
      <c r="A15" s="61" t="s">
        <v>3</v>
      </c>
      <c r="B15" s="78" t="s">
        <v>145</v>
      </c>
      <c r="C15" s="88">
        <f>SUM(C16:C20)</f>
        <v>47185866</v>
      </c>
      <c r="D15" s="88">
        <v>731250</v>
      </c>
      <c r="E15" s="88">
        <v>1659951</v>
      </c>
      <c r="F15" s="71">
        <f>SUM(F16:F20)</f>
        <v>49577067</v>
      </c>
      <c r="G15" s="259"/>
    </row>
    <row r="16" spans="1:7" s="209" customFormat="1" ht="12" customHeight="1">
      <c r="A16" s="219" t="s">
        <v>60</v>
      </c>
      <c r="B16" s="99" t="s">
        <v>146</v>
      </c>
      <c r="C16" s="90"/>
      <c r="D16" s="90">
        <f t="shared" si="0"/>
        <v>0</v>
      </c>
      <c r="E16" s="90"/>
      <c r="F16" s="73"/>
      <c r="G16" s="259"/>
    </row>
    <row r="17" spans="1:7" s="209" customFormat="1" ht="12" customHeight="1">
      <c r="A17" s="220" t="s">
        <v>61</v>
      </c>
      <c r="B17" s="100" t="s">
        <v>147</v>
      </c>
      <c r="C17" s="89"/>
      <c r="D17" s="89">
        <f t="shared" si="0"/>
        <v>0</v>
      </c>
      <c r="E17" s="89"/>
      <c r="F17" s="72"/>
      <c r="G17" s="259"/>
    </row>
    <row r="18" spans="1:7" s="209" customFormat="1" ht="12" customHeight="1">
      <c r="A18" s="220" t="s">
        <v>62</v>
      </c>
      <c r="B18" s="100" t="s">
        <v>148</v>
      </c>
      <c r="C18" s="89"/>
      <c r="D18" s="89">
        <f t="shared" si="0"/>
        <v>0</v>
      </c>
      <c r="E18" s="89"/>
      <c r="F18" s="72"/>
      <c r="G18" s="259"/>
    </row>
    <row r="19" spans="1:7" s="209" customFormat="1" ht="12" customHeight="1">
      <c r="A19" s="220" t="s">
        <v>63</v>
      </c>
      <c r="B19" s="100" t="s">
        <v>149</v>
      </c>
      <c r="C19" s="89"/>
      <c r="D19" s="89">
        <f t="shared" si="0"/>
        <v>0</v>
      </c>
      <c r="E19" s="89"/>
      <c r="F19" s="72"/>
      <c r="G19" s="259"/>
    </row>
    <row r="20" spans="1:7" s="209" customFormat="1" ht="12" customHeight="1">
      <c r="A20" s="220" t="s">
        <v>64</v>
      </c>
      <c r="B20" s="100" t="s">
        <v>150</v>
      </c>
      <c r="C20" s="89">
        <v>47185866</v>
      </c>
      <c r="D20" s="89">
        <v>731250</v>
      </c>
      <c r="E20" s="89">
        <v>1659951</v>
      </c>
      <c r="F20" s="72">
        <v>49577067</v>
      </c>
      <c r="G20" s="259"/>
    </row>
    <row r="21" spans="1:7" s="235" customFormat="1" ht="12" customHeight="1" thickBot="1">
      <c r="A21" s="221" t="s">
        <v>70</v>
      </c>
      <c r="B21" s="80" t="s">
        <v>151</v>
      </c>
      <c r="C21" s="91"/>
      <c r="D21" s="91">
        <f t="shared" si="0"/>
        <v>0</v>
      </c>
      <c r="E21" s="91"/>
      <c r="F21" s="74"/>
      <c r="G21" s="259"/>
    </row>
    <row r="22" spans="1:7" s="235" customFormat="1" ht="12" customHeight="1" thickBot="1">
      <c r="A22" s="61" t="s">
        <v>4</v>
      </c>
      <c r="B22" s="57" t="s">
        <v>152</v>
      </c>
      <c r="C22" s="88">
        <f>SUM(C23:C27)</f>
        <v>21313856</v>
      </c>
      <c r="D22" s="88">
        <v>45335313</v>
      </c>
      <c r="E22" s="88">
        <v>99146032</v>
      </c>
      <c r="F22" s="71">
        <f>SUM(F23:F27)</f>
        <v>165795201</v>
      </c>
      <c r="G22" s="259"/>
    </row>
    <row r="23" spans="1:7" s="235" customFormat="1" ht="12" customHeight="1">
      <c r="A23" s="219" t="s">
        <v>43</v>
      </c>
      <c r="B23" s="99" t="s">
        <v>153</v>
      </c>
      <c r="C23" s="90"/>
      <c r="D23" s="90">
        <v>31100000</v>
      </c>
      <c r="E23" s="90"/>
      <c r="F23" s="73">
        <v>31100000</v>
      </c>
      <c r="G23" s="259"/>
    </row>
    <row r="24" spans="1:7" s="209" customFormat="1" ht="12" customHeight="1">
      <c r="A24" s="220" t="s">
        <v>44</v>
      </c>
      <c r="B24" s="100" t="s">
        <v>154</v>
      </c>
      <c r="C24" s="89"/>
      <c r="D24" s="89">
        <f t="shared" si="0"/>
        <v>0</v>
      </c>
      <c r="E24" s="89"/>
      <c r="F24" s="72"/>
      <c r="G24" s="259"/>
    </row>
    <row r="25" spans="1:7" s="235" customFormat="1" ht="12" customHeight="1">
      <c r="A25" s="220" t="s">
        <v>45</v>
      </c>
      <c r="B25" s="100" t="s">
        <v>155</v>
      </c>
      <c r="C25" s="89"/>
      <c r="D25" s="89">
        <f t="shared" si="0"/>
        <v>0</v>
      </c>
      <c r="E25" s="89"/>
      <c r="F25" s="72"/>
      <c r="G25" s="259"/>
    </row>
    <row r="26" spans="1:7" s="235" customFormat="1" ht="12" customHeight="1">
      <c r="A26" s="220" t="s">
        <v>46</v>
      </c>
      <c r="B26" s="100" t="s">
        <v>156</v>
      </c>
      <c r="C26" s="89"/>
      <c r="D26" s="89">
        <f t="shared" si="0"/>
        <v>0</v>
      </c>
      <c r="E26" s="89"/>
      <c r="F26" s="72"/>
      <c r="G26" s="259"/>
    </row>
    <row r="27" spans="1:7" s="235" customFormat="1" ht="12" customHeight="1">
      <c r="A27" s="220" t="s">
        <v>88</v>
      </c>
      <c r="B27" s="100" t="s">
        <v>157</v>
      </c>
      <c r="C27" s="89">
        <v>21313856</v>
      </c>
      <c r="D27" s="89">
        <v>14235313</v>
      </c>
      <c r="E27" s="89">
        <v>99146032</v>
      </c>
      <c r="F27" s="72">
        <v>134695201</v>
      </c>
      <c r="G27" s="259"/>
    </row>
    <row r="28" spans="1:7" s="235" customFormat="1" ht="12" customHeight="1" thickBot="1">
      <c r="A28" s="221" t="s">
        <v>89</v>
      </c>
      <c r="B28" s="101" t="s">
        <v>158</v>
      </c>
      <c r="C28" s="91"/>
      <c r="D28" s="91"/>
      <c r="E28" s="91"/>
      <c r="F28" s="74"/>
      <c r="G28" s="259"/>
    </row>
    <row r="29" spans="1:7" s="235" customFormat="1" ht="12" customHeight="1" thickBot="1">
      <c r="A29" s="61" t="s">
        <v>90</v>
      </c>
      <c r="B29" s="57" t="s">
        <v>384</v>
      </c>
      <c r="C29" s="94">
        <f>SUM(C30:C35)</f>
        <v>10981000</v>
      </c>
      <c r="D29" s="94">
        <v>2713175</v>
      </c>
      <c r="E29" s="94">
        <v>24249</v>
      </c>
      <c r="F29" s="107">
        <f>SUM(F30:F35)</f>
        <v>13718424</v>
      </c>
      <c r="G29" s="259"/>
    </row>
    <row r="30" spans="1:7" s="235" customFormat="1" ht="12" customHeight="1">
      <c r="A30" s="219" t="s">
        <v>159</v>
      </c>
      <c r="B30" s="99" t="s">
        <v>388</v>
      </c>
      <c r="C30" s="90"/>
      <c r="D30" s="90">
        <f t="shared" si="0"/>
        <v>0</v>
      </c>
      <c r="E30" s="90"/>
      <c r="F30" s="73"/>
      <c r="G30" s="259"/>
    </row>
    <row r="31" spans="1:7" s="235" customFormat="1" ht="12" customHeight="1">
      <c r="A31" s="220" t="s">
        <v>160</v>
      </c>
      <c r="B31" s="100" t="s">
        <v>400</v>
      </c>
      <c r="C31" s="89">
        <v>0</v>
      </c>
      <c r="D31" s="89">
        <f t="shared" si="0"/>
        <v>0</v>
      </c>
      <c r="E31" s="89"/>
      <c r="F31" s="72">
        <v>0</v>
      </c>
      <c r="G31" s="259"/>
    </row>
    <row r="32" spans="1:7" s="235" customFormat="1" ht="12" customHeight="1">
      <c r="A32" s="220" t="s">
        <v>161</v>
      </c>
      <c r="B32" s="100" t="s">
        <v>390</v>
      </c>
      <c r="C32" s="89">
        <v>9000000</v>
      </c>
      <c r="D32" s="89">
        <v>2713175</v>
      </c>
      <c r="E32" s="89"/>
      <c r="F32" s="72">
        <v>11713175</v>
      </c>
      <c r="G32" s="259"/>
    </row>
    <row r="33" spans="1:7" s="235" customFormat="1" ht="12" customHeight="1">
      <c r="A33" s="220" t="s">
        <v>385</v>
      </c>
      <c r="B33" s="100" t="s">
        <v>402</v>
      </c>
      <c r="C33" s="89">
        <v>1961000</v>
      </c>
      <c r="D33" s="89"/>
      <c r="E33" s="89">
        <v>24249</v>
      </c>
      <c r="F33" s="72">
        <v>1985249</v>
      </c>
      <c r="G33" s="259"/>
    </row>
    <row r="34" spans="1:7" s="235" customFormat="1" ht="12" customHeight="1">
      <c r="A34" s="220" t="s">
        <v>386</v>
      </c>
      <c r="B34" s="100" t="s">
        <v>162</v>
      </c>
      <c r="C34" s="89"/>
      <c r="D34" s="89">
        <f t="shared" si="0"/>
        <v>0</v>
      </c>
      <c r="E34" s="89"/>
      <c r="F34" s="72"/>
      <c r="G34" s="259"/>
    </row>
    <row r="35" spans="1:7" s="235" customFormat="1" ht="12" customHeight="1" thickBot="1">
      <c r="A35" s="221" t="s">
        <v>387</v>
      </c>
      <c r="B35" s="80" t="s">
        <v>163</v>
      </c>
      <c r="C35" s="91">
        <v>20000</v>
      </c>
      <c r="D35" s="91">
        <f t="shared" si="0"/>
        <v>0</v>
      </c>
      <c r="E35" s="91"/>
      <c r="F35" s="74">
        <v>20000</v>
      </c>
      <c r="G35" s="259"/>
    </row>
    <row r="36" spans="1:7" s="235" customFormat="1" ht="12" customHeight="1" thickBot="1">
      <c r="A36" s="61" t="s">
        <v>6</v>
      </c>
      <c r="B36" s="57" t="s">
        <v>164</v>
      </c>
      <c r="C36" s="88">
        <f>SUM(C37:C46)</f>
        <v>5810020</v>
      </c>
      <c r="D36" s="88"/>
      <c r="E36" s="88">
        <v>3007592</v>
      </c>
      <c r="F36" s="71">
        <f>SUM(F37:F46)</f>
        <v>8817612</v>
      </c>
      <c r="G36" s="259"/>
    </row>
    <row r="37" spans="1:7" s="235" customFormat="1" ht="12" customHeight="1">
      <c r="A37" s="219" t="s">
        <v>47</v>
      </c>
      <c r="B37" s="99" t="s">
        <v>165</v>
      </c>
      <c r="C37" s="90">
        <v>1500000</v>
      </c>
      <c r="D37" s="90"/>
      <c r="E37" s="90">
        <v>1431001</v>
      </c>
      <c r="F37" s="73">
        <v>2931001</v>
      </c>
      <c r="G37" s="259"/>
    </row>
    <row r="38" spans="1:7" s="235" customFormat="1" ht="12" customHeight="1">
      <c r="A38" s="220" t="s">
        <v>48</v>
      </c>
      <c r="B38" s="100" t="s">
        <v>166</v>
      </c>
      <c r="C38" s="89">
        <v>100000</v>
      </c>
      <c r="D38" s="89"/>
      <c r="E38" s="89">
        <v>76591</v>
      </c>
      <c r="F38" s="72">
        <v>176591</v>
      </c>
      <c r="G38" s="259"/>
    </row>
    <row r="39" spans="1:7" s="235" customFormat="1" ht="12" customHeight="1">
      <c r="A39" s="220" t="s">
        <v>49</v>
      </c>
      <c r="B39" s="100" t="s">
        <v>167</v>
      </c>
      <c r="C39" s="89"/>
      <c r="D39" s="89">
        <f t="shared" si="0"/>
        <v>0</v>
      </c>
      <c r="E39" s="89"/>
      <c r="F39" s="72"/>
      <c r="G39" s="259"/>
    </row>
    <row r="40" spans="1:7" s="235" customFormat="1" ht="12" customHeight="1">
      <c r="A40" s="220" t="s">
        <v>92</v>
      </c>
      <c r="B40" s="100" t="s">
        <v>168</v>
      </c>
      <c r="C40" s="89">
        <v>3380020</v>
      </c>
      <c r="D40" s="89"/>
      <c r="E40" s="89"/>
      <c r="F40" s="72">
        <v>3380020</v>
      </c>
      <c r="G40" s="259"/>
    </row>
    <row r="41" spans="1:7" s="235" customFormat="1" ht="12" customHeight="1">
      <c r="A41" s="220" t="s">
        <v>93</v>
      </c>
      <c r="B41" s="100" t="s">
        <v>169</v>
      </c>
      <c r="C41" s="89"/>
      <c r="D41" s="89">
        <f t="shared" si="0"/>
        <v>0</v>
      </c>
      <c r="E41" s="89"/>
      <c r="F41" s="72"/>
      <c r="G41" s="259"/>
    </row>
    <row r="42" spans="1:7" s="235" customFormat="1" ht="12" customHeight="1">
      <c r="A42" s="220" t="s">
        <v>94</v>
      </c>
      <c r="B42" s="100" t="s">
        <v>170</v>
      </c>
      <c r="C42" s="89">
        <v>800000</v>
      </c>
      <c r="D42" s="89"/>
      <c r="E42" s="89">
        <v>500000</v>
      </c>
      <c r="F42" s="72">
        <v>1300000</v>
      </c>
      <c r="G42" s="259"/>
    </row>
    <row r="43" spans="1:7" s="235" customFormat="1" ht="12" customHeight="1">
      <c r="A43" s="220" t="s">
        <v>95</v>
      </c>
      <c r="B43" s="100" t="s">
        <v>171</v>
      </c>
      <c r="C43" s="89"/>
      <c r="D43" s="89">
        <f t="shared" si="0"/>
        <v>0</v>
      </c>
      <c r="E43" s="89"/>
      <c r="F43" s="72"/>
      <c r="G43" s="259"/>
    </row>
    <row r="44" spans="1:7" s="235" customFormat="1" ht="12" customHeight="1">
      <c r="A44" s="220" t="s">
        <v>96</v>
      </c>
      <c r="B44" s="100" t="s">
        <v>172</v>
      </c>
      <c r="C44" s="89">
        <v>10000</v>
      </c>
      <c r="D44" s="89"/>
      <c r="E44" s="89"/>
      <c r="F44" s="72">
        <v>10000</v>
      </c>
      <c r="G44" s="259"/>
    </row>
    <row r="45" spans="1:7" s="235" customFormat="1" ht="12" customHeight="1">
      <c r="A45" s="220" t="s">
        <v>173</v>
      </c>
      <c r="B45" s="100" t="s">
        <v>401</v>
      </c>
      <c r="C45" s="92"/>
      <c r="D45" s="92">
        <f t="shared" si="0"/>
        <v>0</v>
      </c>
      <c r="E45" s="92"/>
      <c r="F45" s="75">
        <v>0</v>
      </c>
      <c r="G45" s="259"/>
    </row>
    <row r="46" spans="1:7" s="209" customFormat="1" ht="12" customHeight="1" thickBot="1">
      <c r="A46" s="221" t="s">
        <v>175</v>
      </c>
      <c r="B46" s="101" t="s">
        <v>176</v>
      </c>
      <c r="C46" s="93">
        <v>20000</v>
      </c>
      <c r="D46" s="93"/>
      <c r="E46" s="93">
        <v>1000000</v>
      </c>
      <c r="F46" s="76">
        <v>1020000</v>
      </c>
      <c r="G46" s="259"/>
    </row>
    <row r="47" spans="1:7" s="235" customFormat="1" ht="12" customHeight="1" thickBot="1">
      <c r="A47" s="61" t="s">
        <v>7</v>
      </c>
      <c r="B47" s="57" t="s">
        <v>177</v>
      </c>
      <c r="C47" s="88">
        <f>SUM(C48:C52)</f>
        <v>0</v>
      </c>
      <c r="D47" s="88">
        <f t="shared" si="0"/>
        <v>0</v>
      </c>
      <c r="E47" s="88"/>
      <c r="F47" s="71">
        <f>SUM(F48:F52)</f>
        <v>0</v>
      </c>
      <c r="G47" s="259"/>
    </row>
    <row r="48" spans="1:7" s="235" customFormat="1" ht="12" customHeight="1">
      <c r="A48" s="219" t="s">
        <v>50</v>
      </c>
      <c r="B48" s="99" t="s">
        <v>178</v>
      </c>
      <c r="C48" s="109"/>
      <c r="D48" s="109">
        <f t="shared" si="0"/>
        <v>0</v>
      </c>
      <c r="E48" s="109"/>
      <c r="F48" s="77"/>
      <c r="G48" s="259"/>
    </row>
    <row r="49" spans="1:7" s="235" customFormat="1" ht="12" customHeight="1">
      <c r="A49" s="220" t="s">
        <v>51</v>
      </c>
      <c r="B49" s="100" t="s">
        <v>179</v>
      </c>
      <c r="C49" s="92"/>
      <c r="D49" s="92"/>
      <c r="E49" s="92"/>
      <c r="F49" s="75"/>
      <c r="G49" s="259"/>
    </row>
    <row r="50" spans="1:7" s="235" customFormat="1" ht="12" customHeight="1">
      <c r="A50" s="220" t="s">
        <v>180</v>
      </c>
      <c r="B50" s="100" t="s">
        <v>181</v>
      </c>
      <c r="C50" s="92"/>
      <c r="D50" s="92">
        <f t="shared" si="0"/>
        <v>0</v>
      </c>
      <c r="E50" s="92"/>
      <c r="F50" s="75"/>
      <c r="G50" s="259"/>
    </row>
    <row r="51" spans="1:7" s="235" customFormat="1" ht="12" customHeight="1">
      <c r="A51" s="220" t="s">
        <v>182</v>
      </c>
      <c r="B51" s="100" t="s">
        <v>183</v>
      </c>
      <c r="C51" s="92"/>
      <c r="D51" s="92">
        <f t="shared" si="0"/>
        <v>0</v>
      </c>
      <c r="E51" s="92"/>
      <c r="F51" s="75"/>
      <c r="G51" s="259"/>
    </row>
    <row r="52" spans="1:7" s="235" customFormat="1" ht="12" customHeight="1" thickBot="1">
      <c r="A52" s="221" t="s">
        <v>184</v>
      </c>
      <c r="B52" s="101" t="s">
        <v>185</v>
      </c>
      <c r="C52" s="93"/>
      <c r="D52" s="93">
        <f t="shared" si="0"/>
        <v>0</v>
      </c>
      <c r="E52" s="93"/>
      <c r="F52" s="76"/>
      <c r="G52" s="259"/>
    </row>
    <row r="53" spans="1:7" s="235" customFormat="1" ht="12" customHeight="1" thickBot="1">
      <c r="A53" s="61" t="s">
        <v>97</v>
      </c>
      <c r="B53" s="57" t="s">
        <v>186</v>
      </c>
      <c r="C53" s="88">
        <f>SUM(C54:C56)</f>
        <v>0</v>
      </c>
      <c r="D53" s="88"/>
      <c r="E53" s="88">
        <v>4000000</v>
      </c>
      <c r="F53" s="71">
        <f>SUM(F54:F56)</f>
        <v>4000000</v>
      </c>
      <c r="G53" s="259"/>
    </row>
    <row r="54" spans="1:7" s="209" customFormat="1" ht="12" customHeight="1">
      <c r="A54" s="219" t="s">
        <v>52</v>
      </c>
      <c r="B54" s="99" t="s">
        <v>187</v>
      </c>
      <c r="C54" s="90"/>
      <c r="D54" s="90">
        <f t="shared" si="0"/>
        <v>0</v>
      </c>
      <c r="E54" s="90"/>
      <c r="F54" s="73"/>
      <c r="G54" s="259"/>
    </row>
    <row r="55" spans="1:7" s="209" customFormat="1" ht="12" customHeight="1">
      <c r="A55" s="220" t="s">
        <v>53</v>
      </c>
      <c r="B55" s="100" t="s">
        <v>188</v>
      </c>
      <c r="C55" s="89"/>
      <c r="D55" s="89"/>
      <c r="E55" s="89"/>
      <c r="F55" s="72"/>
      <c r="G55" s="259"/>
    </row>
    <row r="56" spans="1:7" s="209" customFormat="1" ht="12" customHeight="1">
      <c r="A56" s="220" t="s">
        <v>189</v>
      </c>
      <c r="B56" s="100" t="s">
        <v>190</v>
      </c>
      <c r="C56" s="89"/>
      <c r="D56" s="89"/>
      <c r="E56" s="89">
        <v>4000000</v>
      </c>
      <c r="F56" s="72">
        <v>4000000</v>
      </c>
      <c r="G56" s="259"/>
    </row>
    <row r="57" spans="1:7" s="209" customFormat="1" ht="12" customHeight="1" thickBot="1">
      <c r="A57" s="221" t="s">
        <v>191</v>
      </c>
      <c r="B57" s="101" t="s">
        <v>192</v>
      </c>
      <c r="C57" s="91"/>
      <c r="D57" s="91">
        <f t="shared" si="0"/>
        <v>0</v>
      </c>
      <c r="E57" s="91"/>
      <c r="F57" s="74"/>
      <c r="G57" s="259"/>
    </row>
    <row r="58" spans="1:7" s="235" customFormat="1" ht="12" customHeight="1" thickBot="1">
      <c r="A58" s="61" t="s">
        <v>9</v>
      </c>
      <c r="B58" s="78" t="s">
        <v>193</v>
      </c>
      <c r="C58" s="88">
        <f>SUM(C59:C61)</f>
        <v>0</v>
      </c>
      <c r="D58" s="88">
        <f t="shared" si="0"/>
        <v>0</v>
      </c>
      <c r="E58" s="88"/>
      <c r="F58" s="71">
        <f>SUM(F59:F61)</f>
        <v>0</v>
      </c>
      <c r="G58" s="259"/>
    </row>
    <row r="59" spans="1:7" s="235" customFormat="1" ht="12" customHeight="1">
      <c r="A59" s="219" t="s">
        <v>98</v>
      </c>
      <c r="B59" s="99" t="s">
        <v>194</v>
      </c>
      <c r="C59" s="92"/>
      <c r="D59" s="92">
        <f t="shared" si="0"/>
        <v>0</v>
      </c>
      <c r="E59" s="92"/>
      <c r="F59" s="75"/>
      <c r="G59" s="259"/>
    </row>
    <row r="60" spans="1:7" s="235" customFormat="1" ht="12" customHeight="1">
      <c r="A60" s="220" t="s">
        <v>99</v>
      </c>
      <c r="B60" s="100" t="s">
        <v>374</v>
      </c>
      <c r="C60" s="92"/>
      <c r="D60" s="92">
        <f t="shared" si="0"/>
        <v>0</v>
      </c>
      <c r="E60" s="92"/>
      <c r="F60" s="75"/>
      <c r="G60" s="259"/>
    </row>
    <row r="61" spans="1:7" s="235" customFormat="1" ht="12" customHeight="1">
      <c r="A61" s="220" t="s">
        <v>117</v>
      </c>
      <c r="B61" s="100" t="s">
        <v>196</v>
      </c>
      <c r="C61" s="92"/>
      <c r="D61" s="92">
        <f t="shared" si="0"/>
        <v>0</v>
      </c>
      <c r="E61" s="92"/>
      <c r="F61" s="75"/>
      <c r="G61" s="259"/>
    </row>
    <row r="62" spans="1:7" s="235" customFormat="1" ht="12" customHeight="1" thickBot="1">
      <c r="A62" s="221" t="s">
        <v>197</v>
      </c>
      <c r="B62" s="101" t="s">
        <v>198</v>
      </c>
      <c r="C62" s="92"/>
      <c r="D62" s="92">
        <f t="shared" si="0"/>
        <v>0</v>
      </c>
      <c r="E62" s="92"/>
      <c r="F62" s="75"/>
      <c r="G62" s="259"/>
    </row>
    <row r="63" spans="1:7" s="235" customFormat="1" ht="12" customHeight="1" thickBot="1">
      <c r="A63" s="61" t="s">
        <v>10</v>
      </c>
      <c r="B63" s="57" t="s">
        <v>199</v>
      </c>
      <c r="C63" s="94">
        <f>+C8+C15+C22+C29+C36+C47+C53+C58</f>
        <v>153184555</v>
      </c>
      <c r="D63" s="94">
        <v>48779738</v>
      </c>
      <c r="E63" s="94">
        <v>95271100</v>
      </c>
      <c r="F63" s="107">
        <f>+F8+F15+F22+F29+F36+F47+F53+F58</f>
        <v>297235393</v>
      </c>
      <c r="G63" s="259"/>
    </row>
    <row r="64" spans="1:7" s="235" customFormat="1" ht="12" customHeight="1" thickBot="1">
      <c r="A64" s="222" t="s">
        <v>372</v>
      </c>
      <c r="B64" s="78" t="s">
        <v>201</v>
      </c>
      <c r="C64" s="88">
        <f>+C65+C66+C67</f>
        <v>0</v>
      </c>
      <c r="D64" s="88">
        <f t="shared" si="0"/>
        <v>0</v>
      </c>
      <c r="E64" s="88"/>
      <c r="F64" s="71">
        <f>+F65+F66+F67</f>
        <v>0</v>
      </c>
      <c r="G64" s="259"/>
    </row>
    <row r="65" spans="1:7" s="235" customFormat="1" ht="12" customHeight="1">
      <c r="A65" s="219" t="s">
        <v>202</v>
      </c>
      <c r="B65" s="99" t="s">
        <v>203</v>
      </c>
      <c r="C65" s="92"/>
      <c r="D65" s="92">
        <f t="shared" si="0"/>
        <v>0</v>
      </c>
      <c r="E65" s="92"/>
      <c r="F65" s="75"/>
      <c r="G65" s="259"/>
    </row>
    <row r="66" spans="1:7" s="235" customFormat="1" ht="12" customHeight="1">
      <c r="A66" s="220" t="s">
        <v>204</v>
      </c>
      <c r="B66" s="100" t="s">
        <v>205</v>
      </c>
      <c r="C66" s="92"/>
      <c r="D66" s="92">
        <f t="shared" si="0"/>
        <v>0</v>
      </c>
      <c r="E66" s="92"/>
      <c r="F66" s="75"/>
      <c r="G66" s="259"/>
    </row>
    <row r="67" spans="1:7" s="235" customFormat="1" ht="12" customHeight="1" thickBot="1">
      <c r="A67" s="221" t="s">
        <v>206</v>
      </c>
      <c r="B67" s="215" t="s">
        <v>207</v>
      </c>
      <c r="C67" s="92"/>
      <c r="D67" s="92">
        <f t="shared" si="0"/>
        <v>0</v>
      </c>
      <c r="E67" s="92"/>
      <c r="F67" s="75"/>
      <c r="G67" s="259"/>
    </row>
    <row r="68" spans="1:7" s="235" customFormat="1" ht="12" customHeight="1" thickBot="1">
      <c r="A68" s="222" t="s">
        <v>208</v>
      </c>
      <c r="B68" s="78" t="s">
        <v>209</v>
      </c>
      <c r="C68" s="88">
        <f>+C69+C70+C71+C72</f>
        <v>0</v>
      </c>
      <c r="D68" s="88">
        <f t="shared" si="0"/>
        <v>0</v>
      </c>
      <c r="E68" s="88"/>
      <c r="F68" s="71">
        <f>+F69+F70+F71+F72</f>
        <v>0</v>
      </c>
      <c r="G68" s="259"/>
    </row>
    <row r="69" spans="1:7" s="235" customFormat="1" ht="12" customHeight="1">
      <c r="A69" s="219" t="s">
        <v>75</v>
      </c>
      <c r="B69" s="243" t="s">
        <v>210</v>
      </c>
      <c r="C69" s="92"/>
      <c r="D69" s="92">
        <f t="shared" si="0"/>
        <v>0</v>
      </c>
      <c r="E69" s="92"/>
      <c r="F69" s="75"/>
      <c r="G69" s="259"/>
    </row>
    <row r="70" spans="1:7" s="235" customFormat="1" ht="12" customHeight="1">
      <c r="A70" s="220" t="s">
        <v>76</v>
      </c>
      <c r="B70" s="243" t="s">
        <v>396</v>
      </c>
      <c r="C70" s="92"/>
      <c r="D70" s="92">
        <f t="shared" si="0"/>
        <v>0</v>
      </c>
      <c r="E70" s="92"/>
      <c r="F70" s="75"/>
      <c r="G70" s="259"/>
    </row>
    <row r="71" spans="1:7" s="235" customFormat="1" ht="12" customHeight="1">
      <c r="A71" s="220" t="s">
        <v>211</v>
      </c>
      <c r="B71" s="243" t="s">
        <v>212</v>
      </c>
      <c r="C71" s="92"/>
      <c r="D71" s="92">
        <f t="shared" si="0"/>
        <v>0</v>
      </c>
      <c r="E71" s="92"/>
      <c r="F71" s="75"/>
      <c r="G71" s="259"/>
    </row>
    <row r="72" spans="1:7" s="235" customFormat="1" ht="12" customHeight="1" thickBot="1">
      <c r="A72" s="221" t="s">
        <v>213</v>
      </c>
      <c r="B72" s="244" t="s">
        <v>397</v>
      </c>
      <c r="C72" s="92"/>
      <c r="D72" s="92">
        <f t="shared" si="0"/>
        <v>0</v>
      </c>
      <c r="E72" s="92"/>
      <c r="F72" s="75"/>
      <c r="G72" s="259"/>
    </row>
    <row r="73" spans="1:7" s="235" customFormat="1" ht="12" customHeight="1" thickBot="1">
      <c r="A73" s="222" t="s">
        <v>214</v>
      </c>
      <c r="B73" s="78" t="s">
        <v>215</v>
      </c>
      <c r="C73" s="88">
        <f>+C74+C75</f>
        <v>31756454</v>
      </c>
      <c r="D73" s="88">
        <v>-2713175</v>
      </c>
      <c r="E73" s="88"/>
      <c r="F73" s="71">
        <f>+F74+F75</f>
        <v>29043279</v>
      </c>
      <c r="G73" s="259"/>
    </row>
    <row r="74" spans="1:7" s="235" customFormat="1" ht="12" customHeight="1">
      <c r="A74" s="219" t="s">
        <v>216</v>
      </c>
      <c r="B74" s="99" t="s">
        <v>217</v>
      </c>
      <c r="C74" s="92">
        <v>31756454</v>
      </c>
      <c r="D74" s="92">
        <v>-2713175</v>
      </c>
      <c r="E74" s="92"/>
      <c r="F74" s="75">
        <v>29043279</v>
      </c>
      <c r="G74" s="259"/>
    </row>
    <row r="75" spans="1:7" s="235" customFormat="1" ht="12" customHeight="1" thickBot="1">
      <c r="A75" s="221" t="s">
        <v>218</v>
      </c>
      <c r="B75" s="101" t="s">
        <v>219</v>
      </c>
      <c r="C75" s="92"/>
      <c r="D75" s="92">
        <f t="shared" ref="D75:D85" si="1">F75-C75</f>
        <v>0</v>
      </c>
      <c r="E75" s="92"/>
      <c r="F75" s="75"/>
      <c r="G75" s="259"/>
    </row>
    <row r="76" spans="1:7" s="235" customFormat="1" ht="12" customHeight="1" thickBot="1">
      <c r="A76" s="222" t="s">
        <v>220</v>
      </c>
      <c r="B76" s="78" t="s">
        <v>221</v>
      </c>
      <c r="C76" s="88">
        <f>+C77+C78+C79</f>
        <v>0</v>
      </c>
      <c r="D76" s="88"/>
      <c r="E76" s="88">
        <v>1931590</v>
      </c>
      <c r="F76" s="71">
        <f>+F77+F78+F79</f>
        <v>1931590</v>
      </c>
      <c r="G76" s="259"/>
    </row>
    <row r="77" spans="1:7" s="235" customFormat="1" ht="12" customHeight="1">
      <c r="A77" s="219" t="s">
        <v>222</v>
      </c>
      <c r="B77" s="99" t="s">
        <v>223</v>
      </c>
      <c r="C77" s="92"/>
      <c r="D77" s="92">
        <v>0</v>
      </c>
      <c r="E77" s="92">
        <v>1931590</v>
      </c>
      <c r="F77" s="75">
        <v>1931590</v>
      </c>
      <c r="G77" s="259"/>
    </row>
    <row r="78" spans="1:7" s="235" customFormat="1" ht="12" customHeight="1">
      <c r="A78" s="220" t="s">
        <v>224</v>
      </c>
      <c r="B78" s="100" t="s">
        <v>225</v>
      </c>
      <c r="C78" s="92"/>
      <c r="D78" s="92">
        <f t="shared" si="1"/>
        <v>0</v>
      </c>
      <c r="E78" s="92"/>
      <c r="F78" s="75"/>
      <c r="G78" s="259"/>
    </row>
    <row r="79" spans="1:7" s="235" customFormat="1" ht="12" customHeight="1" thickBot="1">
      <c r="A79" s="221" t="s">
        <v>226</v>
      </c>
      <c r="B79" s="245" t="s">
        <v>398</v>
      </c>
      <c r="C79" s="92"/>
      <c r="D79" s="92">
        <f t="shared" si="1"/>
        <v>0</v>
      </c>
      <c r="E79" s="92"/>
      <c r="F79" s="75"/>
      <c r="G79" s="259"/>
    </row>
    <row r="80" spans="1:7" s="235" customFormat="1" ht="12" customHeight="1" thickBot="1">
      <c r="A80" s="222" t="s">
        <v>227</v>
      </c>
      <c r="B80" s="78" t="s">
        <v>228</v>
      </c>
      <c r="C80" s="88">
        <f>+C81+C82+C83+C84</f>
        <v>0</v>
      </c>
      <c r="D80" s="88">
        <f t="shared" si="1"/>
        <v>0</v>
      </c>
      <c r="E80" s="88"/>
      <c r="F80" s="71">
        <f>+F81+F82+F83+F84</f>
        <v>0</v>
      </c>
      <c r="G80" s="259"/>
    </row>
    <row r="81" spans="1:7" s="235" customFormat="1" ht="12" customHeight="1">
      <c r="A81" s="223" t="s">
        <v>229</v>
      </c>
      <c r="B81" s="99" t="s">
        <v>230</v>
      </c>
      <c r="C81" s="92"/>
      <c r="D81" s="92">
        <f t="shared" si="1"/>
        <v>0</v>
      </c>
      <c r="E81" s="92"/>
      <c r="F81" s="75"/>
      <c r="G81" s="259"/>
    </row>
    <row r="82" spans="1:7" s="235" customFormat="1" ht="12" customHeight="1">
      <c r="A82" s="224" t="s">
        <v>231</v>
      </c>
      <c r="B82" s="100" t="s">
        <v>232</v>
      </c>
      <c r="C82" s="92"/>
      <c r="D82" s="92">
        <f t="shared" si="1"/>
        <v>0</v>
      </c>
      <c r="E82" s="92"/>
      <c r="F82" s="75"/>
      <c r="G82" s="259"/>
    </row>
    <row r="83" spans="1:7" s="235" customFormat="1" ht="12" customHeight="1">
      <c r="A83" s="224" t="s">
        <v>233</v>
      </c>
      <c r="B83" s="100" t="s">
        <v>234</v>
      </c>
      <c r="C83" s="92"/>
      <c r="D83" s="92">
        <f t="shared" si="1"/>
        <v>0</v>
      </c>
      <c r="E83" s="92"/>
      <c r="F83" s="75"/>
      <c r="G83" s="259"/>
    </row>
    <row r="84" spans="1:7" s="235" customFormat="1" ht="12" customHeight="1" thickBot="1">
      <c r="A84" s="225" t="s">
        <v>235</v>
      </c>
      <c r="B84" s="101" t="s">
        <v>236</v>
      </c>
      <c r="C84" s="92"/>
      <c r="D84" s="92">
        <f t="shared" si="1"/>
        <v>0</v>
      </c>
      <c r="E84" s="92"/>
      <c r="F84" s="75"/>
      <c r="G84" s="259"/>
    </row>
    <row r="85" spans="1:7" s="235" customFormat="1" ht="12" customHeight="1" thickBot="1">
      <c r="A85" s="222" t="s">
        <v>237</v>
      </c>
      <c r="B85" s="78" t="s">
        <v>238</v>
      </c>
      <c r="C85" s="113"/>
      <c r="D85" s="113">
        <f t="shared" si="1"/>
        <v>0</v>
      </c>
      <c r="E85" s="113"/>
      <c r="F85" s="114"/>
      <c r="G85" s="259"/>
    </row>
    <row r="86" spans="1:7" s="235" customFormat="1" ht="12" customHeight="1" thickBot="1">
      <c r="A86" s="222" t="s">
        <v>239</v>
      </c>
      <c r="B86" s="216" t="s">
        <v>240</v>
      </c>
      <c r="C86" s="94">
        <f>+C64+C68+C73+C76+C80+C85</f>
        <v>31756454</v>
      </c>
      <c r="D86" s="94">
        <v>-2713175</v>
      </c>
      <c r="E86" s="94">
        <v>1931590</v>
      </c>
      <c r="F86" s="107">
        <f>+F64+F68+F73+F76+F80+F85</f>
        <v>30974869</v>
      </c>
      <c r="G86" s="259"/>
    </row>
    <row r="87" spans="1:7" s="235" customFormat="1" ht="12" customHeight="1" thickBot="1">
      <c r="A87" s="226" t="s">
        <v>241</v>
      </c>
      <c r="B87" s="217" t="s">
        <v>373</v>
      </c>
      <c r="C87" s="94">
        <f>+C63+C86</f>
        <v>184941009</v>
      </c>
      <c r="D87" s="94">
        <v>46066563</v>
      </c>
      <c r="E87" s="94">
        <v>97202690</v>
      </c>
      <c r="F87" s="107">
        <v>328210262</v>
      </c>
      <c r="G87" s="259"/>
    </row>
    <row r="88" spans="1:7" s="235" customFormat="1" ht="15" customHeight="1">
      <c r="A88" s="192"/>
      <c r="B88" s="193"/>
      <c r="C88" s="207"/>
      <c r="D88" s="207"/>
      <c r="E88" s="207"/>
      <c r="F88" s="207"/>
      <c r="G88" s="259"/>
    </row>
    <row r="89" spans="1:7" ht="16.5" thickBot="1">
      <c r="A89" s="194"/>
      <c r="B89" s="195"/>
      <c r="C89" s="208"/>
      <c r="D89" s="208"/>
      <c r="E89" s="208"/>
      <c r="F89" s="208"/>
      <c r="G89" s="259"/>
    </row>
    <row r="90" spans="1:7" s="234" customFormat="1" ht="16.5" customHeight="1" thickBot="1">
      <c r="A90" s="325" t="s">
        <v>34</v>
      </c>
      <c r="B90" s="326"/>
      <c r="C90" s="326"/>
      <c r="D90" s="326"/>
      <c r="E90" s="326"/>
      <c r="F90" s="327"/>
      <c r="G90" s="259"/>
    </row>
    <row r="91" spans="1:7" s="29" customFormat="1" ht="12" customHeight="1" thickBot="1">
      <c r="A91" s="214" t="s">
        <v>2</v>
      </c>
      <c r="B91" s="60" t="s">
        <v>249</v>
      </c>
      <c r="C91" s="87">
        <f>SUM(C92:C96)</f>
        <v>96550429</v>
      </c>
      <c r="D91" s="87">
        <v>1308913</v>
      </c>
      <c r="E91" s="87">
        <v>52529048</v>
      </c>
      <c r="F91" s="42">
        <f>SUM(F92:F96)</f>
        <v>150388390</v>
      </c>
      <c r="G91" s="259"/>
    </row>
    <row r="92" spans="1:7" ht="12" customHeight="1">
      <c r="A92" s="249" t="s">
        <v>54</v>
      </c>
      <c r="B92" s="253" t="s">
        <v>30</v>
      </c>
      <c r="C92" s="17">
        <v>50656500</v>
      </c>
      <c r="D92" s="17"/>
      <c r="E92" s="17">
        <v>4215578</v>
      </c>
      <c r="F92" s="41">
        <v>54872078</v>
      </c>
      <c r="G92" s="259"/>
    </row>
    <row r="93" spans="1:7" ht="12" customHeight="1">
      <c r="A93" s="250" t="s">
        <v>55</v>
      </c>
      <c r="B93" s="254" t="s">
        <v>100</v>
      </c>
      <c r="C93" s="89">
        <v>8408252</v>
      </c>
      <c r="D93" s="89"/>
      <c r="E93" s="89"/>
      <c r="F93" s="72">
        <v>8408252</v>
      </c>
      <c r="G93" s="259"/>
    </row>
    <row r="94" spans="1:7" ht="12" customHeight="1">
      <c r="A94" s="250" t="s">
        <v>56</v>
      </c>
      <c r="B94" s="254" t="s">
        <v>73</v>
      </c>
      <c r="C94" s="91">
        <v>24866378</v>
      </c>
      <c r="D94" s="91">
        <v>1222115</v>
      </c>
      <c r="E94" s="91">
        <v>52250978</v>
      </c>
      <c r="F94" s="74">
        <v>78339471</v>
      </c>
      <c r="G94" s="259"/>
    </row>
    <row r="95" spans="1:7" ht="12" customHeight="1">
      <c r="A95" s="250" t="s">
        <v>57</v>
      </c>
      <c r="B95" s="254" t="s">
        <v>101</v>
      </c>
      <c r="C95" s="91">
        <v>10419299</v>
      </c>
      <c r="D95" s="91"/>
      <c r="E95" s="91">
        <v>-3937522</v>
      </c>
      <c r="F95" s="74">
        <v>6481777</v>
      </c>
      <c r="G95" s="259"/>
    </row>
    <row r="96" spans="1:7" ht="12" customHeight="1">
      <c r="A96" s="250" t="s">
        <v>65</v>
      </c>
      <c r="B96" s="254" t="s">
        <v>102</v>
      </c>
      <c r="C96" s="91">
        <v>2200000</v>
      </c>
      <c r="D96" s="91">
        <v>86798</v>
      </c>
      <c r="E96" s="91">
        <v>14</v>
      </c>
      <c r="F96" s="74">
        <v>2286812</v>
      </c>
      <c r="G96" s="259"/>
    </row>
    <row r="97" spans="1:7" ht="12" customHeight="1">
      <c r="A97" s="250" t="s">
        <v>58</v>
      </c>
      <c r="B97" s="254" t="s">
        <v>250</v>
      </c>
      <c r="C97" s="91"/>
      <c r="D97" s="91">
        <v>86798</v>
      </c>
      <c r="E97" s="91"/>
      <c r="F97" s="74">
        <v>86798</v>
      </c>
      <c r="G97" s="259"/>
    </row>
    <row r="98" spans="1:7" ht="12" customHeight="1">
      <c r="A98" s="250" t="s">
        <v>59</v>
      </c>
      <c r="B98" s="255" t="s">
        <v>251</v>
      </c>
      <c r="C98" s="91"/>
      <c r="D98" s="91">
        <f t="shared" ref="D98:D144" si="2">F98-C98</f>
        <v>0</v>
      </c>
      <c r="E98" s="91"/>
      <c r="F98" s="74"/>
      <c r="G98" s="259"/>
    </row>
    <row r="99" spans="1:7" ht="12" customHeight="1">
      <c r="A99" s="250" t="s">
        <v>66</v>
      </c>
      <c r="B99" s="256" t="s">
        <v>252</v>
      </c>
      <c r="C99" s="91"/>
      <c r="D99" s="91">
        <f t="shared" si="2"/>
        <v>0</v>
      </c>
      <c r="E99" s="91"/>
      <c r="F99" s="74"/>
      <c r="G99" s="259"/>
    </row>
    <row r="100" spans="1:7" ht="12" customHeight="1">
      <c r="A100" s="250" t="s">
        <v>67</v>
      </c>
      <c r="B100" s="256" t="s">
        <v>253</v>
      </c>
      <c r="C100" s="91"/>
      <c r="D100" s="91">
        <f t="shared" si="2"/>
        <v>0</v>
      </c>
      <c r="E100" s="91"/>
      <c r="F100" s="74"/>
      <c r="G100" s="259"/>
    </row>
    <row r="101" spans="1:7" ht="12" customHeight="1">
      <c r="A101" s="250" t="s">
        <v>68</v>
      </c>
      <c r="B101" s="255" t="s">
        <v>254</v>
      </c>
      <c r="C101" s="91">
        <v>1359521</v>
      </c>
      <c r="D101" s="91"/>
      <c r="E101" s="91">
        <v>14</v>
      </c>
      <c r="F101" s="74">
        <v>1359535</v>
      </c>
      <c r="G101" s="259"/>
    </row>
    <row r="102" spans="1:7" ht="12" customHeight="1">
      <c r="A102" s="250" t="s">
        <v>69</v>
      </c>
      <c r="B102" s="255" t="s">
        <v>255</v>
      </c>
      <c r="C102" s="91"/>
      <c r="D102" s="91">
        <f t="shared" si="2"/>
        <v>0</v>
      </c>
      <c r="E102" s="91"/>
      <c r="F102" s="74"/>
      <c r="G102" s="259"/>
    </row>
    <row r="103" spans="1:7" ht="12" customHeight="1">
      <c r="A103" s="250" t="s">
        <v>71</v>
      </c>
      <c r="B103" s="256" t="s">
        <v>256</v>
      </c>
      <c r="C103" s="91"/>
      <c r="D103" s="91"/>
      <c r="E103" s="91"/>
      <c r="F103" s="74"/>
      <c r="G103" s="259"/>
    </row>
    <row r="104" spans="1:7" ht="12" customHeight="1">
      <c r="A104" s="251" t="s">
        <v>103</v>
      </c>
      <c r="B104" s="256" t="s">
        <v>257</v>
      </c>
      <c r="C104" s="91"/>
      <c r="D104" s="91">
        <f t="shared" si="2"/>
        <v>0</v>
      </c>
      <c r="E104" s="91"/>
      <c r="F104" s="74"/>
      <c r="G104" s="259"/>
    </row>
    <row r="105" spans="1:7" ht="12" customHeight="1">
      <c r="A105" s="250" t="s">
        <v>258</v>
      </c>
      <c r="B105" s="256" t="s">
        <v>259</v>
      </c>
      <c r="C105" s="91"/>
      <c r="D105" s="91">
        <f t="shared" si="2"/>
        <v>0</v>
      </c>
      <c r="E105" s="91"/>
      <c r="F105" s="74"/>
      <c r="G105" s="259"/>
    </row>
    <row r="106" spans="1:7" s="29" customFormat="1" ht="12" customHeight="1" thickBot="1">
      <c r="A106" s="252" t="s">
        <v>260</v>
      </c>
      <c r="B106" s="257" t="s">
        <v>261</v>
      </c>
      <c r="C106" s="18">
        <v>840479</v>
      </c>
      <c r="D106" s="18"/>
      <c r="E106" s="18"/>
      <c r="F106" s="35">
        <v>840479</v>
      </c>
      <c r="G106" s="259"/>
    </row>
    <row r="107" spans="1:7" ht="12" customHeight="1" thickBot="1">
      <c r="A107" s="61" t="s">
        <v>3</v>
      </c>
      <c r="B107" s="248" t="s">
        <v>262</v>
      </c>
      <c r="C107" s="88">
        <f>+C108+C110+C112</f>
        <v>50869174</v>
      </c>
      <c r="D107" s="88">
        <v>44757650</v>
      </c>
      <c r="E107" s="88">
        <v>35951894</v>
      </c>
      <c r="F107" s="71">
        <f>+F108+F110+F112</f>
        <v>131578718</v>
      </c>
      <c r="G107" s="259"/>
    </row>
    <row r="108" spans="1:7" ht="12" customHeight="1">
      <c r="A108" s="219" t="s">
        <v>60</v>
      </c>
      <c r="B108" s="44" t="s">
        <v>116</v>
      </c>
      <c r="C108" s="90">
        <v>50869174</v>
      </c>
      <c r="D108" s="90">
        <v>44251450</v>
      </c>
      <c r="E108" s="90">
        <v>-24525156</v>
      </c>
      <c r="F108" s="73">
        <v>70595468</v>
      </c>
      <c r="G108" s="259"/>
    </row>
    <row r="109" spans="1:7" ht="12" customHeight="1">
      <c r="A109" s="219" t="s">
        <v>61</v>
      </c>
      <c r="B109" s="48" t="s">
        <v>263</v>
      </c>
      <c r="C109" s="90"/>
      <c r="D109" s="90"/>
      <c r="E109" s="90"/>
      <c r="F109" s="73"/>
      <c r="G109" s="259"/>
    </row>
    <row r="110" spans="1:7" ht="12" customHeight="1">
      <c r="A110" s="219" t="s">
        <v>62</v>
      </c>
      <c r="B110" s="48" t="s">
        <v>104</v>
      </c>
      <c r="C110" s="89"/>
      <c r="D110" s="89">
        <v>506200</v>
      </c>
      <c r="E110" s="89">
        <v>60477050</v>
      </c>
      <c r="F110" s="72">
        <v>60983250</v>
      </c>
      <c r="G110" s="259"/>
    </row>
    <row r="111" spans="1:7" ht="12" customHeight="1">
      <c r="A111" s="219" t="s">
        <v>63</v>
      </c>
      <c r="B111" s="48" t="s">
        <v>264</v>
      </c>
      <c r="C111" s="89"/>
      <c r="D111" s="89"/>
      <c r="E111" s="89"/>
      <c r="F111" s="72"/>
      <c r="G111" s="259"/>
    </row>
    <row r="112" spans="1:7" ht="12" customHeight="1">
      <c r="A112" s="219" t="s">
        <v>64</v>
      </c>
      <c r="B112" s="80" t="s">
        <v>118</v>
      </c>
      <c r="C112" s="89"/>
      <c r="D112" s="89">
        <f t="shared" si="2"/>
        <v>0</v>
      </c>
      <c r="E112" s="89"/>
      <c r="F112" s="72"/>
      <c r="G112" s="259"/>
    </row>
    <row r="113" spans="1:7" ht="12" customHeight="1">
      <c r="A113" s="219" t="s">
        <v>70</v>
      </c>
      <c r="B113" s="79" t="s">
        <v>265</v>
      </c>
      <c r="C113" s="89"/>
      <c r="D113" s="89">
        <f t="shared" si="2"/>
        <v>0</v>
      </c>
      <c r="E113" s="89"/>
      <c r="F113" s="72"/>
      <c r="G113" s="259"/>
    </row>
    <row r="114" spans="1:7" ht="12" customHeight="1">
      <c r="A114" s="219" t="s">
        <v>72</v>
      </c>
      <c r="B114" s="95" t="s">
        <v>266</v>
      </c>
      <c r="C114" s="89"/>
      <c r="D114" s="89">
        <f t="shared" si="2"/>
        <v>0</v>
      </c>
      <c r="E114" s="89"/>
      <c r="F114" s="72"/>
      <c r="G114" s="259"/>
    </row>
    <row r="115" spans="1:7" ht="12" customHeight="1">
      <c r="A115" s="219" t="s">
        <v>105</v>
      </c>
      <c r="B115" s="68" t="s">
        <v>253</v>
      </c>
      <c r="C115" s="89"/>
      <c r="D115" s="89">
        <f t="shared" si="2"/>
        <v>0</v>
      </c>
      <c r="E115" s="89"/>
      <c r="F115" s="72"/>
      <c r="G115" s="259"/>
    </row>
    <row r="116" spans="1:7" ht="12" customHeight="1">
      <c r="A116" s="219" t="s">
        <v>106</v>
      </c>
      <c r="B116" s="68" t="s">
        <v>267</v>
      </c>
      <c r="C116" s="89"/>
      <c r="D116" s="89">
        <f t="shared" si="2"/>
        <v>0</v>
      </c>
      <c r="E116" s="89"/>
      <c r="F116" s="72"/>
      <c r="G116" s="259"/>
    </row>
    <row r="117" spans="1:7" ht="12" customHeight="1">
      <c r="A117" s="219" t="s">
        <v>107</v>
      </c>
      <c r="B117" s="68" t="s">
        <v>268</v>
      </c>
      <c r="C117" s="89"/>
      <c r="D117" s="89">
        <f t="shared" si="2"/>
        <v>0</v>
      </c>
      <c r="E117" s="89"/>
      <c r="F117" s="72"/>
      <c r="G117" s="259"/>
    </row>
    <row r="118" spans="1:7" ht="12" customHeight="1">
      <c r="A118" s="219" t="s">
        <v>269</v>
      </c>
      <c r="B118" s="68" t="s">
        <v>256</v>
      </c>
      <c r="C118" s="89"/>
      <c r="D118" s="89">
        <f t="shared" si="2"/>
        <v>0</v>
      </c>
      <c r="E118" s="89"/>
      <c r="F118" s="72"/>
      <c r="G118" s="259"/>
    </row>
    <row r="119" spans="1:7" ht="12" customHeight="1">
      <c r="A119" s="219" t="s">
        <v>270</v>
      </c>
      <c r="B119" s="68" t="s">
        <v>271</v>
      </c>
      <c r="C119" s="89"/>
      <c r="D119" s="89">
        <f t="shared" si="2"/>
        <v>0</v>
      </c>
      <c r="E119" s="89"/>
      <c r="F119" s="72"/>
      <c r="G119" s="259"/>
    </row>
    <row r="120" spans="1:7" ht="12" customHeight="1" thickBot="1">
      <c r="A120" s="228" t="s">
        <v>272</v>
      </c>
      <c r="B120" s="68" t="s">
        <v>273</v>
      </c>
      <c r="C120" s="91"/>
      <c r="D120" s="91">
        <f t="shared" si="2"/>
        <v>0</v>
      </c>
      <c r="E120" s="91"/>
      <c r="F120" s="74"/>
      <c r="G120" s="259"/>
    </row>
    <row r="121" spans="1:7" ht="12" customHeight="1" thickBot="1">
      <c r="A121" s="61" t="s">
        <v>4</v>
      </c>
      <c r="B121" s="64" t="s">
        <v>274</v>
      </c>
      <c r="C121" s="88">
        <v>2000000</v>
      </c>
      <c r="D121" s="88"/>
      <c r="E121" s="88">
        <v>-2000000</v>
      </c>
      <c r="F121" s="71">
        <f>+F122+F123</f>
        <v>0</v>
      </c>
      <c r="G121" s="259"/>
    </row>
    <row r="122" spans="1:7" ht="12" customHeight="1">
      <c r="A122" s="219" t="s">
        <v>43</v>
      </c>
      <c r="B122" s="45" t="s">
        <v>35</v>
      </c>
      <c r="C122" s="90">
        <v>2000000</v>
      </c>
      <c r="D122" s="90"/>
      <c r="E122" s="90">
        <v>-2000000</v>
      </c>
      <c r="F122" s="73"/>
      <c r="G122" s="259"/>
    </row>
    <row r="123" spans="1:7" ht="12" customHeight="1" thickBot="1">
      <c r="A123" s="221" t="s">
        <v>44</v>
      </c>
      <c r="B123" s="48" t="s">
        <v>36</v>
      </c>
      <c r="C123" s="91"/>
      <c r="D123" s="91">
        <f t="shared" si="2"/>
        <v>0</v>
      </c>
      <c r="E123" s="91"/>
      <c r="F123" s="74"/>
      <c r="G123" s="259"/>
    </row>
    <row r="124" spans="1:7" ht="12" customHeight="1" thickBot="1">
      <c r="A124" s="61" t="s">
        <v>5</v>
      </c>
      <c r="B124" s="64" t="s">
        <v>275</v>
      </c>
      <c r="C124" s="88">
        <f>+C91+C107+C121</f>
        <v>149419603</v>
      </c>
      <c r="D124" s="88">
        <v>46066563</v>
      </c>
      <c r="E124" s="88">
        <v>86480942</v>
      </c>
      <c r="F124" s="71">
        <f>+F91+F107+F121</f>
        <v>281967108</v>
      </c>
      <c r="G124" s="259"/>
    </row>
    <row r="125" spans="1:7" ht="12" customHeight="1" thickBot="1">
      <c r="A125" s="61" t="s">
        <v>6</v>
      </c>
      <c r="B125" s="64" t="s">
        <v>375</v>
      </c>
      <c r="C125" s="88">
        <f>+C126+C127+C128</f>
        <v>0</v>
      </c>
      <c r="D125" s="88">
        <f t="shared" si="2"/>
        <v>0</v>
      </c>
      <c r="E125" s="88"/>
      <c r="F125" s="71">
        <f>+F126+F127+F128</f>
        <v>0</v>
      </c>
      <c r="G125" s="259"/>
    </row>
    <row r="126" spans="1:7" ht="12" customHeight="1">
      <c r="A126" s="219" t="s">
        <v>47</v>
      </c>
      <c r="B126" s="45" t="s">
        <v>277</v>
      </c>
      <c r="C126" s="89"/>
      <c r="D126" s="89">
        <f t="shared" si="2"/>
        <v>0</v>
      </c>
      <c r="E126" s="89"/>
      <c r="F126" s="72"/>
      <c r="G126" s="259"/>
    </row>
    <row r="127" spans="1:7" ht="12" customHeight="1">
      <c r="A127" s="219" t="s">
        <v>48</v>
      </c>
      <c r="B127" s="45" t="s">
        <v>278</v>
      </c>
      <c r="C127" s="89"/>
      <c r="D127" s="89">
        <f t="shared" si="2"/>
        <v>0</v>
      </c>
      <c r="E127" s="89"/>
      <c r="F127" s="72"/>
      <c r="G127" s="259"/>
    </row>
    <row r="128" spans="1:7" ht="12" customHeight="1" thickBot="1">
      <c r="A128" s="228" t="s">
        <v>49</v>
      </c>
      <c r="B128" s="43" t="s">
        <v>279</v>
      </c>
      <c r="C128" s="89"/>
      <c r="D128" s="89">
        <f t="shared" si="2"/>
        <v>0</v>
      </c>
      <c r="E128" s="89"/>
      <c r="F128" s="72"/>
      <c r="G128" s="259"/>
    </row>
    <row r="129" spans="1:12" ht="12" customHeight="1" thickBot="1">
      <c r="A129" s="61" t="s">
        <v>7</v>
      </c>
      <c r="B129" s="64" t="s">
        <v>280</v>
      </c>
      <c r="C129" s="88">
        <f>+C130+C131+C133+C132</f>
        <v>0</v>
      </c>
      <c r="D129" s="88">
        <f t="shared" si="2"/>
        <v>0</v>
      </c>
      <c r="E129" s="88"/>
      <c r="F129" s="71">
        <f>+F130+F131+F133+F132</f>
        <v>0</v>
      </c>
      <c r="G129" s="259"/>
    </row>
    <row r="130" spans="1:12" ht="12" customHeight="1">
      <c r="A130" s="219" t="s">
        <v>50</v>
      </c>
      <c r="B130" s="45" t="s">
        <v>281</v>
      </c>
      <c r="C130" s="89"/>
      <c r="D130" s="89">
        <f t="shared" si="2"/>
        <v>0</v>
      </c>
      <c r="E130" s="89"/>
      <c r="F130" s="72"/>
      <c r="G130" s="259"/>
    </row>
    <row r="131" spans="1:12" ht="12" customHeight="1">
      <c r="A131" s="219" t="s">
        <v>51</v>
      </c>
      <c r="B131" s="45" t="s">
        <v>282</v>
      </c>
      <c r="C131" s="89"/>
      <c r="D131" s="89">
        <f t="shared" si="2"/>
        <v>0</v>
      </c>
      <c r="E131" s="89"/>
      <c r="F131" s="72"/>
      <c r="G131" s="259"/>
    </row>
    <row r="132" spans="1:12" ht="12" customHeight="1">
      <c r="A132" s="219" t="s">
        <v>180</v>
      </c>
      <c r="B132" s="45" t="s">
        <v>283</v>
      </c>
      <c r="C132" s="89"/>
      <c r="D132" s="89">
        <f t="shared" si="2"/>
        <v>0</v>
      </c>
      <c r="E132" s="89"/>
      <c r="F132" s="72"/>
      <c r="G132" s="259"/>
    </row>
    <row r="133" spans="1:12" s="29" customFormat="1" ht="12" customHeight="1" thickBot="1">
      <c r="A133" s="228" t="s">
        <v>182</v>
      </c>
      <c r="B133" s="43" t="s">
        <v>284</v>
      </c>
      <c r="C133" s="89"/>
      <c r="D133" s="89">
        <f t="shared" si="2"/>
        <v>0</v>
      </c>
      <c r="E133" s="89"/>
      <c r="F133" s="72"/>
      <c r="G133" s="259"/>
    </row>
    <row r="134" spans="1:12" ht="16.5" thickBot="1">
      <c r="A134" s="61" t="s">
        <v>8</v>
      </c>
      <c r="B134" s="64" t="s">
        <v>380</v>
      </c>
      <c r="C134" s="94">
        <f>+C135+C136+C137+C138</f>
        <v>35521406</v>
      </c>
      <c r="D134" s="94"/>
      <c r="E134" s="94">
        <v>10721748</v>
      </c>
      <c r="F134" s="107">
        <f>+F135+F136+F137+F138</f>
        <v>46243154</v>
      </c>
      <c r="G134" s="259"/>
      <c r="L134" s="186"/>
    </row>
    <row r="135" spans="1:12" ht="15.75">
      <c r="A135" s="219" t="s">
        <v>52</v>
      </c>
      <c r="B135" s="45" t="s">
        <v>286</v>
      </c>
      <c r="C135" s="89"/>
      <c r="D135" s="89">
        <f t="shared" si="2"/>
        <v>0</v>
      </c>
      <c r="E135" s="89"/>
      <c r="F135" s="72"/>
      <c r="G135" s="259"/>
    </row>
    <row r="136" spans="1:12" ht="12" customHeight="1">
      <c r="A136" s="219" t="s">
        <v>53</v>
      </c>
      <c r="B136" s="45" t="s">
        <v>287</v>
      </c>
      <c r="C136" s="89">
        <v>1590429</v>
      </c>
      <c r="D136" s="89">
        <f t="shared" si="2"/>
        <v>0</v>
      </c>
      <c r="E136" s="89"/>
      <c r="F136" s="72">
        <v>1590429</v>
      </c>
      <c r="G136" s="259"/>
    </row>
    <row r="137" spans="1:12" s="29" customFormat="1" ht="12" customHeight="1">
      <c r="A137" s="219" t="s">
        <v>189</v>
      </c>
      <c r="B137" s="45" t="s">
        <v>379</v>
      </c>
      <c r="C137" s="89">
        <v>33930977</v>
      </c>
      <c r="D137" s="89"/>
      <c r="E137" s="89">
        <v>10721748</v>
      </c>
      <c r="F137" s="72">
        <v>44652725</v>
      </c>
      <c r="G137" s="259"/>
    </row>
    <row r="138" spans="1:12" s="29" customFormat="1" ht="12" customHeight="1" thickBot="1">
      <c r="A138" s="219" t="s">
        <v>191</v>
      </c>
      <c r="B138" s="45" t="s">
        <v>288</v>
      </c>
      <c r="C138" s="89"/>
      <c r="D138" s="89">
        <f t="shared" si="2"/>
        <v>0</v>
      </c>
      <c r="E138" s="89"/>
      <c r="F138" s="72"/>
      <c r="G138" s="259"/>
    </row>
    <row r="139" spans="1:12" s="29" customFormat="1" ht="12" customHeight="1" thickBot="1">
      <c r="A139" s="228" t="s">
        <v>378</v>
      </c>
      <c r="B139" s="43" t="s">
        <v>289</v>
      </c>
      <c r="C139" s="19">
        <f>+C140+C141+C142+C143</f>
        <v>0</v>
      </c>
      <c r="D139" s="19">
        <f t="shared" si="2"/>
        <v>0</v>
      </c>
      <c r="E139" s="19"/>
      <c r="F139" s="40">
        <f>+F140+F141+F142+F143</f>
        <v>0</v>
      </c>
      <c r="G139" s="259"/>
    </row>
    <row r="140" spans="1:12" s="29" customFormat="1" ht="12" customHeight="1" thickBot="1">
      <c r="A140" s="61" t="s">
        <v>9</v>
      </c>
      <c r="B140" s="64" t="s">
        <v>376</v>
      </c>
      <c r="C140" s="89"/>
      <c r="D140" s="89">
        <f t="shared" si="2"/>
        <v>0</v>
      </c>
      <c r="E140" s="89"/>
      <c r="F140" s="72"/>
      <c r="G140" s="259"/>
    </row>
    <row r="141" spans="1:12" s="29" customFormat="1" ht="12" customHeight="1">
      <c r="A141" s="219" t="s">
        <v>98</v>
      </c>
      <c r="B141" s="45" t="s">
        <v>291</v>
      </c>
      <c r="C141" s="89"/>
      <c r="D141" s="89">
        <f t="shared" si="2"/>
        <v>0</v>
      </c>
      <c r="E141" s="89"/>
      <c r="F141" s="72"/>
      <c r="G141" s="259"/>
    </row>
    <row r="142" spans="1:12" s="29" customFormat="1" ht="12" customHeight="1">
      <c r="A142" s="219" t="s">
        <v>99</v>
      </c>
      <c r="B142" s="45" t="s">
        <v>292</v>
      </c>
      <c r="C142" s="89"/>
      <c r="D142" s="89">
        <f t="shared" si="2"/>
        <v>0</v>
      </c>
      <c r="E142" s="89"/>
      <c r="F142" s="72"/>
      <c r="G142" s="259"/>
    </row>
    <row r="143" spans="1:12" s="29" customFormat="1" ht="12" customHeight="1" thickBot="1">
      <c r="A143" s="219" t="s">
        <v>117</v>
      </c>
      <c r="B143" s="45" t="s">
        <v>293</v>
      </c>
      <c r="C143" s="89"/>
      <c r="D143" s="89">
        <f t="shared" si="2"/>
        <v>0</v>
      </c>
      <c r="E143" s="89"/>
      <c r="F143" s="72"/>
      <c r="G143" s="259"/>
    </row>
    <row r="144" spans="1:12" ht="12.75" customHeight="1" thickBot="1">
      <c r="A144" s="219" t="s">
        <v>197</v>
      </c>
      <c r="B144" s="45" t="s">
        <v>294</v>
      </c>
      <c r="C144" s="38"/>
      <c r="D144" s="38">
        <f t="shared" si="2"/>
        <v>0</v>
      </c>
      <c r="E144" s="38"/>
      <c r="F144" s="39"/>
      <c r="G144" s="259"/>
    </row>
    <row r="145" spans="1:7" ht="12" customHeight="1" thickBot="1">
      <c r="A145" s="61" t="s">
        <v>10</v>
      </c>
      <c r="B145" s="64" t="s">
        <v>295</v>
      </c>
      <c r="C145" s="38">
        <v>35521406</v>
      </c>
      <c r="D145" s="38"/>
      <c r="E145" s="38">
        <v>10721748</v>
      </c>
      <c r="F145" s="39">
        <v>46243154</v>
      </c>
      <c r="G145" s="259"/>
    </row>
    <row r="146" spans="1:7" ht="15" customHeight="1" thickBot="1">
      <c r="A146" s="230" t="s">
        <v>11</v>
      </c>
      <c r="B146" s="84" t="s">
        <v>296</v>
      </c>
      <c r="C146" s="218">
        <v>184941009</v>
      </c>
      <c r="D146" s="218">
        <v>46066563</v>
      </c>
      <c r="E146" s="218">
        <v>97202690</v>
      </c>
      <c r="F146" s="218">
        <v>328210262</v>
      </c>
      <c r="G146" s="259"/>
    </row>
    <row r="147" spans="1:7" ht="16.5" thickBot="1">
      <c r="A147" s="10"/>
      <c r="B147" s="11"/>
      <c r="C147" s="12"/>
      <c r="D147" s="12"/>
      <c r="E147" s="12"/>
      <c r="F147" s="12"/>
      <c r="G147" s="259"/>
    </row>
    <row r="148" spans="1:7" ht="15" customHeight="1" thickBot="1">
      <c r="A148" s="196" t="s">
        <v>394</v>
      </c>
      <c r="B148" s="197"/>
      <c r="C148" s="25">
        <v>34</v>
      </c>
      <c r="D148" s="26"/>
      <c r="E148" s="265"/>
      <c r="F148" s="23">
        <v>34</v>
      </c>
      <c r="G148" s="259"/>
    </row>
    <row r="149" spans="1:7" ht="14.25" customHeight="1" thickBot="1">
      <c r="A149" s="196" t="s">
        <v>393</v>
      </c>
      <c r="B149" s="197"/>
      <c r="C149" s="25">
        <v>27</v>
      </c>
      <c r="D149" s="26"/>
      <c r="E149" s="265"/>
      <c r="F149" s="23">
        <v>27</v>
      </c>
      <c r="G149" s="259"/>
    </row>
  </sheetData>
  <sheetProtection formatCells="0"/>
  <mergeCells count="5">
    <mergeCell ref="A7:F7"/>
    <mergeCell ref="A90:F90"/>
    <mergeCell ref="B2:D2"/>
    <mergeCell ref="B3:D3"/>
    <mergeCell ref="C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13</vt:i4>
      </vt:variant>
    </vt:vector>
  </HeadingPairs>
  <TitlesOfParts>
    <vt:vector size="3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</vt:lpstr>
      <vt:lpstr>ELLENŐRZÉS-1.sz.2.1.sz.2.2.sz.</vt:lpstr>
      <vt:lpstr>3.1. sz. mell</vt:lpstr>
      <vt:lpstr>3.2. sz. mell</vt:lpstr>
      <vt:lpstr>3.3. sz. mell</vt:lpstr>
      <vt:lpstr>3.4. sz. mell</vt:lpstr>
      <vt:lpstr>4.1. sz. mell </vt:lpstr>
      <vt:lpstr>4.2. sz. mell </vt:lpstr>
      <vt:lpstr>4.3. sz. mell</vt:lpstr>
      <vt:lpstr>4.4. sz. mell </vt:lpstr>
      <vt:lpstr>Munka1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 '!Nyomtatási_cím</vt:lpstr>
      <vt:lpstr>'4.2. sz. mell '!Nyomtatási_cím</vt:lpstr>
      <vt:lpstr>'4.3. sz. mell'!Nyomtatási_cím</vt:lpstr>
      <vt:lpstr>'4.4.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2020-02-07T09:04:49Z</cp:lastPrinted>
  <dcterms:created xsi:type="dcterms:W3CDTF">1999-10-30T10:30:45Z</dcterms:created>
  <dcterms:modified xsi:type="dcterms:W3CDTF">2020-02-07T09:05:00Z</dcterms:modified>
</cp:coreProperties>
</file>