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20\2020_04_03\10_2020\eredeti táblák\"/>
    </mc:Choice>
  </mc:AlternateContent>
  <bookViews>
    <workbookView xWindow="0" yWindow="0" windowWidth="28800" windowHeight="11730"/>
  </bookViews>
  <sheets>
    <sheet name="Működési célú állami tám (1.1)" sheetId="1" r:id="rId1"/>
  </sheets>
  <definedNames>
    <definedName name="Excel_BuiltIn_Print_Area_1_1">!#REF!</definedName>
    <definedName name="Excel_BuiltIn_Print_Area_2_1">"['file:///_kozos/2013/K%C3%B6lts%C3%A9gvet%C3%A9s%202013/2.1%20%C3%A9s%202.1.1.xls'#$''.$A$1:.$G$162]"</definedName>
    <definedName name="Excel_BuiltIn_Print_Area_7">!#REF!</definedName>
    <definedName name="Excel_BuiltIn_Print_Area_8">!#REF!</definedName>
    <definedName name="Excel_BuiltIn_Print_Titles_2_1">"['file:///_kozos/2013/K%C3%B6lts%C3%A9gvet%C3%A9s%202013/2.1%20%C3%A9s%202.1.1.xls'#$''.$A$6:.$IP$8]"</definedName>
    <definedName name="_xlnm.Print_Area" localSheetId="0">'Működési célú állami tám (1.1)'!$A$1:$I$152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7" i="1" l="1"/>
  <c r="I146" i="1"/>
  <c r="I142" i="1"/>
  <c r="I139" i="1"/>
  <c r="I136" i="1"/>
  <c r="I148" i="1" s="1"/>
  <c r="I132" i="1"/>
  <c r="I150" i="1" s="1"/>
  <c r="I128" i="1"/>
  <c r="I130" i="1" s="1"/>
  <c r="I127" i="1"/>
  <c r="I125" i="1"/>
  <c r="I123" i="1"/>
  <c r="I122" i="1" s="1"/>
  <c r="I120" i="1"/>
  <c r="I119" i="1"/>
  <c r="I117" i="1"/>
  <c r="I116" i="1"/>
  <c r="I115" i="1" s="1"/>
  <c r="I113" i="1"/>
  <c r="I112" i="1"/>
  <c r="I109" i="1" s="1"/>
  <c r="I111" i="1"/>
  <c r="I110" i="1"/>
  <c r="I108" i="1"/>
  <c r="I106" i="1" s="1"/>
  <c r="I107" i="1"/>
  <c r="I105" i="1"/>
  <c r="I104" i="1"/>
  <c r="I102" i="1" s="1"/>
  <c r="I103" i="1"/>
  <c r="I101" i="1"/>
  <c r="I100" i="1"/>
  <c r="I98" i="1" s="1"/>
  <c r="I99" i="1"/>
  <c r="I97" i="1"/>
  <c r="I96" i="1"/>
  <c r="I95" i="1" s="1"/>
  <c r="I94" i="1"/>
  <c r="I93" i="1"/>
  <c r="I92" i="1"/>
  <c r="I91" i="1"/>
  <c r="I90" i="1"/>
  <c r="I89" i="1"/>
  <c r="I88" i="1"/>
  <c r="I87" i="1"/>
  <c r="I86" i="1" s="1"/>
  <c r="I85" i="1"/>
  <c r="I84" i="1"/>
  <c r="I83" i="1"/>
  <c r="I82" i="1"/>
  <c r="I81" i="1"/>
  <c r="I80" i="1"/>
  <c r="I77" i="1" s="1"/>
  <c r="I79" i="1"/>
  <c r="I78" i="1"/>
  <c r="I76" i="1"/>
  <c r="I75" i="1"/>
  <c r="I74" i="1"/>
  <c r="I73" i="1"/>
  <c r="I72" i="1"/>
  <c r="I71" i="1"/>
  <c r="I70" i="1"/>
  <c r="I69" i="1"/>
  <c r="I68" i="1"/>
  <c r="I63" i="1" s="1"/>
  <c r="I67" i="1"/>
  <c r="I66" i="1"/>
  <c r="I62" i="1"/>
  <c r="I60" i="1"/>
  <c r="I59" i="1"/>
  <c r="I58" i="1"/>
  <c r="I57" i="1"/>
  <c r="I56" i="1"/>
  <c r="I55" i="1"/>
  <c r="I54" i="1"/>
  <c r="I53" i="1"/>
  <c r="I52" i="1"/>
  <c r="I51" i="1"/>
  <c r="I50" i="1"/>
  <c r="I48" i="1"/>
  <c r="I47" i="1"/>
  <c r="I46" i="1"/>
  <c r="I45" i="1"/>
  <c r="I44" i="1"/>
  <c r="I43" i="1"/>
  <c r="I41" i="1"/>
  <c r="I39" i="1"/>
  <c r="I38" i="1"/>
  <c r="I37" i="1" s="1"/>
  <c r="I35" i="1"/>
  <c r="I34" i="1"/>
  <c r="I33" i="1"/>
  <c r="I32" i="1"/>
  <c r="I31" i="1"/>
  <c r="I29" i="1"/>
  <c r="I28" i="1"/>
  <c r="I27" i="1"/>
  <c r="I25" i="1" s="1"/>
  <c r="I61" i="1" s="1"/>
  <c r="I24" i="1"/>
  <c r="I21" i="1"/>
  <c r="L20" i="1"/>
  <c r="G20" i="1"/>
  <c r="I15" i="1"/>
  <c r="I10" i="1"/>
  <c r="I126" i="1" l="1"/>
  <c r="I131" i="1" s="1"/>
  <c r="I152" i="1" l="1"/>
</calcChain>
</file>

<file path=xl/sharedStrings.xml><?xml version="1.0" encoding="utf-8"?>
<sst xmlns="http://schemas.openxmlformats.org/spreadsheetml/2006/main" count="292" uniqueCount="271">
  <si>
    <t>2.1. melléklet a 4/2020. (II. 13.) önkormányzati rendelethez</t>
  </si>
  <si>
    <t>A helyi önkormányzatok általános működésének és ágazati feladatainak támogatása és a helyi önkormányzatok kiegészítő támogatásai
(2. melléklet 1.1. alcím részletezése)</t>
  </si>
  <si>
    <t>Sorszám</t>
  </si>
  <si>
    <t>Jogcím (Kvt. tv. melléklete alapján)</t>
  </si>
  <si>
    <t>Állami támogatás megnevezése</t>
  </si>
  <si>
    <t>Fajlagos összeg
(Ft-ban)</t>
  </si>
  <si>
    <t>2020. évi eredeti előirányzat</t>
  </si>
  <si>
    <t>Mutató</t>
  </si>
  <si>
    <t>Számított támogatás
(Ft-ban)</t>
  </si>
  <si>
    <t>2.m.I.1.a</t>
  </si>
  <si>
    <t>Önkormányzati hivatal működésének támogatása</t>
  </si>
  <si>
    <t>2.m.I.1.ba</t>
  </si>
  <si>
    <t>A zöldterület-gazdálkodással kapcsolatos feladatok ellátásának támogatása</t>
  </si>
  <si>
    <t>2.m.I.1.bb</t>
  </si>
  <si>
    <t>Közvilágítás fenntartásának támogatása</t>
  </si>
  <si>
    <t>2.m.I.1.bc</t>
  </si>
  <si>
    <t>Köztemető fenntartással kapcsolatos feladatok támogatása</t>
  </si>
  <si>
    <t>2.m.I.1.bd</t>
  </si>
  <si>
    <t>Közutak fenntartásának támogatása</t>
  </si>
  <si>
    <t>2.m.I.1.c.</t>
  </si>
  <si>
    <t>Egyéb önkormányzati kötelező feladatok támogatása</t>
  </si>
  <si>
    <t>2.m. I.1.d.</t>
  </si>
  <si>
    <t>Lakott külterülettel kapcsolatos feladatok támogatása</t>
  </si>
  <si>
    <t>2.m. I.1.e.</t>
  </si>
  <si>
    <t>Üdülőhelyi feladatok támogatása</t>
  </si>
  <si>
    <t>2.m.I.1.f beszá.</t>
  </si>
  <si>
    <t>Beszámítás teljes összege</t>
  </si>
  <si>
    <t>2.m.I.1.f info</t>
  </si>
  <si>
    <t>Nem teljesült beszámítás/szolidaritási hozzájárulás alapja</t>
  </si>
  <si>
    <t>2.m.V. SZH</t>
  </si>
  <si>
    <t>Kimutatás!! -Szolidaritási hozzájárulás (Beszámítással figyelembe nem vett bevétel 61,5%-a)</t>
  </si>
  <si>
    <t>2.m.I.2.</t>
  </si>
  <si>
    <t>Nem közművel összegyűjtött háztartási szennyvíz ártalmatlanítása</t>
  </si>
  <si>
    <t>2.m.I.3.</t>
  </si>
  <si>
    <t>Határátkelőhelyek fenntartásának támogatása</t>
  </si>
  <si>
    <t>2.m.I.5.</t>
  </si>
  <si>
    <t>Polgármesteri illetmény támogatása</t>
  </si>
  <si>
    <t>2.m.I.</t>
  </si>
  <si>
    <t>A helyi önkormányzatok működésének általános támogatása</t>
  </si>
  <si>
    <t>2. m.II.1.</t>
  </si>
  <si>
    <t>Pedagógusok és az e pedagógusok nevelő munkáját közvetlenül segítők bértámogatása</t>
  </si>
  <si>
    <t>Óvoda napi nyitvatartási ideje eléri a nyolc órát</t>
  </si>
  <si>
    <t>2.m.II.1.(1)</t>
  </si>
  <si>
    <t xml:space="preserve">Pedagógusok elismert létszáma </t>
  </si>
  <si>
    <t>2.m.II.1.(2)</t>
  </si>
  <si>
    <t>pedagógus szakképzettséggel nem rendelkező, pedagógusok nevelő munkáját közvetlenül segítők száma a Köznev. tv. 2. melléklete szerint</t>
  </si>
  <si>
    <t>2.m.II.1.(3)</t>
  </si>
  <si>
    <t>pedagógus szakképzettséggel rendelkező, pedagógusok nevelő munkáját közvetlenül segítők száma a Köznev. tv. 2. melléklete szerint</t>
  </si>
  <si>
    <t>Óvoda napi nyitvatartási ideje nem éri el a nyolc órát, de eléri a hat órát</t>
  </si>
  <si>
    <t>2.m.II.1.(11)</t>
  </si>
  <si>
    <t>2.m.II.1.(12)</t>
  </si>
  <si>
    <t>2.m.II.1.(13)</t>
  </si>
  <si>
    <t>2. m.II.2.</t>
  </si>
  <si>
    <t xml:space="preserve">Óvodaműködtetési támogatás </t>
  </si>
  <si>
    <t xml:space="preserve">2.m.II.2. (1) </t>
  </si>
  <si>
    <t>2.m.II.2. (11)</t>
  </si>
  <si>
    <t>2. m.II.3.</t>
  </si>
  <si>
    <t>Társulás által fenntartott óvodákba bejáró gyermekek utaztatásának támogatása</t>
  </si>
  <si>
    <t>II.3.</t>
  </si>
  <si>
    <t>2. m.II.4.</t>
  </si>
  <si>
    <t>Kiegészítő támogatás a pedagógusok és a pedagógus szakképzettséggel rendelkező segítők minősítéséből adódó többletkiadásokhoz</t>
  </si>
  <si>
    <t>II.4.a (1)</t>
  </si>
  <si>
    <t>Alapfokozatú végzettségű pedagógus II. kategóriába sorolt pedagógusok kiegészítő támogatása, akik a minősítést 2019. január 1-jei átsorolással szerezték meg</t>
  </si>
  <si>
    <t>II.4.b (1)</t>
  </si>
  <si>
    <t>Alapfokozatú végzettségű pedagógus II. kategóriába sorolt pedagógusok kiegészítő támogatása, akik a minősítést 2020. január 1-jei átsorolással szerezték meg</t>
  </si>
  <si>
    <t>II.4.a (2)</t>
  </si>
  <si>
    <t>Alapfokozatú végzettségű mesterpedagógus kategóriába sorolt pedagógusok kiegészítő támogatása, akik a minősítést 2019. január 1-jei átsorolással szerezték meg</t>
  </si>
  <si>
    <t>II.4.b (2)</t>
  </si>
  <si>
    <t>Alapfokozatú végzettségű mesterpedagógus kategóriába sorolt pedagógusok kiegészítő támogatása, akik a minősítést 2020. január 1-jei átsorolással szerezték meg</t>
  </si>
  <si>
    <t>II.4.a (3)</t>
  </si>
  <si>
    <t>Mesterfokozatú végzettségű pedagógus II. kategóriába sorolt pedagógusok kiegészítő támogatása, akik a minősítést 2019. január 1-jei átsorolással szerezték meg</t>
  </si>
  <si>
    <t>II.4.b (3)</t>
  </si>
  <si>
    <t>Mesterfokozatú végzettségű pedagógus II. kategóriába sorolt pedagógusok kiegészítő támogatása, akik a minősítést 2020. január 1-jei átsorolással szerezték meg</t>
  </si>
  <si>
    <t>II.4.a (4)</t>
  </si>
  <si>
    <t>Mesterfokozatú végzettségű mesterpedagógus kategóriába sorolt pedagógusok kiegészítő támogatása, akik a minősítést 2019. január 1-jei átsorolással szerezték meg</t>
  </si>
  <si>
    <t>II.4.b (4)</t>
  </si>
  <si>
    <t>Mesterfokozatú végzettségű mesterpedagógus kategóriába sorolt pedagógusok kiegészítő támogatása, akik a minősítést 2020. január 1-jei átsorolással szerezték meg</t>
  </si>
  <si>
    <t>II.4.a (5)</t>
  </si>
  <si>
    <t>II.4.b (5)</t>
  </si>
  <si>
    <t>II.4.a (6)</t>
  </si>
  <si>
    <t>II.4.b (6)</t>
  </si>
  <si>
    <t>II.4.a (7)</t>
  </si>
  <si>
    <t>II.4.b (7)</t>
  </si>
  <si>
    <t>II.4.a (8)</t>
  </si>
  <si>
    <t>II.4.b (8)</t>
  </si>
  <si>
    <t>2. m.II.5.</t>
  </si>
  <si>
    <t>Nemzetiségi pótlék</t>
  </si>
  <si>
    <t xml:space="preserve">2.m.II.5. (1) </t>
  </si>
  <si>
    <t xml:space="preserve">2.m.II.5. (2) </t>
  </si>
  <si>
    <t>2.m.II.</t>
  </si>
  <si>
    <t>A települési önkormányzatok egyes köznevelési feladatainak támogatása</t>
  </si>
  <si>
    <t xml:space="preserve">2.m.III.1. </t>
  </si>
  <si>
    <t>A települési önkormányzatok szociális feladatainak egyéb támogatása</t>
  </si>
  <si>
    <t>2.m.III.2. a-e</t>
  </si>
  <si>
    <t>Egyes szociális és gyermekjóléti feladatok támogatása</t>
  </si>
  <si>
    <t>III.2.a</t>
  </si>
  <si>
    <t>Család- és gyermekjóléti szolgálat</t>
  </si>
  <si>
    <t>III.2.b</t>
  </si>
  <si>
    <t>Család- és gyermekjóléti központ</t>
  </si>
  <si>
    <t>III.2.c. (1)</t>
  </si>
  <si>
    <t>Szociális étkeztetés</t>
  </si>
  <si>
    <t>III.2.c. (2)</t>
  </si>
  <si>
    <t xml:space="preserve">Szociális étkeztetés-társulás által történő feladatellátás </t>
  </si>
  <si>
    <t>III.2.da</t>
  </si>
  <si>
    <t>Házi segítségnyújtás- szociális segítés</t>
  </si>
  <si>
    <t>III.2.db (1)</t>
  </si>
  <si>
    <t>Házi segítségnyújtás- személyi gondozás</t>
  </si>
  <si>
    <t>III.2.db (2)</t>
  </si>
  <si>
    <t xml:space="preserve">Házi segítségnyújtás- személyi gondozás-társulás által történő feladatellátás </t>
  </si>
  <si>
    <t>III.2.e</t>
  </si>
  <si>
    <t>falugondnoki vagy tanyagondnoki szolgáltatás összesen</t>
  </si>
  <si>
    <t>2.m.III.2. f</t>
  </si>
  <si>
    <t>Időskorúak nappali intézményi ellátása</t>
  </si>
  <si>
    <t>III.2. f (1)</t>
  </si>
  <si>
    <t>időskorúak nappali intézményi ellátása</t>
  </si>
  <si>
    <t>III.2. f (2)</t>
  </si>
  <si>
    <t xml:space="preserve">időskorúak nappali intézményi ellátása-társulás által történő feladatellátás </t>
  </si>
  <si>
    <t>III.2. f (3)</t>
  </si>
  <si>
    <t>foglalkoztatási támogatásban részesülő időskorúak nappali intézményben ellátottak száma</t>
  </si>
  <si>
    <t>III.2. f (4)</t>
  </si>
  <si>
    <t>foglalkoztatási támogatásban részesülő időskorúak nappali intézményben ellátottak száma - társulás által történő feladatellátás</t>
  </si>
  <si>
    <t>2.m.III.2. g</t>
  </si>
  <si>
    <t>Fogyatékos és demens személyek nappali intézményi ellátása</t>
  </si>
  <si>
    <t>III.2.g (1)</t>
  </si>
  <si>
    <t>fogyatékos személyek nappali intézményi ellátása</t>
  </si>
  <si>
    <t>III.2.g (2)</t>
  </si>
  <si>
    <t>fogyatékos személyek nappali intézményi ellátása - társulás által történő feladatellátás</t>
  </si>
  <si>
    <t>III.2.g (3)</t>
  </si>
  <si>
    <t>foglalkoztatási támogatásban részesülő fogyatékos nappali intézményben ellátottak száma</t>
  </si>
  <si>
    <t>III.2.g (4)</t>
  </si>
  <si>
    <t>foglalkoztatási támogatásban részesülő fogyatékos nappali intézményben ellátottak száma - társulás által történő feladatellátás</t>
  </si>
  <si>
    <t>III.2.g (5)</t>
  </si>
  <si>
    <t>demens személyek nappali intézményi ellátása</t>
  </si>
  <si>
    <t>III.2.g (6)</t>
  </si>
  <si>
    <t>demens személyek nappali intézményi ellátása - társulás által történő feladatellátás</t>
  </si>
  <si>
    <t>III.2.g (7)</t>
  </si>
  <si>
    <t>foglalkoztatási támogatásban részesülő, nappali intézményben ellátott demens személyek száma</t>
  </si>
  <si>
    <t>III.2.g (8)</t>
  </si>
  <si>
    <t>foglalkoztatási támogatásban részesülő, nappali intézményben ellátott demens személyek száma - társulás által történő feladatellátás</t>
  </si>
  <si>
    <t>2.m.III.2. h</t>
  </si>
  <si>
    <t>Pszichiátriai és szenvedélybetegek nappali intézményi ellátása</t>
  </si>
  <si>
    <t>III.2.h (1)</t>
  </si>
  <si>
    <t>pszichiátriai betegek nappali intézményi ellátása</t>
  </si>
  <si>
    <t>III.2.h (2)</t>
  </si>
  <si>
    <t>pszichiátriai betegek nappali intézményi ellátása - társulás által történő feladatellátás</t>
  </si>
  <si>
    <t>III.2.h (3)</t>
  </si>
  <si>
    <t>foglalkoztatási támogatásban részesülő, nappali intézményben ellátott pszichiátriai betegek száma</t>
  </si>
  <si>
    <t>III.2.h (4)</t>
  </si>
  <si>
    <t>foglalkoztatási támogatásban részesülő, nappali intézményben ellátott pszichiátriai betegek száma - társulás által történő feladatellátás</t>
  </si>
  <si>
    <t>III.2.h (5)</t>
  </si>
  <si>
    <t>szenvedélybetegek nappali intézményi ellátása</t>
  </si>
  <si>
    <t>III.2.h (6)</t>
  </si>
  <si>
    <t>szenvedélybetegek nappali intézményi ellátása - társulás által történő feladatellátás</t>
  </si>
  <si>
    <t>III.2.h (7)</t>
  </si>
  <si>
    <t>foglalkoztatási támogatásban részesülő, nappali intézményben ellátott szenvedélybetegek száma</t>
  </si>
  <si>
    <t>III.2.h (8)</t>
  </si>
  <si>
    <t>foglalkoztatási támogatásban részesülő, nappali intézményben ellátott szenvedélybetegek száma - társulás által történő feladatellátás</t>
  </si>
  <si>
    <t>2.m.III.2. i</t>
  </si>
  <si>
    <t>Hajléktalanok nappali intézményi ellátása</t>
  </si>
  <si>
    <t>III.2.i (1)</t>
  </si>
  <si>
    <t>hajléktalanok nappali intézményi ellátása</t>
  </si>
  <si>
    <t>III.2.i (2)</t>
  </si>
  <si>
    <t>hajléktalanok nappali intézményi ellátása - társulás által történő feladatellátás</t>
  </si>
  <si>
    <t>2.m.III.2. j</t>
  </si>
  <si>
    <t>Családi bölcsőde</t>
  </si>
  <si>
    <t>2.m.III.2.j (1)</t>
  </si>
  <si>
    <t>családi bölcsőde</t>
  </si>
  <si>
    <t>2.m.III.2.j (2)</t>
  </si>
  <si>
    <t>családi bölcsőde - társulás által történő feladatellátás</t>
  </si>
  <si>
    <t>2.m.III.2.j (3)</t>
  </si>
  <si>
    <t>Gyvt. 145. § (2c) bekezdés b) pontja alapján befogadást nyert napközbeni gyermekfelügyelet</t>
  </si>
  <si>
    <t>2.m.III.2.k</t>
  </si>
  <si>
    <t>Hajléktalanok átmeneti intézményei</t>
  </si>
  <si>
    <t>2.m.III.2.k (1)</t>
  </si>
  <si>
    <t>hajléktalanok átmeneti szállása, éjjeli menedékhely összesen</t>
  </si>
  <si>
    <t>2.m.III.2.k (6)</t>
  </si>
  <si>
    <t>hajléktalanok átmeneti szállása, éjjeli menedékhely összesen - társulás által történő feladatellátás</t>
  </si>
  <si>
    <t>2.m.III.2.k (11)</t>
  </si>
  <si>
    <t xml:space="preserve">kizárólag lakhatási szolgáltatás </t>
  </si>
  <si>
    <t>2.m.III.2.l</t>
  </si>
  <si>
    <t>Támogató szolgáltatás</t>
  </si>
  <si>
    <t>2.m.III.2.l (1)</t>
  </si>
  <si>
    <t>támogató szolgáltatás - alaptámogatás</t>
  </si>
  <si>
    <t>2.m.III.2.l (2)</t>
  </si>
  <si>
    <t>támogató szolgáltatás - teljesítménytámogatás</t>
  </si>
  <si>
    <t>2.m.III.2.m</t>
  </si>
  <si>
    <t>Közösségi alapellátások</t>
  </si>
  <si>
    <t>2.m.III.2.ma (1)</t>
  </si>
  <si>
    <t>pszichiátriai betegek részére nyújtott közösségi alapellátás - alaptámogatás</t>
  </si>
  <si>
    <t>2.m.III.2.ma (2)</t>
  </si>
  <si>
    <t>pszichiátriai betegek részére nyújtott közösségi alapellátás - teljesítménytámogatás</t>
  </si>
  <si>
    <t>2.m.III.2.mb (1)</t>
  </si>
  <si>
    <t>szenvedélybetegek részére nyújtott közösségi alapellátás - alaptámogatás</t>
  </si>
  <si>
    <t>2.m.III.2.mb (2)</t>
  </si>
  <si>
    <t>szenvedélybetegek részére nyújtott közösségi alapellátás - teljesítménytámogatás</t>
  </si>
  <si>
    <t>2.m.III.2.n</t>
  </si>
  <si>
    <t>Óvodai és iskolai szociális segítő tevékenység támogatása</t>
  </si>
  <si>
    <t xml:space="preserve">2.m.III.3. </t>
  </si>
  <si>
    <t>Bölcsőde, mini bölcsőde támogatása</t>
  </si>
  <si>
    <t xml:space="preserve"> 2.m.III.3.a (1)</t>
  </si>
  <si>
    <t>A finanszírozás szempontjából elismert szakmai dolgozók bértámogatása: felsőfokú végzettségű kisgyermeknevelők, szaktanácsadók</t>
  </si>
  <si>
    <t>2.m.III.3.a (2)</t>
  </si>
  <si>
    <t>A finanszírozás szempontjából elismert szakmai dolgozók bértámogatása: bölcsődei dajkák, középfokú végzettségű kisgyermeknevelők, szaktanácsadók</t>
  </si>
  <si>
    <t>2.m.III.3.b</t>
  </si>
  <si>
    <t>Bölcsődei üzemeltetési támogatás</t>
  </si>
  <si>
    <t xml:space="preserve">2.m.III.4. </t>
  </si>
  <si>
    <t>A települési önkormányzatok által biztosított egyes szociális szakosított ellátások, valamint a gyermekek átmeneti gondozásával kapcsolatos feladatok támogatása</t>
  </si>
  <si>
    <t>2.m.III.4.a</t>
  </si>
  <si>
    <t>A finanszírozás szempontjából elismert szakmai dolgozók bértámogatása</t>
  </si>
  <si>
    <t>2.m.III.4.b</t>
  </si>
  <si>
    <t>Intézmény-üzemeltetési támogatás</t>
  </si>
  <si>
    <t xml:space="preserve">2.m.III.5. </t>
  </si>
  <si>
    <t>Gyermekétkeztetés támogatása</t>
  </si>
  <si>
    <t xml:space="preserve">2.m.III.5.aa) </t>
  </si>
  <si>
    <t>A finanszírozás szempontjából elismert dolgozók bértámogatása</t>
  </si>
  <si>
    <t>2.m.III.5.ab)</t>
  </si>
  <si>
    <t>Gyermekétkeztetés üzemeltetési támogatása</t>
  </si>
  <si>
    <t>2.m.III.5.b)</t>
  </si>
  <si>
    <t>A rászoruló gyermekek szünidei étkeztetésének támogatása</t>
  </si>
  <si>
    <t>2.m.III.</t>
  </si>
  <si>
    <t>A települési önkormányzatok szociális, gyermekjóléti és gyermekétkeztetési feladatainak támogatása</t>
  </si>
  <si>
    <t>2.m.IV.a</t>
  </si>
  <si>
    <t xml:space="preserve">Megyeszékhely megyei jogú városok és Szentendre Város Önkormányzata közművelődési feladatainak támogatása </t>
  </si>
  <si>
    <t>2.m.IV.b</t>
  </si>
  <si>
    <t>Települési önkormányzatok nyilvános könyvtári és a közművelődési feladatainak támogatása</t>
  </si>
  <si>
    <t>2.m.IV.e</t>
  </si>
  <si>
    <t xml:space="preserve">Megyei hatókörű városi könyvtár kistelepülési könyvtári célú kiegészítő támogatása </t>
  </si>
  <si>
    <t>2.m.IV.</t>
  </si>
  <si>
    <t>A települési önkormányzatok kulturális feladatainak támogatása</t>
  </si>
  <si>
    <t>2.m.</t>
  </si>
  <si>
    <t>HELYI ÖNKORMÁNYZATOK ÁLTALÁNOS MŰKÖDÉSÉNEK ÉS ÁGAZATI FELADATAINAK TÁMOGATÁSA</t>
  </si>
  <si>
    <t>3.m.I.11.</t>
  </si>
  <si>
    <t>A költségvetési szerveknél foglalkoztatottak 2019. évi áthúzódó és 2020. évi kompenzációja</t>
  </si>
  <si>
    <t>3.m.I.13.a</t>
  </si>
  <si>
    <t>Megyei hatókörű városi múzeumok feladatainak támogatása</t>
  </si>
  <si>
    <t>3.m.I.13.b</t>
  </si>
  <si>
    <t xml:space="preserve">Megyei hatókörű városi könyvtárak feladatainak támogatása </t>
  </si>
  <si>
    <t>3.m.I.13.d</t>
  </si>
  <si>
    <t>Települési Önkormányzatok könyvtári célú érdekeltségnövelő támogatása</t>
  </si>
  <si>
    <t>Könyvtári, közművelődési és múzeumi feladatok támogatása</t>
  </si>
  <si>
    <t>3.m.I.13.eaa</t>
  </si>
  <si>
    <t>A nemzeti minősítésű színházművészeti szervezetek művészeti támogatása</t>
  </si>
  <si>
    <t>3.m.I.13.eab</t>
  </si>
  <si>
    <t>A nemzeti minősítésű színházművészeti szervezetek létesítmény-gazdálkodási célú működési támogatása</t>
  </si>
  <si>
    <t>3.m.I.13.ea</t>
  </si>
  <si>
    <t>A nemzeti minősítésű színházművészeti szervezetek támogatása: Csokonai Színház</t>
  </si>
  <si>
    <t>3.m.I.13.eba</t>
  </si>
  <si>
    <t>A kiemelt minősítésű színházművészeti szervezetek művészeti támogatása</t>
  </si>
  <si>
    <t>3.m.I.13.ebb</t>
  </si>
  <si>
    <t>A kiemelt minősítésű színházművészeti szervezetek létesítmény-gazdálkodási célú működési támogatása</t>
  </si>
  <si>
    <t>3.m.I.13.eb</t>
  </si>
  <si>
    <t>A kiemelt minősítésű színházművészeti szervezetek támogatása: Vojtina Bábszínház</t>
  </si>
  <si>
    <t>3.m.I.13.f</t>
  </si>
  <si>
    <t>Tácművészeti szervezetek finanszírozása</t>
  </si>
  <si>
    <t>3.m.I.13.ga</t>
  </si>
  <si>
    <t>Nemzeti és kiemelt minősítésű zenekarok támogatása</t>
  </si>
  <si>
    <t>3.m.I.13.gb</t>
  </si>
  <si>
    <t>Nemzeti és kiemelt minősítésű énekkarok támogatása</t>
  </si>
  <si>
    <t>3.m.I.13.g</t>
  </si>
  <si>
    <t>A nemzeti minősítésű zenekarok és énekkarok támogatása</t>
  </si>
  <si>
    <t>3.m.I.13.e-g</t>
  </si>
  <si>
    <t>A települési önkormányzatok által fenntartott, illetve támogatott előadóművészeti szervezetek támogatása összesen</t>
  </si>
  <si>
    <t>3.m.I.13.</t>
  </si>
  <si>
    <t>A települési önkormányzatok kulturális feladatainak kiegészítő támogatása összesen</t>
  </si>
  <si>
    <t>3.m.I.14.</t>
  </si>
  <si>
    <t>Kulturális illetménypótlék</t>
  </si>
  <si>
    <t>3.m.</t>
  </si>
  <si>
    <t>A HELYI ÖNKORMÁNYZATOK KIEGÉSZÍTŐ TÁMOGATÁSAI</t>
  </si>
  <si>
    <t>VÁRHATÓ ÁLLAMI TÁMOGATÁSOK, MELYEKRŐL A MINISZTÉRIUM MÉG NEM DÖNTÖTT</t>
  </si>
  <si>
    <t>2. m. és 3.m.</t>
  </si>
  <si>
    <t>VÁRHATÓ ÖSSZES ÁLLAMI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</si>
</sst>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F_t_-;\-* #,##0.00\ _F_t_-;_-* &quot;-&quot;??\ _F_t_-;_-@_-"/>
    <numFmt numFmtId="164" formatCode="_-* #,##0\ _F_t_-;\-* #,##0\ _F_t_-;_-* &quot;-&quot;??\ _F_t_-;_-@_-"/>
    <numFmt numFmtId="165" formatCode="&quot; &quot;#,##0.00&quot;    &quot;;&quot;-&quot;#,##0.00&quot;    &quot;;&quot; -&quot;00&quot;    &quot;;@&quot; &quot;"/>
    <numFmt numFmtId="166" formatCode="#,##0_ ;\-#,##0\ "/>
    <numFmt numFmtId="167" formatCode="&quot; &quot;0&quot;    &quot;;&quot;-&quot;0&quot;    &quot;;&quot; -&quot;00&quot;    &quot;;@&quot; &quot;"/>
    <numFmt numFmtId="168" formatCode="0.0%"/>
    <numFmt numFmtId="169" formatCode="#,##0.0000000_ ;\-#,##0.0000000\ "/>
  </numFmts>
  <fonts count="26">
    <font>
      <sz val="11"/>
      <color rgb="FF000000"/>
      <name val="Calibri"/>
      <family val="2"/>
      <charset val="238"/>
    </font>
    <font>
      <sz val="10"/>
      <color rgb="FF000000"/>
      <name val="Arial1"/>
      <charset val="238"/>
    </font>
    <font>
      <b/>
      <u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9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000000"/>
      <name val="Arial2"/>
      <charset val="238"/>
    </font>
    <font>
      <b/>
      <sz val="8"/>
      <name val="Calibri"/>
      <family val="2"/>
      <charset val="238"/>
      <scheme val="minor"/>
    </font>
    <font>
      <sz val="10"/>
      <color rgb="FF000000"/>
      <name val="Arial CE"/>
      <charset val="238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sz val="12"/>
      <color rgb="FF000000"/>
      <name val="Times New Roman1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Calibri"/>
      <family val="2"/>
      <charset val="238"/>
      <scheme val="minor"/>
    </font>
    <font>
      <b/>
      <i/>
      <sz val="14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1" fillId="0" borderId="0" applyNumberFormat="0" applyBorder="0" applyProtection="0"/>
    <xf numFmtId="0" fontId="3" fillId="0" borderId="0"/>
    <xf numFmtId="0" fontId="11" fillId="0" borderId="0"/>
    <xf numFmtId="0" fontId="13" fillId="0" borderId="0"/>
    <xf numFmtId="0" fontId="1" fillId="0" borderId="0"/>
    <xf numFmtId="43" fontId="3" fillId="0" borderId="0" applyFont="0" applyFill="0" applyBorder="0" applyAlignment="0" applyProtection="0"/>
    <xf numFmtId="165" fontId="3" fillId="0" borderId="0"/>
    <xf numFmtId="0" fontId="17" fillId="0" borderId="0"/>
  </cellStyleXfs>
  <cellXfs count="176">
    <xf numFmtId="0" fontId="0" fillId="0" borderId="0" xfId="0"/>
    <xf numFmtId="0" fontId="2" fillId="0" borderId="0" xfId="2" applyFont="1" applyFill="1" applyBorder="1" applyAlignment="1">
      <alignment horizontal="right" vertical="center"/>
    </xf>
    <xf numFmtId="0" fontId="4" fillId="0" borderId="0" xfId="0" applyFont="1"/>
    <xf numFmtId="0" fontId="5" fillId="0" borderId="0" xfId="2" applyFont="1" applyFill="1" applyBorder="1" applyAlignment="1">
      <alignment horizontal="right" vertical="center"/>
    </xf>
    <xf numFmtId="0" fontId="4" fillId="0" borderId="0" xfId="3" applyFont="1"/>
    <xf numFmtId="0" fontId="6" fillId="0" borderId="0" xfId="2" applyFont="1" applyFill="1" applyAlignment="1">
      <alignment horizontal="center" vertical="center" wrapText="1"/>
    </xf>
    <xf numFmtId="0" fontId="7" fillId="0" borderId="0" xfId="2" applyFont="1" applyFill="1" applyAlignment="1">
      <alignment horizontal="right" vertical="center"/>
    </xf>
    <xf numFmtId="0" fontId="6" fillId="0" borderId="0" xfId="2" applyFont="1" applyFill="1" applyAlignment="1">
      <alignment horizontal="right" vertical="center"/>
    </xf>
    <xf numFmtId="0" fontId="8" fillId="0" borderId="1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2" fillId="2" borderId="1" xfId="4" applyFont="1" applyFill="1" applyBorder="1" applyAlignment="1" applyProtection="1">
      <alignment horizontal="center" vertical="center" textRotation="90"/>
    </xf>
    <xf numFmtId="0" fontId="14" fillId="3" borderId="1" xfId="5" applyFont="1" applyFill="1" applyBorder="1" applyAlignment="1">
      <alignment horizontal="center" vertical="center" wrapText="1"/>
    </xf>
    <xf numFmtId="0" fontId="15" fillId="2" borderId="1" xfId="5" applyFont="1" applyFill="1" applyBorder="1" applyAlignment="1">
      <alignment horizontal="center" vertical="center" wrapText="1"/>
    </xf>
    <xf numFmtId="3" fontId="12" fillId="2" borderId="1" xfId="5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horizontal="right" vertical="center"/>
    </xf>
    <xf numFmtId="0" fontId="16" fillId="4" borderId="1" xfId="6" applyFont="1" applyFill="1" applyBorder="1" applyAlignment="1">
      <alignment horizontal="center" vertical="center" wrapText="1"/>
    </xf>
    <xf numFmtId="0" fontId="16" fillId="4" borderId="1" xfId="5" applyFont="1" applyFill="1" applyBorder="1" applyAlignment="1">
      <alignment horizontal="left" vertical="center" wrapText="1"/>
    </xf>
    <xf numFmtId="164" fontId="16" fillId="4" borderId="1" xfId="7" applyNumberFormat="1" applyFont="1" applyFill="1" applyBorder="1" applyAlignment="1">
      <alignment horizontal="right" vertical="center" wrapText="1"/>
    </xf>
    <xf numFmtId="3" fontId="16" fillId="4" borderId="1" xfId="8" applyNumberFormat="1" applyFont="1" applyFill="1" applyBorder="1" applyAlignment="1">
      <alignment horizontal="right" vertical="center" wrapText="1"/>
    </xf>
    <xf numFmtId="166" fontId="16" fillId="4" borderId="1" xfId="7" applyNumberFormat="1" applyFont="1" applyFill="1" applyBorder="1"/>
    <xf numFmtId="167" fontId="16" fillId="4" borderId="1" xfId="8" applyNumberFormat="1" applyFont="1" applyFill="1" applyBorder="1" applyAlignment="1">
      <alignment horizontal="right" vertical="center" wrapText="1"/>
    </xf>
    <xf numFmtId="3" fontId="16" fillId="4" borderId="1" xfId="9" applyNumberFormat="1" applyFont="1" applyFill="1" applyBorder="1" applyAlignment="1">
      <alignment horizontal="left" vertical="center" wrapText="1"/>
    </xf>
    <xf numFmtId="3" fontId="18" fillId="4" borderId="1" xfId="9" applyNumberFormat="1" applyFont="1" applyFill="1" applyBorder="1" applyAlignment="1">
      <alignment horizontal="center" vertical="center" wrapText="1"/>
    </xf>
    <xf numFmtId="167" fontId="18" fillId="4" borderId="1" xfId="8" applyNumberFormat="1" applyFont="1" applyFill="1" applyBorder="1" applyAlignment="1">
      <alignment horizontal="right" vertical="center" wrapText="1"/>
    </xf>
    <xf numFmtId="166" fontId="16" fillId="0" borderId="1" xfId="7" applyNumberFormat="1" applyFont="1" applyFill="1" applyBorder="1"/>
    <xf numFmtId="0" fontId="16" fillId="0" borderId="1" xfId="6" applyFont="1" applyFill="1" applyBorder="1" applyAlignment="1">
      <alignment horizontal="center" vertical="center" wrapText="1"/>
    </xf>
    <xf numFmtId="0" fontId="18" fillId="0" borderId="1" xfId="6" applyFont="1" applyFill="1" applyBorder="1" applyAlignment="1">
      <alignment horizontal="center" wrapText="1"/>
    </xf>
    <xf numFmtId="3" fontId="16" fillId="0" borderId="1" xfId="3" applyNumberFormat="1" applyFont="1" applyFill="1" applyBorder="1"/>
    <xf numFmtId="168" fontId="16" fillId="0" borderId="1" xfId="1" applyNumberFormat="1" applyFont="1" applyFill="1" applyBorder="1" applyAlignment="1">
      <alignment horizontal="right"/>
    </xf>
    <xf numFmtId="169" fontId="4" fillId="0" borderId="0" xfId="0" applyNumberFormat="1" applyFont="1"/>
    <xf numFmtId="10" fontId="4" fillId="0" borderId="0" xfId="0" applyNumberFormat="1" applyFont="1"/>
    <xf numFmtId="3" fontId="16" fillId="0" borderId="1" xfId="9" applyNumberFormat="1" applyFont="1" applyFill="1" applyBorder="1" applyAlignment="1">
      <alignment horizontal="left" vertical="center" wrapText="1"/>
    </xf>
    <xf numFmtId="167" fontId="16" fillId="0" borderId="1" xfId="8" applyNumberFormat="1" applyFont="1" applyFill="1" applyBorder="1" applyAlignment="1">
      <alignment horizontal="right" vertical="center" wrapText="1"/>
    </xf>
    <xf numFmtId="1" fontId="16" fillId="0" borderId="1" xfId="8" applyNumberFormat="1" applyFont="1" applyFill="1" applyBorder="1" applyAlignment="1">
      <alignment horizontal="right" vertical="center" wrapText="1"/>
    </xf>
    <xf numFmtId="1" fontId="16" fillId="0" borderId="1" xfId="8" applyNumberFormat="1" applyFont="1" applyFill="1" applyBorder="1" applyAlignment="1">
      <alignment horizontal="right"/>
    </xf>
    <xf numFmtId="1" fontId="16" fillId="0" borderId="1" xfId="7" applyNumberFormat="1" applyFont="1" applyFill="1" applyBorder="1"/>
    <xf numFmtId="0" fontId="18" fillId="5" borderId="1" xfId="6" applyFont="1" applyFill="1" applyBorder="1" applyAlignment="1">
      <alignment horizontal="center" vertical="center" wrapText="1"/>
    </xf>
    <xf numFmtId="3" fontId="18" fillId="5" borderId="2" xfId="9" applyNumberFormat="1" applyFont="1" applyFill="1" applyBorder="1" applyAlignment="1">
      <alignment horizontal="center" vertical="center" wrapText="1"/>
    </xf>
    <xf numFmtId="3" fontId="18" fillId="5" borderId="3" xfId="9" applyNumberFormat="1" applyFont="1" applyFill="1" applyBorder="1" applyAlignment="1">
      <alignment horizontal="center" vertical="center" wrapText="1"/>
    </xf>
    <xf numFmtId="3" fontId="18" fillId="5" borderId="4" xfId="9" applyNumberFormat="1" applyFont="1" applyFill="1" applyBorder="1" applyAlignment="1">
      <alignment horizontal="center" vertical="center" wrapText="1"/>
    </xf>
    <xf numFmtId="3" fontId="18" fillId="5" borderId="1" xfId="9" applyNumberFormat="1" applyFont="1" applyFill="1" applyBorder="1" applyAlignment="1">
      <alignment vertical="center" wrapText="1"/>
    </xf>
    <xf numFmtId="166" fontId="18" fillId="5" borderId="1" xfId="7" applyNumberFormat="1" applyFont="1" applyFill="1" applyBorder="1" applyAlignment="1">
      <alignment horizontal="right"/>
    </xf>
    <xf numFmtId="3" fontId="18" fillId="0" borderId="2" xfId="3" applyNumberFormat="1" applyFont="1" applyFill="1" applyBorder="1" applyAlignment="1">
      <alignment horizontal="center"/>
    </xf>
    <xf numFmtId="3" fontId="18" fillId="0" borderId="3" xfId="3" applyNumberFormat="1" applyFont="1" applyFill="1" applyBorder="1" applyAlignment="1">
      <alignment horizontal="center"/>
    </xf>
    <xf numFmtId="3" fontId="18" fillId="0" borderId="4" xfId="3" applyNumberFormat="1" applyFont="1" applyFill="1" applyBorder="1" applyAlignment="1">
      <alignment horizontal="center"/>
    </xf>
    <xf numFmtId="3" fontId="18" fillId="0" borderId="1" xfId="3" applyNumberFormat="1" applyFont="1" applyFill="1" applyBorder="1" applyAlignment="1"/>
    <xf numFmtId="3" fontId="18" fillId="0" borderId="1" xfId="9" applyNumberFormat="1" applyFont="1" applyFill="1" applyBorder="1" applyAlignment="1">
      <alignment horizontal="center" vertical="center" wrapText="1"/>
    </xf>
    <xf numFmtId="166" fontId="18" fillId="0" borderId="1" xfId="7" applyNumberFormat="1" applyFont="1" applyFill="1" applyBorder="1" applyAlignment="1"/>
    <xf numFmtId="0" fontId="19" fillId="0" borderId="2" xfId="6" applyFont="1" applyFill="1" applyBorder="1" applyAlignment="1">
      <alignment horizontal="left" vertical="center" wrapText="1"/>
    </xf>
    <xf numFmtId="0" fontId="19" fillId="0" borderId="3" xfId="6" applyFont="1" applyFill="1" applyBorder="1" applyAlignment="1">
      <alignment horizontal="left" vertical="center" wrapText="1"/>
    </xf>
    <xf numFmtId="0" fontId="19" fillId="0" borderId="4" xfId="6" applyFont="1" applyFill="1" applyBorder="1" applyAlignment="1">
      <alignment horizontal="left" vertical="center" wrapText="1"/>
    </xf>
    <xf numFmtId="164" fontId="18" fillId="0" borderId="1" xfId="7" applyNumberFormat="1" applyFont="1" applyFill="1" applyBorder="1" applyAlignment="1"/>
    <xf numFmtId="0" fontId="4" fillId="0" borderId="0" xfId="0" applyFont="1" applyFill="1"/>
    <xf numFmtId="3" fontId="16" fillId="4" borderId="2" xfId="9" applyNumberFormat="1" applyFont="1" applyFill="1" applyBorder="1" applyAlignment="1">
      <alignment horizontal="left" vertical="center" wrapText="1"/>
    </xf>
    <xf numFmtId="3" fontId="16" fillId="4" borderId="3" xfId="9" applyNumberFormat="1" applyFont="1" applyFill="1" applyBorder="1" applyAlignment="1">
      <alignment horizontal="left" vertical="center" wrapText="1"/>
    </xf>
    <xf numFmtId="3" fontId="16" fillId="4" borderId="4" xfId="9" applyNumberFormat="1" applyFont="1" applyFill="1" applyBorder="1" applyAlignment="1">
      <alignment horizontal="left" vertical="center" wrapText="1"/>
    </xf>
    <xf numFmtId="3" fontId="16" fillId="4" borderId="1" xfId="5" applyNumberFormat="1" applyFont="1" applyFill="1" applyBorder="1" applyAlignment="1">
      <alignment horizontal="right" vertical="center" wrapText="1"/>
    </xf>
    <xf numFmtId="0" fontId="16" fillId="4" borderId="1" xfId="3" applyFont="1" applyFill="1" applyBorder="1"/>
    <xf numFmtId="166" fontId="16" fillId="0" borderId="1" xfId="7" applyNumberFormat="1" applyFont="1" applyFill="1" applyBorder="1" applyAlignment="1"/>
    <xf numFmtId="0" fontId="18" fillId="0" borderId="1" xfId="3" applyFont="1" applyFill="1" applyBorder="1" applyAlignment="1">
      <alignment horizontal="right" vertical="center"/>
    </xf>
    <xf numFmtId="0" fontId="18" fillId="0" borderId="2" xfId="6" applyFont="1" applyFill="1" applyBorder="1" applyAlignment="1">
      <alignment horizontal="center" vertical="center" wrapText="1"/>
    </xf>
    <xf numFmtId="0" fontId="18" fillId="0" borderId="2" xfId="6" applyFont="1" applyFill="1" applyBorder="1" applyAlignment="1">
      <alignment horizontal="center" vertical="center" wrapText="1"/>
    </xf>
    <xf numFmtId="0" fontId="18" fillId="0" borderId="3" xfId="6" applyFont="1" applyFill="1" applyBorder="1" applyAlignment="1">
      <alignment horizontal="center" vertical="center" wrapText="1"/>
    </xf>
    <xf numFmtId="0" fontId="18" fillId="0" borderId="4" xfId="6" applyFont="1" applyFill="1" applyBorder="1" applyAlignment="1">
      <alignment horizontal="center" vertical="center" wrapText="1"/>
    </xf>
    <xf numFmtId="3" fontId="18" fillId="4" borderId="1" xfId="5" applyNumberFormat="1" applyFont="1" applyFill="1" applyBorder="1" applyAlignment="1">
      <alignment horizontal="right" vertical="center" wrapText="1"/>
    </xf>
    <xf numFmtId="0" fontId="18" fillId="4" borderId="1" xfId="3" applyFont="1" applyFill="1" applyBorder="1"/>
    <xf numFmtId="0" fontId="15" fillId="0" borderId="0" xfId="0" applyFont="1"/>
    <xf numFmtId="3" fontId="19" fillId="4" borderId="2" xfId="9" applyNumberFormat="1" applyFont="1" applyFill="1" applyBorder="1" applyAlignment="1">
      <alignment horizontal="left" vertical="center" wrapText="1"/>
    </xf>
    <xf numFmtId="3" fontId="19" fillId="4" borderId="3" xfId="9" applyNumberFormat="1" applyFont="1" applyFill="1" applyBorder="1" applyAlignment="1">
      <alignment horizontal="left" vertical="center" wrapText="1"/>
    </xf>
    <xf numFmtId="3" fontId="19" fillId="4" borderId="4" xfId="9" applyNumberFormat="1" applyFont="1" applyFill="1" applyBorder="1" applyAlignment="1">
      <alignment horizontal="left" vertical="center" wrapText="1"/>
    </xf>
    <xf numFmtId="0" fontId="18" fillId="4" borderId="1" xfId="6" applyFont="1" applyFill="1" applyBorder="1" applyAlignment="1">
      <alignment horizontal="center" vertical="center" wrapText="1"/>
    </xf>
    <xf numFmtId="3" fontId="16" fillId="0" borderId="3" xfId="3" applyNumberFormat="1" applyFont="1" applyFill="1" applyBorder="1" applyAlignment="1">
      <alignment horizontal="left"/>
    </xf>
    <xf numFmtId="3" fontId="16" fillId="0" borderId="4" xfId="3" applyNumberFormat="1" applyFont="1" applyFill="1" applyBorder="1" applyAlignment="1">
      <alignment horizontal="left"/>
    </xf>
    <xf numFmtId="3" fontId="16" fillId="4" borderId="4" xfId="9" applyNumberFormat="1" applyFont="1" applyFill="1" applyBorder="1" applyAlignment="1">
      <alignment vertical="center" wrapText="1"/>
    </xf>
    <xf numFmtId="3" fontId="18" fillId="5" borderId="2" xfId="3" applyNumberFormat="1" applyFont="1" applyFill="1" applyBorder="1" applyAlignment="1">
      <alignment horizontal="center"/>
    </xf>
    <xf numFmtId="3" fontId="18" fillId="5" borderId="3" xfId="3" applyNumberFormat="1" applyFont="1" applyFill="1" applyBorder="1" applyAlignment="1">
      <alignment horizontal="center"/>
    </xf>
    <xf numFmtId="3" fontId="18" fillId="5" borderId="4" xfId="3" applyNumberFormat="1" applyFont="1" applyFill="1" applyBorder="1" applyAlignment="1">
      <alignment horizontal="center"/>
    </xf>
    <xf numFmtId="3" fontId="18" fillId="5" borderId="1" xfId="3" applyNumberFormat="1" applyFont="1" applyFill="1" applyBorder="1" applyAlignment="1"/>
    <xf numFmtId="166" fontId="18" fillId="5" borderId="1" xfId="7" applyNumberFormat="1" applyFont="1" applyFill="1" applyBorder="1" applyAlignment="1"/>
    <xf numFmtId="0" fontId="12" fillId="0" borderId="1" xfId="3" applyFont="1" applyFill="1" applyBorder="1" applyAlignment="1">
      <alignment horizontal="right" vertical="center"/>
    </xf>
    <xf numFmtId="0" fontId="18" fillId="0" borderId="1" xfId="6" applyFont="1" applyFill="1" applyBorder="1" applyAlignment="1">
      <alignment horizontal="center" vertical="center" wrapText="1"/>
    </xf>
    <xf numFmtId="0" fontId="18" fillId="0" borderId="1" xfId="6" applyFont="1" applyFill="1" applyBorder="1" applyAlignment="1">
      <alignment horizontal="center" vertical="center" wrapText="1"/>
    </xf>
    <xf numFmtId="0" fontId="18" fillId="0" borderId="1" xfId="6" applyFont="1" applyFill="1" applyBorder="1" applyAlignment="1">
      <alignment horizontal="right" vertical="center" wrapText="1"/>
    </xf>
    <xf numFmtId="0" fontId="18" fillId="0" borderId="1" xfId="6" applyNumberFormat="1" applyFont="1" applyFill="1" applyBorder="1" applyAlignment="1">
      <alignment horizontal="right" vertical="center" wrapText="1"/>
    </xf>
    <xf numFmtId="3" fontId="18" fillId="0" borderId="1" xfId="5" applyNumberFormat="1" applyFont="1" applyFill="1" applyBorder="1" applyAlignment="1">
      <alignment vertical="center" wrapText="1"/>
    </xf>
    <xf numFmtId="0" fontId="15" fillId="0" borderId="0" xfId="0" applyFont="1" applyFill="1"/>
    <xf numFmtId="0" fontId="18" fillId="0" borderId="2" xfId="6" applyFont="1" applyFill="1" applyBorder="1" applyAlignment="1">
      <alignment horizontal="center" wrapText="1"/>
    </xf>
    <xf numFmtId="0" fontId="18" fillId="0" borderId="3" xfId="6" applyFont="1" applyFill="1" applyBorder="1" applyAlignment="1">
      <alignment horizontal="center" wrapText="1"/>
    </xf>
    <xf numFmtId="0" fontId="18" fillId="0" borderId="4" xfId="6" applyFont="1" applyFill="1" applyBorder="1" applyAlignment="1">
      <alignment horizontal="center" wrapText="1"/>
    </xf>
    <xf numFmtId="0" fontId="18" fillId="0" borderId="1" xfId="6" applyFont="1" applyFill="1" applyBorder="1" applyAlignment="1">
      <alignment wrapText="1"/>
    </xf>
    <xf numFmtId="0" fontId="18" fillId="0" borderId="1" xfId="6" applyNumberFormat="1" applyFont="1" applyFill="1" applyBorder="1" applyAlignment="1">
      <alignment wrapText="1"/>
    </xf>
    <xf numFmtId="0" fontId="20" fillId="0" borderId="1" xfId="3" applyFont="1" applyFill="1" applyBorder="1" applyAlignment="1">
      <alignment horizontal="right" vertical="center"/>
    </xf>
    <xf numFmtId="164" fontId="16" fillId="0" borderId="1" xfId="7" applyNumberFormat="1" applyFont="1" applyFill="1" applyBorder="1" applyAlignment="1">
      <alignment horizontal="right" wrapText="1"/>
    </xf>
    <xf numFmtId="0" fontId="16" fillId="0" borderId="1" xfId="7" applyNumberFormat="1" applyFont="1" applyFill="1" applyBorder="1" applyAlignment="1">
      <alignment horizontal="right" wrapText="1"/>
    </xf>
    <xf numFmtId="3" fontId="16" fillId="0" borderId="1" xfId="7" applyNumberFormat="1" applyFont="1" applyFill="1" applyBorder="1" applyAlignment="1">
      <alignment vertical="center" wrapText="1"/>
    </xf>
    <xf numFmtId="0" fontId="16" fillId="4" borderId="1" xfId="7" applyNumberFormat="1" applyFont="1" applyFill="1" applyBorder="1" applyAlignment="1">
      <alignment horizontal="right"/>
    </xf>
    <xf numFmtId="3" fontId="18" fillId="4" borderId="1" xfId="7" applyNumberFormat="1" applyFont="1" applyFill="1" applyBorder="1" applyAlignment="1">
      <alignment horizontal="right" vertical="center" wrapText="1"/>
    </xf>
    <xf numFmtId="3" fontId="18" fillId="4" borderId="1" xfId="7" applyNumberFormat="1" applyFont="1" applyFill="1" applyBorder="1" applyAlignment="1">
      <alignment horizontal="right"/>
    </xf>
    <xf numFmtId="3" fontId="18" fillId="0" borderId="1" xfId="7" applyNumberFormat="1" applyFont="1" applyFill="1" applyBorder="1" applyAlignment="1">
      <alignment vertical="center" wrapText="1"/>
    </xf>
    <xf numFmtId="3" fontId="16" fillId="4" borderId="1" xfId="7" applyNumberFormat="1" applyFont="1" applyFill="1" applyBorder="1" applyAlignment="1">
      <alignment horizontal="right" vertical="center" wrapText="1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/>
    <xf numFmtId="3" fontId="18" fillId="4" borderId="1" xfId="9" applyNumberFormat="1" applyFont="1" applyFill="1" applyBorder="1" applyAlignment="1">
      <alignment horizontal="left" vertical="center" wrapText="1"/>
    </xf>
    <xf numFmtId="3" fontId="16" fillId="0" borderId="1" xfId="7" applyNumberFormat="1" applyFont="1" applyFill="1" applyBorder="1" applyAlignment="1">
      <alignment horizontal="right" vertical="center" wrapText="1"/>
    </xf>
    <xf numFmtId="3" fontId="16" fillId="0" borderId="1" xfId="7" applyNumberFormat="1" applyFont="1" applyFill="1" applyBorder="1" applyAlignment="1"/>
    <xf numFmtId="3" fontId="18" fillId="0" borderId="1" xfId="5" applyNumberFormat="1" applyFont="1" applyFill="1" applyBorder="1" applyAlignment="1">
      <alignment horizontal="right" vertical="center" wrapText="1"/>
    </xf>
    <xf numFmtId="3" fontId="18" fillId="4" borderId="4" xfId="9" applyNumberFormat="1" applyFont="1" applyFill="1" applyBorder="1" applyAlignment="1">
      <alignment horizontal="left" vertical="center" wrapText="1"/>
    </xf>
    <xf numFmtId="3" fontId="16" fillId="0" borderId="1" xfId="5" applyNumberFormat="1" applyFont="1" applyFill="1" applyBorder="1" applyAlignment="1">
      <alignment horizontal="right" vertical="center" wrapText="1"/>
    </xf>
    <xf numFmtId="3" fontId="16" fillId="0" borderId="1" xfId="3" applyNumberFormat="1" applyFont="1" applyFill="1" applyBorder="1" applyAlignment="1"/>
    <xf numFmtId="3" fontId="18" fillId="4" borderId="2" xfId="9" applyNumberFormat="1" applyFont="1" applyFill="1" applyBorder="1" applyAlignment="1">
      <alignment horizontal="center" vertical="center" wrapText="1"/>
    </xf>
    <xf numFmtId="3" fontId="18" fillId="4" borderId="3" xfId="9" applyNumberFormat="1" applyFont="1" applyFill="1" applyBorder="1" applyAlignment="1">
      <alignment horizontal="center" vertical="center" wrapText="1"/>
    </xf>
    <xf numFmtId="3" fontId="18" fillId="4" borderId="4" xfId="9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/>
    </xf>
    <xf numFmtId="0" fontId="18" fillId="0" borderId="1" xfId="5" applyNumberFormat="1" applyFont="1" applyFill="1" applyBorder="1" applyAlignment="1">
      <alignment horizontal="right" vertical="center" wrapText="1"/>
    </xf>
    <xf numFmtId="0" fontId="16" fillId="0" borderId="1" xfId="5" applyNumberFormat="1" applyFont="1" applyFill="1" applyBorder="1" applyAlignment="1">
      <alignment horizontal="right" vertical="center" wrapText="1"/>
    </xf>
    <xf numFmtId="3" fontId="18" fillId="4" borderId="4" xfId="9" applyNumberFormat="1" applyFont="1" applyFill="1" applyBorder="1" applyAlignment="1">
      <alignment vertical="center" wrapText="1"/>
    </xf>
    <xf numFmtId="1" fontId="16" fillId="0" borderId="1" xfId="5" applyNumberFormat="1" applyFont="1" applyFill="1" applyBorder="1" applyAlignment="1">
      <alignment horizontal="right" vertical="center" wrapText="1"/>
    </xf>
    <xf numFmtId="0" fontId="16" fillId="0" borderId="1" xfId="6" applyFont="1" applyFill="1" applyBorder="1" applyAlignment="1">
      <alignment wrapText="1"/>
    </xf>
    <xf numFmtId="0" fontId="18" fillId="5" borderId="1" xfId="6" applyFont="1" applyFill="1" applyBorder="1" applyAlignment="1">
      <alignment wrapText="1"/>
    </xf>
    <xf numFmtId="3" fontId="16" fillId="5" borderId="1" xfId="3" applyNumberFormat="1" applyFont="1" applyFill="1" applyBorder="1" applyAlignment="1"/>
    <xf numFmtId="0" fontId="21" fillId="0" borderId="1" xfId="6" applyFont="1" applyFill="1" applyBorder="1" applyAlignment="1">
      <alignment horizontal="center" vertical="center" wrapText="1"/>
    </xf>
    <xf numFmtId="3" fontId="21" fillId="0" borderId="2" xfId="3" applyNumberFormat="1" applyFont="1" applyFill="1" applyBorder="1" applyAlignment="1">
      <alignment horizontal="center"/>
    </xf>
    <xf numFmtId="3" fontId="21" fillId="0" borderId="3" xfId="3" applyNumberFormat="1" applyFont="1" applyFill="1" applyBorder="1" applyAlignment="1">
      <alignment horizontal="center"/>
    </xf>
    <xf numFmtId="3" fontId="21" fillId="0" borderId="4" xfId="3" applyNumberFormat="1" applyFont="1" applyFill="1" applyBorder="1" applyAlignment="1">
      <alignment horizontal="center"/>
    </xf>
    <xf numFmtId="0" fontId="21" fillId="0" borderId="1" xfId="6" applyFont="1" applyFill="1" applyBorder="1" applyAlignment="1">
      <alignment wrapText="1"/>
    </xf>
    <xf numFmtId="3" fontId="21" fillId="0" borderId="1" xfId="3" applyNumberFormat="1" applyFont="1" applyFill="1" applyBorder="1" applyAlignment="1"/>
    <xf numFmtId="0" fontId="22" fillId="4" borderId="2" xfId="6" applyFont="1" applyFill="1" applyBorder="1" applyAlignment="1">
      <alignment horizontal="center" vertical="center" wrapText="1"/>
    </xf>
    <xf numFmtId="0" fontId="22" fillId="4" borderId="3" xfId="6" applyFont="1" applyFill="1" applyBorder="1" applyAlignment="1">
      <alignment horizontal="center" vertical="center" wrapText="1"/>
    </xf>
    <xf numFmtId="0" fontId="22" fillId="4" borderId="4" xfId="6" applyFont="1" applyFill="1" applyBorder="1" applyAlignment="1">
      <alignment horizontal="center" vertical="center" wrapText="1"/>
    </xf>
    <xf numFmtId="0" fontId="16" fillId="4" borderId="2" xfId="6" applyFont="1" applyFill="1" applyBorder="1" applyAlignment="1">
      <alignment horizontal="left" wrapText="1"/>
    </xf>
    <xf numFmtId="0" fontId="16" fillId="4" borderId="3" xfId="6" applyFont="1" applyFill="1" applyBorder="1" applyAlignment="1">
      <alignment horizontal="left" wrapText="1"/>
    </xf>
    <xf numFmtId="0" fontId="16" fillId="4" borderId="4" xfId="6" applyFont="1" applyFill="1" applyBorder="1" applyAlignment="1">
      <alignment horizontal="left" wrapText="1"/>
    </xf>
    <xf numFmtId="3" fontId="16" fillId="4" borderId="1" xfId="5" applyNumberFormat="1" applyFont="1" applyFill="1" applyBorder="1" applyAlignment="1">
      <alignment vertical="center" wrapText="1"/>
    </xf>
    <xf numFmtId="0" fontId="22" fillId="4" borderId="2" xfId="6" applyFont="1" applyFill="1" applyBorder="1" applyAlignment="1">
      <alignment horizontal="center" wrapText="1"/>
    </xf>
    <xf numFmtId="0" fontId="22" fillId="4" borderId="3" xfId="6" applyFont="1" applyFill="1" applyBorder="1" applyAlignment="1">
      <alignment horizontal="center" wrapText="1"/>
    </xf>
    <xf numFmtId="0" fontId="22" fillId="4" borderId="4" xfId="6" applyFont="1" applyFill="1" applyBorder="1" applyAlignment="1">
      <alignment horizontal="center" wrapText="1"/>
    </xf>
    <xf numFmtId="3" fontId="18" fillId="4" borderId="1" xfId="5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6" fillId="4" borderId="2" xfId="6" applyFont="1" applyFill="1" applyBorder="1" applyAlignment="1">
      <alignment horizontal="left" vertical="center" wrapText="1"/>
    </xf>
    <xf numFmtId="0" fontId="16" fillId="4" borderId="3" xfId="6" applyFont="1" applyFill="1" applyBorder="1" applyAlignment="1">
      <alignment horizontal="left" vertical="center" wrapText="1"/>
    </xf>
    <xf numFmtId="0" fontId="16" fillId="4" borderId="4" xfId="6" applyFont="1" applyFill="1" applyBorder="1" applyAlignment="1">
      <alignment horizontal="left" vertical="center" wrapText="1"/>
    </xf>
    <xf numFmtId="3" fontId="18" fillId="4" borderId="2" xfId="5" applyNumberFormat="1" applyFont="1" applyFill="1" applyBorder="1" applyAlignment="1">
      <alignment horizontal="left" vertical="center" wrapText="1"/>
    </xf>
    <xf numFmtId="3" fontId="18" fillId="4" borderId="3" xfId="5" applyNumberFormat="1" applyFont="1" applyFill="1" applyBorder="1" applyAlignment="1">
      <alignment horizontal="left" vertical="center" wrapText="1"/>
    </xf>
    <xf numFmtId="3" fontId="18" fillId="4" borderId="4" xfId="5" applyNumberFormat="1" applyFont="1" applyFill="1" applyBorder="1" applyAlignment="1">
      <alignment horizontal="left" vertical="center" wrapText="1"/>
    </xf>
    <xf numFmtId="3" fontId="18" fillId="4" borderId="1" xfId="5" applyNumberFormat="1" applyFont="1" applyFill="1" applyBorder="1" applyAlignment="1">
      <alignment horizontal="right" vertical="center"/>
    </xf>
    <xf numFmtId="0" fontId="18" fillId="0" borderId="2" xfId="6" applyFont="1" applyFill="1" applyBorder="1" applyAlignment="1">
      <alignment horizontal="left" vertical="center" wrapText="1"/>
    </xf>
    <xf numFmtId="0" fontId="18" fillId="0" borderId="3" xfId="6" applyFont="1" applyFill="1" applyBorder="1" applyAlignment="1">
      <alignment horizontal="left" vertical="center" wrapText="1"/>
    </xf>
    <xf numFmtId="0" fontId="18" fillId="0" borderId="4" xfId="6" applyFont="1" applyFill="1" applyBorder="1" applyAlignment="1">
      <alignment horizontal="left" vertical="center" wrapText="1"/>
    </xf>
    <xf numFmtId="0" fontId="21" fillId="0" borderId="1" xfId="3" applyFont="1" applyFill="1" applyBorder="1" applyAlignment="1">
      <alignment horizontal="right" vertical="center"/>
    </xf>
    <xf numFmtId="0" fontId="21" fillId="6" borderId="1" xfId="5" applyFont="1" applyFill="1" applyBorder="1" applyAlignment="1">
      <alignment horizontal="center" vertical="center" wrapText="1"/>
    </xf>
    <xf numFmtId="0" fontId="21" fillId="6" borderId="2" xfId="5" applyFont="1" applyFill="1" applyBorder="1" applyAlignment="1">
      <alignment horizontal="center" vertical="center" wrapText="1"/>
    </xf>
    <xf numFmtId="0" fontId="21" fillId="6" borderId="3" xfId="5" applyFont="1" applyFill="1" applyBorder="1" applyAlignment="1">
      <alignment horizontal="center" vertical="center" wrapText="1"/>
    </xf>
    <xf numFmtId="0" fontId="21" fillId="6" borderId="4" xfId="5" applyFont="1" applyFill="1" applyBorder="1" applyAlignment="1">
      <alignment horizontal="center" vertical="center" wrapText="1"/>
    </xf>
    <xf numFmtId="3" fontId="21" fillId="6" borderId="1" xfId="5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3" fontId="23" fillId="0" borderId="1" xfId="0" applyNumberFormat="1" applyFont="1" applyBorder="1"/>
    <xf numFmtId="0" fontId="21" fillId="7" borderId="2" xfId="0" applyFont="1" applyFill="1" applyBorder="1" applyAlignment="1"/>
    <xf numFmtId="0" fontId="21" fillId="7" borderId="1" xfId="0" applyFont="1" applyFill="1" applyBorder="1" applyAlignment="1">
      <alignment horizontal="center"/>
    </xf>
    <xf numFmtId="0" fontId="21" fillId="7" borderId="2" xfId="0" applyFont="1" applyFill="1" applyBorder="1" applyAlignment="1">
      <alignment horizontal="center"/>
    </xf>
    <xf numFmtId="0" fontId="21" fillId="7" borderId="3" xfId="0" applyFont="1" applyFill="1" applyBorder="1" applyAlignment="1">
      <alignment horizontal="center"/>
    </xf>
    <xf numFmtId="0" fontId="21" fillId="7" borderId="4" xfId="0" applyFont="1" applyFill="1" applyBorder="1" applyAlignment="1">
      <alignment horizontal="center"/>
    </xf>
    <xf numFmtId="3" fontId="21" fillId="7" borderId="1" xfId="0" applyNumberFormat="1" applyFont="1" applyFill="1" applyBorder="1"/>
    <xf numFmtId="0" fontId="4" fillId="8" borderId="0" xfId="0" applyFont="1" applyFill="1"/>
    <xf numFmtId="0" fontId="4" fillId="0" borderId="5" xfId="0" applyFont="1" applyBorder="1" applyAlignment="1">
      <alignment horizontal="center"/>
    </xf>
    <xf numFmtId="0" fontId="24" fillId="0" borderId="0" xfId="0" applyFont="1" applyFill="1" applyAlignment="1">
      <alignment horizontal="center" vertical="center" wrapText="1"/>
    </xf>
    <xf numFmtId="0" fontId="20" fillId="0" borderId="0" xfId="0" applyFont="1"/>
    <xf numFmtId="3" fontId="4" fillId="0" borderId="0" xfId="0" applyNumberFormat="1" applyFont="1"/>
    <xf numFmtId="0" fontId="25" fillId="0" borderId="0" xfId="0" applyFont="1" applyAlignment="1">
      <alignment horizontal="center" vertical="center" wrapText="1"/>
    </xf>
  </cellXfs>
  <cellStyles count="10">
    <cellStyle name="Ezres 3" xfId="8"/>
    <cellStyle name="Ezres 5" xfId="7"/>
    <cellStyle name="Normál" xfId="0" builtinId="0"/>
    <cellStyle name="Normál 2 2" xfId="2"/>
    <cellStyle name="Normál 2 2 3" xfId="4"/>
    <cellStyle name="Normál 6" xfId="3"/>
    <cellStyle name="Normál_2D 2D1 2010.évi költségvetés" xfId="6"/>
    <cellStyle name="Normál_összesítő normatív állami_VéglegesTÁHadata alapján2003január20" xfId="5"/>
    <cellStyle name="Normál_Rendeler (2D,2D1) Normatív támogatás 2006" xfId="9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tabSelected="1" view="pageBreakPreview" zoomScaleNormal="86" zoomScaleSheetLayoutView="100" workbookViewId="0">
      <pane ySplit="9" topLeftCell="A10" activePane="bottomLeft" state="frozenSplit"/>
      <selection activeCell="E14" sqref="E14"/>
      <selection pane="bottomLeft" activeCell="C14" sqref="C14:F14"/>
    </sheetView>
  </sheetViews>
  <sheetFormatPr defaultRowHeight="15"/>
  <cols>
    <col min="1" max="1" width="9.140625" style="2"/>
    <col min="2" max="2" width="18.5703125" style="172" customWidth="1"/>
    <col min="3" max="3" width="15" style="173" customWidth="1"/>
    <col min="4" max="4" width="32.85546875" style="173" customWidth="1"/>
    <col min="5" max="5" width="33.7109375" style="173" customWidth="1"/>
    <col min="6" max="6" width="52.42578125" style="173" customWidth="1"/>
    <col min="7" max="7" width="20.140625" style="2" customWidth="1"/>
    <col min="8" max="8" width="15.28515625" style="2" customWidth="1"/>
    <col min="9" max="9" width="21" style="2" customWidth="1"/>
    <col min="10" max="11" width="9.140625" style="2"/>
    <col min="12" max="12" width="14.28515625" style="2" customWidth="1"/>
    <col min="13" max="16384" width="9.140625" style="2"/>
  </cols>
  <sheetData>
    <row r="1" spans="1:9" ht="18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" customHeight="1">
      <c r="A2" s="3"/>
      <c r="B2" s="3"/>
      <c r="C2" s="3"/>
      <c r="D2" s="3"/>
      <c r="E2" s="3"/>
      <c r="F2" s="3"/>
      <c r="G2" s="3"/>
      <c r="H2" s="3"/>
      <c r="I2" s="3"/>
    </row>
    <row r="3" spans="1:9">
      <c r="A3" s="4"/>
      <c r="B3" s="5"/>
      <c r="C3" s="6"/>
      <c r="D3" s="6"/>
      <c r="E3" s="6"/>
      <c r="F3" s="6"/>
      <c r="G3" s="7"/>
      <c r="H3" s="7"/>
      <c r="I3" s="7"/>
    </row>
    <row r="4" spans="1:9" ht="44.25" customHeight="1">
      <c r="A4" s="8" t="s">
        <v>1</v>
      </c>
      <c r="B4" s="8"/>
      <c r="C4" s="8"/>
      <c r="D4" s="8"/>
      <c r="E4" s="8"/>
      <c r="F4" s="8"/>
      <c r="G4" s="8"/>
      <c r="H4" s="8"/>
      <c r="I4" s="8"/>
    </row>
    <row r="5" spans="1:9" ht="20.25" customHeight="1">
      <c r="A5" s="4"/>
      <c r="B5" s="9"/>
      <c r="C5" s="9"/>
      <c r="D5" s="9"/>
      <c r="E5" s="9"/>
      <c r="F5" s="9"/>
      <c r="G5" s="9"/>
      <c r="H5" s="9"/>
      <c r="I5" s="10"/>
    </row>
    <row r="6" spans="1:9" ht="15" customHeight="1">
      <c r="A6" s="11" t="s">
        <v>2</v>
      </c>
      <c r="B6" s="12" t="s">
        <v>3</v>
      </c>
      <c r="C6" s="13" t="s">
        <v>4</v>
      </c>
      <c r="D6" s="13"/>
      <c r="E6" s="13"/>
      <c r="F6" s="13"/>
      <c r="G6" s="14" t="s">
        <v>5</v>
      </c>
      <c r="H6" s="15" t="s">
        <v>6</v>
      </c>
      <c r="I6" s="15"/>
    </row>
    <row r="7" spans="1:9" ht="15" customHeight="1">
      <c r="A7" s="11"/>
      <c r="B7" s="12"/>
      <c r="C7" s="13"/>
      <c r="D7" s="13"/>
      <c r="E7" s="13"/>
      <c r="F7" s="13"/>
      <c r="G7" s="14"/>
      <c r="H7" s="14" t="s">
        <v>7</v>
      </c>
      <c r="I7" s="14" t="s">
        <v>8</v>
      </c>
    </row>
    <row r="8" spans="1:9" ht="15" customHeight="1">
      <c r="A8" s="11"/>
      <c r="B8" s="12"/>
      <c r="C8" s="13"/>
      <c r="D8" s="13"/>
      <c r="E8" s="13"/>
      <c r="F8" s="13"/>
      <c r="G8" s="14"/>
      <c r="H8" s="14"/>
      <c r="I8" s="14"/>
    </row>
    <row r="9" spans="1:9" ht="15" customHeight="1">
      <c r="A9" s="11"/>
      <c r="B9" s="12"/>
      <c r="C9" s="13"/>
      <c r="D9" s="13"/>
      <c r="E9" s="13"/>
      <c r="F9" s="13"/>
      <c r="G9" s="14"/>
      <c r="H9" s="14"/>
      <c r="I9" s="14"/>
    </row>
    <row r="10" spans="1:9" ht="15" customHeight="1">
      <c r="A10" s="16">
        <v>1</v>
      </c>
      <c r="B10" s="17" t="s">
        <v>9</v>
      </c>
      <c r="C10" s="18" t="s">
        <v>10</v>
      </c>
      <c r="D10" s="18"/>
      <c r="E10" s="18"/>
      <c r="F10" s="18"/>
      <c r="G10" s="19">
        <v>5450000</v>
      </c>
      <c r="H10" s="20">
        <v>238.66422018</v>
      </c>
      <c r="I10" s="21">
        <f>ROUND(G10*H10,0)</f>
        <v>1300720000</v>
      </c>
    </row>
    <row r="11" spans="1:9" ht="15" customHeight="1">
      <c r="A11" s="16">
        <v>2</v>
      </c>
      <c r="B11" s="17" t="s">
        <v>11</v>
      </c>
      <c r="C11" s="18" t="s">
        <v>12</v>
      </c>
      <c r="D11" s="18"/>
      <c r="E11" s="18"/>
      <c r="F11" s="18"/>
      <c r="G11" s="19">
        <v>25200</v>
      </c>
      <c r="H11" s="22"/>
      <c r="I11" s="21">
        <v>150479280</v>
      </c>
    </row>
    <row r="12" spans="1:9" ht="15" customHeight="1">
      <c r="A12" s="16">
        <v>3</v>
      </c>
      <c r="B12" s="17" t="s">
        <v>13</v>
      </c>
      <c r="C12" s="18" t="s">
        <v>14</v>
      </c>
      <c r="D12" s="18"/>
      <c r="E12" s="18"/>
      <c r="F12" s="18"/>
      <c r="G12" s="19"/>
      <c r="H12" s="22"/>
      <c r="I12" s="21">
        <v>507835500</v>
      </c>
    </row>
    <row r="13" spans="1:9" ht="15" customHeight="1">
      <c r="A13" s="16">
        <v>4</v>
      </c>
      <c r="B13" s="17" t="s">
        <v>15</v>
      </c>
      <c r="C13" s="18" t="s">
        <v>16</v>
      </c>
      <c r="D13" s="18"/>
      <c r="E13" s="18"/>
      <c r="F13" s="18"/>
      <c r="G13" s="22"/>
      <c r="H13" s="22"/>
      <c r="I13" s="21">
        <v>48713210</v>
      </c>
    </row>
    <row r="14" spans="1:9" ht="15" customHeight="1">
      <c r="A14" s="16">
        <v>5</v>
      </c>
      <c r="B14" s="17" t="s">
        <v>17</v>
      </c>
      <c r="C14" s="23" t="s">
        <v>18</v>
      </c>
      <c r="D14" s="23"/>
      <c r="E14" s="23"/>
      <c r="F14" s="23"/>
      <c r="G14" s="19"/>
      <c r="H14" s="22"/>
      <c r="I14" s="21">
        <v>267815400</v>
      </c>
    </row>
    <row r="15" spans="1:9" ht="15" customHeight="1">
      <c r="A15" s="16">
        <v>6</v>
      </c>
      <c r="B15" s="17" t="s">
        <v>19</v>
      </c>
      <c r="C15" s="23" t="s">
        <v>20</v>
      </c>
      <c r="D15" s="23"/>
      <c r="E15" s="23"/>
      <c r="F15" s="23"/>
      <c r="G15" s="22">
        <v>2700</v>
      </c>
      <c r="H15" s="19">
        <v>202402</v>
      </c>
      <c r="I15" s="21">
        <f>ROUND(G15*H15,0)</f>
        <v>546485400</v>
      </c>
    </row>
    <row r="16" spans="1:9" ht="15" customHeight="1">
      <c r="A16" s="16">
        <v>7</v>
      </c>
      <c r="B16" s="17" t="s">
        <v>21</v>
      </c>
      <c r="C16" s="23" t="s">
        <v>22</v>
      </c>
      <c r="D16" s="23"/>
      <c r="E16" s="23"/>
      <c r="F16" s="23"/>
      <c r="G16" s="19">
        <v>2550</v>
      </c>
      <c r="H16" s="19">
        <v>17494</v>
      </c>
      <c r="I16" s="21">
        <v>44609700</v>
      </c>
    </row>
    <row r="17" spans="1:13" ht="15" customHeight="1">
      <c r="A17" s="16">
        <v>8</v>
      </c>
      <c r="B17" s="17" t="s">
        <v>23</v>
      </c>
      <c r="C17" s="23" t="s">
        <v>24</v>
      </c>
      <c r="D17" s="23"/>
      <c r="E17" s="23"/>
      <c r="F17" s="23"/>
      <c r="G17" s="22">
        <v>1</v>
      </c>
      <c r="H17" s="22"/>
      <c r="I17" s="21">
        <v>151617230</v>
      </c>
    </row>
    <row r="18" spans="1:13" ht="15" customHeight="1">
      <c r="A18" s="16">
        <v>9</v>
      </c>
      <c r="B18" s="17" t="s">
        <v>25</v>
      </c>
      <c r="C18" s="24" t="s">
        <v>26</v>
      </c>
      <c r="D18" s="24"/>
      <c r="E18" s="24"/>
      <c r="F18" s="24"/>
      <c r="G18" s="25"/>
      <c r="H18" s="22"/>
      <c r="I18" s="26">
        <v>4124729052</v>
      </c>
    </row>
    <row r="19" spans="1:13" ht="15" customHeight="1">
      <c r="A19" s="16">
        <v>10</v>
      </c>
      <c r="B19" s="17" t="s">
        <v>27</v>
      </c>
      <c r="C19" s="23" t="s">
        <v>28</v>
      </c>
      <c r="D19" s="23"/>
      <c r="E19" s="23"/>
      <c r="F19" s="23"/>
      <c r="G19" s="25"/>
      <c r="H19" s="22"/>
      <c r="I19" s="21">
        <v>1106453332</v>
      </c>
    </row>
    <row r="20" spans="1:13" ht="15.75" customHeight="1">
      <c r="A20" s="16">
        <v>11</v>
      </c>
      <c r="B20" s="27" t="s">
        <v>29</v>
      </c>
      <c r="C20" s="28" t="s">
        <v>30</v>
      </c>
      <c r="D20" s="28"/>
      <c r="E20" s="28"/>
      <c r="F20" s="28"/>
      <c r="G20" s="29">
        <f>I19</f>
        <v>1106453332</v>
      </c>
      <c r="H20" s="30">
        <v>0.61499999999999999</v>
      </c>
      <c r="I20" s="26">
        <v>680827683</v>
      </c>
      <c r="L20" s="31">
        <f>I20/G20</f>
        <v>0.61532435513511563</v>
      </c>
      <c r="M20" s="32">
        <v>0.61499999999999999</v>
      </c>
    </row>
    <row r="21" spans="1:13" ht="15" customHeight="1">
      <c r="A21" s="16">
        <v>12</v>
      </c>
      <c r="B21" s="27" t="s">
        <v>31</v>
      </c>
      <c r="C21" s="33" t="s">
        <v>32</v>
      </c>
      <c r="D21" s="33"/>
      <c r="E21" s="33"/>
      <c r="F21" s="33"/>
      <c r="G21" s="34">
        <v>100</v>
      </c>
      <c r="H21" s="34">
        <v>62000</v>
      </c>
      <c r="I21" s="26">
        <f>ROUND(G21*H21,0)</f>
        <v>6200000</v>
      </c>
    </row>
    <row r="22" spans="1:13" ht="15" customHeight="1">
      <c r="A22" s="16"/>
      <c r="B22" s="27" t="s">
        <v>33</v>
      </c>
      <c r="C22" s="33" t="s">
        <v>34</v>
      </c>
      <c r="D22" s="33"/>
      <c r="E22" s="33"/>
      <c r="F22" s="33"/>
      <c r="G22" s="34">
        <v>2</v>
      </c>
      <c r="H22" s="35">
        <v>0</v>
      </c>
      <c r="I22" s="26">
        <v>0</v>
      </c>
    </row>
    <row r="23" spans="1:13" ht="15" customHeight="1">
      <c r="A23" s="16">
        <v>13</v>
      </c>
      <c r="B23" s="27" t="s">
        <v>35</v>
      </c>
      <c r="C23" s="33" t="s">
        <v>36</v>
      </c>
      <c r="D23" s="33"/>
      <c r="E23" s="33"/>
      <c r="F23" s="33"/>
      <c r="G23" s="35">
        <v>0</v>
      </c>
      <c r="H23" s="36">
        <v>0</v>
      </c>
      <c r="I23" s="37">
        <v>0</v>
      </c>
    </row>
    <row r="24" spans="1:13" ht="15" customHeight="1">
      <c r="A24" s="16">
        <v>14</v>
      </c>
      <c r="B24" s="38" t="s">
        <v>37</v>
      </c>
      <c r="C24" s="39" t="s">
        <v>38</v>
      </c>
      <c r="D24" s="40"/>
      <c r="E24" s="40"/>
      <c r="F24" s="41"/>
      <c r="G24" s="42"/>
      <c r="H24" s="42"/>
      <c r="I24" s="43">
        <f>SUM(I21:I23)</f>
        <v>6200000</v>
      </c>
    </row>
    <row r="25" spans="1:13" ht="15" customHeight="1">
      <c r="A25" s="16">
        <v>15</v>
      </c>
      <c r="B25" s="44" t="s">
        <v>39</v>
      </c>
      <c r="C25" s="45" t="s">
        <v>40</v>
      </c>
      <c r="D25" s="45"/>
      <c r="E25" s="45"/>
      <c r="F25" s="46"/>
      <c r="G25" s="47"/>
      <c r="H25" s="48"/>
      <c r="I25" s="49">
        <f>SUM(I27:I33)</f>
        <v>3288485800</v>
      </c>
    </row>
    <row r="26" spans="1:13" s="54" customFormat="1" ht="15" customHeight="1">
      <c r="A26" s="16">
        <v>16</v>
      </c>
      <c r="B26" s="50" t="s">
        <v>41</v>
      </c>
      <c r="C26" s="51"/>
      <c r="D26" s="51"/>
      <c r="E26" s="51"/>
      <c r="F26" s="52"/>
      <c r="G26" s="48"/>
      <c r="H26" s="48"/>
      <c r="I26" s="53"/>
    </row>
    <row r="27" spans="1:13" ht="15" customHeight="1">
      <c r="A27" s="16">
        <v>17</v>
      </c>
      <c r="B27" s="17" t="s">
        <v>42</v>
      </c>
      <c r="C27" s="55" t="s">
        <v>43</v>
      </c>
      <c r="D27" s="56"/>
      <c r="E27" s="56"/>
      <c r="F27" s="57"/>
      <c r="G27" s="58">
        <v>4371500</v>
      </c>
      <c r="H27" s="59">
        <v>539.20000000000005</v>
      </c>
      <c r="I27" s="60">
        <f>ROUND((G27*H27),0)</f>
        <v>2357112800</v>
      </c>
    </row>
    <row r="28" spans="1:13" ht="15" customHeight="1">
      <c r="A28" s="16">
        <v>18</v>
      </c>
      <c r="B28" s="17" t="s">
        <v>44</v>
      </c>
      <c r="C28" s="55" t="s">
        <v>45</v>
      </c>
      <c r="D28" s="56"/>
      <c r="E28" s="56"/>
      <c r="F28" s="57"/>
      <c r="G28" s="58">
        <v>2400000</v>
      </c>
      <c r="H28" s="59">
        <v>348</v>
      </c>
      <c r="I28" s="60">
        <f>ROUND((G28*H28),0)</f>
        <v>835200000</v>
      </c>
    </row>
    <row r="29" spans="1:13" ht="15" customHeight="1">
      <c r="A29" s="16">
        <v>19</v>
      </c>
      <c r="B29" s="17" t="s">
        <v>46</v>
      </c>
      <c r="C29" s="55" t="s">
        <v>47</v>
      </c>
      <c r="D29" s="56"/>
      <c r="E29" s="56"/>
      <c r="F29" s="57"/>
      <c r="G29" s="58">
        <v>4371500</v>
      </c>
      <c r="H29" s="59">
        <v>22</v>
      </c>
      <c r="I29" s="60">
        <f>G29*H29</f>
        <v>96173000</v>
      </c>
    </row>
    <row r="30" spans="1:13" ht="15" customHeight="1">
      <c r="A30" s="16">
        <v>20</v>
      </c>
      <c r="B30" s="50" t="s">
        <v>48</v>
      </c>
      <c r="C30" s="51"/>
      <c r="D30" s="51"/>
      <c r="E30" s="51"/>
      <c r="F30" s="52"/>
      <c r="G30" s="58"/>
      <c r="H30" s="59"/>
      <c r="I30" s="60"/>
    </row>
    <row r="31" spans="1:13" ht="21" customHeight="1">
      <c r="A31" s="16">
        <v>21</v>
      </c>
      <c r="B31" s="17" t="s">
        <v>49</v>
      </c>
      <c r="C31" s="55" t="s">
        <v>43</v>
      </c>
      <c r="D31" s="56"/>
      <c r="E31" s="56"/>
      <c r="F31" s="57"/>
      <c r="G31" s="58">
        <v>2185750</v>
      </c>
      <c r="H31" s="59">
        <v>0</v>
      </c>
      <c r="I31" s="60">
        <f>G31*H31</f>
        <v>0</v>
      </c>
    </row>
    <row r="32" spans="1:13" ht="23.25" customHeight="1">
      <c r="A32" s="16">
        <v>22</v>
      </c>
      <c r="B32" s="17" t="s">
        <v>50</v>
      </c>
      <c r="C32" s="55" t="s">
        <v>45</v>
      </c>
      <c r="D32" s="56"/>
      <c r="E32" s="56"/>
      <c r="F32" s="57"/>
      <c r="G32" s="58">
        <v>1200000</v>
      </c>
      <c r="H32" s="59">
        <v>0</v>
      </c>
      <c r="I32" s="60">
        <f>G32*H32</f>
        <v>0</v>
      </c>
    </row>
    <row r="33" spans="1:9" ht="19.5" customHeight="1">
      <c r="A33" s="16">
        <v>23</v>
      </c>
      <c r="B33" s="17" t="s">
        <v>51</v>
      </c>
      <c r="C33" s="55" t="s">
        <v>47</v>
      </c>
      <c r="D33" s="56"/>
      <c r="E33" s="56"/>
      <c r="F33" s="57"/>
      <c r="G33" s="58">
        <v>2185750</v>
      </c>
      <c r="H33" s="59">
        <v>0</v>
      </c>
      <c r="I33" s="60">
        <f>G33*H33</f>
        <v>0</v>
      </c>
    </row>
    <row r="34" spans="1:9" s="68" customFormat="1" ht="19.5" customHeight="1">
      <c r="A34" s="61">
        <v>24</v>
      </c>
      <c r="B34" s="62" t="s">
        <v>52</v>
      </c>
      <c r="C34" s="63" t="s">
        <v>53</v>
      </c>
      <c r="D34" s="64"/>
      <c r="E34" s="64"/>
      <c r="F34" s="65"/>
      <c r="G34" s="66"/>
      <c r="H34" s="67"/>
      <c r="I34" s="49">
        <f>SUM(I35:I36)</f>
        <v>591899800</v>
      </c>
    </row>
    <row r="35" spans="1:9" ht="18.75" customHeight="1">
      <c r="A35" s="16">
        <v>25</v>
      </c>
      <c r="B35" s="17" t="s">
        <v>54</v>
      </c>
      <c r="C35" s="69" t="s">
        <v>41</v>
      </c>
      <c r="D35" s="70"/>
      <c r="E35" s="70"/>
      <c r="F35" s="71"/>
      <c r="G35" s="58">
        <v>97400</v>
      </c>
      <c r="H35" s="59">
        <v>6077</v>
      </c>
      <c r="I35" s="60">
        <f>G35*H35</f>
        <v>591899800</v>
      </c>
    </row>
    <row r="36" spans="1:9" ht="15" customHeight="1">
      <c r="A36" s="16">
        <v>26</v>
      </c>
      <c r="B36" s="17" t="s">
        <v>55</v>
      </c>
      <c r="C36" s="69" t="s">
        <v>48</v>
      </c>
      <c r="D36" s="70"/>
      <c r="E36" s="70"/>
      <c r="F36" s="71"/>
      <c r="G36" s="58">
        <v>48700</v>
      </c>
      <c r="H36" s="59"/>
      <c r="I36" s="60"/>
    </row>
    <row r="37" spans="1:9" s="68" customFormat="1" ht="15" customHeight="1">
      <c r="A37" s="61">
        <v>27</v>
      </c>
      <c r="B37" s="72" t="s">
        <v>56</v>
      </c>
      <c r="C37" s="45" t="s">
        <v>57</v>
      </c>
      <c r="D37" s="45"/>
      <c r="E37" s="45"/>
      <c r="F37" s="46"/>
      <c r="G37" s="66"/>
      <c r="H37" s="67"/>
      <c r="I37" s="49">
        <f>SUM(I38)</f>
        <v>0</v>
      </c>
    </row>
    <row r="38" spans="1:9" ht="15" customHeight="1">
      <c r="A38" s="16">
        <v>28</v>
      </c>
      <c r="B38" s="17" t="s">
        <v>58</v>
      </c>
      <c r="C38" s="73" t="s">
        <v>57</v>
      </c>
      <c r="D38" s="73"/>
      <c r="E38" s="73"/>
      <c r="F38" s="74"/>
      <c r="G38" s="58">
        <v>189000</v>
      </c>
      <c r="H38" s="59">
        <v>0</v>
      </c>
      <c r="I38" s="60">
        <f>G38*H38</f>
        <v>0</v>
      </c>
    </row>
    <row r="39" spans="1:9" s="68" customFormat="1" ht="15" customHeight="1">
      <c r="A39" s="61">
        <v>29</v>
      </c>
      <c r="B39" s="72" t="s">
        <v>59</v>
      </c>
      <c r="C39" s="45" t="s">
        <v>60</v>
      </c>
      <c r="D39" s="45"/>
      <c r="E39" s="45"/>
      <c r="F39" s="46"/>
      <c r="G39" s="66"/>
      <c r="H39" s="67"/>
      <c r="I39" s="49">
        <f>SUM(I40:I57)</f>
        <v>101688130</v>
      </c>
    </row>
    <row r="40" spans="1:9" ht="15" customHeight="1">
      <c r="A40" s="16">
        <v>30</v>
      </c>
      <c r="B40" s="17"/>
      <c r="C40" s="69" t="s">
        <v>41</v>
      </c>
      <c r="D40" s="70"/>
      <c r="E40" s="70"/>
      <c r="F40" s="71"/>
      <c r="G40" s="75"/>
      <c r="H40" s="59"/>
      <c r="I40" s="60"/>
    </row>
    <row r="41" spans="1:9" ht="15" customHeight="1">
      <c r="A41" s="16">
        <v>31</v>
      </c>
      <c r="B41" s="17" t="s">
        <v>61</v>
      </c>
      <c r="C41" s="55" t="s">
        <v>62</v>
      </c>
      <c r="D41" s="56"/>
      <c r="E41" s="56"/>
      <c r="F41" s="57"/>
      <c r="G41" s="58">
        <v>396700</v>
      </c>
      <c r="H41" s="59">
        <v>157.1</v>
      </c>
      <c r="I41" s="60">
        <f>G41*H41</f>
        <v>62321570</v>
      </c>
    </row>
    <row r="42" spans="1:9" ht="15" customHeight="1">
      <c r="A42" s="16">
        <v>32</v>
      </c>
      <c r="B42" s="17" t="s">
        <v>63</v>
      </c>
      <c r="C42" s="55" t="s">
        <v>64</v>
      </c>
      <c r="D42" s="56"/>
      <c r="E42" s="56"/>
      <c r="F42" s="57"/>
      <c r="G42" s="58">
        <v>363642</v>
      </c>
      <c r="H42" s="59">
        <v>0</v>
      </c>
      <c r="I42" s="60">
        <v>0</v>
      </c>
    </row>
    <row r="43" spans="1:9" ht="15" customHeight="1">
      <c r="A43" s="16">
        <v>33</v>
      </c>
      <c r="B43" s="17" t="s">
        <v>65</v>
      </c>
      <c r="C43" s="55" t="s">
        <v>66</v>
      </c>
      <c r="D43" s="56"/>
      <c r="E43" s="56"/>
      <c r="F43" s="57"/>
      <c r="G43" s="58">
        <v>1447300</v>
      </c>
      <c r="H43" s="59">
        <v>27.2</v>
      </c>
      <c r="I43" s="60">
        <f t="shared" ref="I43:I57" si="0">G43*H43</f>
        <v>39366560</v>
      </c>
    </row>
    <row r="44" spans="1:9" ht="15" customHeight="1">
      <c r="A44" s="16">
        <v>34</v>
      </c>
      <c r="B44" s="17" t="s">
        <v>67</v>
      </c>
      <c r="C44" s="55" t="s">
        <v>68</v>
      </c>
      <c r="D44" s="56"/>
      <c r="E44" s="56"/>
      <c r="F44" s="57"/>
      <c r="G44" s="58">
        <v>1326692</v>
      </c>
      <c r="H44" s="59">
        <v>0</v>
      </c>
      <c r="I44" s="60">
        <f t="shared" si="0"/>
        <v>0</v>
      </c>
    </row>
    <row r="45" spans="1:9" ht="15" customHeight="1">
      <c r="A45" s="16">
        <v>35</v>
      </c>
      <c r="B45" s="17" t="s">
        <v>69</v>
      </c>
      <c r="C45" s="23" t="s">
        <v>70</v>
      </c>
      <c r="D45" s="23"/>
      <c r="E45" s="23"/>
      <c r="F45" s="23"/>
      <c r="G45" s="58">
        <v>434300</v>
      </c>
      <c r="H45" s="59">
        <v>0</v>
      </c>
      <c r="I45" s="60">
        <f t="shared" si="0"/>
        <v>0</v>
      </c>
    </row>
    <row r="46" spans="1:9" ht="15" customHeight="1">
      <c r="A46" s="16">
        <v>36</v>
      </c>
      <c r="B46" s="17" t="s">
        <v>71</v>
      </c>
      <c r="C46" s="23" t="s">
        <v>72</v>
      </c>
      <c r="D46" s="23"/>
      <c r="E46" s="23"/>
      <c r="F46" s="23"/>
      <c r="G46" s="58">
        <v>398108</v>
      </c>
      <c r="H46" s="59">
        <v>0</v>
      </c>
      <c r="I46" s="60">
        <f t="shared" si="0"/>
        <v>0</v>
      </c>
    </row>
    <row r="47" spans="1:9" ht="15" customHeight="1">
      <c r="A47" s="16">
        <v>37</v>
      </c>
      <c r="B47" s="17" t="s">
        <v>73</v>
      </c>
      <c r="C47" s="55" t="s">
        <v>74</v>
      </c>
      <c r="D47" s="56"/>
      <c r="E47" s="56"/>
      <c r="F47" s="57"/>
      <c r="G47" s="58">
        <v>1593700</v>
      </c>
      <c r="H47" s="59">
        <v>0</v>
      </c>
      <c r="I47" s="60">
        <f t="shared" si="0"/>
        <v>0</v>
      </c>
    </row>
    <row r="48" spans="1:9" ht="15" customHeight="1">
      <c r="A48" s="16">
        <v>38</v>
      </c>
      <c r="B48" s="17" t="s">
        <v>75</v>
      </c>
      <c r="C48" s="55" t="s">
        <v>76</v>
      </c>
      <c r="D48" s="56"/>
      <c r="E48" s="56"/>
      <c r="F48" s="57"/>
      <c r="G48" s="58">
        <v>1460892</v>
      </c>
      <c r="H48" s="59">
        <v>0</v>
      </c>
      <c r="I48" s="60">
        <f t="shared" si="0"/>
        <v>0</v>
      </c>
    </row>
    <row r="49" spans="1:9" ht="15" customHeight="1">
      <c r="A49" s="16">
        <v>39</v>
      </c>
      <c r="B49" s="17"/>
      <c r="C49" s="69" t="s">
        <v>48</v>
      </c>
      <c r="D49" s="70"/>
      <c r="E49" s="70"/>
      <c r="F49" s="71"/>
      <c r="G49" s="58"/>
      <c r="H49" s="59"/>
      <c r="I49" s="60"/>
    </row>
    <row r="50" spans="1:9" ht="15" customHeight="1">
      <c r="A50" s="16">
        <v>40</v>
      </c>
      <c r="B50" s="17" t="s">
        <v>77</v>
      </c>
      <c r="C50" s="55" t="s">
        <v>62</v>
      </c>
      <c r="D50" s="56"/>
      <c r="E50" s="56"/>
      <c r="F50" s="57"/>
      <c r="G50" s="58">
        <v>198350</v>
      </c>
      <c r="H50" s="59">
        <v>0</v>
      </c>
      <c r="I50" s="60">
        <f t="shared" si="0"/>
        <v>0</v>
      </c>
    </row>
    <row r="51" spans="1:9" ht="15" customHeight="1">
      <c r="A51" s="16">
        <v>41</v>
      </c>
      <c r="B51" s="17" t="s">
        <v>78</v>
      </c>
      <c r="C51" s="55" t="s">
        <v>64</v>
      </c>
      <c r="D51" s="56"/>
      <c r="E51" s="56"/>
      <c r="F51" s="57"/>
      <c r="G51" s="58">
        <v>181821</v>
      </c>
      <c r="H51" s="59">
        <v>0</v>
      </c>
      <c r="I51" s="60">
        <f t="shared" si="0"/>
        <v>0</v>
      </c>
    </row>
    <row r="52" spans="1:9" ht="15" customHeight="1">
      <c r="A52" s="16">
        <v>42</v>
      </c>
      <c r="B52" s="17" t="s">
        <v>79</v>
      </c>
      <c r="C52" s="55" t="s">
        <v>66</v>
      </c>
      <c r="D52" s="56"/>
      <c r="E52" s="56"/>
      <c r="F52" s="57"/>
      <c r="G52" s="58">
        <v>723650</v>
      </c>
      <c r="H52" s="59">
        <v>0</v>
      </c>
      <c r="I52" s="60">
        <f t="shared" si="0"/>
        <v>0</v>
      </c>
    </row>
    <row r="53" spans="1:9" ht="15" customHeight="1">
      <c r="A53" s="16">
        <v>43</v>
      </c>
      <c r="B53" s="17" t="s">
        <v>80</v>
      </c>
      <c r="C53" s="55" t="s">
        <v>68</v>
      </c>
      <c r="D53" s="56"/>
      <c r="E53" s="56"/>
      <c r="F53" s="57"/>
      <c r="G53" s="58">
        <v>663346</v>
      </c>
      <c r="H53" s="59">
        <v>0</v>
      </c>
      <c r="I53" s="60">
        <f t="shared" si="0"/>
        <v>0</v>
      </c>
    </row>
    <row r="54" spans="1:9" ht="15" customHeight="1">
      <c r="A54" s="16">
        <v>44</v>
      </c>
      <c r="B54" s="17" t="s">
        <v>81</v>
      </c>
      <c r="C54" s="23" t="s">
        <v>70</v>
      </c>
      <c r="D54" s="23"/>
      <c r="E54" s="23"/>
      <c r="F54" s="23"/>
      <c r="G54" s="58">
        <v>217150</v>
      </c>
      <c r="H54" s="59">
        <v>0</v>
      </c>
      <c r="I54" s="60">
        <f t="shared" si="0"/>
        <v>0</v>
      </c>
    </row>
    <row r="55" spans="1:9" ht="15" customHeight="1">
      <c r="A55" s="16">
        <v>45</v>
      </c>
      <c r="B55" s="17" t="s">
        <v>82</v>
      </c>
      <c r="C55" s="23" t="s">
        <v>72</v>
      </c>
      <c r="D55" s="23"/>
      <c r="E55" s="23"/>
      <c r="F55" s="23"/>
      <c r="G55" s="58">
        <v>199054</v>
      </c>
      <c r="H55" s="59">
        <v>0</v>
      </c>
      <c r="I55" s="60">
        <f t="shared" si="0"/>
        <v>0</v>
      </c>
    </row>
    <row r="56" spans="1:9" ht="15" customHeight="1">
      <c r="A56" s="16">
        <v>46</v>
      </c>
      <c r="B56" s="17" t="s">
        <v>83</v>
      </c>
      <c r="C56" s="55" t="s">
        <v>74</v>
      </c>
      <c r="D56" s="56"/>
      <c r="E56" s="56"/>
      <c r="F56" s="57"/>
      <c r="G56" s="58">
        <v>796850</v>
      </c>
      <c r="H56" s="59">
        <v>0</v>
      </c>
      <c r="I56" s="60">
        <f t="shared" si="0"/>
        <v>0</v>
      </c>
    </row>
    <row r="57" spans="1:9" ht="15" customHeight="1">
      <c r="A57" s="16">
        <v>47</v>
      </c>
      <c r="B57" s="17" t="s">
        <v>84</v>
      </c>
      <c r="C57" s="55" t="s">
        <v>76</v>
      </c>
      <c r="D57" s="56"/>
      <c r="E57" s="56"/>
      <c r="F57" s="57"/>
      <c r="G57" s="58">
        <v>730446</v>
      </c>
      <c r="H57" s="59">
        <v>0</v>
      </c>
      <c r="I57" s="60">
        <f t="shared" si="0"/>
        <v>0</v>
      </c>
    </row>
    <row r="58" spans="1:9" s="68" customFormat="1" ht="15" customHeight="1">
      <c r="A58" s="61">
        <v>48</v>
      </c>
      <c r="B58" s="72" t="s">
        <v>85</v>
      </c>
      <c r="C58" s="45" t="s">
        <v>86</v>
      </c>
      <c r="D58" s="45"/>
      <c r="E58" s="45"/>
      <c r="F58" s="46"/>
      <c r="G58" s="66"/>
      <c r="H58" s="67"/>
      <c r="I58" s="49">
        <f>SUM(I59:I60)</f>
        <v>0</v>
      </c>
    </row>
    <row r="59" spans="1:9" ht="15" customHeight="1">
      <c r="A59" s="16">
        <v>49</v>
      </c>
      <c r="B59" s="17" t="s">
        <v>87</v>
      </c>
      <c r="C59" s="69" t="s">
        <v>41</v>
      </c>
      <c r="D59" s="70"/>
      <c r="E59" s="70"/>
      <c r="F59" s="71"/>
      <c r="G59" s="58">
        <v>811600</v>
      </c>
      <c r="H59" s="59">
        <v>0</v>
      </c>
      <c r="I59" s="60">
        <f>H59*G59</f>
        <v>0</v>
      </c>
    </row>
    <row r="60" spans="1:9" ht="15" customHeight="1">
      <c r="A60" s="16">
        <v>50</v>
      </c>
      <c r="B60" s="17" t="s">
        <v>88</v>
      </c>
      <c r="C60" s="69" t="s">
        <v>48</v>
      </c>
      <c r="D60" s="70"/>
      <c r="E60" s="70"/>
      <c r="F60" s="71"/>
      <c r="G60" s="58">
        <v>405800</v>
      </c>
      <c r="H60" s="59">
        <v>0</v>
      </c>
      <c r="I60" s="60">
        <f>H60*G60</f>
        <v>0</v>
      </c>
    </row>
    <row r="61" spans="1:9" ht="15" customHeight="1">
      <c r="A61" s="16">
        <v>51</v>
      </c>
      <c r="B61" s="38" t="s">
        <v>89</v>
      </c>
      <c r="C61" s="76" t="s">
        <v>90</v>
      </c>
      <c r="D61" s="77"/>
      <c r="E61" s="77"/>
      <c r="F61" s="78"/>
      <c r="G61" s="79"/>
      <c r="H61" s="79"/>
      <c r="I61" s="80">
        <f>I25+I34+I39+I58+I37</f>
        <v>3982073730</v>
      </c>
    </row>
    <row r="62" spans="1:9" s="87" customFormat="1" ht="15" customHeight="1">
      <c r="A62" s="81">
        <v>52</v>
      </c>
      <c r="B62" s="82" t="s">
        <v>91</v>
      </c>
      <c r="C62" s="83" t="s">
        <v>92</v>
      </c>
      <c r="D62" s="83"/>
      <c r="E62" s="83"/>
      <c r="F62" s="83"/>
      <c r="G62" s="84">
        <v>0</v>
      </c>
      <c r="H62" s="85">
        <v>0</v>
      </c>
      <c r="I62" s="86">
        <f>G62*H62</f>
        <v>0</v>
      </c>
    </row>
    <row r="63" spans="1:9" s="87" customFormat="1" ht="15" customHeight="1">
      <c r="A63" s="81">
        <v>53</v>
      </c>
      <c r="B63" s="82" t="s">
        <v>93</v>
      </c>
      <c r="C63" s="88" t="s">
        <v>94</v>
      </c>
      <c r="D63" s="89"/>
      <c r="E63" s="89"/>
      <c r="F63" s="90"/>
      <c r="G63" s="91"/>
      <c r="H63" s="92"/>
      <c r="I63" s="86">
        <f>SUM(I64:I71)</f>
        <v>287269400</v>
      </c>
    </row>
    <row r="64" spans="1:9" s="54" customFormat="1" ht="15" customHeight="1">
      <c r="A64" s="93">
        <v>54</v>
      </c>
      <c r="B64" s="27" t="s">
        <v>95</v>
      </c>
      <c r="C64" s="23" t="s">
        <v>96</v>
      </c>
      <c r="D64" s="23"/>
      <c r="E64" s="23"/>
      <c r="F64" s="23"/>
      <c r="G64" s="94">
        <v>3780000</v>
      </c>
      <c r="H64" s="95">
        <v>87040000</v>
      </c>
      <c r="I64" s="96">
        <v>87040000</v>
      </c>
    </row>
    <row r="65" spans="1:9" s="54" customFormat="1" ht="15" customHeight="1">
      <c r="A65" s="93">
        <v>55</v>
      </c>
      <c r="B65" s="27" t="s">
        <v>97</v>
      </c>
      <c r="C65" s="23" t="s">
        <v>98</v>
      </c>
      <c r="D65" s="23"/>
      <c r="E65" s="23"/>
      <c r="F65" s="23"/>
      <c r="G65" s="94">
        <v>3300000</v>
      </c>
      <c r="H65" s="95">
        <v>85470000</v>
      </c>
      <c r="I65" s="96">
        <v>85470000</v>
      </c>
    </row>
    <row r="66" spans="1:9" s="54" customFormat="1" ht="15" customHeight="1">
      <c r="A66" s="93">
        <v>56</v>
      </c>
      <c r="B66" s="27" t="s">
        <v>99</v>
      </c>
      <c r="C66" s="23" t="s">
        <v>100</v>
      </c>
      <c r="D66" s="23"/>
      <c r="E66" s="23"/>
      <c r="F66" s="23"/>
      <c r="G66" s="94">
        <v>65360</v>
      </c>
      <c r="H66" s="95">
        <v>165</v>
      </c>
      <c r="I66" s="96">
        <f>G66*H66</f>
        <v>10784400</v>
      </c>
    </row>
    <row r="67" spans="1:9" s="54" customFormat="1" ht="15" customHeight="1">
      <c r="A67" s="93">
        <v>57</v>
      </c>
      <c r="B67" s="27" t="s">
        <v>101</v>
      </c>
      <c r="C67" s="23" t="s">
        <v>102</v>
      </c>
      <c r="D67" s="23"/>
      <c r="E67" s="23"/>
      <c r="F67" s="23"/>
      <c r="G67" s="94">
        <v>71896</v>
      </c>
      <c r="H67" s="95">
        <v>0</v>
      </c>
      <c r="I67" s="96">
        <f t="shared" ref="I67:I94" si="1">G67*H67</f>
        <v>0</v>
      </c>
    </row>
    <row r="68" spans="1:9" ht="15" customHeight="1">
      <c r="A68" s="93">
        <v>58</v>
      </c>
      <c r="B68" s="17" t="s">
        <v>103</v>
      </c>
      <c r="C68" s="23" t="s">
        <v>104</v>
      </c>
      <c r="D68" s="23"/>
      <c r="E68" s="23"/>
      <c r="F68" s="23"/>
      <c r="G68" s="19">
        <v>25000</v>
      </c>
      <c r="H68" s="97">
        <v>1</v>
      </c>
      <c r="I68" s="96">
        <f t="shared" si="1"/>
        <v>25000</v>
      </c>
    </row>
    <row r="69" spans="1:9" ht="23.45" customHeight="1">
      <c r="A69" s="93">
        <v>59</v>
      </c>
      <c r="B69" s="17" t="s">
        <v>105</v>
      </c>
      <c r="C69" s="23" t="s">
        <v>106</v>
      </c>
      <c r="D69" s="23"/>
      <c r="E69" s="23"/>
      <c r="F69" s="23"/>
      <c r="G69" s="19">
        <v>330000</v>
      </c>
      <c r="H69" s="97">
        <v>315</v>
      </c>
      <c r="I69" s="96">
        <f t="shared" si="1"/>
        <v>103950000</v>
      </c>
    </row>
    <row r="70" spans="1:9" ht="23.45" customHeight="1">
      <c r="A70" s="93">
        <v>60</v>
      </c>
      <c r="B70" s="17" t="s">
        <v>107</v>
      </c>
      <c r="C70" s="23" t="s">
        <v>108</v>
      </c>
      <c r="D70" s="23"/>
      <c r="E70" s="23"/>
      <c r="F70" s="23"/>
      <c r="G70" s="19">
        <v>429000</v>
      </c>
      <c r="H70" s="97">
        <v>0</v>
      </c>
      <c r="I70" s="96">
        <f t="shared" si="1"/>
        <v>0</v>
      </c>
    </row>
    <row r="71" spans="1:9" ht="23.45" customHeight="1">
      <c r="A71" s="93">
        <v>61</v>
      </c>
      <c r="B71" s="17" t="s">
        <v>109</v>
      </c>
      <c r="C71" s="55" t="s">
        <v>110</v>
      </c>
      <c r="D71" s="56"/>
      <c r="E71" s="56"/>
      <c r="F71" s="57"/>
      <c r="G71" s="19">
        <v>4250000</v>
      </c>
      <c r="H71" s="97">
        <v>0</v>
      </c>
      <c r="I71" s="96">
        <f t="shared" si="1"/>
        <v>0</v>
      </c>
    </row>
    <row r="72" spans="1:9" s="68" customFormat="1">
      <c r="A72" s="81">
        <v>62</v>
      </c>
      <c r="B72" s="82" t="s">
        <v>111</v>
      </c>
      <c r="C72" s="24" t="s">
        <v>112</v>
      </c>
      <c r="D72" s="24"/>
      <c r="E72" s="24"/>
      <c r="F72" s="24"/>
      <c r="G72" s="98"/>
      <c r="H72" s="99"/>
      <c r="I72" s="100">
        <f>SUM(I73:I76)</f>
        <v>19950000</v>
      </c>
    </row>
    <row r="73" spans="1:9" ht="15" customHeight="1">
      <c r="A73" s="93">
        <v>63</v>
      </c>
      <c r="B73" s="17" t="s">
        <v>113</v>
      </c>
      <c r="C73" s="23" t="s">
        <v>114</v>
      </c>
      <c r="D73" s="23"/>
      <c r="E73" s="23"/>
      <c r="F73" s="23"/>
      <c r="G73" s="101">
        <v>190000</v>
      </c>
      <c r="H73" s="101">
        <v>105</v>
      </c>
      <c r="I73" s="96">
        <f t="shared" si="1"/>
        <v>19950000</v>
      </c>
    </row>
    <row r="74" spans="1:9" ht="15" customHeight="1">
      <c r="A74" s="93">
        <v>64</v>
      </c>
      <c r="B74" s="17" t="s">
        <v>115</v>
      </c>
      <c r="C74" s="23" t="s">
        <v>116</v>
      </c>
      <c r="D74" s="23"/>
      <c r="E74" s="23"/>
      <c r="F74" s="23"/>
      <c r="G74" s="101">
        <v>285000</v>
      </c>
      <c r="H74" s="101">
        <v>0</v>
      </c>
      <c r="I74" s="96">
        <f t="shared" si="1"/>
        <v>0</v>
      </c>
    </row>
    <row r="75" spans="1:9" ht="15" customHeight="1">
      <c r="A75" s="93">
        <v>65</v>
      </c>
      <c r="B75" s="17" t="s">
        <v>117</v>
      </c>
      <c r="C75" s="23" t="s">
        <v>118</v>
      </c>
      <c r="D75" s="23"/>
      <c r="E75" s="23"/>
      <c r="F75" s="23"/>
      <c r="G75" s="101">
        <v>114000</v>
      </c>
      <c r="H75" s="101">
        <v>0</v>
      </c>
      <c r="I75" s="96">
        <f t="shared" si="1"/>
        <v>0</v>
      </c>
    </row>
    <row r="76" spans="1:9" ht="15" customHeight="1">
      <c r="A76" s="93">
        <v>66</v>
      </c>
      <c r="B76" s="17" t="s">
        <v>119</v>
      </c>
      <c r="C76" s="23" t="s">
        <v>120</v>
      </c>
      <c r="D76" s="23"/>
      <c r="E76" s="23"/>
      <c r="F76" s="23"/>
      <c r="G76" s="101">
        <v>171000</v>
      </c>
      <c r="H76" s="101">
        <v>0</v>
      </c>
      <c r="I76" s="96">
        <f t="shared" si="1"/>
        <v>0</v>
      </c>
    </row>
    <row r="77" spans="1:9" s="68" customFormat="1" ht="15" customHeight="1">
      <c r="A77" s="81">
        <v>67</v>
      </c>
      <c r="B77" s="82" t="s">
        <v>121</v>
      </c>
      <c r="C77" s="24" t="s">
        <v>122</v>
      </c>
      <c r="D77" s="24"/>
      <c r="E77" s="24"/>
      <c r="F77" s="24"/>
      <c r="G77" s="98"/>
      <c r="H77" s="98"/>
      <c r="I77" s="100">
        <f>SUM(I78:I85)</f>
        <v>56222400</v>
      </c>
    </row>
    <row r="78" spans="1:9" ht="15" customHeight="1">
      <c r="A78" s="93">
        <v>68</v>
      </c>
      <c r="B78" s="27" t="s">
        <v>123</v>
      </c>
      <c r="C78" s="102" t="s">
        <v>124</v>
      </c>
      <c r="D78" s="103"/>
      <c r="E78" s="103"/>
      <c r="F78" s="104"/>
      <c r="G78" s="101">
        <v>689000</v>
      </c>
      <c r="H78" s="101">
        <v>37</v>
      </c>
      <c r="I78" s="96">
        <f t="shared" si="1"/>
        <v>25493000</v>
      </c>
    </row>
    <row r="79" spans="1:9" ht="15" customHeight="1">
      <c r="A79" s="93">
        <v>69</v>
      </c>
      <c r="B79" s="27" t="s">
        <v>125</v>
      </c>
      <c r="C79" s="102" t="s">
        <v>126</v>
      </c>
      <c r="D79" s="103"/>
      <c r="E79" s="103"/>
      <c r="F79" s="104"/>
      <c r="G79" s="101">
        <v>757900</v>
      </c>
      <c r="H79" s="101">
        <v>0</v>
      </c>
      <c r="I79" s="96">
        <f t="shared" si="1"/>
        <v>0</v>
      </c>
    </row>
    <row r="80" spans="1:9" ht="15" customHeight="1">
      <c r="A80" s="93">
        <v>70</v>
      </c>
      <c r="B80" s="27" t="s">
        <v>127</v>
      </c>
      <c r="C80" s="102" t="s">
        <v>128</v>
      </c>
      <c r="D80" s="103"/>
      <c r="E80" s="103"/>
      <c r="F80" s="104"/>
      <c r="G80" s="101">
        <v>413400</v>
      </c>
      <c r="H80" s="101">
        <v>41</v>
      </c>
      <c r="I80" s="96">
        <f t="shared" si="1"/>
        <v>16949400</v>
      </c>
    </row>
    <row r="81" spans="1:9" ht="15" customHeight="1">
      <c r="A81" s="93">
        <v>71</v>
      </c>
      <c r="B81" s="27" t="s">
        <v>129</v>
      </c>
      <c r="C81" s="105" t="s">
        <v>130</v>
      </c>
      <c r="D81" s="106"/>
      <c r="E81" s="106"/>
      <c r="F81" s="106"/>
      <c r="G81" s="101">
        <v>454740</v>
      </c>
      <c r="H81" s="101">
        <v>0</v>
      </c>
      <c r="I81" s="96">
        <f t="shared" si="1"/>
        <v>0</v>
      </c>
    </row>
    <row r="82" spans="1:9" ht="15" customHeight="1">
      <c r="A82" s="93">
        <v>72</v>
      </c>
      <c r="B82" s="27" t="s">
        <v>131</v>
      </c>
      <c r="C82" s="102" t="s">
        <v>132</v>
      </c>
      <c r="D82" s="103"/>
      <c r="E82" s="103"/>
      <c r="F82" s="104"/>
      <c r="G82" s="101">
        <v>689000</v>
      </c>
      <c r="H82" s="101">
        <v>20</v>
      </c>
      <c r="I82" s="96">
        <f t="shared" si="1"/>
        <v>13780000</v>
      </c>
    </row>
    <row r="83" spans="1:9" ht="15" customHeight="1">
      <c r="A83" s="93">
        <v>73</v>
      </c>
      <c r="B83" s="27" t="s">
        <v>133</v>
      </c>
      <c r="C83" s="102" t="s">
        <v>134</v>
      </c>
      <c r="D83" s="103"/>
      <c r="E83" s="103"/>
      <c r="F83" s="104"/>
      <c r="G83" s="101">
        <v>757900</v>
      </c>
      <c r="H83" s="101">
        <v>0</v>
      </c>
      <c r="I83" s="96">
        <f t="shared" si="1"/>
        <v>0</v>
      </c>
    </row>
    <row r="84" spans="1:9" ht="15" customHeight="1">
      <c r="A84" s="93">
        <v>74</v>
      </c>
      <c r="B84" s="27" t="s">
        <v>135</v>
      </c>
      <c r="C84" s="102" t="s">
        <v>136</v>
      </c>
      <c r="D84" s="103"/>
      <c r="E84" s="103"/>
      <c r="F84" s="104"/>
      <c r="G84" s="101">
        <v>413400</v>
      </c>
      <c r="H84" s="101">
        <v>0</v>
      </c>
      <c r="I84" s="96">
        <f t="shared" si="1"/>
        <v>0</v>
      </c>
    </row>
    <row r="85" spans="1:9" ht="15" customHeight="1">
      <c r="A85" s="93">
        <v>75</v>
      </c>
      <c r="B85" s="27" t="s">
        <v>137</v>
      </c>
      <c r="C85" s="105" t="s">
        <v>138</v>
      </c>
      <c r="D85" s="106"/>
      <c r="E85" s="106"/>
      <c r="F85" s="106"/>
      <c r="G85" s="101">
        <v>454740</v>
      </c>
      <c r="H85" s="101">
        <v>0</v>
      </c>
      <c r="I85" s="96">
        <f t="shared" si="1"/>
        <v>0</v>
      </c>
    </row>
    <row r="86" spans="1:9" s="68" customFormat="1" ht="15" customHeight="1">
      <c r="A86" s="81">
        <v>76</v>
      </c>
      <c r="B86" s="82" t="s">
        <v>139</v>
      </c>
      <c r="C86" s="24" t="s">
        <v>140</v>
      </c>
      <c r="D86" s="24"/>
      <c r="E86" s="24"/>
      <c r="F86" s="24"/>
      <c r="G86" s="98"/>
      <c r="H86" s="98"/>
      <c r="I86" s="100">
        <f>SUM(I87:I94)</f>
        <v>0</v>
      </c>
    </row>
    <row r="87" spans="1:9" ht="15" customHeight="1">
      <c r="A87" s="93">
        <v>77</v>
      </c>
      <c r="B87" s="27" t="s">
        <v>141</v>
      </c>
      <c r="C87" s="102" t="s">
        <v>142</v>
      </c>
      <c r="D87" s="103"/>
      <c r="E87" s="103"/>
      <c r="F87" s="104"/>
      <c r="G87" s="101">
        <v>359000</v>
      </c>
      <c r="H87" s="101">
        <v>0</v>
      </c>
      <c r="I87" s="96">
        <f t="shared" si="1"/>
        <v>0</v>
      </c>
    </row>
    <row r="88" spans="1:9" ht="15" customHeight="1">
      <c r="A88" s="93">
        <v>78</v>
      </c>
      <c r="B88" s="27" t="s">
        <v>143</v>
      </c>
      <c r="C88" s="102" t="s">
        <v>144</v>
      </c>
      <c r="D88" s="103"/>
      <c r="E88" s="103"/>
      <c r="F88" s="104"/>
      <c r="G88" s="101">
        <v>430800</v>
      </c>
      <c r="H88" s="101">
        <v>0</v>
      </c>
      <c r="I88" s="96">
        <f t="shared" si="1"/>
        <v>0</v>
      </c>
    </row>
    <row r="89" spans="1:9" ht="15" customHeight="1">
      <c r="A89" s="93">
        <v>79</v>
      </c>
      <c r="B89" s="27" t="s">
        <v>145</v>
      </c>
      <c r="C89" s="102" t="s">
        <v>146</v>
      </c>
      <c r="D89" s="103"/>
      <c r="E89" s="103"/>
      <c r="F89" s="104"/>
      <c r="G89" s="101">
        <v>215400</v>
      </c>
      <c r="H89" s="101">
        <v>0</v>
      </c>
      <c r="I89" s="96">
        <f t="shared" si="1"/>
        <v>0</v>
      </c>
    </row>
    <row r="90" spans="1:9" ht="15" customHeight="1">
      <c r="A90" s="93">
        <v>80</v>
      </c>
      <c r="B90" s="27" t="s">
        <v>147</v>
      </c>
      <c r="C90" s="105" t="s">
        <v>148</v>
      </c>
      <c r="D90" s="105"/>
      <c r="E90" s="105"/>
      <c r="F90" s="105"/>
      <c r="G90" s="101">
        <v>258480</v>
      </c>
      <c r="H90" s="101">
        <v>0</v>
      </c>
      <c r="I90" s="96">
        <f t="shared" si="1"/>
        <v>0</v>
      </c>
    </row>
    <row r="91" spans="1:9" ht="15" customHeight="1">
      <c r="A91" s="93">
        <v>81</v>
      </c>
      <c r="B91" s="27" t="s">
        <v>149</v>
      </c>
      <c r="C91" s="102" t="s">
        <v>150</v>
      </c>
      <c r="D91" s="103"/>
      <c r="E91" s="103"/>
      <c r="F91" s="104"/>
      <c r="G91" s="101">
        <v>359000</v>
      </c>
      <c r="H91" s="101">
        <v>0</v>
      </c>
      <c r="I91" s="96">
        <f t="shared" si="1"/>
        <v>0</v>
      </c>
    </row>
    <row r="92" spans="1:9" ht="15" customHeight="1">
      <c r="A92" s="93">
        <v>82</v>
      </c>
      <c r="B92" s="27" t="s">
        <v>151</v>
      </c>
      <c r="C92" s="102" t="s">
        <v>152</v>
      </c>
      <c r="D92" s="103"/>
      <c r="E92" s="103"/>
      <c r="F92" s="104"/>
      <c r="G92" s="101">
        <v>430800</v>
      </c>
      <c r="H92" s="101">
        <v>0</v>
      </c>
      <c r="I92" s="96">
        <f t="shared" si="1"/>
        <v>0</v>
      </c>
    </row>
    <row r="93" spans="1:9" ht="15" customHeight="1">
      <c r="A93" s="93">
        <v>83</v>
      </c>
      <c r="B93" s="27" t="s">
        <v>153</v>
      </c>
      <c r="C93" s="102" t="s">
        <v>154</v>
      </c>
      <c r="D93" s="103"/>
      <c r="E93" s="103"/>
      <c r="F93" s="104"/>
      <c r="G93" s="101">
        <v>215400</v>
      </c>
      <c r="H93" s="101">
        <v>0</v>
      </c>
      <c r="I93" s="96">
        <f t="shared" si="1"/>
        <v>0</v>
      </c>
    </row>
    <row r="94" spans="1:9" s="54" customFormat="1">
      <c r="A94" s="93">
        <v>84</v>
      </c>
      <c r="B94" s="27" t="s">
        <v>155</v>
      </c>
      <c r="C94" s="105" t="s">
        <v>156</v>
      </c>
      <c r="D94" s="105"/>
      <c r="E94" s="105"/>
      <c r="F94" s="105"/>
      <c r="G94" s="107">
        <v>258480</v>
      </c>
      <c r="H94" s="107">
        <v>0</v>
      </c>
      <c r="I94" s="108">
        <f t="shared" si="1"/>
        <v>0</v>
      </c>
    </row>
    <row r="95" spans="1:9" s="87" customFormat="1" ht="15" customHeight="1">
      <c r="A95" s="81">
        <v>85</v>
      </c>
      <c r="B95" s="82" t="s">
        <v>157</v>
      </c>
      <c r="C95" s="24" t="s">
        <v>158</v>
      </c>
      <c r="D95" s="24"/>
      <c r="E95" s="24"/>
      <c r="F95" s="24"/>
      <c r="G95" s="109"/>
      <c r="H95" s="109"/>
      <c r="I95" s="47">
        <f>SUM(I96:I97)</f>
        <v>0</v>
      </c>
    </row>
    <row r="96" spans="1:9" s="54" customFormat="1" ht="15" customHeight="1">
      <c r="A96" s="93">
        <v>86</v>
      </c>
      <c r="B96" s="27" t="s">
        <v>159</v>
      </c>
      <c r="C96" s="102" t="s">
        <v>160</v>
      </c>
      <c r="D96" s="103"/>
      <c r="E96" s="103"/>
      <c r="F96" s="110"/>
      <c r="G96" s="111">
        <v>239100</v>
      </c>
      <c r="H96" s="111">
        <v>0</v>
      </c>
      <c r="I96" s="112">
        <f>G96*H96</f>
        <v>0</v>
      </c>
    </row>
    <row r="97" spans="1:9" s="54" customFormat="1" ht="15" customHeight="1">
      <c r="A97" s="93">
        <v>87</v>
      </c>
      <c r="B97" s="27" t="s">
        <v>161</v>
      </c>
      <c r="C97" s="102" t="s">
        <v>162</v>
      </c>
      <c r="D97" s="103"/>
      <c r="E97" s="103"/>
      <c r="F97" s="110"/>
      <c r="G97" s="111">
        <v>286920</v>
      </c>
      <c r="H97" s="111">
        <v>0</v>
      </c>
      <c r="I97" s="112">
        <f t="shared" ref="I97:I128" si="2">G97*H97</f>
        <v>0</v>
      </c>
    </row>
    <row r="98" spans="1:9" s="87" customFormat="1" ht="15" customHeight="1">
      <c r="A98" s="81">
        <v>88</v>
      </c>
      <c r="B98" s="82" t="s">
        <v>163</v>
      </c>
      <c r="C98" s="113" t="s">
        <v>164</v>
      </c>
      <c r="D98" s="114"/>
      <c r="E98" s="114"/>
      <c r="F98" s="115"/>
      <c r="G98" s="109"/>
      <c r="H98" s="109"/>
      <c r="I98" s="47">
        <f>SUM(I99:I101)</f>
        <v>0</v>
      </c>
    </row>
    <row r="99" spans="1:9" s="54" customFormat="1" ht="15" customHeight="1">
      <c r="A99" s="93">
        <v>89</v>
      </c>
      <c r="B99" s="27" t="s">
        <v>165</v>
      </c>
      <c r="C99" s="102" t="s">
        <v>166</v>
      </c>
      <c r="D99" s="103"/>
      <c r="E99" s="103"/>
      <c r="F99" s="110"/>
      <c r="G99" s="111">
        <v>700000</v>
      </c>
      <c r="H99" s="111">
        <v>0</v>
      </c>
      <c r="I99" s="112">
        <f t="shared" si="2"/>
        <v>0</v>
      </c>
    </row>
    <row r="100" spans="1:9" s="54" customFormat="1" ht="15" customHeight="1">
      <c r="A100" s="93">
        <v>90</v>
      </c>
      <c r="B100" s="27" t="s">
        <v>167</v>
      </c>
      <c r="C100" s="102" t="s">
        <v>168</v>
      </c>
      <c r="D100" s="103"/>
      <c r="E100" s="103"/>
      <c r="F100" s="110"/>
      <c r="G100" s="111">
        <v>910000</v>
      </c>
      <c r="H100" s="111">
        <v>0</v>
      </c>
      <c r="I100" s="112">
        <f t="shared" si="2"/>
        <v>0</v>
      </c>
    </row>
    <row r="101" spans="1:9" s="54" customFormat="1" ht="15" customHeight="1">
      <c r="A101" s="93">
        <v>91</v>
      </c>
      <c r="B101" s="27" t="s">
        <v>169</v>
      </c>
      <c r="C101" s="102" t="s">
        <v>170</v>
      </c>
      <c r="D101" s="103"/>
      <c r="E101" s="103"/>
      <c r="F101" s="110"/>
      <c r="G101" s="111">
        <v>350000</v>
      </c>
      <c r="H101" s="111">
        <v>0</v>
      </c>
      <c r="I101" s="112">
        <f t="shared" si="2"/>
        <v>0</v>
      </c>
    </row>
    <row r="102" spans="1:9" s="87" customFormat="1" ht="15" customHeight="1">
      <c r="A102" s="81">
        <v>92</v>
      </c>
      <c r="B102" s="82" t="s">
        <v>171</v>
      </c>
      <c r="C102" s="113" t="s">
        <v>172</v>
      </c>
      <c r="D102" s="114"/>
      <c r="E102" s="114"/>
      <c r="F102" s="115"/>
      <c r="G102" s="109"/>
      <c r="H102" s="109"/>
      <c r="I102" s="47">
        <f>SUM(I103:I105)</f>
        <v>0</v>
      </c>
    </row>
    <row r="103" spans="1:9" s="54" customFormat="1" ht="15" customHeight="1">
      <c r="A103" s="93">
        <v>93</v>
      </c>
      <c r="B103" s="27" t="s">
        <v>173</v>
      </c>
      <c r="C103" s="102" t="s">
        <v>174</v>
      </c>
      <c r="D103" s="103"/>
      <c r="E103" s="103"/>
      <c r="F103" s="104"/>
      <c r="G103" s="111">
        <v>569350</v>
      </c>
      <c r="H103" s="111">
        <v>0</v>
      </c>
      <c r="I103" s="112">
        <f t="shared" si="2"/>
        <v>0</v>
      </c>
    </row>
    <row r="104" spans="1:9" s="54" customFormat="1" ht="15" customHeight="1">
      <c r="A104" s="93">
        <v>94</v>
      </c>
      <c r="B104" s="27" t="s">
        <v>175</v>
      </c>
      <c r="C104" s="102" t="s">
        <v>176</v>
      </c>
      <c r="D104" s="103"/>
      <c r="E104" s="103"/>
      <c r="F104" s="104"/>
      <c r="G104" s="111">
        <v>626285</v>
      </c>
      <c r="H104" s="111">
        <v>0</v>
      </c>
      <c r="I104" s="112">
        <f t="shared" si="2"/>
        <v>0</v>
      </c>
    </row>
    <row r="105" spans="1:9" s="54" customFormat="1" ht="15" customHeight="1">
      <c r="A105" s="93">
        <v>95</v>
      </c>
      <c r="B105" s="27" t="s">
        <v>177</v>
      </c>
      <c r="C105" s="102" t="s">
        <v>178</v>
      </c>
      <c r="D105" s="103"/>
      <c r="E105" s="103"/>
      <c r="F105" s="104"/>
      <c r="G105" s="111">
        <v>284675</v>
      </c>
      <c r="H105" s="111">
        <v>0</v>
      </c>
      <c r="I105" s="112">
        <f t="shared" si="2"/>
        <v>0</v>
      </c>
    </row>
    <row r="106" spans="1:9" s="87" customFormat="1" ht="15" customHeight="1">
      <c r="A106" s="81">
        <v>96</v>
      </c>
      <c r="B106" s="82" t="s">
        <v>179</v>
      </c>
      <c r="C106" s="113" t="s">
        <v>180</v>
      </c>
      <c r="D106" s="114"/>
      <c r="E106" s="114"/>
      <c r="F106" s="115"/>
      <c r="G106" s="109"/>
      <c r="H106" s="109"/>
      <c r="I106" s="47">
        <f>SUM(I107:I108)</f>
        <v>0</v>
      </c>
    </row>
    <row r="107" spans="1:9" s="54" customFormat="1" ht="15" customHeight="1">
      <c r="A107" s="93">
        <v>97</v>
      </c>
      <c r="B107" s="27" t="s">
        <v>181</v>
      </c>
      <c r="C107" s="102" t="s">
        <v>182</v>
      </c>
      <c r="D107" s="103"/>
      <c r="E107" s="103"/>
      <c r="F107" s="104"/>
      <c r="G107" s="111">
        <v>3000000</v>
      </c>
      <c r="H107" s="111">
        <v>0</v>
      </c>
      <c r="I107" s="112">
        <f t="shared" si="2"/>
        <v>0</v>
      </c>
    </row>
    <row r="108" spans="1:9" s="54" customFormat="1" ht="15" customHeight="1">
      <c r="A108" s="93">
        <v>98</v>
      </c>
      <c r="B108" s="27" t="s">
        <v>183</v>
      </c>
      <c r="C108" s="102" t="s">
        <v>184</v>
      </c>
      <c r="D108" s="103"/>
      <c r="E108" s="103"/>
      <c r="F108" s="104"/>
      <c r="G108" s="111">
        <v>2500</v>
      </c>
      <c r="H108" s="111">
        <v>0</v>
      </c>
      <c r="I108" s="112">
        <f t="shared" si="2"/>
        <v>0</v>
      </c>
    </row>
    <row r="109" spans="1:9" s="87" customFormat="1" ht="15" customHeight="1">
      <c r="A109" s="81">
        <v>99</v>
      </c>
      <c r="B109" s="82" t="s">
        <v>185</v>
      </c>
      <c r="C109" s="113" t="s">
        <v>186</v>
      </c>
      <c r="D109" s="114"/>
      <c r="E109" s="114"/>
      <c r="F109" s="115"/>
      <c r="G109" s="109"/>
      <c r="H109" s="109"/>
      <c r="I109" s="47">
        <f>SUM(I110:I113)</f>
        <v>0</v>
      </c>
    </row>
    <row r="110" spans="1:9" s="54" customFormat="1" ht="15" customHeight="1">
      <c r="A110" s="93">
        <v>100</v>
      </c>
      <c r="B110" s="27" t="s">
        <v>187</v>
      </c>
      <c r="C110" s="102" t="s">
        <v>188</v>
      </c>
      <c r="D110" s="103"/>
      <c r="E110" s="103"/>
      <c r="F110" s="104"/>
      <c r="G110" s="111">
        <v>2000000</v>
      </c>
      <c r="H110" s="111">
        <v>0</v>
      </c>
      <c r="I110" s="112">
        <f>G110*H110</f>
        <v>0</v>
      </c>
    </row>
    <row r="111" spans="1:9" s="54" customFormat="1" ht="15" customHeight="1">
      <c r="A111" s="93">
        <v>101</v>
      </c>
      <c r="B111" s="27" t="s">
        <v>189</v>
      </c>
      <c r="C111" s="102" t="s">
        <v>190</v>
      </c>
      <c r="D111" s="103"/>
      <c r="E111" s="103"/>
      <c r="F111" s="104"/>
      <c r="G111" s="111">
        <v>196000</v>
      </c>
      <c r="H111" s="111">
        <v>0</v>
      </c>
      <c r="I111" s="112">
        <f t="shared" si="2"/>
        <v>0</v>
      </c>
    </row>
    <row r="112" spans="1:9" s="54" customFormat="1" ht="15" customHeight="1">
      <c r="A112" s="93">
        <v>102</v>
      </c>
      <c r="B112" s="27" t="s">
        <v>191</v>
      </c>
      <c r="C112" s="102" t="s">
        <v>192</v>
      </c>
      <c r="D112" s="103"/>
      <c r="E112" s="103"/>
      <c r="F112" s="104"/>
      <c r="G112" s="111">
        <v>2000000</v>
      </c>
      <c r="H112" s="111">
        <v>0</v>
      </c>
      <c r="I112" s="112">
        <f t="shared" si="2"/>
        <v>0</v>
      </c>
    </row>
    <row r="113" spans="1:9" s="54" customFormat="1" ht="15" customHeight="1">
      <c r="A113" s="93">
        <v>103</v>
      </c>
      <c r="B113" s="27" t="s">
        <v>193</v>
      </c>
      <c r="C113" s="102" t="s">
        <v>194</v>
      </c>
      <c r="D113" s="103"/>
      <c r="E113" s="103"/>
      <c r="F113" s="104"/>
      <c r="G113" s="111">
        <v>196000</v>
      </c>
      <c r="H113" s="111">
        <v>0</v>
      </c>
      <c r="I113" s="112">
        <f t="shared" si="2"/>
        <v>0</v>
      </c>
    </row>
    <row r="114" spans="1:9" s="87" customFormat="1" ht="15" customHeight="1">
      <c r="A114" s="81">
        <v>104</v>
      </c>
      <c r="B114" s="82" t="s">
        <v>195</v>
      </c>
      <c r="C114" s="113" t="s">
        <v>196</v>
      </c>
      <c r="D114" s="114"/>
      <c r="E114" s="114"/>
      <c r="F114" s="115"/>
      <c r="G114" s="109">
        <v>0</v>
      </c>
      <c r="H114" s="109">
        <v>0</v>
      </c>
      <c r="I114" s="47">
        <v>154421636</v>
      </c>
    </row>
    <row r="115" spans="1:9" s="87" customFormat="1" ht="15" customHeight="1">
      <c r="A115" s="81">
        <v>105</v>
      </c>
      <c r="B115" s="82" t="s">
        <v>197</v>
      </c>
      <c r="C115" s="113" t="s">
        <v>198</v>
      </c>
      <c r="D115" s="114"/>
      <c r="E115" s="114"/>
      <c r="F115" s="115"/>
      <c r="G115" s="109"/>
      <c r="H115" s="109"/>
      <c r="I115" s="47">
        <f>SUM(I116:I118)</f>
        <v>811020600</v>
      </c>
    </row>
    <row r="116" spans="1:9" s="54" customFormat="1" ht="15" customHeight="1">
      <c r="A116" s="93">
        <v>106</v>
      </c>
      <c r="B116" s="27" t="s">
        <v>199</v>
      </c>
      <c r="C116" s="102" t="s">
        <v>200</v>
      </c>
      <c r="D116" s="103"/>
      <c r="E116" s="103"/>
      <c r="F116" s="104"/>
      <c r="G116" s="111">
        <v>4419000</v>
      </c>
      <c r="H116" s="111">
        <v>83</v>
      </c>
      <c r="I116" s="112">
        <f t="shared" si="2"/>
        <v>366777000</v>
      </c>
    </row>
    <row r="117" spans="1:9" s="54" customFormat="1" ht="15" customHeight="1">
      <c r="A117" s="93">
        <v>107</v>
      </c>
      <c r="B117" s="27" t="s">
        <v>201</v>
      </c>
      <c r="C117" s="102" t="s">
        <v>202</v>
      </c>
      <c r="D117" s="103"/>
      <c r="E117" s="103"/>
      <c r="F117" s="104"/>
      <c r="G117" s="111">
        <v>2993000</v>
      </c>
      <c r="H117" s="111">
        <v>112.2</v>
      </c>
      <c r="I117" s="112">
        <f t="shared" si="2"/>
        <v>335814600</v>
      </c>
    </row>
    <row r="118" spans="1:9" s="54" customFormat="1" ht="15" customHeight="1">
      <c r="A118" s="93">
        <v>108</v>
      </c>
      <c r="B118" s="27" t="s">
        <v>203</v>
      </c>
      <c r="C118" s="116" t="s">
        <v>204</v>
      </c>
      <c r="D118" s="116"/>
      <c r="E118" s="116"/>
      <c r="F118" s="116"/>
      <c r="G118" s="111">
        <v>0</v>
      </c>
      <c r="H118" s="111">
        <v>0</v>
      </c>
      <c r="I118" s="112">
        <v>108429000</v>
      </c>
    </row>
    <row r="119" spans="1:9" s="87" customFormat="1" ht="15" customHeight="1">
      <c r="A119" s="81">
        <v>109</v>
      </c>
      <c r="B119" s="82" t="s">
        <v>205</v>
      </c>
      <c r="C119" s="24" t="s">
        <v>206</v>
      </c>
      <c r="D119" s="24"/>
      <c r="E119" s="24"/>
      <c r="F119" s="24"/>
      <c r="G119" s="109"/>
      <c r="H119" s="117"/>
      <c r="I119" s="47">
        <f>SUM(I120:I121)</f>
        <v>571302040</v>
      </c>
    </row>
    <row r="120" spans="1:9" s="54" customFormat="1" ht="15" customHeight="1">
      <c r="A120" s="93">
        <v>110</v>
      </c>
      <c r="B120" s="27" t="s">
        <v>207</v>
      </c>
      <c r="C120" s="116" t="s">
        <v>208</v>
      </c>
      <c r="D120" s="116"/>
      <c r="E120" s="116"/>
      <c r="F120" s="116"/>
      <c r="G120" s="111">
        <v>3858040</v>
      </c>
      <c r="H120" s="118">
        <v>101</v>
      </c>
      <c r="I120" s="112">
        <f t="shared" si="2"/>
        <v>389662040</v>
      </c>
    </row>
    <row r="121" spans="1:9" s="54" customFormat="1" ht="15" customHeight="1">
      <c r="A121" s="93">
        <v>111</v>
      </c>
      <c r="B121" s="27" t="s">
        <v>209</v>
      </c>
      <c r="C121" s="116" t="s">
        <v>210</v>
      </c>
      <c r="D121" s="116"/>
      <c r="E121" s="116"/>
      <c r="F121" s="116"/>
      <c r="G121" s="111">
        <v>0</v>
      </c>
      <c r="H121" s="118">
        <v>0</v>
      </c>
      <c r="I121" s="112">
        <v>181640000</v>
      </c>
    </row>
    <row r="122" spans="1:9" s="87" customFormat="1" ht="15" customHeight="1">
      <c r="A122" s="81">
        <v>112</v>
      </c>
      <c r="B122" s="82" t="s">
        <v>211</v>
      </c>
      <c r="C122" s="24" t="s">
        <v>212</v>
      </c>
      <c r="D122" s="24"/>
      <c r="E122" s="24"/>
      <c r="F122" s="24"/>
      <c r="G122" s="119"/>
      <c r="H122" s="117"/>
      <c r="I122" s="47">
        <f>SUM(I123:I125)</f>
        <v>1322546479</v>
      </c>
    </row>
    <row r="123" spans="1:9" s="54" customFormat="1" ht="15" customHeight="1">
      <c r="A123" s="93">
        <v>113</v>
      </c>
      <c r="B123" s="27" t="s">
        <v>213</v>
      </c>
      <c r="C123" s="116" t="s">
        <v>214</v>
      </c>
      <c r="D123" s="116" t="s">
        <v>214</v>
      </c>
      <c r="E123" s="116" t="s">
        <v>214</v>
      </c>
      <c r="F123" s="116" t="s">
        <v>214</v>
      </c>
      <c r="G123" s="111">
        <v>2200000</v>
      </c>
      <c r="H123" s="120">
        <v>275.68</v>
      </c>
      <c r="I123" s="112">
        <f t="shared" si="2"/>
        <v>606496000</v>
      </c>
    </row>
    <row r="124" spans="1:9" s="54" customFormat="1" ht="15" customHeight="1">
      <c r="A124" s="93">
        <v>114</v>
      </c>
      <c r="B124" s="27" t="s">
        <v>215</v>
      </c>
      <c r="C124" s="116" t="s">
        <v>216</v>
      </c>
      <c r="D124" s="116"/>
      <c r="E124" s="116"/>
      <c r="F124" s="116"/>
      <c r="G124" s="111">
        <v>0</v>
      </c>
      <c r="H124" s="118">
        <v>0</v>
      </c>
      <c r="I124" s="112">
        <v>712299309</v>
      </c>
    </row>
    <row r="125" spans="1:9" s="54" customFormat="1" ht="15" customHeight="1">
      <c r="A125" s="93">
        <v>115</v>
      </c>
      <c r="B125" s="27" t="s">
        <v>217</v>
      </c>
      <c r="C125" s="116" t="s">
        <v>218</v>
      </c>
      <c r="D125" s="116"/>
      <c r="E125" s="116"/>
      <c r="F125" s="116"/>
      <c r="G125" s="111">
        <v>285</v>
      </c>
      <c r="H125" s="111">
        <v>13162</v>
      </c>
      <c r="I125" s="112">
        <f t="shared" si="2"/>
        <v>3751170</v>
      </c>
    </row>
    <row r="126" spans="1:9" s="87" customFormat="1" ht="15" customHeight="1">
      <c r="A126" s="81">
        <v>116</v>
      </c>
      <c r="B126" s="38" t="s">
        <v>219</v>
      </c>
      <c r="C126" s="76" t="s">
        <v>220</v>
      </c>
      <c r="D126" s="77"/>
      <c r="E126" s="77"/>
      <c r="F126" s="78"/>
      <c r="G126" s="38"/>
      <c r="H126" s="38"/>
      <c r="I126" s="79">
        <f>I62+I63+I115+I119+I122+I114+I72+I77+I86+I95+I98+I102+I106+I109</f>
        <v>3222732555</v>
      </c>
    </row>
    <row r="127" spans="1:9" s="54" customFormat="1" ht="15" customHeight="1">
      <c r="A127" s="16">
        <v>117</v>
      </c>
      <c r="B127" s="27" t="s">
        <v>221</v>
      </c>
      <c r="C127" s="116" t="s">
        <v>222</v>
      </c>
      <c r="D127" s="116"/>
      <c r="E127" s="116"/>
      <c r="F127" s="116"/>
      <c r="G127" s="121">
        <v>459</v>
      </c>
      <c r="H127" s="121">
        <v>202402</v>
      </c>
      <c r="I127" s="112">
        <f>H127*G127</f>
        <v>92902518</v>
      </c>
    </row>
    <row r="128" spans="1:9" s="54" customFormat="1" ht="15" customHeight="1">
      <c r="A128" s="61">
        <v>118</v>
      </c>
      <c r="B128" s="27" t="s">
        <v>223</v>
      </c>
      <c r="C128" s="116" t="s">
        <v>224</v>
      </c>
      <c r="D128" s="116"/>
      <c r="E128" s="116"/>
      <c r="F128" s="116"/>
      <c r="G128" s="121">
        <v>1210</v>
      </c>
      <c r="H128" s="121">
        <v>0</v>
      </c>
      <c r="I128" s="112">
        <f t="shared" si="2"/>
        <v>0</v>
      </c>
    </row>
    <row r="129" spans="1:11" s="54" customFormat="1" ht="15" customHeight="1">
      <c r="A129" s="93">
        <v>121</v>
      </c>
      <c r="B129" s="27" t="s">
        <v>225</v>
      </c>
      <c r="C129" s="116" t="s">
        <v>226</v>
      </c>
      <c r="D129" s="116"/>
      <c r="E129" s="116"/>
      <c r="F129" s="116"/>
      <c r="G129" s="121">
        <v>0</v>
      </c>
      <c r="H129" s="121"/>
      <c r="I129" s="112">
        <v>45868480</v>
      </c>
    </row>
    <row r="130" spans="1:11" s="54" customFormat="1" ht="15" customHeight="1">
      <c r="A130" s="93">
        <v>122</v>
      </c>
      <c r="B130" s="38" t="s">
        <v>227</v>
      </c>
      <c r="C130" s="76" t="s">
        <v>228</v>
      </c>
      <c r="D130" s="77"/>
      <c r="E130" s="77"/>
      <c r="F130" s="78"/>
      <c r="G130" s="122"/>
      <c r="H130" s="122"/>
      <c r="I130" s="123">
        <f>SUM(I127:I129)</f>
        <v>138770998</v>
      </c>
    </row>
    <row r="131" spans="1:11" s="54" customFormat="1" ht="15" customHeight="1">
      <c r="A131" s="93">
        <v>123</v>
      </c>
      <c r="B131" s="124" t="s">
        <v>229</v>
      </c>
      <c r="C131" s="125" t="s">
        <v>230</v>
      </c>
      <c r="D131" s="126"/>
      <c r="E131" s="126"/>
      <c r="F131" s="127"/>
      <c r="G131" s="128"/>
      <c r="H131" s="128"/>
      <c r="I131" s="129">
        <f>I130+I126+I61+I24</f>
        <v>7349777283</v>
      </c>
    </row>
    <row r="132" spans="1:11" s="54" customFormat="1" ht="15" customHeight="1">
      <c r="A132" s="81">
        <v>124</v>
      </c>
      <c r="B132" s="82" t="s">
        <v>231</v>
      </c>
      <c r="C132" s="130" t="s">
        <v>232</v>
      </c>
      <c r="D132" s="131"/>
      <c r="E132" s="131"/>
      <c r="F132" s="131"/>
      <c r="G132" s="131"/>
      <c r="H132" s="132"/>
      <c r="I132" s="47">
        <f>3500000</f>
        <v>3500000</v>
      </c>
    </row>
    <row r="133" spans="1:11" ht="15" customHeight="1">
      <c r="A133" s="16">
        <v>125</v>
      </c>
      <c r="B133" s="17" t="s">
        <v>233</v>
      </c>
      <c r="C133" s="133" t="s">
        <v>234</v>
      </c>
      <c r="D133" s="134"/>
      <c r="E133" s="134"/>
      <c r="F133" s="134"/>
      <c r="G133" s="134"/>
      <c r="H133" s="135"/>
      <c r="I133" s="136">
        <v>188360000</v>
      </c>
    </row>
    <row r="134" spans="1:11" ht="15" customHeight="1">
      <c r="A134" s="61">
        <v>126</v>
      </c>
      <c r="B134" s="17" t="s">
        <v>235</v>
      </c>
      <c r="C134" s="133" t="s">
        <v>236</v>
      </c>
      <c r="D134" s="134"/>
      <c r="E134" s="134"/>
      <c r="F134" s="134"/>
      <c r="G134" s="134"/>
      <c r="H134" s="135"/>
      <c r="I134" s="136">
        <v>306000000</v>
      </c>
    </row>
    <row r="135" spans="1:11" ht="15" customHeight="1">
      <c r="A135" s="16">
        <v>127</v>
      </c>
      <c r="B135" s="17" t="s">
        <v>237</v>
      </c>
      <c r="C135" s="133" t="s">
        <v>238</v>
      </c>
      <c r="D135" s="134"/>
      <c r="E135" s="134"/>
      <c r="F135" s="134"/>
      <c r="G135" s="134"/>
      <c r="H135" s="135"/>
      <c r="I135" s="136">
        <v>0</v>
      </c>
    </row>
    <row r="136" spans="1:11" ht="15" customHeight="1">
      <c r="A136" s="81">
        <v>128</v>
      </c>
      <c r="B136" s="72"/>
      <c r="C136" s="137" t="s">
        <v>239</v>
      </c>
      <c r="D136" s="138"/>
      <c r="E136" s="138"/>
      <c r="F136" s="138"/>
      <c r="G136" s="138"/>
      <c r="H136" s="139"/>
      <c r="I136" s="140">
        <f>SUM(I133:I135)</f>
        <v>494360000</v>
      </c>
    </row>
    <row r="137" spans="1:11" ht="15" customHeight="1">
      <c r="A137" s="93">
        <v>129</v>
      </c>
      <c r="B137" s="17" t="s">
        <v>240</v>
      </c>
      <c r="C137" s="133" t="s">
        <v>241</v>
      </c>
      <c r="D137" s="134"/>
      <c r="E137" s="134"/>
      <c r="F137" s="134"/>
      <c r="G137" s="134"/>
      <c r="H137" s="135"/>
      <c r="I137" s="136">
        <v>0</v>
      </c>
      <c r="J137" s="141"/>
      <c r="K137" s="141"/>
    </row>
    <row r="138" spans="1:11" ht="15" customHeight="1">
      <c r="A138" s="93">
        <v>130</v>
      </c>
      <c r="B138" s="17" t="s">
        <v>242</v>
      </c>
      <c r="C138" s="133" t="s">
        <v>243</v>
      </c>
      <c r="D138" s="134"/>
      <c r="E138" s="134"/>
      <c r="F138" s="134"/>
      <c r="G138" s="134"/>
      <c r="H138" s="135"/>
      <c r="I138" s="136">
        <v>0</v>
      </c>
      <c r="J138" s="141"/>
      <c r="K138" s="141"/>
    </row>
    <row r="139" spans="1:11" ht="15" customHeight="1">
      <c r="A139" s="93">
        <v>131</v>
      </c>
      <c r="B139" s="17" t="s">
        <v>244</v>
      </c>
      <c r="C139" s="137" t="s">
        <v>245</v>
      </c>
      <c r="D139" s="138"/>
      <c r="E139" s="138"/>
      <c r="F139" s="138"/>
      <c r="G139" s="138"/>
      <c r="H139" s="139"/>
      <c r="I139" s="140">
        <f>SUM(I137:I138)</f>
        <v>0</v>
      </c>
      <c r="J139" s="141"/>
      <c r="K139" s="141"/>
    </row>
    <row r="140" spans="1:11" ht="15" customHeight="1">
      <c r="A140" s="81">
        <v>132</v>
      </c>
      <c r="B140" s="17" t="s">
        <v>246</v>
      </c>
      <c r="C140" s="133" t="s">
        <v>247</v>
      </c>
      <c r="D140" s="134"/>
      <c r="E140" s="134"/>
      <c r="F140" s="134"/>
      <c r="G140" s="134"/>
      <c r="H140" s="135"/>
      <c r="I140" s="136">
        <v>0</v>
      </c>
      <c r="J140" s="141"/>
      <c r="K140" s="141"/>
    </row>
    <row r="141" spans="1:11" ht="15" customHeight="1">
      <c r="A141" s="16">
        <v>133</v>
      </c>
      <c r="B141" s="17" t="s">
        <v>248</v>
      </c>
      <c r="C141" s="133" t="s">
        <v>249</v>
      </c>
      <c r="D141" s="134"/>
      <c r="E141" s="134"/>
      <c r="F141" s="134"/>
      <c r="G141" s="134"/>
      <c r="H141" s="135"/>
      <c r="I141" s="136">
        <v>0</v>
      </c>
      <c r="J141" s="141"/>
      <c r="K141" s="141"/>
    </row>
    <row r="142" spans="1:11" ht="15" customHeight="1">
      <c r="A142" s="61">
        <v>134</v>
      </c>
      <c r="B142" s="17" t="s">
        <v>250</v>
      </c>
      <c r="C142" s="130" t="s">
        <v>251</v>
      </c>
      <c r="D142" s="131"/>
      <c r="E142" s="131"/>
      <c r="F142" s="131"/>
      <c r="G142" s="131"/>
      <c r="H142" s="132"/>
      <c r="I142" s="140">
        <f>SUM(I140:I141)</f>
        <v>0</v>
      </c>
      <c r="J142" s="141"/>
      <c r="K142" s="141"/>
    </row>
    <row r="143" spans="1:11" ht="15" customHeight="1">
      <c r="A143" s="16">
        <v>135</v>
      </c>
      <c r="B143" s="17" t="s">
        <v>252</v>
      </c>
      <c r="C143" s="130" t="s">
        <v>253</v>
      </c>
      <c r="D143" s="131"/>
      <c r="E143" s="131"/>
      <c r="F143" s="131"/>
      <c r="G143" s="131"/>
      <c r="H143" s="132"/>
      <c r="I143" s="140">
        <v>0</v>
      </c>
    </row>
    <row r="144" spans="1:11" ht="15" customHeight="1">
      <c r="A144" s="81">
        <v>136</v>
      </c>
      <c r="B144" s="17" t="s">
        <v>254</v>
      </c>
      <c r="C144" s="142" t="s">
        <v>255</v>
      </c>
      <c r="D144" s="143"/>
      <c r="E144" s="143"/>
      <c r="F144" s="143"/>
      <c r="G144" s="143"/>
      <c r="H144" s="144"/>
      <c r="I144" s="136">
        <v>262600000</v>
      </c>
    </row>
    <row r="145" spans="1:9" ht="15" customHeight="1">
      <c r="A145" s="93">
        <v>137</v>
      </c>
      <c r="B145" s="17" t="s">
        <v>256</v>
      </c>
      <c r="C145" s="142" t="s">
        <v>257</v>
      </c>
      <c r="D145" s="143"/>
      <c r="E145" s="143"/>
      <c r="F145" s="143"/>
      <c r="G145" s="143"/>
      <c r="H145" s="144"/>
      <c r="I145" s="136">
        <v>154070000</v>
      </c>
    </row>
    <row r="146" spans="1:9" ht="15" customHeight="1">
      <c r="A146" s="93">
        <v>138</v>
      </c>
      <c r="B146" s="17" t="s">
        <v>258</v>
      </c>
      <c r="C146" s="130" t="s">
        <v>259</v>
      </c>
      <c r="D146" s="131"/>
      <c r="E146" s="131"/>
      <c r="F146" s="131"/>
      <c r="G146" s="131"/>
      <c r="H146" s="132"/>
      <c r="I146" s="66">
        <f>SUM(I144:I145)</f>
        <v>416670000</v>
      </c>
    </row>
    <row r="147" spans="1:9" ht="15" customHeight="1">
      <c r="A147" s="93">
        <v>139</v>
      </c>
      <c r="B147" s="17" t="s">
        <v>260</v>
      </c>
      <c r="C147" s="130" t="s">
        <v>261</v>
      </c>
      <c r="D147" s="131"/>
      <c r="E147" s="131"/>
      <c r="F147" s="131"/>
      <c r="G147" s="131"/>
      <c r="H147" s="132"/>
      <c r="I147" s="66">
        <f>I139+I142+I146</f>
        <v>416670000</v>
      </c>
    </row>
    <row r="148" spans="1:9" ht="15" customHeight="1">
      <c r="A148" s="81">
        <v>140</v>
      </c>
      <c r="B148" s="72" t="s">
        <v>262</v>
      </c>
      <c r="C148" s="145" t="s">
        <v>263</v>
      </c>
      <c r="D148" s="146"/>
      <c r="E148" s="146"/>
      <c r="F148" s="146"/>
      <c r="G148" s="146"/>
      <c r="H148" s="147"/>
      <c r="I148" s="148">
        <f>I136+I139+I142+I143+I146</f>
        <v>911030000</v>
      </c>
    </row>
    <row r="149" spans="1:9" ht="15" customHeight="1">
      <c r="A149" s="16">
        <v>141</v>
      </c>
      <c r="B149" s="72" t="s">
        <v>264</v>
      </c>
      <c r="C149" s="149" t="s">
        <v>265</v>
      </c>
      <c r="D149" s="150"/>
      <c r="E149" s="150"/>
      <c r="F149" s="150"/>
      <c r="G149" s="150"/>
      <c r="H149" s="151"/>
      <c r="I149" s="109">
        <v>0</v>
      </c>
    </row>
    <row r="150" spans="1:9" ht="15" customHeight="1">
      <c r="A150" s="152">
        <v>142</v>
      </c>
      <c r="B150" s="153" t="s">
        <v>266</v>
      </c>
      <c r="C150" s="154" t="s">
        <v>267</v>
      </c>
      <c r="D150" s="155"/>
      <c r="E150" s="155"/>
      <c r="F150" s="155"/>
      <c r="G150" s="155"/>
      <c r="H150" s="156"/>
      <c r="I150" s="157">
        <f>I132+I148+I149</f>
        <v>914530000</v>
      </c>
    </row>
    <row r="151" spans="1:9">
      <c r="A151" s="158"/>
      <c r="B151" s="159"/>
      <c r="C151" s="160" t="s">
        <v>268</v>
      </c>
      <c r="D151" s="161"/>
      <c r="E151" s="161"/>
      <c r="F151" s="161"/>
      <c r="G151" s="161"/>
      <c r="H151" s="162"/>
      <c r="I151" s="163"/>
    </row>
    <row r="152" spans="1:9" s="170" customFormat="1">
      <c r="A152" s="164"/>
      <c r="B152" s="165" t="s">
        <v>269</v>
      </c>
      <c r="C152" s="166" t="s">
        <v>270</v>
      </c>
      <c r="D152" s="167"/>
      <c r="E152" s="167"/>
      <c r="F152" s="167"/>
      <c r="G152" s="167"/>
      <c r="H152" s="168"/>
      <c r="I152" s="169">
        <f>I24+I61+I126+I130+I151+I150</f>
        <v>8264307283</v>
      </c>
    </row>
    <row r="153" spans="1:9">
      <c r="A153" s="171"/>
      <c r="B153" s="171"/>
      <c r="C153" s="171"/>
      <c r="D153" s="171"/>
      <c r="E153" s="171"/>
      <c r="F153" s="171"/>
      <c r="G153" s="171"/>
      <c r="H153" s="171"/>
    </row>
    <row r="155" spans="1:9">
      <c r="I155" s="174"/>
    </row>
    <row r="164" spans="4:4" ht="18.75">
      <c r="D164" s="175"/>
    </row>
  </sheetData>
  <mergeCells count="152">
    <mergeCell ref="C149:H149"/>
    <mergeCell ref="C150:H150"/>
    <mergeCell ref="A151:B151"/>
    <mergeCell ref="C151:H151"/>
    <mergeCell ref="C152:H152"/>
    <mergeCell ref="A153:H153"/>
    <mergeCell ref="C143:H143"/>
    <mergeCell ref="C144:H144"/>
    <mergeCell ref="C145:H145"/>
    <mergeCell ref="C146:H146"/>
    <mergeCell ref="C147:H147"/>
    <mergeCell ref="C148:H148"/>
    <mergeCell ref="C134:H134"/>
    <mergeCell ref="C135:H135"/>
    <mergeCell ref="C136:H136"/>
    <mergeCell ref="C137:H137"/>
    <mergeCell ref="J137:K142"/>
    <mergeCell ref="C138:H138"/>
    <mergeCell ref="C139:H139"/>
    <mergeCell ref="C140:H140"/>
    <mergeCell ref="C141:H141"/>
    <mergeCell ref="C142:H142"/>
    <mergeCell ref="C128:F128"/>
    <mergeCell ref="C129:F129"/>
    <mergeCell ref="C130:F130"/>
    <mergeCell ref="C131:F131"/>
    <mergeCell ref="C132:H132"/>
    <mergeCell ref="C133:H133"/>
    <mergeCell ref="C122:F122"/>
    <mergeCell ref="C123:F123"/>
    <mergeCell ref="C124:F124"/>
    <mergeCell ref="C125:F125"/>
    <mergeCell ref="C126:F126"/>
    <mergeCell ref="C127:F127"/>
    <mergeCell ref="C116:F116"/>
    <mergeCell ref="C117:F117"/>
    <mergeCell ref="C118:F118"/>
    <mergeCell ref="C119:F119"/>
    <mergeCell ref="C120:F120"/>
    <mergeCell ref="C121:F121"/>
    <mergeCell ref="C110:F110"/>
    <mergeCell ref="C111:F111"/>
    <mergeCell ref="C112:F112"/>
    <mergeCell ref="C113:F113"/>
    <mergeCell ref="C114:F114"/>
    <mergeCell ref="C115:F115"/>
    <mergeCell ref="C104:F104"/>
    <mergeCell ref="C105:F105"/>
    <mergeCell ref="C106:F106"/>
    <mergeCell ref="C107:F107"/>
    <mergeCell ref="C108:F108"/>
    <mergeCell ref="C109:F109"/>
    <mergeCell ref="C98:F98"/>
    <mergeCell ref="C99:E99"/>
    <mergeCell ref="C100:E100"/>
    <mergeCell ref="C101:E101"/>
    <mergeCell ref="C102:F102"/>
    <mergeCell ref="C103:F103"/>
    <mergeCell ref="C91:F91"/>
    <mergeCell ref="C92:F92"/>
    <mergeCell ref="C93:F93"/>
    <mergeCell ref="C95:F95"/>
    <mergeCell ref="C96:E96"/>
    <mergeCell ref="C97:E97"/>
    <mergeCell ref="C83:F83"/>
    <mergeCell ref="C84:F84"/>
    <mergeCell ref="C86:F86"/>
    <mergeCell ref="C87:F87"/>
    <mergeCell ref="C88:F88"/>
    <mergeCell ref="C89:F89"/>
    <mergeCell ref="C76:F76"/>
    <mergeCell ref="C77:F77"/>
    <mergeCell ref="C78:F78"/>
    <mergeCell ref="C79:F79"/>
    <mergeCell ref="C80:F80"/>
    <mergeCell ref="C82:F82"/>
    <mergeCell ref="C70:F70"/>
    <mergeCell ref="C71:F71"/>
    <mergeCell ref="C72:F72"/>
    <mergeCell ref="C73:F73"/>
    <mergeCell ref="C74:F74"/>
    <mergeCell ref="C75:F75"/>
    <mergeCell ref="C64:F64"/>
    <mergeCell ref="C65:F65"/>
    <mergeCell ref="C66:F66"/>
    <mergeCell ref="C67:F67"/>
    <mergeCell ref="C68:F68"/>
    <mergeCell ref="C69:F69"/>
    <mergeCell ref="C58:F58"/>
    <mergeCell ref="C59:F59"/>
    <mergeCell ref="C60:F60"/>
    <mergeCell ref="C61:F61"/>
    <mergeCell ref="C62:F62"/>
    <mergeCell ref="C63:F63"/>
    <mergeCell ref="C52:F52"/>
    <mergeCell ref="C53:F53"/>
    <mergeCell ref="C54:F54"/>
    <mergeCell ref="C55:F55"/>
    <mergeCell ref="C56:F56"/>
    <mergeCell ref="C57:F57"/>
    <mergeCell ref="C46:F46"/>
    <mergeCell ref="C47:F47"/>
    <mergeCell ref="C48:F48"/>
    <mergeCell ref="C49:F49"/>
    <mergeCell ref="C50:F50"/>
    <mergeCell ref="C51:F51"/>
    <mergeCell ref="C40:F40"/>
    <mergeCell ref="C41:F41"/>
    <mergeCell ref="C42:F42"/>
    <mergeCell ref="C43:F43"/>
    <mergeCell ref="C44:F44"/>
    <mergeCell ref="C45:F45"/>
    <mergeCell ref="C34:F34"/>
    <mergeCell ref="C35:F35"/>
    <mergeCell ref="C36:F36"/>
    <mergeCell ref="C37:F37"/>
    <mergeCell ref="C38:F38"/>
    <mergeCell ref="C39:F39"/>
    <mergeCell ref="C28:F28"/>
    <mergeCell ref="C29:F29"/>
    <mergeCell ref="B30:F30"/>
    <mergeCell ref="C31:F31"/>
    <mergeCell ref="C32:F32"/>
    <mergeCell ref="C33:F33"/>
    <mergeCell ref="C22:F22"/>
    <mergeCell ref="C23:F23"/>
    <mergeCell ref="C24:F24"/>
    <mergeCell ref="C25:F25"/>
    <mergeCell ref="B26:F26"/>
    <mergeCell ref="C27:F27"/>
    <mergeCell ref="C16:F16"/>
    <mergeCell ref="C17:F17"/>
    <mergeCell ref="C18:F18"/>
    <mergeCell ref="C19:F19"/>
    <mergeCell ref="C20:F20"/>
    <mergeCell ref="C21:F21"/>
    <mergeCell ref="C10:F10"/>
    <mergeCell ref="C11:F11"/>
    <mergeCell ref="C12:F12"/>
    <mergeCell ref="C13:F13"/>
    <mergeCell ref="C14:F14"/>
    <mergeCell ref="C15:F15"/>
    <mergeCell ref="A1:I1"/>
    <mergeCell ref="A2:I2"/>
    <mergeCell ref="A4:I4"/>
    <mergeCell ref="A6:A9"/>
    <mergeCell ref="B6:B9"/>
    <mergeCell ref="C6:F9"/>
    <mergeCell ref="G6:G9"/>
    <mergeCell ref="H6:I6"/>
    <mergeCell ref="H7:H9"/>
    <mergeCell ref="I7:I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Működési célú állami tám (1.1)</vt:lpstr>
      <vt:lpstr>'Működési célú állami tám (1.1)'!Nyomtatási_terület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2020-05-06T12:23:45Z</dcterms:created>
  <dcterms:modified xsi:type="dcterms:W3CDTF">2020-05-06T12:23:55Z</dcterms:modified>
</cp:coreProperties>
</file>