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hasznalo\Desktop\"/>
    </mc:Choice>
  </mc:AlternateContent>
  <bookViews>
    <workbookView xWindow="-60" yWindow="-60" windowWidth="28920" windowHeight="15720"/>
  </bookViews>
  <sheets>
    <sheet name="01KtgvMrlg" sheetId="25" r:id="rId1"/>
    <sheet name="02FelhMrlg" sheetId="24" r:id="rId2"/>
    <sheet name="03KK" sheetId="4" r:id="rId3"/>
    <sheet name="04KB" sheetId="5" r:id="rId4"/>
    <sheet name="05FK" sheetId="6" r:id="rId5"/>
    <sheet name="06FB" sheetId="7" r:id="rId6"/>
    <sheet name="07Beruh" sheetId="26" r:id="rId7"/>
    <sheet name="08EiUtemterv" sheetId="34" r:id="rId8"/>
    <sheet name="09Tobbeves" sheetId="27" r:id="rId9"/>
    <sheet name="10Cofog" sheetId="30" r:id="rId10"/>
    <sheet name="11_Kov3Ev" sheetId="35" r:id="rId11"/>
  </sheets>
  <definedNames>
    <definedName name="_xlnm.Print_Titles" localSheetId="2">'03KK'!$1:$6</definedName>
    <definedName name="_xlnm.Print_Titles" localSheetId="3">'04KB'!$1:$6</definedName>
    <definedName name="_xlnm.Print_Titles" localSheetId="9">'10Cofog'!$1:$4</definedName>
    <definedName name="_xlnm.Print_Area" localSheetId="0">'01KtgvMrlg'!$A$1:$J$37</definedName>
    <definedName name="_xlnm.Print_Area" localSheetId="1">'02FelhMrlg'!$A$1:$J$32</definedName>
    <definedName name="_xlnm.Print_Area" localSheetId="2">'03KK'!$A$1:$H$79</definedName>
    <definedName name="_xlnm.Print_Area" localSheetId="3">'04KB'!$A$1:$I$56</definedName>
    <definedName name="_xlnm.Print_Area" localSheetId="4">'05FK'!$A$1:$K$11</definedName>
    <definedName name="_xlnm.Print_Area" localSheetId="5">'06FB'!$A$1:$I$15</definedName>
    <definedName name="_xlnm.Print_Area" localSheetId="6">'07Beruh'!$A$1:$G$32</definedName>
    <definedName name="_xlnm.Print_Area" localSheetId="7">'08EiUtemterv'!$C$2:$P$32</definedName>
    <definedName name="_xlnm.Print_Area" localSheetId="9">'10Cofog'!$C$1:$L$49</definedName>
    <definedName name="_xlnm.Print_Area" localSheetId="10">'11_Kov3Ev'!$C$1:$I$26</definedName>
  </definedNames>
  <calcPr calcId="181029"/>
</workbook>
</file>

<file path=xl/calcChain.xml><?xml version="1.0" encoding="utf-8"?>
<calcChain xmlns="http://schemas.openxmlformats.org/spreadsheetml/2006/main">
  <c r="P51" i="30" l="1"/>
  <c r="O51" i="30"/>
  <c r="E5" i="35" l="1"/>
  <c r="C5" i="27"/>
  <c r="G24" i="35"/>
  <c r="H24" i="35" s="1"/>
  <c r="H23" i="35"/>
  <c r="G23" i="35"/>
  <c r="G22" i="35"/>
  <c r="H22" i="35" s="1"/>
  <c r="G21" i="35"/>
  <c r="H21" i="35" s="1"/>
  <c r="G20" i="35"/>
  <c r="H20" i="35" s="1"/>
  <c r="G19" i="35"/>
  <c r="H19" i="35" s="1"/>
  <c r="H18" i="35"/>
  <c r="G18" i="35"/>
  <c r="G15" i="35"/>
  <c r="H15" i="35" s="1"/>
  <c r="G14" i="35"/>
  <c r="H14" i="35" s="1"/>
  <c r="H13" i="35"/>
  <c r="G13" i="35"/>
  <c r="G12" i="35"/>
  <c r="H12" i="35" s="1"/>
  <c r="G11" i="35"/>
  <c r="H11" i="35" s="1"/>
  <c r="G10" i="35"/>
  <c r="H10" i="35" s="1"/>
  <c r="G9" i="35"/>
  <c r="H9" i="35" s="1"/>
  <c r="G8" i="35"/>
  <c r="H8" i="35" s="1"/>
  <c r="F16" i="35"/>
  <c r="F3" i="34"/>
  <c r="O31" i="34"/>
  <c r="M31" i="34"/>
  <c r="L31" i="34"/>
  <c r="K31" i="34"/>
  <c r="I31" i="34"/>
  <c r="H31" i="34"/>
  <c r="G31" i="34"/>
  <c r="F31" i="34"/>
  <c r="E31" i="34"/>
  <c r="P30" i="34"/>
  <c r="Q30" i="34" s="1"/>
  <c r="P29" i="34"/>
  <c r="Q29" i="34" s="1"/>
  <c r="D28" i="34"/>
  <c r="P28" i="34" s="1"/>
  <c r="P27" i="34"/>
  <c r="J26" i="34"/>
  <c r="P26" i="34" s="1"/>
  <c r="N25" i="34"/>
  <c r="N31" i="34" s="1"/>
  <c r="P24" i="34"/>
  <c r="J24" i="34"/>
  <c r="J23" i="34"/>
  <c r="J31" i="34" s="1"/>
  <c r="P22" i="34"/>
  <c r="P21" i="34"/>
  <c r="P20" i="34"/>
  <c r="Q20" i="34"/>
  <c r="Q19" i="34"/>
  <c r="P19" i="34"/>
  <c r="O16" i="34"/>
  <c r="M16" i="34"/>
  <c r="L16" i="34"/>
  <c r="K16" i="34"/>
  <c r="I16" i="34"/>
  <c r="H16" i="34"/>
  <c r="G16" i="34"/>
  <c r="F16" i="34"/>
  <c r="E16" i="34"/>
  <c r="D15" i="34"/>
  <c r="P15" i="34" s="1"/>
  <c r="N14" i="34"/>
  <c r="N16" i="34" s="1"/>
  <c r="P13" i="34"/>
  <c r="P12" i="34"/>
  <c r="Q12" i="34"/>
  <c r="P11" i="34"/>
  <c r="P10" i="34"/>
  <c r="Q10" i="34"/>
  <c r="P9" i="34"/>
  <c r="J8" i="34"/>
  <c r="J16" i="34" s="1"/>
  <c r="Q11" i="34" l="1"/>
  <c r="Q24" i="34"/>
  <c r="F25" i="35"/>
  <c r="F26" i="35" s="1"/>
  <c r="G7" i="35"/>
  <c r="G16" i="35" s="1"/>
  <c r="G17" i="35"/>
  <c r="H17" i="35" s="1"/>
  <c r="Q26" i="34"/>
  <c r="Q9" i="34"/>
  <c r="Q22" i="34"/>
  <c r="P23" i="34"/>
  <c r="Q23" i="34" s="1"/>
  <c r="Q13" i="34"/>
  <c r="P25" i="34"/>
  <c r="Q25" i="34" s="1"/>
  <c r="H25" i="35"/>
  <c r="Q15" i="34"/>
  <c r="Q28" i="34"/>
  <c r="B16" i="34"/>
  <c r="D16" i="34"/>
  <c r="D31" i="34"/>
  <c r="P31" i="34" s="1"/>
  <c r="P14" i="34"/>
  <c r="Q14" i="34" s="1"/>
  <c r="Q21" i="34"/>
  <c r="B27" i="34"/>
  <c r="B31" i="34" s="1"/>
  <c r="P8" i="34"/>
  <c r="Q8" i="34" s="1"/>
  <c r="H7" i="35" l="1"/>
  <c r="H16" i="35" s="1"/>
  <c r="H26" i="35"/>
  <c r="G25" i="35"/>
  <c r="G26" i="35" s="1"/>
  <c r="B32" i="34"/>
  <c r="D32" i="34"/>
  <c r="E32" i="34" s="1"/>
  <c r="F32" i="34" s="1"/>
  <c r="G32" i="34" s="1"/>
  <c r="H32" i="34" s="1"/>
  <c r="I32" i="34" s="1"/>
  <c r="J32" i="34" s="1"/>
  <c r="K32" i="34" s="1"/>
  <c r="L32" i="34" s="1"/>
  <c r="M32" i="34" s="1"/>
  <c r="N32" i="34" s="1"/>
  <c r="O32" i="34" s="1"/>
  <c r="P32" i="34" s="1"/>
  <c r="P16" i="34"/>
  <c r="E51" i="30" l="1"/>
  <c r="F51" i="30"/>
  <c r="G51" i="30"/>
  <c r="H51" i="30"/>
  <c r="K51" i="30"/>
  <c r="L51" i="30"/>
  <c r="D31" i="26"/>
  <c r="E31" i="26"/>
  <c r="F28" i="26"/>
  <c r="E28" i="26"/>
  <c r="F11" i="26"/>
  <c r="F31" i="26" s="1"/>
  <c r="E11" i="26"/>
  <c r="D3" i="30" l="1"/>
  <c r="H14" i="27" l="1"/>
  <c r="F41" i="26" l="1"/>
  <c r="F43" i="26" s="1"/>
  <c r="E41" i="26"/>
  <c r="E43" i="26" s="1"/>
  <c r="D41" i="26"/>
  <c r="D43" i="26" s="1"/>
  <c r="C5" i="26"/>
  <c r="C4" i="7"/>
  <c r="C3" i="6"/>
  <c r="C3" i="5"/>
  <c r="C3" i="4"/>
  <c r="B6" i="24"/>
  <c r="J22" i="24"/>
  <c r="J23" i="24"/>
  <c r="J24" i="24"/>
  <c r="I25" i="24"/>
  <c r="H25" i="24"/>
  <c r="D36" i="24"/>
  <c r="E36" i="24"/>
  <c r="C36" i="24"/>
  <c r="D31" i="24"/>
  <c r="E31" i="24"/>
  <c r="C31" i="24"/>
  <c r="E28" i="24"/>
  <c r="D28" i="24"/>
  <c r="C28" i="24"/>
  <c r="C21" i="24"/>
  <c r="D21" i="24"/>
  <c r="E21" i="24"/>
  <c r="E10" i="24"/>
  <c r="E9" i="24"/>
  <c r="D10" i="24"/>
  <c r="D9" i="24"/>
  <c r="C10" i="24"/>
  <c r="C9" i="24"/>
  <c r="C34" i="24"/>
  <c r="D34" i="24"/>
  <c r="E34" i="24"/>
  <c r="H34" i="24"/>
  <c r="I34" i="24"/>
  <c r="J34" i="24"/>
  <c r="E42" i="25"/>
  <c r="D36" i="25" l="1"/>
  <c r="E36" i="25"/>
  <c r="C36" i="25"/>
  <c r="E33" i="25"/>
  <c r="D33" i="25"/>
  <c r="C33" i="25"/>
  <c r="E10" i="25"/>
  <c r="D10" i="25"/>
  <c r="C10" i="25"/>
  <c r="E13" i="25"/>
  <c r="D13" i="25"/>
  <c r="C13" i="25"/>
  <c r="E12" i="25"/>
  <c r="D12" i="25"/>
  <c r="C12" i="25"/>
  <c r="E9" i="25"/>
  <c r="D9" i="25"/>
  <c r="C9" i="25"/>
  <c r="E11" i="6"/>
  <c r="F11" i="6"/>
  <c r="G11" i="6"/>
  <c r="H11" i="6"/>
  <c r="I11" i="6"/>
  <c r="J11" i="6"/>
  <c r="D11" i="6"/>
  <c r="E10" i="6"/>
  <c r="F10" i="6"/>
  <c r="G10" i="6"/>
  <c r="H10" i="6"/>
  <c r="I10" i="6"/>
  <c r="J10" i="6"/>
  <c r="D10" i="6"/>
  <c r="E8" i="6"/>
  <c r="F8" i="6"/>
  <c r="G8" i="6"/>
  <c r="H8" i="6"/>
  <c r="I8" i="6"/>
  <c r="J8" i="6"/>
  <c r="D8" i="6"/>
  <c r="J25" i="25"/>
  <c r="J24" i="25"/>
  <c r="J23" i="25"/>
  <c r="J22" i="25"/>
  <c r="I26" i="25"/>
  <c r="H26" i="25"/>
  <c r="H24" i="25"/>
  <c r="I24" i="25"/>
  <c r="J9" i="25"/>
  <c r="J26" i="25" l="1"/>
  <c r="P49" i="30"/>
  <c r="Q49" i="30"/>
  <c r="R49" i="30"/>
  <c r="O49" i="30"/>
  <c r="E12" i="27" l="1"/>
  <c r="L49" i="30" l="1"/>
  <c r="L52" i="30" s="1"/>
  <c r="K49" i="30"/>
  <c r="K52" i="30" s="1"/>
  <c r="J49" i="30"/>
  <c r="J52" i="30" s="1"/>
  <c r="I49" i="30"/>
  <c r="I52" i="30" s="1"/>
  <c r="H49" i="30"/>
  <c r="H52" i="30" s="1"/>
  <c r="G49" i="30"/>
  <c r="G52" i="30" s="1"/>
  <c r="F52" i="30"/>
  <c r="E49" i="30"/>
  <c r="E52" i="30" s="1"/>
  <c r="I14" i="27"/>
  <c r="G14" i="27"/>
  <c r="F14" i="27"/>
  <c r="E13" i="27"/>
  <c r="C14" i="27"/>
  <c r="E11" i="27"/>
  <c r="E14" i="27" l="1"/>
  <c r="J34" i="25"/>
  <c r="J32" i="25"/>
  <c r="I32" i="25"/>
  <c r="I34" i="25"/>
  <c r="H34" i="25"/>
  <c r="H32" i="25"/>
  <c r="J20" i="25"/>
  <c r="J19" i="25"/>
  <c r="I19" i="25"/>
  <c r="I20" i="25"/>
  <c r="H20" i="25"/>
  <c r="H19" i="25"/>
  <c r="J16" i="25"/>
  <c r="J14" i="25"/>
  <c r="J12" i="25"/>
  <c r="J11" i="25"/>
  <c r="J10" i="25"/>
  <c r="I9" i="25"/>
  <c r="I10" i="25"/>
  <c r="I11" i="25"/>
  <c r="I12" i="25"/>
  <c r="I14" i="25"/>
  <c r="I16" i="25"/>
  <c r="I17" i="25"/>
  <c r="H17" i="25"/>
  <c r="H16" i="25"/>
  <c r="H14" i="25"/>
  <c r="H12" i="25"/>
  <c r="H11" i="25"/>
  <c r="H10" i="25"/>
  <c r="H9" i="25"/>
  <c r="E35" i="25"/>
  <c r="D35" i="25"/>
  <c r="C35" i="25"/>
  <c r="E34" i="25"/>
  <c r="D34" i="25"/>
  <c r="C34" i="25"/>
  <c r="E30" i="25"/>
  <c r="E31" i="25" s="1"/>
  <c r="D30" i="25"/>
  <c r="D31" i="25" s="1"/>
  <c r="C30" i="25"/>
  <c r="C31" i="25" s="1"/>
  <c r="E26" i="25"/>
  <c r="E28" i="25" s="1"/>
  <c r="D26" i="25"/>
  <c r="D28" i="25" s="1"/>
  <c r="C26" i="25"/>
  <c r="C28" i="25" s="1"/>
  <c r="E25" i="25"/>
  <c r="D25" i="25"/>
  <c r="C25" i="25"/>
  <c r="E24" i="25"/>
  <c r="D24" i="25"/>
  <c r="C24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E16" i="25"/>
  <c r="E15" i="25"/>
  <c r="D15" i="25"/>
  <c r="C15" i="25"/>
  <c r="D14" i="25"/>
  <c r="E14" i="25"/>
  <c r="C14" i="25"/>
  <c r="E30" i="24"/>
  <c r="E29" i="24"/>
  <c r="D29" i="24"/>
  <c r="D30" i="24"/>
  <c r="E25" i="24"/>
  <c r="E26" i="24" s="1"/>
  <c r="D25" i="24"/>
  <c r="D26" i="24" s="1"/>
  <c r="E23" i="24"/>
  <c r="D23" i="24"/>
  <c r="E14" i="24"/>
  <c r="E16" i="24" s="1"/>
  <c r="D14" i="24"/>
  <c r="D16" i="24" s="1"/>
  <c r="E13" i="24"/>
  <c r="E12" i="24"/>
  <c r="D12" i="24"/>
  <c r="D13" i="24"/>
  <c r="C30" i="24"/>
  <c r="C29" i="24"/>
  <c r="C25" i="24"/>
  <c r="C26" i="24" s="1"/>
  <c r="C23" i="24"/>
  <c r="C14" i="24"/>
  <c r="C16" i="24" s="1"/>
  <c r="C13" i="24"/>
  <c r="C12" i="24"/>
  <c r="J29" i="24"/>
  <c r="J27" i="24"/>
  <c r="J20" i="24"/>
  <c r="J21" i="24"/>
  <c r="J25" i="24"/>
  <c r="J17" i="24"/>
  <c r="J16" i="24"/>
  <c r="J14" i="24"/>
  <c r="J12" i="24"/>
  <c r="J11" i="24"/>
  <c r="J10" i="24"/>
  <c r="J9" i="24"/>
  <c r="I12" i="24"/>
  <c r="I17" i="24"/>
  <c r="I27" i="24"/>
  <c r="I29" i="24"/>
  <c r="I20" i="24"/>
  <c r="I21" i="24"/>
  <c r="I10" i="24"/>
  <c r="I11" i="24"/>
  <c r="I14" i="24"/>
  <c r="I16" i="24"/>
  <c r="I9" i="24"/>
  <c r="H29" i="24"/>
  <c r="H27" i="24"/>
  <c r="H21" i="24"/>
  <c r="H20" i="24"/>
  <c r="H16" i="24"/>
  <c r="H14" i="24"/>
  <c r="H12" i="24"/>
  <c r="H11" i="24"/>
  <c r="H10" i="24"/>
  <c r="H9" i="24"/>
  <c r="E11" i="24" l="1"/>
  <c r="E17" i="24" s="1"/>
  <c r="D11" i="25"/>
  <c r="C11" i="25"/>
  <c r="H18" i="24"/>
  <c r="H19" i="24" s="1"/>
  <c r="I18" i="24"/>
  <c r="I19" i="24" s="1"/>
  <c r="J18" i="24"/>
  <c r="J19" i="24" s="1"/>
  <c r="C11" i="24"/>
  <c r="C17" i="24" s="1"/>
  <c r="J18" i="25"/>
  <c r="J30" i="25" s="1"/>
  <c r="D11" i="24"/>
  <c r="I18" i="25"/>
  <c r="I30" i="25" s="1"/>
  <c r="H18" i="25"/>
  <c r="H30" i="25" s="1"/>
  <c r="C23" i="25"/>
  <c r="D23" i="25"/>
  <c r="E23" i="25"/>
  <c r="E11" i="25"/>
  <c r="H26" i="24"/>
  <c r="I26" i="24"/>
  <c r="H31" i="24"/>
  <c r="I31" i="24"/>
  <c r="J31" i="24"/>
  <c r="D17" i="24"/>
  <c r="C27" i="24"/>
  <c r="D27" i="24"/>
  <c r="H36" i="25"/>
  <c r="I36" i="25"/>
  <c r="J36" i="25"/>
  <c r="E27" i="24"/>
  <c r="J26" i="24"/>
  <c r="C32" i="25" l="1"/>
  <c r="C37" i="25" s="1"/>
  <c r="D32" i="25"/>
  <c r="D37" i="25" s="1"/>
  <c r="E32" i="25"/>
  <c r="E37" i="25" s="1"/>
  <c r="I37" i="25"/>
  <c r="H37" i="25"/>
  <c r="H32" i="24"/>
  <c r="H36" i="24" s="1"/>
  <c r="I32" i="24"/>
  <c r="I36" i="24" s="1"/>
  <c r="D32" i="24"/>
  <c r="C32" i="24"/>
  <c r="J32" i="24"/>
  <c r="J36" i="24" s="1"/>
  <c r="E32" i="24"/>
  <c r="J37" i="25"/>
  <c r="B1" i="6"/>
</calcChain>
</file>

<file path=xl/sharedStrings.xml><?xml version="1.0" encoding="utf-8"?>
<sst xmlns="http://schemas.openxmlformats.org/spreadsheetml/2006/main" count="816" uniqueCount="565">
  <si>
    <t>01</t>
  </si>
  <si>
    <t>03</t>
  </si>
  <si>
    <t>04</t>
  </si>
  <si>
    <t>#</t>
  </si>
  <si>
    <t>Megnevezés</t>
  </si>
  <si>
    <t>Eredeti előirányzat</t>
  </si>
  <si>
    <t>Módosított előirányzat</t>
  </si>
  <si>
    <t>Kötelezettségvállalás, más fizetési kötelezettség - Költségvetési évben esedékes</t>
  </si>
  <si>
    <t>Kötelezettségvállalás, más fizetési kötelezettség - Költségvetési évet követően esedékes</t>
  </si>
  <si>
    <t>Kötelezettségvállalás, más fizetési kötelezettség - Költségvetési évet követően esedékes végleges</t>
  </si>
  <si>
    <t>Teljesítés</t>
  </si>
  <si>
    <t>Törvény szerinti illetmények, munkabérek (K1101)</t>
  </si>
  <si>
    <t>Céljuttatás, projektprémium (K1103)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</si>
  <si>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</si>
  <si>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</si>
  <si>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</si>
  <si>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</si>
  <si>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</si>
  <si>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</si>
  <si>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</si>
  <si>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</si>
  <si>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</si>
  <si>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</si>
  <si>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</si>
  <si>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</si>
  <si>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</si>
  <si>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</si>
  <si>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</si>
  <si>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</si>
  <si>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</si>
  <si>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</si>
  <si>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</si>
  <si>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</si>
  <si>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</si>
  <si>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</si>
  <si>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</si>
  <si>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</si>
  <si>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</si>
  <si>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</si>
  <si>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</si>
  <si>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</si>
  <si>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</si>
  <si>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</si>
  <si>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</si>
  <si>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</si>
  <si>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</si>
  <si>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</si>
  <si>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</si>
  <si>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</si>
  <si>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</si>
  <si>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</si>
  <si>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</si>
  <si>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</si>
  <si>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</si>
  <si>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</si>
  <si>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</si>
  <si>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</si>
  <si>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</si>
  <si>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</si>
  <si>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40</t>
  </si>
  <si>
    <t>Közvetített szolgáltatások  (&gt;=41) (K335)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</si>
  <si>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</si>
  <si>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</si>
  <si>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</si>
  <si>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</si>
  <si>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</si>
  <si>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</si>
  <si>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</si>
  <si>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</si>
  <si>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</si>
  <si>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</si>
  <si>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</si>
  <si>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</si>
  <si>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</si>
  <si>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</si>
  <si>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</si>
  <si>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</si>
  <si>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</si>
  <si>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</si>
  <si>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</si>
  <si>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</si>
  <si>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</si>
  <si>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</si>
  <si>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</si>
  <si>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</si>
  <si>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</si>
  <si>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</si>
  <si>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</si>
  <si>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</si>
  <si>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</si>
  <si>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</si>
  <si>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118</t>
  </si>
  <si>
    <t>Ellátottak pénzbeli juttatásai (=61+62+73+74+83+92+95+98) (K4)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</si>
  <si>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</si>
  <si>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</si>
  <si>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</si>
  <si>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</si>
  <si>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</si>
  <si>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</si>
  <si>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156</t>
  </si>
  <si>
    <t>ebből: társulások és költségvetési szerveik (K506)</t>
  </si>
  <si>
    <t>158</t>
  </si>
  <si>
    <t>ebből: térségi fejlesztési tanácsok és költségvetési szerveik (K506)</t>
  </si>
  <si>
    <t>176</t>
  </si>
  <si>
    <t>Egyéb működési célú támogatások államháztartáson kívülre (=177+…+186) (K512)</t>
  </si>
  <si>
    <t>177</t>
  </si>
  <si>
    <t>ebből: egyházi jogi személyek (K512)</t>
  </si>
  <si>
    <t>178</t>
  </si>
  <si>
    <t>ebből: nonprofit gazdasági társaságok (K512)</t>
  </si>
  <si>
    <t>179</t>
  </si>
  <si>
    <t>ebből: egyéb civil szervezetek (K512)</t>
  </si>
  <si>
    <t>183</t>
  </si>
  <si>
    <t>ebből: önkormányzati többségi tulajdonú nem pénzügyi vállalkozások (K512)</t>
  </si>
  <si>
    <t>184</t>
  </si>
  <si>
    <t>ebből: egyéb vállalkozások (K512)</t>
  </si>
  <si>
    <t>187</t>
  </si>
  <si>
    <t>Tartalékok (K513)</t>
  </si>
  <si>
    <t>188</t>
  </si>
  <si>
    <t>Egyéb működési célú kiadások (=119+124+125+126+137+148+159+161+173+174+175+176+187) (K5)</t>
  </si>
  <si>
    <t>189</t>
  </si>
  <si>
    <t>Immateriális javak beszerzése, létesítése (K61)</t>
  </si>
  <si>
    <t>190</t>
  </si>
  <si>
    <t>Ingatlanok beszerzése, létesítése (&gt;=191) (K62)</t>
  </si>
  <si>
    <t>192</t>
  </si>
  <si>
    <t>Informatikai eszközök beszerzése, létesítése (K63)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</si>
  <si>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</si>
  <si>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</si>
  <si>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</si>
  <si>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</si>
  <si>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</si>
  <si>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</si>
  <si>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</si>
  <si>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</si>
  <si>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</si>
  <si>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</si>
  <si>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</si>
  <si>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</si>
  <si>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</si>
  <si>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</si>
  <si>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257</t>
  </si>
  <si>
    <t>ebből: háztartások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</si>
  <si>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</si>
  <si>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</si>
  <si>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</si>
  <si>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</si>
  <si>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Követelés - Költségvetési évet követően esedékes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</si>
  <si>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</si>
  <si>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</si>
  <si>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</si>
  <si>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</si>
  <si>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</si>
  <si>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</si>
  <si>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</si>
  <si>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központi költségvetési szervek (B16)</t>
  </si>
  <si>
    <t>ebből: társadalombiztosítás pénzügyi alapjai (B16)</t>
  </si>
  <si>
    <t>38</t>
  </si>
  <si>
    <t>ebből: elkülönített állami pénzalapok (B16)</t>
  </si>
  <si>
    <t>Működési célú támogatások államháztartáson belülről (=07+...+10+21+32) (B1)</t>
  </si>
  <si>
    <t>109</t>
  </si>
  <si>
    <t>Vagyoni tipusú adók (=110+…+115) (B34)</t>
  </si>
  <si>
    <t>110</t>
  </si>
  <si>
    <t>ebből: építményadó  (B34)</t>
  </si>
  <si>
    <t>111</t>
  </si>
  <si>
    <t>ebből: magánszemélyek kommunális adója (B34)</t>
  </si>
  <si>
    <t>112</t>
  </si>
  <si>
    <t>ebből: telekadó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</si>
  <si>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</si>
  <si>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</si>
  <si>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</si>
  <si>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</si>
  <si>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</si>
  <si>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</si>
  <si>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</si>
  <si>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</si>
  <si>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Egyéb áruhasználati és szolgáltatási adók  (=150+…+166) (B355)</t>
  </si>
  <si>
    <t>157</t>
  </si>
  <si>
    <t>ebből: tartózkodás után fizetett idegenforgalmi adó  (B355)</t>
  </si>
  <si>
    <t>167</t>
  </si>
  <si>
    <t>Termékek és szolgáltatások adói (=116+139+143+144+149)  (B35)</t>
  </si>
  <si>
    <t>168</t>
  </si>
  <si>
    <t>Egyéb közhatalmi bevételek (&gt;=169+…+185) (B36)</t>
  </si>
  <si>
    <t>186</t>
  </si>
  <si>
    <t>Közhatalmi bevételek (=93+94+104+109+167+168) (B3)</t>
  </si>
  <si>
    <t>Készletértékesítés ellenértéke (B401)</t>
  </si>
  <si>
    <t>Szolgáltatások ellenértéke (&gt;=189+190) (B402)</t>
  </si>
  <si>
    <t>ebből:tárgyi eszközök bérbeadásából származó bevétel (B402)</t>
  </si>
  <si>
    <t>191</t>
  </si>
  <si>
    <t>Közvetített szolgáltatások ellenértéke  (&gt;=192) (B403)</t>
  </si>
  <si>
    <t>200</t>
  </si>
  <si>
    <t>Ellátási díjak (B405)</t>
  </si>
  <si>
    <t>Kiszámlázott általános forgalmi adó (B406)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</si>
  <si>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</si>
  <si>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</si>
  <si>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</si>
  <si>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</si>
  <si>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</si>
  <si>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</si>
  <si>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221</t>
  </si>
  <si>
    <t>ebből: kiadások visszatérítései (B411)</t>
  </si>
  <si>
    <t>222</t>
  </si>
  <si>
    <t>Működési bevételek (=187+188+191+193+200+…+202+209+217+218+219) (B4)</t>
  </si>
  <si>
    <t>225</t>
  </si>
  <si>
    <t>Ingatlanok értékesítése (&gt;=226) (B52)</t>
  </si>
  <si>
    <t>231</t>
  </si>
  <si>
    <t>Felhalmozási bevételek (=223+225+227+228+230) (B5)</t>
  </si>
  <si>
    <t>235</t>
  </si>
  <si>
    <t>Működési célú visszatérítendő támogatások, kölcsönök visszatérülése államháztartáson kívülről (=236+…+244) (B64)</t>
  </si>
  <si>
    <t>Működési célú átvett pénzeszközök (=232+...+235+245) (B6)</t>
  </si>
  <si>
    <t>271</t>
  </si>
  <si>
    <t>Egyéb felhalmozási célú átvett pénzeszközök (=272+…+282) (B75)</t>
  </si>
  <si>
    <t>275</t>
  </si>
  <si>
    <t>ebből: háztartások (B75)</t>
  </si>
  <si>
    <t>280</t>
  </si>
  <si>
    <t>ebből: Európai Unió  (B75)</t>
  </si>
  <si>
    <t>283</t>
  </si>
  <si>
    <t>Felhalmozási célú átvett pénzeszközök (=258+…+261+271) (B7)</t>
  </si>
  <si>
    <t>284</t>
  </si>
  <si>
    <t>Költségvetési bevételek (=43+79+186+222+231+257+283) (B1-B7)</t>
  </si>
  <si>
    <t>Hosszú lejáratú hitelek, kölcsönök törlesztése pénzügyi vállalkozásnak (&gt;=02) (K9111)</t>
  </si>
  <si>
    <t>06</t>
  </si>
  <si>
    <t>Hitel-, kölcsöntörlesztés államháztartáson kívülre (=01+03+04) (K911)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</si>
  <si>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</si>
  <si>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</si>
  <si>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</si>
  <si>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</si>
  <si>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</si>
  <si>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</si>
  <si>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</si>
  <si>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</si>
  <si>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</si>
  <si>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</si>
  <si>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</si>
  <si>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Összesen</t>
  </si>
  <si>
    <t>68</t>
  </si>
  <si>
    <t>227</t>
  </si>
  <si>
    <t>Előirányzat</t>
  </si>
  <si>
    <t>Eredeti</t>
  </si>
  <si>
    <t>Módosított</t>
  </si>
  <si>
    <t>Kötelezettség- vállalás</t>
  </si>
  <si>
    <t>DUNASZIGET KÖZSÉG ÖNKORMÁNYZATA</t>
  </si>
  <si>
    <t>3.</t>
  </si>
  <si>
    <t>adatok forintban</t>
  </si>
  <si>
    <t>4.</t>
  </si>
  <si>
    <t>Követelés</t>
  </si>
  <si>
    <t>Kötelezett- ségvállalás</t>
  </si>
  <si>
    <t>5.</t>
  </si>
  <si>
    <t>6.</t>
  </si>
  <si>
    <t>2.</t>
  </si>
  <si>
    <t>BEVÉTELEK</t>
  </si>
  <si>
    <t>KIADÁSOK</t>
  </si>
  <si>
    <t>B11</t>
  </si>
  <si>
    <t>Önkormányzatok működési támogatása</t>
  </si>
  <si>
    <t>K1</t>
  </si>
  <si>
    <t>Személyi juttatások</t>
  </si>
  <si>
    <t>B16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</si>
  <si>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</si>
  <si>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</si>
  <si>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</si>
  <si>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</si>
  <si>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</si>
  <si>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</si>
  <si>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</si>
  <si>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B3</t>
  </si>
  <si>
    <t>Közhatalmi bevételek</t>
  </si>
  <si>
    <t>K4</t>
  </si>
  <si>
    <t>Ellátottak juttatása</t>
  </si>
  <si>
    <t>B4</t>
  </si>
  <si>
    <t>Működési bevételek</t>
  </si>
  <si>
    <t>K502</t>
  </si>
  <si>
    <t>Elvonások, befizetések</t>
  </si>
  <si>
    <t>B64</t>
  </si>
  <si>
    <t>Működési célú kölcsönök visszatér. ÁH-n kívülről</t>
  </si>
  <si>
    <t>K506</t>
  </si>
  <si>
    <t>Működési célú pénzeszköz átadás ÁH-n belülre</t>
  </si>
  <si>
    <t>K508</t>
  </si>
  <si>
    <t>Működési kölcsönnyújtás ÁH-n kívülre</t>
  </si>
  <si>
    <t>B6</t>
  </si>
  <si>
    <t>Működési célú pénze.átvét ÁH-n kívülről</t>
  </si>
  <si>
    <t>K512</t>
  </si>
  <si>
    <t>Működési célú pénzeszköz átadás ÁH-n kívülre</t>
  </si>
  <si>
    <t>MŰKÖDÉSI  BEVÉTELEK ÖSSZESEN</t>
  </si>
  <si>
    <t>K513</t>
  </si>
  <si>
    <t>Általános tartalék</t>
  </si>
  <si>
    <t>K5</t>
  </si>
  <si>
    <t>Egyéb működési célú kiadások</t>
  </si>
  <si>
    <t>B21</t>
  </si>
  <si>
    <t>Önkormányzatok felhalmozási támogatása</t>
  </si>
  <si>
    <t>MŰKÖDÉSI KIADÁSOK ÖSSZ.</t>
  </si>
  <si>
    <t>B25</t>
  </si>
  <si>
    <t>Felhalmozási célú átvét ÁH-n belülről</t>
  </si>
  <si>
    <t>K6</t>
  </si>
  <si>
    <t>Beruházás</t>
  </si>
  <si>
    <t>B2</t>
  </si>
  <si>
    <t>Felhalmozási bevételek ÁH-n belülről</t>
  </si>
  <si>
    <t>K7</t>
  </si>
  <si>
    <t>Felújítás</t>
  </si>
  <si>
    <t>K84</t>
  </si>
  <si>
    <t xml:space="preserve">B5 </t>
  </si>
  <si>
    <t>Felhalmozási bevételek</t>
  </si>
  <si>
    <t>K89</t>
  </si>
  <si>
    <t>Egyéb felh.c. tám ÁH kívül- háztartások</t>
  </si>
  <si>
    <t>B72</t>
  </si>
  <si>
    <t>Felhalmozási kölcsönök visszatérülése</t>
  </si>
  <si>
    <t>B75</t>
  </si>
  <si>
    <t>Egyéb felhalm-i célú átvett pénze. ÁH-n kívülről</t>
  </si>
  <si>
    <t>K8</t>
  </si>
  <si>
    <t>Egyéb felhalmozási célú kiadások</t>
  </si>
  <si>
    <t>B7</t>
  </si>
  <si>
    <t>Felhalmozási célú pénze.átvét ÁH-n kívülről</t>
  </si>
  <si>
    <t>FELHALMOZÁSI KIADÁSOK ÖSSZ.</t>
  </si>
  <si>
    <t>FELHALMOZÁSI BEVÉTELEK ÖSSZESEN</t>
  </si>
  <si>
    <t>K9111</t>
  </si>
  <si>
    <t>Hosszú lejáratú hitelek törlesztése pü vállalk</t>
  </si>
  <si>
    <t>K9113</t>
  </si>
  <si>
    <t xml:space="preserve">Rövid lejáratú hitelek törlesztése pü vállalkozásnak  </t>
  </si>
  <si>
    <t>B813</t>
  </si>
  <si>
    <t xml:space="preserve">Előző év maradványának igénybevétele </t>
  </si>
  <si>
    <t>K914</t>
  </si>
  <si>
    <t xml:space="preserve">ÁH-n belüli megelőlegezések visszafizetése </t>
  </si>
  <si>
    <t>B814</t>
  </si>
  <si>
    <t xml:space="preserve">Államháztartáson belüli megelőlegezések </t>
  </si>
  <si>
    <t>K917</t>
  </si>
  <si>
    <t xml:space="preserve">Pénzügyi lízing kiadásai </t>
  </si>
  <si>
    <t>B8</t>
  </si>
  <si>
    <t>FINANSZÍROZÁSI BEVÉTELEK ÖSSZESEN</t>
  </si>
  <si>
    <t>K9</t>
  </si>
  <si>
    <t>FINANSZÍROZÁSI KIADÁSOK ÖSSZ.</t>
  </si>
  <si>
    <t>B</t>
  </si>
  <si>
    <t>BEVÉTELEK MIND ÖSSZESEN</t>
  </si>
  <si>
    <t>K</t>
  </si>
  <si>
    <t>KIADÁSOK MIND ÖSSZESEN</t>
  </si>
  <si>
    <t>1.</t>
  </si>
  <si>
    <t>Ónkormányzatok felhalmozási támogatása</t>
  </si>
  <si>
    <t>B34</t>
  </si>
  <si>
    <t>Vagyoni típusú adók ( építmény)</t>
  </si>
  <si>
    <t>Vagyoni típusú adók ( kommunális)</t>
  </si>
  <si>
    <t>Vagyoni típusú adók ( telek)</t>
  </si>
  <si>
    <t>B351</t>
  </si>
  <si>
    <t>Értékesítési és forgalmi adók (iparűzési adó)</t>
  </si>
  <si>
    <t>B354</t>
  </si>
  <si>
    <t>Gépjárműadók</t>
  </si>
  <si>
    <t>B355</t>
  </si>
  <si>
    <t>Egyéb adók  (idegenforgalmi)</t>
  </si>
  <si>
    <t>B36</t>
  </si>
  <si>
    <t xml:space="preserve">                       (bírság, pótlék)</t>
  </si>
  <si>
    <t xml:space="preserve">      KÖLTSÉGVETÉSI KIADÁSOK</t>
  </si>
  <si>
    <t xml:space="preserve">  KÖLTSÉGVETÉSI BEVÉTELEK</t>
  </si>
  <si>
    <t>Maradvány igénybevétele</t>
  </si>
  <si>
    <t>Következő évi megelőlegezés</t>
  </si>
  <si>
    <t>Finanszírozási bevételek összesen</t>
  </si>
  <si>
    <t>Finanszírozási kiadások összesen</t>
  </si>
  <si>
    <t>BEVÉTELEK ÖSSZESEN</t>
  </si>
  <si>
    <t>KIADÁSOK ÖSSZESEN</t>
  </si>
  <si>
    <t>Eredeti Ei.</t>
  </si>
  <si>
    <t>Beruházások megnevezése</t>
  </si>
  <si>
    <t>adatok forintban, ÁFÁ-val növelten</t>
  </si>
  <si>
    <t>A beruházások részletezése</t>
  </si>
  <si>
    <t>7.</t>
  </si>
  <si>
    <t>8.</t>
  </si>
  <si>
    <t>Tárgyévet követő kötelezettségek</t>
  </si>
  <si>
    <t>Fejlesztési hitel</t>
  </si>
  <si>
    <t>Módosított II.</t>
  </si>
  <si>
    <t>COFOG</t>
  </si>
  <si>
    <t>Bevétel</t>
  </si>
  <si>
    <t>Kiadás</t>
  </si>
  <si>
    <t>011130</t>
  </si>
  <si>
    <t>013320</t>
  </si>
  <si>
    <t xml:space="preserve">013350 </t>
  </si>
  <si>
    <t>018010</t>
  </si>
  <si>
    <t>018030</t>
  </si>
  <si>
    <t>Támogatási célú finanszírozási műveletek</t>
  </si>
  <si>
    <t>041233</t>
  </si>
  <si>
    <t>Hosszabb időtartamú közfoglalkoztatás</t>
  </si>
  <si>
    <t>042120</t>
  </si>
  <si>
    <t>Mezőgazdasági támogatások</t>
  </si>
  <si>
    <t>045120</t>
  </si>
  <si>
    <t>045160</t>
  </si>
  <si>
    <t>051010</t>
  </si>
  <si>
    <t>061030</t>
  </si>
  <si>
    <t>Lakáshoz jutást segítő támogatások</t>
  </si>
  <si>
    <t>064010</t>
  </si>
  <si>
    <t>Közvilágítás</t>
  </si>
  <si>
    <t>066010</t>
  </si>
  <si>
    <t>Zöldterület-kezelés</t>
  </si>
  <si>
    <t>066020</t>
  </si>
  <si>
    <t>072111</t>
  </si>
  <si>
    <t>072311</t>
  </si>
  <si>
    <t>074031</t>
  </si>
  <si>
    <t>074032</t>
  </si>
  <si>
    <t>081030</t>
  </si>
  <si>
    <t>Sportlétesítmények, edzőtáborok működtetése és fejlesztése</t>
  </si>
  <si>
    <t>081061</t>
  </si>
  <si>
    <t>Szabadidős park, fürdő és strandszolgáltatás</t>
  </si>
  <si>
    <t>082044</t>
  </si>
  <si>
    <t>082092</t>
  </si>
  <si>
    <t>084031</t>
  </si>
  <si>
    <t>096015</t>
  </si>
  <si>
    <t>103010</t>
  </si>
  <si>
    <t>104031</t>
  </si>
  <si>
    <t>104035</t>
  </si>
  <si>
    <t>104051</t>
  </si>
  <si>
    <t>107051</t>
  </si>
  <si>
    <t>Szociális étkeztetés</t>
  </si>
  <si>
    <t>107055</t>
  </si>
  <si>
    <t>107060</t>
  </si>
  <si>
    <t>Egyéb szociális pénzbeli és természetbeni ellátások, támogatások</t>
  </si>
  <si>
    <t>900020</t>
  </si>
  <si>
    <t>900060</t>
  </si>
  <si>
    <t>Forgatási és befektetési célú finanszírozási műveletek</t>
  </si>
  <si>
    <t>047410</t>
  </si>
  <si>
    <t>Összesen:</t>
  </si>
  <si>
    <t>Bevételek</t>
  </si>
  <si>
    <t>B5</t>
  </si>
  <si>
    <t>Bevételek összesen:</t>
  </si>
  <si>
    <t>Kiadások</t>
  </si>
  <si>
    <t>Járulékok</t>
  </si>
  <si>
    <t>Dologi jellegű kiadások</t>
  </si>
  <si>
    <t>Ellátottak juttatásai</t>
  </si>
  <si>
    <t>Egyéb felhalmozási kiadások</t>
  </si>
  <si>
    <t>Finanszírozási kiadások</t>
  </si>
  <si>
    <t>Kiadások összesen:</t>
  </si>
  <si>
    <t>11.</t>
  </si>
  <si>
    <t>082091</t>
  </si>
  <si>
    <t>051030</t>
  </si>
  <si>
    <t>086090</t>
  </si>
  <si>
    <t>047320</t>
  </si>
  <si>
    <t>A</t>
  </si>
  <si>
    <t>O</t>
  </si>
  <si>
    <t>Kötelezo</t>
  </si>
  <si>
    <t>Önként</t>
  </si>
  <si>
    <t>ebből: elkülönített állami pénzalapok (K506)</t>
  </si>
  <si>
    <t>ebből: egyéb civil szervezetek (K89)</t>
  </si>
  <si>
    <t>Egyéb felhalmozási célú támogatások államháztartáson belülre (=228+…+237) (K84)</t>
  </si>
  <si>
    <t>230</t>
  </si>
  <si>
    <t>ebből: fejezeti kezelésű előirányzatok EU-s programokra és azok hazai társfinanszírozása (K84)</t>
  </si>
  <si>
    <t>240</t>
  </si>
  <si>
    <t>Felhalmozási célú visszatérítendő támogatások, kölcsönök nyújtása államháztartáson kívülre (=241+…+251) (K86)</t>
  </si>
  <si>
    <t>K86</t>
  </si>
  <si>
    <t>Egyéb felh.c. tám ÁH kívül- egyéb civil szerv</t>
  </si>
  <si>
    <t>Egyéb felh.c. tám ÁH belülre</t>
  </si>
  <si>
    <t>Felhalmozási c. visszatérítendő kölcs ÁH kívülre</t>
  </si>
  <si>
    <t>Felhalmozási célú önkormányzati támogatások (B21)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</si>
  <si>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</si>
  <si>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</si>
  <si>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</si>
  <si>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</si>
  <si>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</si>
  <si>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ebből: egyéb civil szervezetek (B75)</t>
  </si>
  <si>
    <t>Elszámolásból származó bevételek (B116)</t>
  </si>
  <si>
    <t>Felhalmozási c visszatéritendő kölcsönök ÁH kívül</t>
  </si>
  <si>
    <t>B74</t>
  </si>
  <si>
    <t>Felhalmozási kölcsönök visszatérülése ÁH kívül</t>
  </si>
  <si>
    <t>Hosszú lejáratú hitelek, kölcsönök  felvétele pénzügyi vállalkozástól (B8111)</t>
  </si>
  <si>
    <t>Hitel-, kölcsönfelvétel pénzügyi vállalkozástól (=01+02+03) (B811)</t>
  </si>
  <si>
    <t>B811</t>
  </si>
  <si>
    <t>Hosszú lejáratú hitelek felvétele</t>
  </si>
  <si>
    <t>Pénzmaradvány</t>
  </si>
  <si>
    <t>Költségvetési mérleg adatai</t>
  </si>
  <si>
    <t>B111</t>
  </si>
  <si>
    <t>Hosszú lejáratú hitel felvétele</t>
  </si>
  <si>
    <t>Egyéb felh.c. tám ÁH belül</t>
  </si>
  <si>
    <t>Egyéb felh.c. tám ÁH kívül- háztartások, civilek</t>
  </si>
  <si>
    <t>Felhalm. c. kölcsönök ÁH kívül</t>
  </si>
  <si>
    <t>2019 Zárszámadás, Költségvetési- és Finanszírozási Mérleg</t>
  </si>
  <si>
    <t>2019 Zárszámadás, Működési- és Felhalmozási Mérleg</t>
  </si>
  <si>
    <t>Adatok  03KK lapról</t>
  </si>
  <si>
    <t>Árok fizetendő ÁFA</t>
  </si>
  <si>
    <t>pályázat- konyhai eszközök</t>
  </si>
  <si>
    <t>pályázat- külterületi utak</t>
  </si>
  <si>
    <t>Kárász utca (külső része)</t>
  </si>
  <si>
    <t>Árok tartalék</t>
  </si>
  <si>
    <t>Fejlesztés- konyha</t>
  </si>
  <si>
    <t>Fejlesztés- műfüves</t>
  </si>
  <si>
    <t>további évek</t>
  </si>
  <si>
    <t>2019.01</t>
  </si>
  <si>
    <t>2019.02</t>
  </si>
  <si>
    <t>2019.03</t>
  </si>
  <si>
    <t>2019.04</t>
  </si>
  <si>
    <t>2019.05</t>
  </si>
  <si>
    <t>2019.06</t>
  </si>
  <si>
    <t>2019.07</t>
  </si>
  <si>
    <t>2019.08</t>
  </si>
  <si>
    <t>2019.09</t>
  </si>
  <si>
    <t>2019.10</t>
  </si>
  <si>
    <t>2019.11</t>
  </si>
  <si>
    <t>2019.12</t>
  </si>
  <si>
    <t>Rendezési terv módosítása</t>
  </si>
  <si>
    <t>Fészek telekalakítás (földmérés, műv kivonás)</t>
  </si>
  <si>
    <t>Fészek szennyvízhálózat</t>
  </si>
  <si>
    <t>Szent István, Dózsa György utcák felújítása</t>
  </si>
  <si>
    <t>pályázat- árok, belvízelvezetés, műszaki ell.</t>
  </si>
  <si>
    <t>Tejház ivóvíz bekötése</t>
  </si>
  <si>
    <t>pályázat- strand fejlesztése (híd + műszaki ell.)</t>
  </si>
  <si>
    <t>pályázat- világháborús emlékmű</t>
  </si>
  <si>
    <t>doborgazi kultúr, vízmelegítő</t>
  </si>
  <si>
    <t>bölcsőde tervrajza</t>
  </si>
  <si>
    <t>pályázat- csónakház (építési engedély)</t>
  </si>
  <si>
    <t>informatikai és egyéb tárgyi eszközök, ebből:</t>
  </si>
  <si>
    <t>irodai szék, irodai eszközök</t>
  </si>
  <si>
    <t>fűnyíró traktor</t>
  </si>
  <si>
    <t>fogászat kompresszor, nyomtató</t>
  </si>
  <si>
    <t>védőnő szívhang és vérnyom mérő</t>
  </si>
  <si>
    <t>műfüves focipálya</t>
  </si>
  <si>
    <t>Tartalék beruházásra, árok-nem önk. Ingatlan</t>
  </si>
  <si>
    <t>Önkormányzati telkek kialakítása (Fészek), ebből:</t>
  </si>
  <si>
    <t>Nem veszélyes hulladék vegyes (ömlesztett) begyűjtése, szállítása</t>
  </si>
  <si>
    <t>052020</t>
  </si>
  <si>
    <t>Szennyvíz gyűjtése, tisztítása, elhelyezése</t>
  </si>
  <si>
    <t>Város- és községgazdálkodás</t>
  </si>
  <si>
    <t>Háziorvosi ellátás</t>
  </si>
  <si>
    <t>Fogászati alapellátás</t>
  </si>
  <si>
    <t>Védőnő</t>
  </si>
  <si>
    <t>Könyvtár</t>
  </si>
  <si>
    <t>Közművelődés (ikszt)</t>
  </si>
  <si>
    <t>082070</t>
  </si>
  <si>
    <t>Közművelődés (mórvető)</t>
  </si>
  <si>
    <t>Történelmi hely, építmény, egyéb látványosság működtetése és megóvása</t>
  </si>
  <si>
    <t>Egyéb szabadidős szolgáltatás (disznóvágás)</t>
  </si>
  <si>
    <t>Étkeztetés köznevelési intézményben</t>
  </si>
  <si>
    <t>Gyermekek bölcsődében és mini bölcsődében történő ellátása</t>
  </si>
  <si>
    <t>Gyermekétkeztetés bölcsődében, fogyatékosok nappali intézményében</t>
  </si>
  <si>
    <t>106020</t>
  </si>
  <si>
    <t>Lakásfenntartással, lakhatással összefüggő ellátások</t>
  </si>
  <si>
    <t>Tanyagondnoki szolgáltatás</t>
  </si>
  <si>
    <t>Ár- és belvízvédelemmel összefüggő tevékenységek</t>
  </si>
  <si>
    <t>Turizmusfejlesztési támogatások és tevékenységek</t>
  </si>
  <si>
    <t>Közutak fenntartás</t>
  </si>
  <si>
    <t>Önkormányzati vagyonnal való gazdálkodás</t>
  </si>
  <si>
    <t>Köztemető fenntartása, üzemeltetése</t>
  </si>
  <si>
    <t>Önkormányzati jogalkotás</t>
  </si>
  <si>
    <t>Közutak építése (Szent István, Dózsa György)</t>
  </si>
  <si>
    <t>Közutak építése (Kárász-külső)</t>
  </si>
  <si>
    <t>Civil szervezetek támogatása</t>
  </si>
  <si>
    <t>107150</t>
  </si>
  <si>
    <t>Téli rezsicsökkentés</t>
  </si>
  <si>
    <t>kormányzati funkcióra nem sorolható bevételek (helyi adók)</t>
  </si>
  <si>
    <t>Elszámolás a központi költségvetéssel</t>
  </si>
  <si>
    <t>Módosított Ei.</t>
  </si>
  <si>
    <t>(adatok forintban)</t>
  </si>
  <si>
    <t>2019. évi költségvetési mérleg</t>
  </si>
  <si>
    <t>2019. évi működési-felhalmozási mérleg</t>
  </si>
  <si>
    <t>2019. ÉVI KÖLTSÉGVETÉS, KÖLTSÉGVETÉSI KIADÁSOK (K1-K8)</t>
  </si>
  <si>
    <t>2019. ÉVI KÖLTSÉGVETÉS, KÖLTSÉGVETÉSI BEVÉTELEK (B1-B7)</t>
  </si>
  <si>
    <t>2019. ÉVI KÖLTSÉGVETÉS, FINANSZÍROZÁSI KIADÁSOK (K9)</t>
  </si>
  <si>
    <t>2019. ÉVI KÖLTSÉGVETÉS, FINANSZÍROZÁSI BEVÉTELEK (B8)</t>
  </si>
  <si>
    <t>2019. évi Költségvetés</t>
  </si>
  <si>
    <t>Egyéb felhalmozási c átvett pénze.</t>
  </si>
  <si>
    <t>Felhalmozási támogatások EU-s</t>
  </si>
  <si>
    <t>Hosszú lejáratú hitel</t>
  </si>
  <si>
    <t>Pénzmaradvány, megelőlegezés</t>
  </si>
  <si>
    <t>Egyéb műk cél kiadások</t>
  </si>
  <si>
    <t>Egyéb felh. Cél kiadások</t>
  </si>
  <si>
    <t>Finanszírozási kiadások, melyből:</t>
  </si>
  <si>
    <t>Megelőlegezett állami visszafiz</t>
  </si>
  <si>
    <t>Fogorvosi szék lízing</t>
  </si>
  <si>
    <t>Egyenleg</t>
  </si>
  <si>
    <t>Tárgyévi</t>
  </si>
  <si>
    <t>2019. évi Költségvetés, Áthúzódó kötelezettségvállalások</t>
  </si>
  <si>
    <t>a költségvetési évet követő három év kiadási és bevételi tervszámok alakulása főbb csoportokban</t>
  </si>
  <si>
    <t>Rovat</t>
  </si>
  <si>
    <t>2019. évi Költségvetés, Bevételi és Kiadási előirányzatok megoszlása kormányzati funkciónként</t>
  </si>
  <si>
    <t>9.</t>
  </si>
  <si>
    <t>10.</t>
  </si>
  <si>
    <t>DUNASZIGET KÖZSÉG ÖNKORMÁNYZATA, 2019. ÉVI KÖLTSÉGVETÉSE</t>
  </si>
  <si>
    <t>számú melléklet a(z) 7/2020.(X.28.)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</si>
</sst>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14"/>
      <name val="Arial CE"/>
      <charset val="238"/>
    </font>
    <font>
      <sz val="10"/>
      <name val="Arial CE"/>
    </font>
    <font>
      <b/>
      <sz val="14"/>
      <name val="Arial CE"/>
      <charset val="238"/>
    </font>
    <font>
      <b/>
      <i/>
      <u/>
      <sz val="10"/>
      <name val="Arial CE"/>
      <charset val="238"/>
    </font>
    <font>
      <b/>
      <u/>
      <sz val="10"/>
      <name val="Arial CE"/>
      <charset val="238"/>
    </font>
    <font>
      <b/>
      <sz val="13"/>
      <name val="Arial CE"/>
      <charset val="238"/>
    </font>
    <font>
      <b/>
      <sz val="10"/>
      <color theme="1"/>
      <name val="Arial CE"/>
      <charset val="238"/>
    </font>
    <font>
      <b/>
      <sz val="11"/>
      <name val="Arial CE"/>
      <charset val="238"/>
    </font>
    <font>
      <b/>
      <sz val="11"/>
      <color theme="1"/>
      <name val="Arial CE"/>
      <charset val="238"/>
    </font>
    <font>
      <b/>
      <sz val="10"/>
      <name val="Arial CE"/>
      <charset val="238"/>
    </font>
    <font>
      <b/>
      <sz val="11"/>
      <name val="Arial"/>
      <family val="2"/>
      <charset val="238"/>
    </font>
    <font>
      <sz val="10"/>
      <color theme="1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i/>
      <sz val="12"/>
      <name val="Arial CE"/>
      <charset val="238"/>
    </font>
    <font>
      <b/>
      <i/>
      <u/>
      <sz val="12"/>
      <name val="Arial CE"/>
      <charset val="238"/>
    </font>
    <font>
      <b/>
      <sz val="14"/>
      <name val="Arial CE"/>
    </font>
    <font>
      <sz val="14"/>
      <name val="Arial CE"/>
    </font>
    <font>
      <b/>
      <i/>
      <u/>
      <sz val="11"/>
      <name val="Arial CE"/>
      <charset val="238"/>
    </font>
    <font>
      <b/>
      <i/>
      <sz val="11"/>
      <name val="Arial CE"/>
      <charset val="238"/>
    </font>
    <font>
      <sz val="14"/>
      <name val="Arial"/>
      <family val="2"/>
      <charset val="238"/>
    </font>
    <font>
      <sz val="10"/>
      <color theme="0"/>
      <name val="Arial CE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</font>
    <font>
      <b/>
      <sz val="10"/>
      <name val="Arial"/>
    </font>
    <font>
      <sz val="9"/>
      <name val="Arial"/>
      <family val="2"/>
      <charset val="238"/>
    </font>
    <font>
      <sz val="10"/>
      <color theme="1"/>
      <name val="Arial CE"/>
    </font>
    <font>
      <sz val="11"/>
      <name val="Arial CE"/>
      <charset val="238"/>
    </font>
    <font>
      <b/>
      <sz val="10"/>
      <color rgb="FFFF0000"/>
      <name val="Arial CE"/>
      <charset val="238"/>
    </font>
    <font>
      <b/>
      <sz val="16"/>
      <name val="Arial CE"/>
      <charset val="238"/>
    </font>
    <font>
      <b/>
      <u/>
      <sz val="14"/>
      <color theme="1"/>
      <name val="Arial"/>
      <family val="2"/>
      <charset val="238"/>
    </font>
    <font>
      <b/>
      <i/>
      <u/>
      <sz val="13"/>
      <name val="Arial CE"/>
      <charset val="238"/>
    </font>
    <font>
      <i/>
      <u/>
      <sz val="14"/>
      <name val="Arial CE"/>
      <charset val="238"/>
    </font>
    <font>
      <b/>
      <i/>
      <u/>
      <sz val="14"/>
      <name val="Arial CE"/>
    </font>
    <font>
      <b/>
      <i/>
      <u/>
      <sz val="14"/>
      <name val="Arial"/>
      <family val="2"/>
      <charset val="238"/>
    </font>
    <font>
      <sz val="14"/>
      <color theme="0"/>
      <name val="Arial C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67955565050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3" fillId="0" borderId="0"/>
    <xf numFmtId="0" fontId="1" fillId="0" borderId="0"/>
    <xf numFmtId="0" fontId="24" fillId="0" borderId="0"/>
    <xf numFmtId="0" fontId="13" fillId="0" borderId="0"/>
    <xf numFmtId="0" fontId="1" fillId="0" borderId="0"/>
    <xf numFmtId="0" fontId="13" fillId="0" borderId="0"/>
  </cellStyleXfs>
  <cellXfs count="370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left" vertical="top" wrapText="1"/>
    </xf>
    <xf numFmtId="3" fontId="6" fillId="2" borderId="1" xfId="0" applyNumberFormat="1" applyFont="1" applyFill="1" applyBorder="1" applyAlignment="1">
      <alignment horizontal="right" vertical="top" wrapText="1"/>
    </xf>
    <xf numFmtId="0" fontId="12" fillId="2" borderId="7" xfId="0" applyFont="1" applyFill="1" applyBorder="1" applyAlignment="1">
      <alignment horizontal="right"/>
    </xf>
    <xf numFmtId="0" fontId="12" fillId="2" borderId="8" xfId="0" applyFont="1" applyFill="1" applyBorder="1" applyAlignment="1"/>
    <xf numFmtId="0" fontId="12" fillId="2" borderId="9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3" fontId="6" fillId="2" borderId="6" xfId="0" applyNumberFormat="1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left" vertical="top" wrapText="1"/>
    </xf>
    <xf numFmtId="3" fontId="9" fillId="2" borderId="8" xfId="0" applyNumberFormat="1" applyFont="1" applyFill="1" applyBorder="1" applyAlignment="1">
      <alignment horizontal="right" vertical="top" wrapText="1"/>
    </xf>
    <xf numFmtId="3" fontId="9" fillId="2" borderId="9" xfId="0" applyNumberFormat="1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0" fillId="2" borderId="3" xfId="0" applyFill="1" applyBorder="1"/>
    <xf numFmtId="0" fontId="0" fillId="2" borderId="0" xfId="0" applyFill="1"/>
    <xf numFmtId="0" fontId="0" fillId="2" borderId="0" xfId="0" applyFill="1" applyBorder="1"/>
    <xf numFmtId="0" fontId="12" fillId="2" borderId="0" xfId="0" applyFont="1" applyFill="1" applyBorder="1" applyAlignment="1"/>
    <xf numFmtId="0" fontId="0" fillId="2" borderId="8" xfId="0" applyFill="1" applyBorder="1"/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right"/>
    </xf>
    <xf numFmtId="0" fontId="0" fillId="2" borderId="1" xfId="0" applyFill="1" applyBorder="1" applyAlignment="1"/>
    <xf numFmtId="0" fontId="5" fillId="2" borderId="5" xfId="0" applyFont="1" applyFill="1" applyBorder="1" applyAlignment="1">
      <alignment vertical="top" wrapText="1"/>
    </xf>
    <xf numFmtId="0" fontId="0" fillId="2" borderId="6" xfId="0" applyFill="1" applyBorder="1" applyAlignment="1"/>
    <xf numFmtId="0" fontId="12" fillId="2" borderId="5" xfId="0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6" xfId="0" applyFont="1" applyFill="1" applyBorder="1" applyAlignment="1">
      <alignment horizontal="right"/>
    </xf>
    <xf numFmtId="0" fontId="13" fillId="0" borderId="0" xfId="2"/>
    <xf numFmtId="0" fontId="15" fillId="0" borderId="0" xfId="2" applyFont="1" applyAlignment="1">
      <alignment horizontal="right" vertical="center"/>
    </xf>
    <xf numFmtId="0" fontId="15" fillId="0" borderId="0" xfId="2" applyFont="1"/>
    <xf numFmtId="0" fontId="13" fillId="0" borderId="2" xfId="2" applyBorder="1"/>
    <xf numFmtId="0" fontId="13" fillId="0" borderId="5" xfId="2" applyBorder="1"/>
    <xf numFmtId="0" fontId="13" fillId="0" borderId="1" xfId="2" applyBorder="1" applyAlignment="1">
      <alignment horizontal="center" vertical="center"/>
    </xf>
    <xf numFmtId="0" fontId="18" fillId="0" borderId="6" xfId="2" applyFont="1" applyBorder="1" applyAlignment="1">
      <alignment horizontal="center" vertical="center"/>
    </xf>
    <xf numFmtId="3" fontId="13" fillId="0" borderId="1" xfId="2" applyNumberFormat="1" applyBorder="1"/>
    <xf numFmtId="0" fontId="19" fillId="0" borderId="5" xfId="2" applyFont="1" applyBorder="1"/>
    <xf numFmtId="0" fontId="19" fillId="0" borderId="7" xfId="2" applyFont="1" applyBorder="1"/>
    <xf numFmtId="0" fontId="1" fillId="0" borderId="5" xfId="2" applyFont="1" applyBorder="1"/>
    <xf numFmtId="3" fontId="21" fillId="0" borderId="20" xfId="2" applyNumberFormat="1" applyFont="1" applyBorder="1"/>
    <xf numFmtId="3" fontId="21" fillId="0" borderId="6" xfId="2" applyNumberFormat="1" applyFont="1" applyBorder="1"/>
    <xf numFmtId="0" fontId="22" fillId="0" borderId="5" xfId="2" applyFont="1" applyBorder="1"/>
    <xf numFmtId="0" fontId="22" fillId="0" borderId="7" xfId="2" applyFont="1" applyBorder="1"/>
    <xf numFmtId="3" fontId="19" fillId="3" borderId="20" xfId="2" applyNumberFormat="1" applyFont="1" applyFill="1" applyBorder="1"/>
    <xf numFmtId="3" fontId="19" fillId="3" borderId="21" xfId="2" applyNumberFormat="1" applyFont="1" applyFill="1" applyBorder="1"/>
    <xf numFmtId="3" fontId="19" fillId="3" borderId="6" xfId="2" applyNumberFormat="1" applyFont="1" applyFill="1" applyBorder="1"/>
    <xf numFmtId="3" fontId="19" fillId="3" borderId="9" xfId="2" applyNumberFormat="1" applyFont="1" applyFill="1" applyBorder="1"/>
    <xf numFmtId="3" fontId="20" fillId="3" borderId="20" xfId="2" applyNumberFormat="1" applyFont="1" applyFill="1" applyBorder="1"/>
    <xf numFmtId="3" fontId="20" fillId="3" borderId="21" xfId="2" applyNumberFormat="1" applyFont="1" applyFill="1" applyBorder="1"/>
    <xf numFmtId="3" fontId="20" fillId="3" borderId="9" xfId="2" applyNumberFormat="1" applyFont="1" applyFill="1" applyBorder="1"/>
    <xf numFmtId="3" fontId="20" fillId="3" borderId="6" xfId="2" applyNumberFormat="1" applyFont="1" applyFill="1" applyBorder="1"/>
    <xf numFmtId="0" fontId="14" fillId="0" borderId="0" xfId="2" applyFont="1" applyAlignment="1"/>
    <xf numFmtId="0" fontId="15" fillId="0" borderId="22" xfId="2" applyNumberFormat="1" applyFont="1" applyBorder="1" applyAlignment="1"/>
    <xf numFmtId="3" fontId="18" fillId="0" borderId="6" xfId="2" applyNumberFormat="1" applyFont="1" applyBorder="1"/>
    <xf numFmtId="3" fontId="23" fillId="0" borderId="6" xfId="2" applyNumberFormat="1" applyFont="1" applyBorder="1"/>
    <xf numFmtId="3" fontId="13" fillId="0" borderId="0" xfId="2" applyNumberFormat="1"/>
    <xf numFmtId="3" fontId="18" fillId="3" borderId="6" xfId="2" applyNumberFormat="1" applyFont="1" applyFill="1" applyBorder="1"/>
    <xf numFmtId="3" fontId="13" fillId="3" borderId="1" xfId="2" applyNumberFormat="1" applyFill="1" applyBorder="1"/>
    <xf numFmtId="3" fontId="23" fillId="3" borderId="6" xfId="2" applyNumberFormat="1" applyFont="1" applyFill="1" applyBorder="1"/>
    <xf numFmtId="3" fontId="18" fillId="0" borderId="20" xfId="2" applyNumberFormat="1" applyFont="1" applyBorder="1"/>
    <xf numFmtId="0" fontId="13" fillId="0" borderId="19" xfId="2" applyBorder="1"/>
    <xf numFmtId="0" fontId="17" fillId="0" borderId="20" xfId="2" applyFont="1" applyBorder="1"/>
    <xf numFmtId="0" fontId="13" fillId="0" borderId="20" xfId="2" applyBorder="1"/>
    <xf numFmtId="0" fontId="19" fillId="0" borderId="20" xfId="2" applyFont="1" applyBorder="1"/>
    <xf numFmtId="0" fontId="19" fillId="0" borderId="21" xfId="2" applyFont="1" applyBorder="1"/>
    <xf numFmtId="0" fontId="13" fillId="0" borderId="5" xfId="2" applyBorder="1" applyAlignment="1">
      <alignment horizontal="center" vertical="center"/>
    </xf>
    <xf numFmtId="3" fontId="13" fillId="0" borderId="5" xfId="2" applyNumberFormat="1" applyBorder="1"/>
    <xf numFmtId="3" fontId="13" fillId="0" borderId="6" xfId="2" applyNumberFormat="1" applyBorder="1"/>
    <xf numFmtId="3" fontId="13" fillId="3" borderId="5" xfId="2" applyNumberFormat="1" applyFill="1" applyBorder="1"/>
    <xf numFmtId="3" fontId="13" fillId="3" borderId="6" xfId="2" applyNumberFormat="1" applyFill="1" applyBorder="1"/>
    <xf numFmtId="3" fontId="20" fillId="3" borderId="24" xfId="2" applyNumberFormat="1" applyFont="1" applyFill="1" applyBorder="1"/>
    <xf numFmtId="3" fontId="23" fillId="0" borderId="24" xfId="2" applyNumberFormat="1" applyFont="1" applyBorder="1"/>
    <xf numFmtId="3" fontId="23" fillId="3" borderId="24" xfId="2" applyNumberFormat="1" applyFont="1" applyFill="1" applyBorder="1"/>
    <xf numFmtId="3" fontId="18" fillId="3" borderId="24" xfId="2" applyNumberFormat="1" applyFont="1" applyFill="1" applyBorder="1"/>
    <xf numFmtId="3" fontId="20" fillId="3" borderId="25" xfId="2" applyNumberFormat="1" applyFont="1" applyFill="1" applyBorder="1"/>
    <xf numFmtId="0" fontId="13" fillId="0" borderId="26" xfId="2" applyBorder="1"/>
    <xf numFmtId="0" fontId="13" fillId="0" borderId="27" xfId="2" applyBorder="1"/>
    <xf numFmtId="0" fontId="19" fillId="0" borderId="27" xfId="2" applyFont="1" applyBorder="1"/>
    <xf numFmtId="0" fontId="19" fillId="0" borderId="28" xfId="2" applyFont="1" applyBorder="1"/>
    <xf numFmtId="3" fontId="21" fillId="3" borderId="6" xfId="2" applyNumberFormat="1" applyFont="1" applyFill="1" applyBorder="1"/>
    <xf numFmtId="3" fontId="20" fillId="3" borderId="29" xfId="2" applyNumberFormat="1" applyFont="1" applyFill="1" applyBorder="1"/>
    <xf numFmtId="3" fontId="18" fillId="0" borderId="29" xfId="2" applyNumberFormat="1" applyFont="1" applyBorder="1"/>
    <xf numFmtId="3" fontId="20" fillId="3" borderId="30" xfId="2" applyNumberFormat="1" applyFont="1" applyFill="1" applyBorder="1"/>
    <xf numFmtId="0" fontId="1" fillId="0" borderId="20" xfId="2" applyFont="1" applyBorder="1"/>
    <xf numFmtId="0" fontId="22" fillId="0" borderId="20" xfId="2" applyFont="1" applyBorder="1"/>
    <xf numFmtId="0" fontId="22" fillId="0" borderId="21" xfId="2" applyFont="1" applyBorder="1"/>
    <xf numFmtId="3" fontId="19" fillId="3" borderId="24" xfId="2" applyNumberFormat="1" applyFont="1" applyFill="1" applyBorder="1"/>
    <xf numFmtId="3" fontId="21" fillId="0" borderId="24" xfId="2" applyNumberFormat="1" applyFont="1" applyBorder="1"/>
    <xf numFmtId="3" fontId="19" fillId="3" borderId="25" xfId="2" applyNumberFormat="1" applyFont="1" applyFill="1" applyBorder="1"/>
    <xf numFmtId="3" fontId="19" fillId="3" borderId="29" xfId="2" applyNumberFormat="1" applyFont="1" applyFill="1" applyBorder="1"/>
    <xf numFmtId="3" fontId="21" fillId="0" borderId="29" xfId="2" applyNumberFormat="1" applyFont="1" applyBorder="1"/>
    <xf numFmtId="3" fontId="19" fillId="3" borderId="30" xfId="2" applyNumberFormat="1" applyFont="1" applyFill="1" applyBorder="1"/>
    <xf numFmtId="0" fontId="10" fillId="0" borderId="0" xfId="2" applyFont="1"/>
    <xf numFmtId="3" fontId="25" fillId="0" borderId="9" xfId="2" applyNumberFormat="1" applyFont="1" applyBorder="1"/>
    <xf numFmtId="0" fontId="25" fillId="0" borderId="7" xfId="2" applyFont="1" applyBorder="1"/>
    <xf numFmtId="3" fontId="25" fillId="0" borderId="6" xfId="2" applyNumberFormat="1" applyFont="1" applyBorder="1"/>
    <xf numFmtId="3" fontId="10" fillId="0" borderId="1" xfId="2" applyNumberFormat="1" applyFont="1" applyBorder="1"/>
    <xf numFmtId="0" fontId="10" fillId="0" borderId="0" xfId="2" applyFont="1" applyAlignment="1">
      <alignment horizontal="right"/>
    </xf>
    <xf numFmtId="0" fontId="26" fillId="0" borderId="0" xfId="2" applyFont="1"/>
    <xf numFmtId="0" fontId="27" fillId="0" borderId="0" xfId="2" applyFont="1" applyAlignment="1">
      <alignment horizontal="right"/>
    </xf>
    <xf numFmtId="0" fontId="30" fillId="0" borderId="0" xfId="2" applyFont="1" applyAlignment="1">
      <alignment horizontal="right" vertical="center"/>
    </xf>
    <xf numFmtId="0" fontId="31" fillId="0" borderId="0" xfId="2" applyFont="1"/>
    <xf numFmtId="0" fontId="13" fillId="0" borderId="0" xfId="2" applyAlignment="1">
      <alignment horizontal="right"/>
    </xf>
    <xf numFmtId="0" fontId="12" fillId="0" borderId="0" xfId="2" applyFont="1"/>
    <xf numFmtId="0" fontId="12" fillId="0" borderId="3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/>
    </xf>
    <xf numFmtId="0" fontId="32" fillId="0" borderId="3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3" fontId="12" fillId="0" borderId="1" xfId="2" applyNumberFormat="1" applyFont="1" applyBorder="1"/>
    <xf numFmtId="3" fontId="12" fillId="0" borderId="6" xfId="2" applyNumberFormat="1" applyFont="1" applyBorder="1"/>
    <xf numFmtId="3" fontId="12" fillId="0" borderId="8" xfId="2" applyNumberFormat="1" applyFont="1" applyBorder="1"/>
    <xf numFmtId="3" fontId="12" fillId="0" borderId="9" xfId="2" applyNumberFormat="1" applyFont="1" applyBorder="1"/>
    <xf numFmtId="0" fontId="33" fillId="0" borderId="0" xfId="2" applyFont="1"/>
    <xf numFmtId="0" fontId="10" fillId="0" borderId="5" xfId="0" applyFont="1" applyBorder="1"/>
    <xf numFmtId="3" fontId="10" fillId="0" borderId="1" xfId="0" applyNumberFormat="1" applyFont="1" applyBorder="1"/>
    <xf numFmtId="0" fontId="25" fillId="0" borderId="2" xfId="2" applyFont="1" applyBorder="1"/>
    <xf numFmtId="0" fontId="25" fillId="0" borderId="4" xfId="2" applyFont="1" applyBorder="1" applyAlignment="1">
      <alignment horizontal="center"/>
    </xf>
    <xf numFmtId="0" fontId="25" fillId="0" borderId="0" xfId="2" applyFont="1"/>
    <xf numFmtId="3" fontId="24" fillId="0" borderId="6" xfId="2" applyNumberFormat="1" applyFont="1" applyBorder="1"/>
    <xf numFmtId="3" fontId="0" fillId="0" borderId="1" xfId="0" applyNumberFormat="1" applyBorder="1"/>
    <xf numFmtId="3" fontId="33" fillId="0" borderId="0" xfId="2" applyNumberFormat="1" applyFont="1"/>
    <xf numFmtId="0" fontId="1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3" fontId="34" fillId="2" borderId="1" xfId="0" applyNumberFormat="1" applyFont="1" applyFill="1" applyBorder="1" applyAlignment="1">
      <alignment horizontal="right" vertical="top" wrapText="1"/>
    </xf>
    <xf numFmtId="3" fontId="34" fillId="2" borderId="8" xfId="0" applyNumberFormat="1" applyFont="1" applyFill="1" applyBorder="1" applyAlignment="1">
      <alignment horizontal="right" vertical="top" wrapText="1"/>
    </xf>
    <xf numFmtId="3" fontId="34" fillId="2" borderId="6" xfId="0" applyNumberFormat="1" applyFont="1" applyFill="1" applyBorder="1" applyAlignment="1">
      <alignment horizontal="right" vertical="top" wrapText="1"/>
    </xf>
    <xf numFmtId="3" fontId="34" fillId="2" borderId="3" xfId="0" applyNumberFormat="1" applyFont="1" applyFill="1" applyBorder="1" applyAlignment="1">
      <alignment horizontal="right" vertical="top" wrapText="1"/>
    </xf>
    <xf numFmtId="3" fontId="34" fillId="2" borderId="4" xfId="0" applyNumberFormat="1" applyFont="1" applyFill="1" applyBorder="1" applyAlignment="1">
      <alignment horizontal="right" vertical="top" wrapText="1"/>
    </xf>
    <xf numFmtId="0" fontId="7" fillId="2" borderId="14" xfId="0" applyFont="1" applyFill="1" applyBorder="1" applyAlignment="1">
      <alignment horizontal="center" vertical="top" wrapText="1"/>
    </xf>
    <xf numFmtId="0" fontId="0" fillId="2" borderId="4" xfId="0" applyFill="1" applyBorder="1"/>
    <xf numFmtId="3" fontId="34" fillId="0" borderId="1" xfId="0" applyNumberFormat="1" applyFont="1" applyBorder="1" applyAlignment="1">
      <alignment horizontal="right" vertical="top" wrapText="1"/>
    </xf>
    <xf numFmtId="3" fontId="36" fillId="0" borderId="1" xfId="0" applyNumberFormat="1" applyFont="1" applyBorder="1" applyAlignment="1">
      <alignment horizontal="right" vertical="top" wrapText="1"/>
    </xf>
    <xf numFmtId="3" fontId="36" fillId="0" borderId="3" xfId="0" applyNumberFormat="1" applyFont="1" applyBorder="1" applyAlignment="1">
      <alignment horizontal="right" vertical="top" wrapText="1"/>
    </xf>
    <xf numFmtId="3" fontId="36" fillId="0" borderId="4" xfId="0" applyNumberFormat="1" applyFont="1" applyBorder="1" applyAlignment="1">
      <alignment horizontal="right" vertical="top" wrapText="1"/>
    </xf>
    <xf numFmtId="3" fontId="36" fillId="0" borderId="6" xfId="0" applyNumberFormat="1" applyFont="1" applyBorder="1" applyAlignment="1">
      <alignment horizontal="right" vertical="top" wrapText="1"/>
    </xf>
    <xf numFmtId="3" fontId="37" fillId="0" borderId="8" xfId="0" applyNumberFormat="1" applyFont="1" applyBorder="1" applyAlignment="1">
      <alignment horizontal="right" vertical="top" wrapText="1"/>
    </xf>
    <xf numFmtId="3" fontId="37" fillId="0" borderId="9" xfId="0" applyNumberFormat="1" applyFont="1" applyBorder="1" applyAlignment="1">
      <alignment horizontal="right" vertical="top" wrapText="1"/>
    </xf>
    <xf numFmtId="0" fontId="3" fillId="2" borderId="19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8" fillId="2" borderId="21" xfId="0" applyFont="1" applyFill="1" applyBorder="1" applyAlignment="1">
      <alignment horizontal="left" vertical="top" wrapText="1"/>
    </xf>
    <xf numFmtId="3" fontId="36" fillId="0" borderId="2" xfId="0" applyNumberFormat="1" applyFont="1" applyBorder="1" applyAlignment="1">
      <alignment horizontal="right" vertical="top" wrapText="1"/>
    </xf>
    <xf numFmtId="3" fontId="36" fillId="0" borderId="5" xfId="0" applyNumberFormat="1" applyFont="1" applyBorder="1" applyAlignment="1">
      <alignment horizontal="right" vertical="top" wrapText="1"/>
    </xf>
    <xf numFmtId="3" fontId="37" fillId="0" borderId="7" xfId="0" applyNumberFormat="1" applyFont="1" applyBorder="1" applyAlignment="1">
      <alignment horizontal="right" vertical="top" wrapText="1"/>
    </xf>
    <xf numFmtId="0" fontId="8" fillId="2" borderId="37" xfId="0" applyFont="1" applyFill="1" applyBorder="1" applyAlignment="1">
      <alignment horizontal="left" vertical="top" wrapText="1"/>
    </xf>
    <xf numFmtId="3" fontId="37" fillId="0" borderId="11" xfId="0" applyNumberFormat="1" applyFont="1" applyBorder="1" applyAlignment="1">
      <alignment horizontal="right" vertical="top" wrapText="1"/>
    </xf>
    <xf numFmtId="3" fontId="37" fillId="0" borderId="12" xfId="0" applyNumberFormat="1" applyFont="1" applyBorder="1" applyAlignment="1">
      <alignment horizontal="right" vertical="top" wrapText="1"/>
    </xf>
    <xf numFmtId="3" fontId="37" fillId="0" borderId="13" xfId="0" applyNumberFormat="1" applyFont="1" applyBorder="1" applyAlignment="1">
      <alignment horizontal="right" vertical="top" wrapText="1"/>
    </xf>
    <xf numFmtId="3" fontId="34" fillId="2" borderId="2" xfId="0" applyNumberFormat="1" applyFont="1" applyFill="1" applyBorder="1" applyAlignment="1">
      <alignment horizontal="right" vertical="top" wrapText="1"/>
    </xf>
    <xf numFmtId="3" fontId="34" fillId="2" borderId="5" xfId="0" applyNumberFormat="1" applyFont="1" applyFill="1" applyBorder="1" applyAlignment="1">
      <alignment horizontal="right" vertical="top" wrapText="1"/>
    </xf>
    <xf numFmtId="3" fontId="34" fillId="0" borderId="5" xfId="0" applyNumberFormat="1" applyFont="1" applyBorder="1" applyAlignment="1">
      <alignment horizontal="right" vertical="top" wrapText="1"/>
    </xf>
    <xf numFmtId="3" fontId="34" fillId="0" borderId="6" xfId="0" applyNumberFormat="1" applyFont="1" applyBorder="1" applyAlignment="1">
      <alignment horizontal="right" vertical="top" wrapText="1"/>
    </xf>
    <xf numFmtId="3" fontId="35" fillId="0" borderId="7" xfId="0" applyNumberFormat="1" applyFont="1" applyBorder="1" applyAlignment="1">
      <alignment horizontal="right" vertical="top" wrapText="1"/>
    </xf>
    <xf numFmtId="3" fontId="35" fillId="0" borderId="8" xfId="0" applyNumberFormat="1" applyFont="1" applyBorder="1" applyAlignment="1">
      <alignment horizontal="right" vertical="top" wrapText="1"/>
    </xf>
    <xf numFmtId="3" fontId="35" fillId="0" borderId="9" xfId="0" applyNumberFormat="1" applyFont="1" applyBorder="1" applyAlignment="1">
      <alignment horizontal="right" vertical="top" wrapText="1"/>
    </xf>
    <xf numFmtId="3" fontId="34" fillId="0" borderId="2" xfId="0" applyNumberFormat="1" applyFont="1" applyBorder="1" applyAlignment="1">
      <alignment horizontal="right" vertical="top" wrapText="1"/>
    </xf>
    <xf numFmtId="3" fontId="34" fillId="0" borderId="3" xfId="0" applyNumberFormat="1" applyFont="1" applyBorder="1" applyAlignment="1">
      <alignment horizontal="right" vertical="top" wrapText="1"/>
    </xf>
    <xf numFmtId="3" fontId="34" fillId="0" borderId="4" xfId="0" applyNumberFormat="1" applyFont="1" applyBorder="1" applyAlignment="1">
      <alignment horizontal="right" vertical="top" wrapText="1"/>
    </xf>
    <xf numFmtId="0" fontId="8" fillId="2" borderId="40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3" fontId="35" fillId="0" borderId="2" xfId="0" applyNumberFormat="1" applyFont="1" applyBorder="1" applyAlignment="1">
      <alignment horizontal="right" vertical="top" wrapText="1"/>
    </xf>
    <xf numFmtId="3" fontId="35" fillId="0" borderId="3" xfId="0" applyNumberFormat="1" applyFont="1" applyBorder="1" applyAlignment="1">
      <alignment horizontal="right" vertical="top" wrapText="1"/>
    </xf>
    <xf numFmtId="3" fontId="35" fillId="0" borderId="4" xfId="0" applyNumberFormat="1" applyFont="1" applyBorder="1" applyAlignment="1">
      <alignment horizontal="right" vertical="top" wrapText="1"/>
    </xf>
    <xf numFmtId="3" fontId="34" fillId="2" borderId="7" xfId="0" applyNumberFormat="1" applyFont="1" applyFill="1" applyBorder="1" applyAlignment="1">
      <alignment horizontal="right" vertical="top" wrapText="1"/>
    </xf>
    <xf numFmtId="3" fontId="34" fillId="0" borderId="9" xfId="0" applyNumberFormat="1" applyFont="1" applyBorder="1" applyAlignment="1">
      <alignment horizontal="right" vertical="top" wrapText="1"/>
    </xf>
    <xf numFmtId="0" fontId="5" fillId="2" borderId="20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center" vertical="top" wrapText="1"/>
    </xf>
    <xf numFmtId="0" fontId="3" fillId="2" borderId="40" xfId="0" applyFont="1" applyFill="1" applyBorder="1" applyAlignment="1">
      <alignment horizontal="left" vertical="top" wrapText="1"/>
    </xf>
    <xf numFmtId="3" fontId="36" fillId="0" borderId="14" xfId="0" applyNumberFormat="1" applyFont="1" applyBorder="1" applyAlignment="1">
      <alignment horizontal="right" vertical="top" wrapText="1"/>
    </xf>
    <xf numFmtId="3" fontId="36" fillId="0" borderId="10" xfId="0" applyNumberFormat="1" applyFont="1" applyBorder="1" applyAlignment="1">
      <alignment horizontal="right" vertical="top" wrapText="1"/>
    </xf>
    <xf numFmtId="3" fontId="36" fillId="0" borderId="15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3" fontId="1" fillId="0" borderId="2" xfId="0" applyNumberFormat="1" applyFont="1" applyBorder="1" applyAlignment="1">
      <alignment horizontal="right" vertical="top" wrapText="1"/>
    </xf>
    <xf numFmtId="3" fontId="1" fillId="0" borderId="3" xfId="0" applyNumberFormat="1" applyFont="1" applyBorder="1" applyAlignment="1">
      <alignment horizontal="right" vertical="top" wrapText="1"/>
    </xf>
    <xf numFmtId="3" fontId="1" fillId="0" borderId="4" xfId="0" applyNumberFormat="1" applyFont="1" applyBorder="1" applyAlignment="1">
      <alignment horizontal="right" vertical="top" wrapText="1"/>
    </xf>
    <xf numFmtId="3" fontId="1" fillId="0" borderId="5" xfId="0" applyNumberFormat="1" applyFont="1" applyBorder="1" applyAlignment="1">
      <alignment horizontal="right" vertical="top" wrapText="1"/>
    </xf>
    <xf numFmtId="3" fontId="1" fillId="0" borderId="6" xfId="0" applyNumberFormat="1" applyFont="1" applyBorder="1" applyAlignment="1">
      <alignment horizontal="right" vertical="top" wrapText="1"/>
    </xf>
    <xf numFmtId="3" fontId="24" fillId="0" borderId="24" xfId="2" applyNumberFormat="1" applyFont="1" applyBorder="1"/>
    <xf numFmtId="3" fontId="0" fillId="2" borderId="0" xfId="0" applyNumberFormat="1" applyFill="1" applyBorder="1"/>
    <xf numFmtId="3" fontId="7" fillId="0" borderId="7" xfId="0" applyNumberFormat="1" applyFont="1" applyBorder="1" applyAlignment="1">
      <alignment horizontal="right" vertical="top" wrapText="1"/>
    </xf>
    <xf numFmtId="3" fontId="7" fillId="0" borderId="8" xfId="0" applyNumberFormat="1" applyFont="1" applyBorder="1" applyAlignment="1">
      <alignment horizontal="right" vertical="top" wrapText="1"/>
    </xf>
    <xf numFmtId="3" fontId="7" fillId="0" borderId="9" xfId="0" applyNumberFormat="1" applyFont="1" applyBorder="1" applyAlignment="1">
      <alignment horizontal="right" vertical="top" wrapText="1"/>
    </xf>
    <xf numFmtId="0" fontId="1" fillId="2" borderId="40" xfId="0" applyFont="1" applyFill="1" applyBorder="1" applyAlignment="1">
      <alignment horizontal="left" vertical="top" wrapText="1"/>
    </xf>
    <xf numFmtId="3" fontId="7" fillId="0" borderId="11" xfId="0" applyNumberFormat="1" applyFont="1" applyBorder="1" applyAlignment="1">
      <alignment horizontal="right" vertical="top" wrapText="1"/>
    </xf>
    <xf numFmtId="3" fontId="7" fillId="0" borderId="12" xfId="0" applyNumberFormat="1" applyFont="1" applyBorder="1" applyAlignment="1">
      <alignment horizontal="right" vertical="top" wrapText="1"/>
    </xf>
    <xf numFmtId="3" fontId="7" fillId="0" borderId="13" xfId="0" applyNumberFormat="1" applyFont="1" applyBorder="1" applyAlignment="1">
      <alignment horizontal="right" vertical="top" wrapText="1"/>
    </xf>
    <xf numFmtId="3" fontId="7" fillId="0" borderId="31" xfId="0" applyNumberFormat="1" applyFont="1" applyBorder="1" applyAlignment="1">
      <alignment horizontal="right" vertical="top" wrapText="1"/>
    </xf>
    <xf numFmtId="3" fontId="7" fillId="0" borderId="23" xfId="0" applyNumberFormat="1" applyFont="1" applyBorder="1" applyAlignment="1">
      <alignment horizontal="right" vertical="top" wrapText="1"/>
    </xf>
    <xf numFmtId="3" fontId="7" fillId="0" borderId="42" xfId="0" applyNumberFormat="1" applyFont="1" applyBorder="1" applyAlignment="1">
      <alignment horizontal="right" vertical="top" wrapText="1"/>
    </xf>
    <xf numFmtId="0" fontId="7" fillId="2" borderId="41" xfId="0" applyFont="1" applyFill="1" applyBorder="1" applyAlignment="1">
      <alignment horizontal="left" vertical="top" wrapText="1"/>
    </xf>
    <xf numFmtId="0" fontId="12" fillId="2" borderId="17" xfId="0" applyFont="1" applyFill="1" applyBorder="1" applyAlignment="1">
      <alignment horizontal="right"/>
    </xf>
    <xf numFmtId="0" fontId="0" fillId="2" borderId="16" xfId="0" applyFill="1" applyBorder="1"/>
    <xf numFmtId="0" fontId="12" fillId="2" borderId="18" xfId="0" applyFont="1" applyFill="1" applyBorder="1" applyAlignment="1">
      <alignment horizontal="right"/>
    </xf>
    <xf numFmtId="0" fontId="1" fillId="0" borderId="5" xfId="0" applyFont="1" applyBorder="1" applyAlignment="1">
      <alignment horizontal="center" vertical="top" wrapText="1"/>
    </xf>
    <xf numFmtId="0" fontId="12" fillId="2" borderId="29" xfId="0" applyFont="1" applyFill="1" applyBorder="1" applyAlignment="1">
      <alignment horizontal="right"/>
    </xf>
    <xf numFmtId="0" fontId="5" fillId="2" borderId="29" xfId="0" applyFont="1" applyFill="1" applyBorder="1" applyAlignment="1">
      <alignment horizontal="center" vertical="top" wrapText="1"/>
    </xf>
    <xf numFmtId="0" fontId="5" fillId="2" borderId="24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3" fontId="21" fillId="0" borderId="0" xfId="2" applyNumberFormat="1" applyFont="1"/>
    <xf numFmtId="3" fontId="24" fillId="0" borderId="0" xfId="2" applyNumberFormat="1" applyFont="1"/>
    <xf numFmtId="0" fontId="21" fillId="0" borderId="0" xfId="2" applyFont="1"/>
    <xf numFmtId="3" fontId="13" fillId="2" borderId="5" xfId="2" applyNumberFormat="1" applyFill="1" applyBorder="1"/>
    <xf numFmtId="3" fontId="13" fillId="2" borderId="1" xfId="2" applyNumberFormat="1" applyFill="1" applyBorder="1"/>
    <xf numFmtId="3" fontId="13" fillId="2" borderId="6" xfId="2" applyNumberFormat="1" applyFill="1" applyBorder="1"/>
    <xf numFmtId="0" fontId="1" fillId="0" borderId="2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12" fillId="0" borderId="19" xfId="2" applyFont="1" applyBorder="1" applyAlignment="1">
      <alignment horizontal="center"/>
    </xf>
    <xf numFmtId="3" fontId="12" fillId="0" borderId="20" xfId="2" applyNumberFormat="1" applyFont="1" applyBorder="1"/>
    <xf numFmtId="3" fontId="25" fillId="0" borderId="1" xfId="2" applyNumberFormat="1" applyFont="1" applyBorder="1"/>
    <xf numFmtId="0" fontId="10" fillId="0" borderId="5" xfId="0" applyFont="1" applyBorder="1" applyAlignment="1">
      <alignment horizontal="center"/>
    </xf>
    <xf numFmtId="0" fontId="25" fillId="0" borderId="5" xfId="0" applyFont="1" applyBorder="1"/>
    <xf numFmtId="3" fontId="25" fillId="0" borderId="1" xfId="0" applyNumberFormat="1" applyFont="1" applyBorder="1"/>
    <xf numFmtId="3" fontId="38" fillId="0" borderId="5" xfId="2" applyNumberFormat="1" applyFont="1" applyBorder="1"/>
    <xf numFmtId="3" fontId="38" fillId="0" borderId="6" xfId="2" applyNumberFormat="1" applyFont="1" applyBorder="1"/>
    <xf numFmtId="3" fontId="38" fillId="0" borderId="17" xfId="2" applyNumberFormat="1" applyFont="1" applyBorder="1"/>
    <xf numFmtId="3" fontId="38" fillId="0" borderId="18" xfId="2" applyNumberFormat="1" applyFont="1" applyBorder="1"/>
    <xf numFmtId="3" fontId="38" fillId="0" borderId="11" xfId="2" applyNumberFormat="1" applyFont="1" applyBorder="1"/>
    <xf numFmtId="3" fontId="38" fillId="0" borderId="13" xfId="2" applyNumberFormat="1" applyFont="1" applyBorder="1"/>
    <xf numFmtId="0" fontId="39" fillId="0" borderId="0" xfId="2" applyFont="1" applyBorder="1"/>
    <xf numFmtId="0" fontId="39" fillId="0" borderId="0" xfId="2" applyFont="1"/>
    <xf numFmtId="3" fontId="39" fillId="0" borderId="0" xfId="2" applyNumberFormat="1" applyFont="1" applyBorder="1"/>
    <xf numFmtId="3" fontId="39" fillId="0" borderId="0" xfId="2" applyNumberFormat="1" applyFont="1"/>
    <xf numFmtId="49" fontId="24" fillId="0" borderId="2" xfId="2" applyNumberFormat="1" applyFont="1" applyBorder="1"/>
    <xf numFmtId="49" fontId="24" fillId="0" borderId="19" xfId="2" applyNumberFormat="1" applyFont="1" applyBorder="1"/>
    <xf numFmtId="0" fontId="24" fillId="0" borderId="2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24" fillId="0" borderId="26" xfId="2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49" fontId="24" fillId="0" borderId="5" xfId="2" applyNumberFormat="1" applyFont="1" applyBorder="1"/>
    <xf numFmtId="49" fontId="24" fillId="0" borderId="20" xfId="2" applyNumberFormat="1" applyFont="1" applyBorder="1"/>
    <xf numFmtId="49" fontId="24" fillId="0" borderId="20" xfId="2" applyNumberFormat="1" applyFont="1" applyBorder="1" applyAlignment="1">
      <alignment wrapText="1"/>
    </xf>
    <xf numFmtId="49" fontId="24" fillId="0" borderId="5" xfId="2" quotePrefix="1" applyNumberFormat="1" applyFont="1" applyBorder="1"/>
    <xf numFmtId="49" fontId="24" fillId="0" borderId="17" xfId="2" applyNumberFormat="1" applyFont="1" applyBorder="1"/>
    <xf numFmtId="49" fontId="24" fillId="0" borderId="33" xfId="2" applyNumberFormat="1" applyFont="1" applyBorder="1"/>
    <xf numFmtId="49" fontId="24" fillId="0" borderId="33" xfId="2" applyNumberFormat="1" applyFont="1" applyBorder="1" applyAlignment="1">
      <alignment wrapText="1"/>
    </xf>
    <xf numFmtId="49" fontId="24" fillId="0" borderId="17" xfId="2" quotePrefix="1" applyNumberFormat="1" applyFont="1" applyBorder="1"/>
    <xf numFmtId="49" fontId="24" fillId="0" borderId="11" xfId="2" applyNumberFormat="1" applyFont="1" applyBorder="1"/>
    <xf numFmtId="49" fontId="24" fillId="0" borderId="37" xfId="2" applyNumberFormat="1" applyFont="1" applyBorder="1"/>
    <xf numFmtId="3" fontId="38" fillId="0" borderId="38" xfId="2" applyNumberFormat="1" applyFont="1" applyBorder="1"/>
    <xf numFmtId="3" fontId="38" fillId="0" borderId="37" xfId="2" applyNumberFormat="1" applyFont="1" applyBorder="1"/>
    <xf numFmtId="0" fontId="40" fillId="0" borderId="39" xfId="2" applyFont="1" applyBorder="1" applyAlignment="1">
      <alignment horizontal="right" vertical="center"/>
    </xf>
    <xf numFmtId="0" fontId="24" fillId="0" borderId="19" xfId="2" applyNumberFormat="1" applyFont="1" applyBorder="1"/>
    <xf numFmtId="0" fontId="12" fillId="0" borderId="49" xfId="2" applyFont="1" applyBorder="1"/>
    <xf numFmtId="0" fontId="32" fillId="0" borderId="29" xfId="2" applyFont="1" applyBorder="1"/>
    <xf numFmtId="0" fontId="32" fillId="0" borderId="30" xfId="2" applyFont="1" applyBorder="1"/>
    <xf numFmtId="0" fontId="12" fillId="4" borderId="26" xfId="2" applyFont="1" applyFill="1" applyBorder="1" applyAlignment="1">
      <alignment horizontal="center"/>
    </xf>
    <xf numFmtId="3" fontId="12" fillId="4" borderId="27" xfId="2" applyNumberFormat="1" applyFont="1" applyFill="1" applyBorder="1"/>
    <xf numFmtId="3" fontId="12" fillId="4" borderId="28" xfId="2" applyNumberFormat="1" applyFont="1" applyFill="1" applyBorder="1"/>
    <xf numFmtId="0" fontId="12" fillId="0" borderId="43" xfId="2" applyFont="1" applyBorder="1" applyAlignment="1">
      <alignment horizontal="center"/>
    </xf>
    <xf numFmtId="3" fontId="12" fillId="0" borderId="24" xfId="2" applyNumberFormat="1" applyFont="1" applyBorder="1"/>
    <xf numFmtId="3" fontId="12" fillId="0" borderId="25" xfId="2" applyNumberFormat="1" applyFont="1" applyBorder="1"/>
    <xf numFmtId="0" fontId="0" fillId="2" borderId="19" xfId="0" applyFill="1" applyBorder="1" applyAlignment="1">
      <alignment horizontal="right"/>
    </xf>
    <xf numFmtId="0" fontId="0" fillId="2" borderId="19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43" xfId="0" applyFont="1" applyFill="1" applyBorder="1" applyAlignment="1">
      <alignment horizontal="right"/>
    </xf>
    <xf numFmtId="0" fontId="21" fillId="0" borderId="5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41" fillId="0" borderId="0" xfId="0" applyFont="1"/>
    <xf numFmtId="49" fontId="43" fillId="0" borderId="0" xfId="6" applyNumberFormat="1" applyFont="1" applyAlignment="1">
      <alignment horizontal="right" vertical="center"/>
    </xf>
    <xf numFmtId="0" fontId="43" fillId="0" borderId="0" xfId="6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Border="1"/>
    <xf numFmtId="17" fontId="0" fillId="0" borderId="3" xfId="0" quotePrefix="1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21" fillId="0" borderId="17" xfId="0" applyFont="1" applyBorder="1"/>
    <xf numFmtId="3" fontId="0" fillId="0" borderId="16" xfId="0" applyNumberFormat="1" applyBorder="1"/>
    <xf numFmtId="3" fontId="0" fillId="0" borderId="18" xfId="0" applyNumberFormat="1" applyBorder="1"/>
    <xf numFmtId="3" fontId="0" fillId="0" borderId="0" xfId="0" applyNumberFormat="1"/>
    <xf numFmtId="3" fontId="0" fillId="0" borderId="3" xfId="0" applyNumberFormat="1" applyBorder="1"/>
    <xf numFmtId="3" fontId="0" fillId="0" borderId="4" xfId="0" applyNumberFormat="1" applyBorder="1"/>
    <xf numFmtId="0" fontId="0" fillId="0" borderId="5" xfId="0" applyBorder="1"/>
    <xf numFmtId="3" fontId="0" fillId="0" borderId="6" xfId="0" applyNumberFormat="1" applyBorder="1"/>
    <xf numFmtId="0" fontId="21" fillId="0" borderId="7" xfId="0" applyFont="1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14" xfId="0" applyBorder="1"/>
    <xf numFmtId="3" fontId="0" fillId="0" borderId="10" xfId="0" applyNumberFormat="1" applyBorder="1"/>
    <xf numFmtId="3" fontId="0" fillId="0" borderId="15" xfId="0" applyNumberFormat="1" applyBorder="1"/>
    <xf numFmtId="0" fontId="16" fillId="0" borderId="45" xfId="0" applyFont="1" applyBorder="1"/>
    <xf numFmtId="3" fontId="0" fillId="0" borderId="46" xfId="0" applyNumberFormat="1" applyBorder="1"/>
    <xf numFmtId="3" fontId="0" fillId="0" borderId="47" xfId="0" applyNumberFormat="1" applyBorder="1"/>
    <xf numFmtId="0" fontId="29" fillId="0" borderId="0" xfId="5" applyFont="1"/>
    <xf numFmtId="0" fontId="44" fillId="0" borderId="0" xfId="5" applyFont="1" applyAlignment="1">
      <alignment horizontal="right" vertical="center"/>
    </xf>
    <xf numFmtId="0" fontId="44" fillId="0" borderId="0" xfId="5" applyFont="1"/>
    <xf numFmtId="0" fontId="45" fillId="0" borderId="0" xfId="5" applyFont="1" applyAlignment="1">
      <alignment horizontal="right"/>
    </xf>
    <xf numFmtId="0" fontId="29" fillId="0" borderId="1" xfId="5" applyFont="1" applyBorder="1"/>
    <xf numFmtId="3" fontId="29" fillId="0" borderId="1" xfId="5" applyNumberFormat="1" applyFont="1" applyBorder="1"/>
    <xf numFmtId="0" fontId="32" fillId="0" borderId="1" xfId="7" applyFont="1" applyBorder="1"/>
    <xf numFmtId="0" fontId="47" fillId="0" borderId="1" xfId="7" applyFont="1" applyBorder="1"/>
    <xf numFmtId="3" fontId="46" fillId="0" borderId="1" xfId="5" applyNumberFormat="1" applyFont="1" applyBorder="1"/>
    <xf numFmtId="3" fontId="48" fillId="0" borderId="0" xfId="5" applyNumberFormat="1" applyFont="1"/>
    <xf numFmtId="0" fontId="29" fillId="0" borderId="2" xfId="5" applyFont="1" applyBorder="1"/>
    <xf numFmtId="0" fontId="29" fillId="0" borderId="3" xfId="5" applyFont="1" applyBorder="1"/>
    <xf numFmtId="0" fontId="29" fillId="0" borderId="4" xfId="5" applyFont="1" applyBorder="1"/>
    <xf numFmtId="0" fontId="46" fillId="0" borderId="5" xfId="5" applyFont="1" applyBorder="1"/>
    <xf numFmtId="3" fontId="29" fillId="0" borderId="6" xfId="5" applyNumberFormat="1" applyFont="1" applyBorder="1"/>
    <xf numFmtId="3" fontId="46" fillId="0" borderId="6" xfId="5" applyNumberFormat="1" applyFont="1" applyBorder="1"/>
    <xf numFmtId="0" fontId="46" fillId="0" borderId="7" xfId="5" applyFont="1" applyBorder="1"/>
    <xf numFmtId="0" fontId="47" fillId="0" borderId="8" xfId="7" applyFont="1" applyBorder="1"/>
    <xf numFmtId="3" fontId="46" fillId="0" borderId="8" xfId="5" applyNumberFormat="1" applyFont="1" applyBorder="1"/>
    <xf numFmtId="3" fontId="46" fillId="0" borderId="9" xfId="5" applyNumberFormat="1" applyFont="1" applyBorder="1"/>
    <xf numFmtId="0" fontId="14" fillId="0" borderId="0" xfId="2" applyFont="1" applyAlignment="1">
      <alignment horizontal="left" vertical="top"/>
    </xf>
    <xf numFmtId="0" fontId="16" fillId="0" borderId="0" xfId="2" applyFont="1" applyBorder="1" applyAlignment="1">
      <alignment horizontal="center" vertical="center"/>
    </xf>
    <xf numFmtId="0" fontId="13" fillId="0" borderId="2" xfId="2" applyBorder="1" applyAlignment="1">
      <alignment horizontal="center" vertical="center"/>
    </xf>
    <xf numFmtId="0" fontId="13" fillId="0" borderId="3" xfId="2" applyBorder="1" applyAlignment="1">
      <alignment horizontal="center" vertical="center"/>
    </xf>
    <xf numFmtId="0" fontId="13" fillId="0" borderId="4" xfId="2" applyBorder="1" applyAlignment="1">
      <alignment horizontal="center" vertical="center"/>
    </xf>
    <xf numFmtId="3" fontId="13" fillId="0" borderId="17" xfId="2" applyNumberFormat="1" applyBorder="1" applyAlignment="1">
      <alignment horizontal="right" vertical="center"/>
    </xf>
    <xf numFmtId="3" fontId="13" fillId="0" borderId="31" xfId="2" applyNumberFormat="1" applyBorder="1" applyAlignment="1">
      <alignment horizontal="right" vertical="center"/>
    </xf>
    <xf numFmtId="3" fontId="13" fillId="0" borderId="14" xfId="2" applyNumberFormat="1" applyBorder="1" applyAlignment="1">
      <alignment horizontal="right" vertical="center"/>
    </xf>
    <xf numFmtId="3" fontId="13" fillId="0" borderId="16" xfId="2" applyNumberFormat="1" applyBorder="1" applyAlignment="1">
      <alignment horizontal="right" vertical="center"/>
    </xf>
    <xf numFmtId="3" fontId="13" fillId="0" borderId="23" xfId="2" applyNumberFormat="1" applyBorder="1" applyAlignment="1">
      <alignment horizontal="right" vertical="center"/>
    </xf>
    <xf numFmtId="3" fontId="13" fillId="0" borderId="10" xfId="2" applyNumberFormat="1" applyBorder="1" applyAlignment="1">
      <alignment horizontal="right" vertical="center"/>
    </xf>
    <xf numFmtId="0" fontId="14" fillId="0" borderId="0" xfId="2" applyFont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left"/>
    </xf>
    <xf numFmtId="0" fontId="12" fillId="0" borderId="0" xfId="2" applyFont="1" applyAlignment="1">
      <alignment horizontal="center"/>
    </xf>
    <xf numFmtId="0" fontId="42" fillId="0" borderId="0" xfId="0" applyFont="1" applyAlignment="1">
      <alignment horizontal="center"/>
    </xf>
    <xf numFmtId="0" fontId="28" fillId="0" borderId="0" xfId="2" applyFont="1" applyAlignment="1">
      <alignment horizontal="center"/>
    </xf>
    <xf numFmtId="0" fontId="29" fillId="0" borderId="0" xfId="2" applyFont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0" borderId="37" xfId="2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0" fontId="39" fillId="0" borderId="0" xfId="2" applyFont="1" applyBorder="1" applyAlignment="1">
      <alignment horizontal="center"/>
    </xf>
    <xf numFmtId="0" fontId="24" fillId="0" borderId="36" xfId="2" applyFont="1" applyBorder="1" applyAlignment="1">
      <alignment horizontal="center"/>
    </xf>
    <xf numFmtId="0" fontId="24" fillId="0" borderId="34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3" fillId="0" borderId="0" xfId="2" applyBorder="1" applyAlignment="1">
      <alignment horizontal="center" vertical="center"/>
    </xf>
    <xf numFmtId="0" fontId="24" fillId="0" borderId="48" xfId="2" applyFont="1" applyBorder="1" applyAlignment="1">
      <alignment horizontal="center"/>
    </xf>
    <xf numFmtId="0" fontId="24" fillId="0" borderId="44" xfId="2" applyFont="1" applyBorder="1" applyAlignment="1">
      <alignment horizontal="center"/>
    </xf>
    <xf numFmtId="0" fontId="24" fillId="0" borderId="35" xfId="2" applyFont="1" applyBorder="1" applyAlignment="1">
      <alignment horizontal="center"/>
    </xf>
    <xf numFmtId="0" fontId="29" fillId="0" borderId="0" xfId="5" applyFont="1" applyAlignment="1">
      <alignment horizontal="center"/>
    </xf>
  </cellXfs>
  <cellStyles count="8">
    <cellStyle name="Normál" xfId="0" builtinId="0"/>
    <cellStyle name="Normál 2" xfId="1"/>
    <cellStyle name="Normál 2 2" xfId="3"/>
    <cellStyle name="Normál 3" xfId="2"/>
    <cellStyle name="Normál 3 2" xfId="4"/>
    <cellStyle name="Normál 3 2 2" xfId="7"/>
    <cellStyle name="Normál 3 3" xfId="6"/>
    <cellStyle name="Normál 5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0070C0"/>
  </sheetPr>
  <dimension ref="A4:J42"/>
  <sheetViews>
    <sheetView tabSelected="1" workbookViewId="0"/>
  </sheetViews>
  <sheetFormatPr defaultRowHeight="12.75" x14ac:dyDescent="0.2"/>
  <cols>
    <col min="1" max="1" width="5.7109375" style="38" customWidth="1"/>
    <col min="2" max="2" width="42.7109375" style="38" customWidth="1"/>
    <col min="3" max="4" width="12.7109375" style="38" customWidth="1"/>
    <col min="5" max="5" width="12.7109375" style="38" hidden="1" customWidth="1"/>
    <col min="6" max="6" width="6.7109375" style="38" customWidth="1"/>
    <col min="7" max="7" width="43.7109375" style="38" customWidth="1"/>
    <col min="8" max="9" width="12.7109375" style="38" customWidth="1"/>
    <col min="10" max="10" width="0.28515625" style="38" customWidth="1"/>
    <col min="11" max="254" width="9.140625" style="38"/>
    <col min="255" max="255" width="5.7109375" style="38" customWidth="1"/>
    <col min="256" max="256" width="42.7109375" style="38" customWidth="1"/>
    <col min="257" max="260" width="12.7109375" style="38" customWidth="1"/>
    <col min="261" max="261" width="6.7109375" style="38" customWidth="1"/>
    <col min="262" max="262" width="42.7109375" style="38" customWidth="1"/>
    <col min="263" max="266" width="12.7109375" style="38" customWidth="1"/>
    <col min="267" max="510" width="9.140625" style="38"/>
    <col min="511" max="511" width="5.7109375" style="38" customWidth="1"/>
    <col min="512" max="512" width="42.7109375" style="38" customWidth="1"/>
    <col min="513" max="516" width="12.7109375" style="38" customWidth="1"/>
    <col min="517" max="517" width="6.7109375" style="38" customWidth="1"/>
    <col min="518" max="518" width="42.7109375" style="38" customWidth="1"/>
    <col min="519" max="522" width="12.7109375" style="38" customWidth="1"/>
    <col min="523" max="766" width="9.140625" style="38"/>
    <col min="767" max="767" width="5.7109375" style="38" customWidth="1"/>
    <col min="768" max="768" width="42.7109375" style="38" customWidth="1"/>
    <col min="769" max="772" width="12.7109375" style="38" customWidth="1"/>
    <col min="773" max="773" width="6.7109375" style="38" customWidth="1"/>
    <col min="774" max="774" width="42.7109375" style="38" customWidth="1"/>
    <col min="775" max="778" width="12.7109375" style="38" customWidth="1"/>
    <col min="779" max="1022" width="9.140625" style="38"/>
    <col min="1023" max="1023" width="5.7109375" style="38" customWidth="1"/>
    <col min="1024" max="1024" width="42.7109375" style="38" customWidth="1"/>
    <col min="1025" max="1028" width="12.7109375" style="38" customWidth="1"/>
    <col min="1029" max="1029" width="6.7109375" style="38" customWidth="1"/>
    <col min="1030" max="1030" width="42.7109375" style="38" customWidth="1"/>
    <col min="1031" max="1034" width="12.7109375" style="38" customWidth="1"/>
    <col min="1035" max="1278" width="9.140625" style="38"/>
    <col min="1279" max="1279" width="5.7109375" style="38" customWidth="1"/>
    <col min="1280" max="1280" width="42.7109375" style="38" customWidth="1"/>
    <col min="1281" max="1284" width="12.7109375" style="38" customWidth="1"/>
    <col min="1285" max="1285" width="6.7109375" style="38" customWidth="1"/>
    <col min="1286" max="1286" width="42.7109375" style="38" customWidth="1"/>
    <col min="1287" max="1290" width="12.7109375" style="38" customWidth="1"/>
    <col min="1291" max="1534" width="9.140625" style="38"/>
    <col min="1535" max="1535" width="5.7109375" style="38" customWidth="1"/>
    <col min="1536" max="1536" width="42.7109375" style="38" customWidth="1"/>
    <col min="1537" max="1540" width="12.7109375" style="38" customWidth="1"/>
    <col min="1541" max="1541" width="6.7109375" style="38" customWidth="1"/>
    <col min="1542" max="1542" width="42.7109375" style="38" customWidth="1"/>
    <col min="1543" max="1546" width="12.7109375" style="38" customWidth="1"/>
    <col min="1547" max="1790" width="9.140625" style="38"/>
    <col min="1791" max="1791" width="5.7109375" style="38" customWidth="1"/>
    <col min="1792" max="1792" width="42.7109375" style="38" customWidth="1"/>
    <col min="1793" max="1796" width="12.7109375" style="38" customWidth="1"/>
    <col min="1797" max="1797" width="6.7109375" style="38" customWidth="1"/>
    <col min="1798" max="1798" width="42.7109375" style="38" customWidth="1"/>
    <col min="1799" max="1802" width="12.7109375" style="38" customWidth="1"/>
    <col min="1803" max="2046" width="9.140625" style="38"/>
    <col min="2047" max="2047" width="5.7109375" style="38" customWidth="1"/>
    <col min="2048" max="2048" width="42.7109375" style="38" customWidth="1"/>
    <col min="2049" max="2052" width="12.7109375" style="38" customWidth="1"/>
    <col min="2053" max="2053" width="6.7109375" style="38" customWidth="1"/>
    <col min="2054" max="2054" width="42.7109375" style="38" customWidth="1"/>
    <col min="2055" max="2058" width="12.7109375" style="38" customWidth="1"/>
    <col min="2059" max="2302" width="9.140625" style="38"/>
    <col min="2303" max="2303" width="5.7109375" style="38" customWidth="1"/>
    <col min="2304" max="2304" width="42.7109375" style="38" customWidth="1"/>
    <col min="2305" max="2308" width="12.7109375" style="38" customWidth="1"/>
    <col min="2309" max="2309" width="6.7109375" style="38" customWidth="1"/>
    <col min="2310" max="2310" width="42.7109375" style="38" customWidth="1"/>
    <col min="2311" max="2314" width="12.7109375" style="38" customWidth="1"/>
    <col min="2315" max="2558" width="9.140625" style="38"/>
    <col min="2559" max="2559" width="5.7109375" style="38" customWidth="1"/>
    <col min="2560" max="2560" width="42.7109375" style="38" customWidth="1"/>
    <col min="2561" max="2564" width="12.7109375" style="38" customWidth="1"/>
    <col min="2565" max="2565" width="6.7109375" style="38" customWidth="1"/>
    <col min="2566" max="2566" width="42.7109375" style="38" customWidth="1"/>
    <col min="2567" max="2570" width="12.7109375" style="38" customWidth="1"/>
    <col min="2571" max="2814" width="9.140625" style="38"/>
    <col min="2815" max="2815" width="5.7109375" style="38" customWidth="1"/>
    <col min="2816" max="2816" width="42.7109375" style="38" customWidth="1"/>
    <col min="2817" max="2820" width="12.7109375" style="38" customWidth="1"/>
    <col min="2821" max="2821" width="6.7109375" style="38" customWidth="1"/>
    <col min="2822" max="2822" width="42.7109375" style="38" customWidth="1"/>
    <col min="2823" max="2826" width="12.7109375" style="38" customWidth="1"/>
    <col min="2827" max="3070" width="9.140625" style="38"/>
    <col min="3071" max="3071" width="5.7109375" style="38" customWidth="1"/>
    <col min="3072" max="3072" width="42.7109375" style="38" customWidth="1"/>
    <col min="3073" max="3076" width="12.7109375" style="38" customWidth="1"/>
    <col min="3077" max="3077" width="6.7109375" style="38" customWidth="1"/>
    <col min="3078" max="3078" width="42.7109375" style="38" customWidth="1"/>
    <col min="3079" max="3082" width="12.7109375" style="38" customWidth="1"/>
    <col min="3083" max="3326" width="9.140625" style="38"/>
    <col min="3327" max="3327" width="5.7109375" style="38" customWidth="1"/>
    <col min="3328" max="3328" width="42.7109375" style="38" customWidth="1"/>
    <col min="3329" max="3332" width="12.7109375" style="38" customWidth="1"/>
    <col min="3333" max="3333" width="6.7109375" style="38" customWidth="1"/>
    <col min="3334" max="3334" width="42.7109375" style="38" customWidth="1"/>
    <col min="3335" max="3338" width="12.7109375" style="38" customWidth="1"/>
    <col min="3339" max="3582" width="9.140625" style="38"/>
    <col min="3583" max="3583" width="5.7109375" style="38" customWidth="1"/>
    <col min="3584" max="3584" width="42.7109375" style="38" customWidth="1"/>
    <col min="3585" max="3588" width="12.7109375" style="38" customWidth="1"/>
    <col min="3589" max="3589" width="6.7109375" style="38" customWidth="1"/>
    <col min="3590" max="3590" width="42.7109375" style="38" customWidth="1"/>
    <col min="3591" max="3594" width="12.7109375" style="38" customWidth="1"/>
    <col min="3595" max="3838" width="9.140625" style="38"/>
    <col min="3839" max="3839" width="5.7109375" style="38" customWidth="1"/>
    <col min="3840" max="3840" width="42.7109375" style="38" customWidth="1"/>
    <col min="3841" max="3844" width="12.7109375" style="38" customWidth="1"/>
    <col min="3845" max="3845" width="6.7109375" style="38" customWidth="1"/>
    <col min="3846" max="3846" width="42.7109375" style="38" customWidth="1"/>
    <col min="3847" max="3850" width="12.7109375" style="38" customWidth="1"/>
    <col min="3851" max="4094" width="9.140625" style="38"/>
    <col min="4095" max="4095" width="5.7109375" style="38" customWidth="1"/>
    <col min="4096" max="4096" width="42.7109375" style="38" customWidth="1"/>
    <col min="4097" max="4100" width="12.7109375" style="38" customWidth="1"/>
    <col min="4101" max="4101" width="6.7109375" style="38" customWidth="1"/>
    <col min="4102" max="4102" width="42.7109375" style="38" customWidth="1"/>
    <col min="4103" max="4106" width="12.7109375" style="38" customWidth="1"/>
    <col min="4107" max="4350" width="9.140625" style="38"/>
    <col min="4351" max="4351" width="5.7109375" style="38" customWidth="1"/>
    <col min="4352" max="4352" width="42.7109375" style="38" customWidth="1"/>
    <col min="4353" max="4356" width="12.7109375" style="38" customWidth="1"/>
    <col min="4357" max="4357" width="6.7109375" style="38" customWidth="1"/>
    <col min="4358" max="4358" width="42.7109375" style="38" customWidth="1"/>
    <col min="4359" max="4362" width="12.7109375" style="38" customWidth="1"/>
    <col min="4363" max="4606" width="9.140625" style="38"/>
    <col min="4607" max="4607" width="5.7109375" style="38" customWidth="1"/>
    <col min="4608" max="4608" width="42.7109375" style="38" customWidth="1"/>
    <col min="4609" max="4612" width="12.7109375" style="38" customWidth="1"/>
    <col min="4613" max="4613" width="6.7109375" style="38" customWidth="1"/>
    <col min="4614" max="4614" width="42.7109375" style="38" customWidth="1"/>
    <col min="4615" max="4618" width="12.7109375" style="38" customWidth="1"/>
    <col min="4619" max="4862" width="9.140625" style="38"/>
    <col min="4863" max="4863" width="5.7109375" style="38" customWidth="1"/>
    <col min="4864" max="4864" width="42.7109375" style="38" customWidth="1"/>
    <col min="4865" max="4868" width="12.7109375" style="38" customWidth="1"/>
    <col min="4869" max="4869" width="6.7109375" style="38" customWidth="1"/>
    <col min="4870" max="4870" width="42.7109375" style="38" customWidth="1"/>
    <col min="4871" max="4874" width="12.7109375" style="38" customWidth="1"/>
    <col min="4875" max="5118" width="9.140625" style="38"/>
    <col min="5119" max="5119" width="5.7109375" style="38" customWidth="1"/>
    <col min="5120" max="5120" width="42.7109375" style="38" customWidth="1"/>
    <col min="5121" max="5124" width="12.7109375" style="38" customWidth="1"/>
    <col min="5125" max="5125" width="6.7109375" style="38" customWidth="1"/>
    <col min="5126" max="5126" width="42.7109375" style="38" customWidth="1"/>
    <col min="5127" max="5130" width="12.7109375" style="38" customWidth="1"/>
    <col min="5131" max="5374" width="9.140625" style="38"/>
    <col min="5375" max="5375" width="5.7109375" style="38" customWidth="1"/>
    <col min="5376" max="5376" width="42.7109375" style="38" customWidth="1"/>
    <col min="5377" max="5380" width="12.7109375" style="38" customWidth="1"/>
    <col min="5381" max="5381" width="6.7109375" style="38" customWidth="1"/>
    <col min="5382" max="5382" width="42.7109375" style="38" customWidth="1"/>
    <col min="5383" max="5386" width="12.7109375" style="38" customWidth="1"/>
    <col min="5387" max="5630" width="9.140625" style="38"/>
    <col min="5631" max="5631" width="5.7109375" style="38" customWidth="1"/>
    <col min="5632" max="5632" width="42.7109375" style="38" customWidth="1"/>
    <col min="5633" max="5636" width="12.7109375" style="38" customWidth="1"/>
    <col min="5637" max="5637" width="6.7109375" style="38" customWidth="1"/>
    <col min="5638" max="5638" width="42.7109375" style="38" customWidth="1"/>
    <col min="5639" max="5642" width="12.7109375" style="38" customWidth="1"/>
    <col min="5643" max="5886" width="9.140625" style="38"/>
    <col min="5887" max="5887" width="5.7109375" style="38" customWidth="1"/>
    <col min="5888" max="5888" width="42.7109375" style="38" customWidth="1"/>
    <col min="5889" max="5892" width="12.7109375" style="38" customWidth="1"/>
    <col min="5893" max="5893" width="6.7109375" style="38" customWidth="1"/>
    <col min="5894" max="5894" width="42.7109375" style="38" customWidth="1"/>
    <col min="5895" max="5898" width="12.7109375" style="38" customWidth="1"/>
    <col min="5899" max="6142" width="9.140625" style="38"/>
    <col min="6143" max="6143" width="5.7109375" style="38" customWidth="1"/>
    <col min="6144" max="6144" width="42.7109375" style="38" customWidth="1"/>
    <col min="6145" max="6148" width="12.7109375" style="38" customWidth="1"/>
    <col min="6149" max="6149" width="6.7109375" style="38" customWidth="1"/>
    <col min="6150" max="6150" width="42.7109375" style="38" customWidth="1"/>
    <col min="6151" max="6154" width="12.7109375" style="38" customWidth="1"/>
    <col min="6155" max="6398" width="9.140625" style="38"/>
    <col min="6399" max="6399" width="5.7109375" style="38" customWidth="1"/>
    <col min="6400" max="6400" width="42.7109375" style="38" customWidth="1"/>
    <col min="6401" max="6404" width="12.7109375" style="38" customWidth="1"/>
    <col min="6405" max="6405" width="6.7109375" style="38" customWidth="1"/>
    <col min="6406" max="6406" width="42.7109375" style="38" customWidth="1"/>
    <col min="6407" max="6410" width="12.7109375" style="38" customWidth="1"/>
    <col min="6411" max="6654" width="9.140625" style="38"/>
    <col min="6655" max="6655" width="5.7109375" style="38" customWidth="1"/>
    <col min="6656" max="6656" width="42.7109375" style="38" customWidth="1"/>
    <col min="6657" max="6660" width="12.7109375" style="38" customWidth="1"/>
    <col min="6661" max="6661" width="6.7109375" style="38" customWidth="1"/>
    <col min="6662" max="6662" width="42.7109375" style="38" customWidth="1"/>
    <col min="6663" max="6666" width="12.7109375" style="38" customWidth="1"/>
    <col min="6667" max="6910" width="9.140625" style="38"/>
    <col min="6911" max="6911" width="5.7109375" style="38" customWidth="1"/>
    <col min="6912" max="6912" width="42.7109375" style="38" customWidth="1"/>
    <col min="6913" max="6916" width="12.7109375" style="38" customWidth="1"/>
    <col min="6917" max="6917" width="6.7109375" style="38" customWidth="1"/>
    <col min="6918" max="6918" width="42.7109375" style="38" customWidth="1"/>
    <col min="6919" max="6922" width="12.7109375" style="38" customWidth="1"/>
    <col min="6923" max="7166" width="9.140625" style="38"/>
    <col min="7167" max="7167" width="5.7109375" style="38" customWidth="1"/>
    <col min="7168" max="7168" width="42.7109375" style="38" customWidth="1"/>
    <col min="7169" max="7172" width="12.7109375" style="38" customWidth="1"/>
    <col min="7173" max="7173" width="6.7109375" style="38" customWidth="1"/>
    <col min="7174" max="7174" width="42.7109375" style="38" customWidth="1"/>
    <col min="7175" max="7178" width="12.7109375" style="38" customWidth="1"/>
    <col min="7179" max="7422" width="9.140625" style="38"/>
    <col min="7423" max="7423" width="5.7109375" style="38" customWidth="1"/>
    <col min="7424" max="7424" width="42.7109375" style="38" customWidth="1"/>
    <col min="7425" max="7428" width="12.7109375" style="38" customWidth="1"/>
    <col min="7429" max="7429" width="6.7109375" style="38" customWidth="1"/>
    <col min="7430" max="7430" width="42.7109375" style="38" customWidth="1"/>
    <col min="7431" max="7434" width="12.7109375" style="38" customWidth="1"/>
    <col min="7435" max="7678" width="9.140625" style="38"/>
    <col min="7679" max="7679" width="5.7109375" style="38" customWidth="1"/>
    <col min="7680" max="7680" width="42.7109375" style="38" customWidth="1"/>
    <col min="7681" max="7684" width="12.7109375" style="38" customWidth="1"/>
    <col min="7685" max="7685" width="6.7109375" style="38" customWidth="1"/>
    <col min="7686" max="7686" width="42.7109375" style="38" customWidth="1"/>
    <col min="7687" max="7690" width="12.7109375" style="38" customWidth="1"/>
    <col min="7691" max="7934" width="9.140625" style="38"/>
    <col min="7935" max="7935" width="5.7109375" style="38" customWidth="1"/>
    <col min="7936" max="7936" width="42.7109375" style="38" customWidth="1"/>
    <col min="7937" max="7940" width="12.7109375" style="38" customWidth="1"/>
    <col min="7941" max="7941" width="6.7109375" style="38" customWidth="1"/>
    <col min="7942" max="7942" width="42.7109375" style="38" customWidth="1"/>
    <col min="7943" max="7946" width="12.7109375" style="38" customWidth="1"/>
    <col min="7947" max="8190" width="9.140625" style="38"/>
    <col min="8191" max="8191" width="5.7109375" style="38" customWidth="1"/>
    <col min="8192" max="8192" width="42.7109375" style="38" customWidth="1"/>
    <col min="8193" max="8196" width="12.7109375" style="38" customWidth="1"/>
    <col min="8197" max="8197" width="6.7109375" style="38" customWidth="1"/>
    <col min="8198" max="8198" width="42.7109375" style="38" customWidth="1"/>
    <col min="8199" max="8202" width="12.7109375" style="38" customWidth="1"/>
    <col min="8203" max="8446" width="9.140625" style="38"/>
    <col min="8447" max="8447" width="5.7109375" style="38" customWidth="1"/>
    <col min="8448" max="8448" width="42.7109375" style="38" customWidth="1"/>
    <col min="8449" max="8452" width="12.7109375" style="38" customWidth="1"/>
    <col min="8453" max="8453" width="6.7109375" style="38" customWidth="1"/>
    <col min="8454" max="8454" width="42.7109375" style="38" customWidth="1"/>
    <col min="8455" max="8458" width="12.7109375" style="38" customWidth="1"/>
    <col min="8459" max="8702" width="9.140625" style="38"/>
    <col min="8703" max="8703" width="5.7109375" style="38" customWidth="1"/>
    <col min="8704" max="8704" width="42.7109375" style="38" customWidth="1"/>
    <col min="8705" max="8708" width="12.7109375" style="38" customWidth="1"/>
    <col min="8709" max="8709" width="6.7109375" style="38" customWidth="1"/>
    <col min="8710" max="8710" width="42.7109375" style="38" customWidth="1"/>
    <col min="8711" max="8714" width="12.7109375" style="38" customWidth="1"/>
    <col min="8715" max="8958" width="9.140625" style="38"/>
    <col min="8959" max="8959" width="5.7109375" style="38" customWidth="1"/>
    <col min="8960" max="8960" width="42.7109375" style="38" customWidth="1"/>
    <col min="8961" max="8964" width="12.7109375" style="38" customWidth="1"/>
    <col min="8965" max="8965" width="6.7109375" style="38" customWidth="1"/>
    <col min="8966" max="8966" width="42.7109375" style="38" customWidth="1"/>
    <col min="8967" max="8970" width="12.7109375" style="38" customWidth="1"/>
    <col min="8971" max="9214" width="9.140625" style="38"/>
    <col min="9215" max="9215" width="5.7109375" style="38" customWidth="1"/>
    <col min="9216" max="9216" width="42.7109375" style="38" customWidth="1"/>
    <col min="9217" max="9220" width="12.7109375" style="38" customWidth="1"/>
    <col min="9221" max="9221" width="6.7109375" style="38" customWidth="1"/>
    <col min="9222" max="9222" width="42.7109375" style="38" customWidth="1"/>
    <col min="9223" max="9226" width="12.7109375" style="38" customWidth="1"/>
    <col min="9227" max="9470" width="9.140625" style="38"/>
    <col min="9471" max="9471" width="5.7109375" style="38" customWidth="1"/>
    <col min="9472" max="9472" width="42.7109375" style="38" customWidth="1"/>
    <col min="9473" max="9476" width="12.7109375" style="38" customWidth="1"/>
    <col min="9477" max="9477" width="6.7109375" style="38" customWidth="1"/>
    <col min="9478" max="9478" width="42.7109375" style="38" customWidth="1"/>
    <col min="9479" max="9482" width="12.7109375" style="38" customWidth="1"/>
    <col min="9483" max="9726" width="9.140625" style="38"/>
    <col min="9727" max="9727" width="5.7109375" style="38" customWidth="1"/>
    <col min="9728" max="9728" width="42.7109375" style="38" customWidth="1"/>
    <col min="9729" max="9732" width="12.7109375" style="38" customWidth="1"/>
    <col min="9733" max="9733" width="6.7109375" style="38" customWidth="1"/>
    <col min="9734" max="9734" width="42.7109375" style="38" customWidth="1"/>
    <col min="9735" max="9738" width="12.7109375" style="38" customWidth="1"/>
    <col min="9739" max="9982" width="9.140625" style="38"/>
    <col min="9983" max="9983" width="5.7109375" style="38" customWidth="1"/>
    <col min="9984" max="9984" width="42.7109375" style="38" customWidth="1"/>
    <col min="9985" max="9988" width="12.7109375" style="38" customWidth="1"/>
    <col min="9989" max="9989" width="6.7109375" style="38" customWidth="1"/>
    <col min="9990" max="9990" width="42.7109375" style="38" customWidth="1"/>
    <col min="9991" max="9994" width="12.7109375" style="38" customWidth="1"/>
    <col min="9995" max="10238" width="9.140625" style="38"/>
    <col min="10239" max="10239" width="5.7109375" style="38" customWidth="1"/>
    <col min="10240" max="10240" width="42.7109375" style="38" customWidth="1"/>
    <col min="10241" max="10244" width="12.7109375" style="38" customWidth="1"/>
    <col min="10245" max="10245" width="6.7109375" style="38" customWidth="1"/>
    <col min="10246" max="10246" width="42.7109375" style="38" customWidth="1"/>
    <col min="10247" max="10250" width="12.7109375" style="38" customWidth="1"/>
    <col min="10251" max="10494" width="9.140625" style="38"/>
    <col min="10495" max="10495" width="5.7109375" style="38" customWidth="1"/>
    <col min="10496" max="10496" width="42.7109375" style="38" customWidth="1"/>
    <col min="10497" max="10500" width="12.7109375" style="38" customWidth="1"/>
    <col min="10501" max="10501" width="6.7109375" style="38" customWidth="1"/>
    <col min="10502" max="10502" width="42.7109375" style="38" customWidth="1"/>
    <col min="10503" max="10506" width="12.7109375" style="38" customWidth="1"/>
    <col min="10507" max="10750" width="9.140625" style="38"/>
    <col min="10751" max="10751" width="5.7109375" style="38" customWidth="1"/>
    <col min="10752" max="10752" width="42.7109375" style="38" customWidth="1"/>
    <col min="10753" max="10756" width="12.7109375" style="38" customWidth="1"/>
    <col min="10757" max="10757" width="6.7109375" style="38" customWidth="1"/>
    <col min="10758" max="10758" width="42.7109375" style="38" customWidth="1"/>
    <col min="10759" max="10762" width="12.7109375" style="38" customWidth="1"/>
    <col min="10763" max="11006" width="9.140625" style="38"/>
    <col min="11007" max="11007" width="5.7109375" style="38" customWidth="1"/>
    <col min="11008" max="11008" width="42.7109375" style="38" customWidth="1"/>
    <col min="11009" max="11012" width="12.7109375" style="38" customWidth="1"/>
    <col min="11013" max="11013" width="6.7109375" style="38" customWidth="1"/>
    <col min="11014" max="11014" width="42.7109375" style="38" customWidth="1"/>
    <col min="11015" max="11018" width="12.7109375" style="38" customWidth="1"/>
    <col min="11019" max="11262" width="9.140625" style="38"/>
    <col min="11263" max="11263" width="5.7109375" style="38" customWidth="1"/>
    <col min="11264" max="11264" width="42.7109375" style="38" customWidth="1"/>
    <col min="11265" max="11268" width="12.7109375" style="38" customWidth="1"/>
    <col min="11269" max="11269" width="6.7109375" style="38" customWidth="1"/>
    <col min="11270" max="11270" width="42.7109375" style="38" customWidth="1"/>
    <col min="11271" max="11274" width="12.7109375" style="38" customWidth="1"/>
    <col min="11275" max="11518" width="9.140625" style="38"/>
    <col min="11519" max="11519" width="5.7109375" style="38" customWidth="1"/>
    <col min="11520" max="11520" width="42.7109375" style="38" customWidth="1"/>
    <col min="11521" max="11524" width="12.7109375" style="38" customWidth="1"/>
    <col min="11525" max="11525" width="6.7109375" style="38" customWidth="1"/>
    <col min="11526" max="11526" width="42.7109375" style="38" customWidth="1"/>
    <col min="11527" max="11530" width="12.7109375" style="38" customWidth="1"/>
    <col min="11531" max="11774" width="9.140625" style="38"/>
    <col min="11775" max="11775" width="5.7109375" style="38" customWidth="1"/>
    <col min="11776" max="11776" width="42.7109375" style="38" customWidth="1"/>
    <col min="11777" max="11780" width="12.7109375" style="38" customWidth="1"/>
    <col min="11781" max="11781" width="6.7109375" style="38" customWidth="1"/>
    <col min="11782" max="11782" width="42.7109375" style="38" customWidth="1"/>
    <col min="11783" max="11786" width="12.7109375" style="38" customWidth="1"/>
    <col min="11787" max="12030" width="9.140625" style="38"/>
    <col min="12031" max="12031" width="5.7109375" style="38" customWidth="1"/>
    <col min="12032" max="12032" width="42.7109375" style="38" customWidth="1"/>
    <col min="12033" max="12036" width="12.7109375" style="38" customWidth="1"/>
    <col min="12037" max="12037" width="6.7109375" style="38" customWidth="1"/>
    <col min="12038" max="12038" width="42.7109375" style="38" customWidth="1"/>
    <col min="12039" max="12042" width="12.7109375" style="38" customWidth="1"/>
    <col min="12043" max="12286" width="9.140625" style="38"/>
    <col min="12287" max="12287" width="5.7109375" style="38" customWidth="1"/>
    <col min="12288" max="12288" width="42.7109375" style="38" customWidth="1"/>
    <col min="12289" max="12292" width="12.7109375" style="38" customWidth="1"/>
    <col min="12293" max="12293" width="6.7109375" style="38" customWidth="1"/>
    <col min="12294" max="12294" width="42.7109375" style="38" customWidth="1"/>
    <col min="12295" max="12298" width="12.7109375" style="38" customWidth="1"/>
    <col min="12299" max="12542" width="9.140625" style="38"/>
    <col min="12543" max="12543" width="5.7109375" style="38" customWidth="1"/>
    <col min="12544" max="12544" width="42.7109375" style="38" customWidth="1"/>
    <col min="12545" max="12548" width="12.7109375" style="38" customWidth="1"/>
    <col min="12549" max="12549" width="6.7109375" style="38" customWidth="1"/>
    <col min="12550" max="12550" width="42.7109375" style="38" customWidth="1"/>
    <col min="12551" max="12554" width="12.7109375" style="38" customWidth="1"/>
    <col min="12555" max="12798" width="9.140625" style="38"/>
    <col min="12799" max="12799" width="5.7109375" style="38" customWidth="1"/>
    <col min="12800" max="12800" width="42.7109375" style="38" customWidth="1"/>
    <col min="12801" max="12804" width="12.7109375" style="38" customWidth="1"/>
    <col min="12805" max="12805" width="6.7109375" style="38" customWidth="1"/>
    <col min="12806" max="12806" width="42.7109375" style="38" customWidth="1"/>
    <col min="12807" max="12810" width="12.7109375" style="38" customWidth="1"/>
    <col min="12811" max="13054" width="9.140625" style="38"/>
    <col min="13055" max="13055" width="5.7109375" style="38" customWidth="1"/>
    <col min="13056" max="13056" width="42.7109375" style="38" customWidth="1"/>
    <col min="13057" max="13060" width="12.7109375" style="38" customWidth="1"/>
    <col min="13061" max="13061" width="6.7109375" style="38" customWidth="1"/>
    <col min="13062" max="13062" width="42.7109375" style="38" customWidth="1"/>
    <col min="13063" max="13066" width="12.7109375" style="38" customWidth="1"/>
    <col min="13067" max="13310" width="9.140625" style="38"/>
    <col min="13311" max="13311" width="5.7109375" style="38" customWidth="1"/>
    <col min="13312" max="13312" width="42.7109375" style="38" customWidth="1"/>
    <col min="13313" max="13316" width="12.7109375" style="38" customWidth="1"/>
    <col min="13317" max="13317" width="6.7109375" style="38" customWidth="1"/>
    <col min="13318" max="13318" width="42.7109375" style="38" customWidth="1"/>
    <col min="13319" max="13322" width="12.7109375" style="38" customWidth="1"/>
    <col min="13323" max="13566" width="9.140625" style="38"/>
    <col min="13567" max="13567" width="5.7109375" style="38" customWidth="1"/>
    <col min="13568" max="13568" width="42.7109375" style="38" customWidth="1"/>
    <col min="13569" max="13572" width="12.7109375" style="38" customWidth="1"/>
    <col min="13573" max="13573" width="6.7109375" style="38" customWidth="1"/>
    <col min="13574" max="13574" width="42.7109375" style="38" customWidth="1"/>
    <col min="13575" max="13578" width="12.7109375" style="38" customWidth="1"/>
    <col min="13579" max="13822" width="9.140625" style="38"/>
    <col min="13823" max="13823" width="5.7109375" style="38" customWidth="1"/>
    <col min="13824" max="13824" width="42.7109375" style="38" customWidth="1"/>
    <col min="13825" max="13828" width="12.7109375" style="38" customWidth="1"/>
    <col min="13829" max="13829" width="6.7109375" style="38" customWidth="1"/>
    <col min="13830" max="13830" width="42.7109375" style="38" customWidth="1"/>
    <col min="13831" max="13834" width="12.7109375" style="38" customWidth="1"/>
    <col min="13835" max="14078" width="9.140625" style="38"/>
    <col min="14079" max="14079" width="5.7109375" style="38" customWidth="1"/>
    <col min="14080" max="14080" width="42.7109375" style="38" customWidth="1"/>
    <col min="14081" max="14084" width="12.7109375" style="38" customWidth="1"/>
    <col min="14085" max="14085" width="6.7109375" style="38" customWidth="1"/>
    <col min="14086" max="14086" width="42.7109375" style="38" customWidth="1"/>
    <col min="14087" max="14090" width="12.7109375" style="38" customWidth="1"/>
    <col min="14091" max="14334" width="9.140625" style="38"/>
    <col min="14335" max="14335" width="5.7109375" style="38" customWidth="1"/>
    <col min="14336" max="14336" width="42.7109375" style="38" customWidth="1"/>
    <col min="14337" max="14340" width="12.7109375" style="38" customWidth="1"/>
    <col min="14341" max="14341" width="6.7109375" style="38" customWidth="1"/>
    <col min="14342" max="14342" width="42.7109375" style="38" customWidth="1"/>
    <col min="14343" max="14346" width="12.7109375" style="38" customWidth="1"/>
    <col min="14347" max="14590" width="9.140625" style="38"/>
    <col min="14591" max="14591" width="5.7109375" style="38" customWidth="1"/>
    <col min="14592" max="14592" width="42.7109375" style="38" customWidth="1"/>
    <col min="14593" max="14596" width="12.7109375" style="38" customWidth="1"/>
    <col min="14597" max="14597" width="6.7109375" style="38" customWidth="1"/>
    <col min="14598" max="14598" width="42.7109375" style="38" customWidth="1"/>
    <col min="14599" max="14602" width="12.7109375" style="38" customWidth="1"/>
    <col min="14603" max="14846" width="9.140625" style="38"/>
    <col min="14847" max="14847" width="5.7109375" style="38" customWidth="1"/>
    <col min="14848" max="14848" width="42.7109375" style="38" customWidth="1"/>
    <col min="14849" max="14852" width="12.7109375" style="38" customWidth="1"/>
    <col min="14853" max="14853" width="6.7109375" style="38" customWidth="1"/>
    <col min="14854" max="14854" width="42.7109375" style="38" customWidth="1"/>
    <col min="14855" max="14858" width="12.7109375" style="38" customWidth="1"/>
    <col min="14859" max="15102" width="9.140625" style="38"/>
    <col min="15103" max="15103" width="5.7109375" style="38" customWidth="1"/>
    <col min="15104" max="15104" width="42.7109375" style="38" customWidth="1"/>
    <col min="15105" max="15108" width="12.7109375" style="38" customWidth="1"/>
    <col min="15109" max="15109" width="6.7109375" style="38" customWidth="1"/>
    <col min="15110" max="15110" width="42.7109375" style="38" customWidth="1"/>
    <col min="15111" max="15114" width="12.7109375" style="38" customWidth="1"/>
    <col min="15115" max="15358" width="9.140625" style="38"/>
    <col min="15359" max="15359" width="5.7109375" style="38" customWidth="1"/>
    <col min="15360" max="15360" width="42.7109375" style="38" customWidth="1"/>
    <col min="15361" max="15364" width="12.7109375" style="38" customWidth="1"/>
    <col min="15365" max="15365" width="6.7109375" style="38" customWidth="1"/>
    <col min="15366" max="15366" width="42.7109375" style="38" customWidth="1"/>
    <col min="15367" max="15370" width="12.7109375" style="38" customWidth="1"/>
    <col min="15371" max="15614" width="9.140625" style="38"/>
    <col min="15615" max="15615" width="5.7109375" style="38" customWidth="1"/>
    <col min="15616" max="15616" width="42.7109375" style="38" customWidth="1"/>
    <col min="15617" max="15620" width="12.7109375" style="38" customWidth="1"/>
    <col min="15621" max="15621" width="6.7109375" style="38" customWidth="1"/>
    <col min="15622" max="15622" width="42.7109375" style="38" customWidth="1"/>
    <col min="15623" max="15626" width="12.7109375" style="38" customWidth="1"/>
    <col min="15627" max="15870" width="9.140625" style="38"/>
    <col min="15871" max="15871" width="5.7109375" style="38" customWidth="1"/>
    <col min="15872" max="15872" width="42.7109375" style="38" customWidth="1"/>
    <col min="15873" max="15876" width="12.7109375" style="38" customWidth="1"/>
    <col min="15877" max="15877" width="6.7109375" style="38" customWidth="1"/>
    <col min="15878" max="15878" width="42.7109375" style="38" customWidth="1"/>
    <col min="15879" max="15882" width="12.7109375" style="38" customWidth="1"/>
    <col min="15883" max="16126" width="9.140625" style="38"/>
    <col min="16127" max="16127" width="5.7109375" style="38" customWidth="1"/>
    <col min="16128" max="16128" width="42.7109375" style="38" customWidth="1"/>
    <col min="16129" max="16132" width="12.7109375" style="38" customWidth="1"/>
    <col min="16133" max="16133" width="6.7109375" style="38" customWidth="1"/>
    <col min="16134" max="16134" width="42.7109375" style="38" customWidth="1"/>
    <col min="16135" max="16138" width="12.7109375" style="38" customWidth="1"/>
    <col min="16139" max="16384" width="9.140625" style="38"/>
  </cols>
  <sheetData>
    <row r="4" spans="1:10" ht="18" x14ac:dyDescent="0.25">
      <c r="B4" s="322" t="s">
        <v>239</v>
      </c>
      <c r="C4" s="322"/>
      <c r="D4" s="322"/>
      <c r="E4" s="61" t="s">
        <v>463</v>
      </c>
      <c r="F4" s="61" t="s">
        <v>539</v>
      </c>
      <c r="G4" s="61"/>
    </row>
    <row r="6" spans="1:10" ht="13.5" thickBot="1" x14ac:dyDescent="0.25">
      <c r="A6" s="39" t="s">
        <v>331</v>
      </c>
      <c r="B6" s="40" t="s">
        <v>564</v>
      </c>
      <c r="H6" s="323" t="s">
        <v>241</v>
      </c>
      <c r="I6" s="323"/>
    </row>
    <row r="7" spans="1:10" x14ac:dyDescent="0.2">
      <c r="A7" s="41"/>
      <c r="B7" s="70"/>
      <c r="C7" s="324"/>
      <c r="D7" s="325"/>
      <c r="E7" s="326"/>
      <c r="F7" s="41"/>
      <c r="G7" s="70"/>
      <c r="H7" s="324"/>
      <c r="I7" s="325"/>
      <c r="J7" s="326"/>
    </row>
    <row r="8" spans="1:10" ht="16.5" x14ac:dyDescent="0.25">
      <c r="A8" s="42"/>
      <c r="B8" s="71" t="s">
        <v>248</v>
      </c>
      <c r="C8" s="75" t="s">
        <v>353</v>
      </c>
      <c r="D8" s="43" t="s">
        <v>537</v>
      </c>
      <c r="E8" s="44" t="s">
        <v>10</v>
      </c>
      <c r="F8" s="42"/>
      <c r="G8" s="71" t="s">
        <v>249</v>
      </c>
      <c r="H8" s="75" t="s">
        <v>353</v>
      </c>
      <c r="I8" s="43" t="s">
        <v>537</v>
      </c>
      <c r="J8" s="44"/>
    </row>
    <row r="9" spans="1:10" x14ac:dyDescent="0.2">
      <c r="A9" s="48" t="s">
        <v>250</v>
      </c>
      <c r="B9" s="93" t="s">
        <v>251</v>
      </c>
      <c r="C9" s="76">
        <f>'04KB'!D12</f>
        <v>62655948</v>
      </c>
      <c r="D9" s="45">
        <f>'04KB'!E12</f>
        <v>68817487</v>
      </c>
      <c r="E9" s="50">
        <f>'04KB'!H12</f>
        <v>68817487</v>
      </c>
      <c r="F9" s="48" t="s">
        <v>252</v>
      </c>
      <c r="G9" s="93" t="s">
        <v>253</v>
      </c>
      <c r="H9" s="76">
        <f>'03KK'!D17</f>
        <v>28340735</v>
      </c>
      <c r="I9" s="45">
        <f>'03KK'!E17</f>
        <v>25663269</v>
      </c>
      <c r="J9" s="77">
        <f>'03KK'!G17</f>
        <v>25663269</v>
      </c>
    </row>
    <row r="10" spans="1:10" x14ac:dyDescent="0.2">
      <c r="A10" s="48" t="s">
        <v>254</v>
      </c>
      <c r="B10" s="93" t="s">
        <v>255</v>
      </c>
      <c r="C10" s="76">
        <f>'04KB'!D13</f>
        <v>11560200</v>
      </c>
      <c r="D10" s="45">
        <f>'04KB'!E13</f>
        <v>11414317</v>
      </c>
      <c r="E10" s="50">
        <f>'04KB'!H13</f>
        <v>11414317</v>
      </c>
      <c r="F10" s="48" t="s">
        <v>256</v>
      </c>
      <c r="G10" s="93" t="s">
        <v>257</v>
      </c>
      <c r="H10" s="76">
        <f>'03KK'!D18</f>
        <v>5744012</v>
      </c>
      <c r="I10" s="45">
        <f>'03KK'!E18</f>
        <v>4554044</v>
      </c>
      <c r="J10" s="77">
        <f>'03KK'!G18</f>
        <v>4554044</v>
      </c>
    </row>
    <row r="11" spans="1:10" x14ac:dyDescent="0.2">
      <c r="A11" s="48" t="s">
        <v>258</v>
      </c>
      <c r="B11" s="93" t="s">
        <v>259</v>
      </c>
      <c r="C11" s="78">
        <f>SUM(C9:C10)</f>
        <v>74216148</v>
      </c>
      <c r="D11" s="67">
        <f t="shared" ref="D11:E11" si="0">SUM(D9:D10)</f>
        <v>80231804</v>
      </c>
      <c r="E11" s="89">
        <f t="shared" si="0"/>
        <v>80231804</v>
      </c>
      <c r="F11" s="48" t="s">
        <v>260</v>
      </c>
      <c r="G11" s="93" t="s">
        <v>261</v>
      </c>
      <c r="H11" s="76">
        <f>'03KK'!D44</f>
        <v>94881973</v>
      </c>
      <c r="I11" s="45">
        <f>'03KK'!E44</f>
        <v>93979530</v>
      </c>
      <c r="J11" s="77">
        <f>'03KK'!G44</f>
        <v>93979530</v>
      </c>
    </row>
    <row r="12" spans="1:10" x14ac:dyDescent="0.2">
      <c r="A12" s="48" t="s">
        <v>285</v>
      </c>
      <c r="B12" s="93" t="s">
        <v>332</v>
      </c>
      <c r="C12" s="76">
        <f>'04KB'!D18</f>
        <v>0</v>
      </c>
      <c r="D12" s="45">
        <f>'04KB'!E18</f>
        <v>15000000</v>
      </c>
      <c r="E12" s="50">
        <f>'04KB'!H18</f>
        <v>15000000</v>
      </c>
      <c r="F12" s="48" t="s">
        <v>264</v>
      </c>
      <c r="G12" s="93" t="s">
        <v>265</v>
      </c>
      <c r="H12" s="76">
        <f>'03KK'!D48</f>
        <v>3500000</v>
      </c>
      <c r="I12" s="45">
        <f>'03KK'!E48</f>
        <v>3805300</v>
      </c>
      <c r="J12" s="77">
        <f>'03KK'!G48</f>
        <v>3805300</v>
      </c>
    </row>
    <row r="13" spans="1:10" x14ac:dyDescent="0.2">
      <c r="A13" s="48" t="s">
        <v>288</v>
      </c>
      <c r="B13" s="93" t="s">
        <v>289</v>
      </c>
      <c r="C13" s="76">
        <f>'04KB'!D19</f>
        <v>103436196</v>
      </c>
      <c r="D13" s="45">
        <f>'04KB'!E19</f>
        <v>20583396</v>
      </c>
      <c r="E13" s="50">
        <f>'04KB'!H19</f>
        <v>20583396</v>
      </c>
      <c r="F13" s="48" t="s">
        <v>268</v>
      </c>
      <c r="G13" s="93" t="s">
        <v>269</v>
      </c>
      <c r="H13" s="76">
        <v>0</v>
      </c>
      <c r="I13" s="45">
        <v>0</v>
      </c>
      <c r="J13" s="77">
        <v>0</v>
      </c>
    </row>
    <row r="14" spans="1:10" x14ac:dyDescent="0.2">
      <c r="A14" s="48" t="s">
        <v>292</v>
      </c>
      <c r="B14" s="93" t="s">
        <v>293</v>
      </c>
      <c r="C14" s="78">
        <f>SUM(C12:C13)</f>
        <v>103436196</v>
      </c>
      <c r="D14" s="67">
        <f t="shared" ref="D14:E14" si="1">SUM(D12:D13)</f>
        <v>35583396</v>
      </c>
      <c r="E14" s="89">
        <f t="shared" si="1"/>
        <v>35583396</v>
      </c>
      <c r="F14" s="48" t="s">
        <v>272</v>
      </c>
      <c r="G14" s="93" t="s">
        <v>273</v>
      </c>
      <c r="H14" s="76">
        <f>'03KK'!D49</f>
        <v>4260106</v>
      </c>
      <c r="I14" s="45">
        <f>'03KK'!E49</f>
        <v>4790025</v>
      </c>
      <c r="J14" s="77">
        <f>'03KK'!G49</f>
        <v>4790025</v>
      </c>
    </row>
    <row r="15" spans="1:10" x14ac:dyDescent="0.2">
      <c r="A15" s="48" t="s">
        <v>333</v>
      </c>
      <c r="B15" s="93" t="s">
        <v>334</v>
      </c>
      <c r="C15" s="327">
        <f>'04KB'!D22</f>
        <v>34920321</v>
      </c>
      <c r="D15" s="330">
        <f>'04KB'!E22</f>
        <v>36368908</v>
      </c>
      <c r="E15" s="50">
        <f>'04KB'!H23</f>
        <v>19195111</v>
      </c>
      <c r="F15" s="48" t="s">
        <v>274</v>
      </c>
      <c r="G15" s="93" t="s">
        <v>275</v>
      </c>
      <c r="H15" s="76">
        <v>0</v>
      </c>
      <c r="I15" s="45">
        <v>0</v>
      </c>
      <c r="J15" s="77">
        <v>0</v>
      </c>
    </row>
    <row r="16" spans="1:10" x14ac:dyDescent="0.2">
      <c r="A16" s="48" t="s">
        <v>333</v>
      </c>
      <c r="B16" s="93" t="s">
        <v>335</v>
      </c>
      <c r="C16" s="328"/>
      <c r="D16" s="331"/>
      <c r="E16" s="50">
        <f>'04KB'!H24</f>
        <v>9287095</v>
      </c>
      <c r="F16" s="48" t="s">
        <v>278</v>
      </c>
      <c r="G16" s="93" t="s">
        <v>279</v>
      </c>
      <c r="H16" s="76">
        <f>'03KK'!D55</f>
        <v>58523000</v>
      </c>
      <c r="I16" s="45">
        <f>'03KK'!E55</f>
        <v>55411668</v>
      </c>
      <c r="J16" s="77">
        <f>'03KK'!G55</f>
        <v>54955667</v>
      </c>
    </row>
    <row r="17" spans="1:10" x14ac:dyDescent="0.2">
      <c r="A17" s="48" t="s">
        <v>333</v>
      </c>
      <c r="B17" s="93" t="s">
        <v>336</v>
      </c>
      <c r="C17" s="329"/>
      <c r="D17" s="332"/>
      <c r="E17" s="50">
        <f>'04KB'!H25</f>
        <v>5953984</v>
      </c>
      <c r="F17" s="48" t="s">
        <v>281</v>
      </c>
      <c r="G17" s="93" t="s">
        <v>282</v>
      </c>
      <c r="H17" s="76">
        <f>'03KK'!D61</f>
        <v>1216990</v>
      </c>
      <c r="I17" s="45">
        <f>'03KK'!E61</f>
        <v>0</v>
      </c>
      <c r="J17" s="77">
        <v>0</v>
      </c>
    </row>
    <row r="18" spans="1:10" x14ac:dyDescent="0.2">
      <c r="A18" s="48" t="s">
        <v>337</v>
      </c>
      <c r="B18" s="93" t="s">
        <v>338</v>
      </c>
      <c r="C18" s="76">
        <f>'04KB'!D26</f>
        <v>5478103</v>
      </c>
      <c r="D18" s="45">
        <f>'04KB'!E26</f>
        <v>12242409</v>
      </c>
      <c r="E18" s="50">
        <f>'04KB'!H26</f>
        <v>11226530</v>
      </c>
      <c r="F18" s="48" t="s">
        <v>283</v>
      </c>
      <c r="G18" s="93" t="s">
        <v>284</v>
      </c>
      <c r="H18" s="78">
        <f>SUM(H13:H17)</f>
        <v>64000096</v>
      </c>
      <c r="I18" s="67">
        <f t="shared" ref="I18:J18" si="2">SUM(I13:I17)</f>
        <v>60201693</v>
      </c>
      <c r="J18" s="79">
        <f t="shared" si="2"/>
        <v>59745692</v>
      </c>
    </row>
    <row r="19" spans="1:10" x14ac:dyDescent="0.2">
      <c r="A19" s="48" t="s">
        <v>339</v>
      </c>
      <c r="B19" s="93" t="s">
        <v>340</v>
      </c>
      <c r="C19" s="76">
        <f>'04KB'!D28</f>
        <v>6299505</v>
      </c>
      <c r="D19" s="45">
        <f>'04KB'!E28</f>
        <v>8404804</v>
      </c>
      <c r="E19" s="50">
        <f>'04KB'!H28</f>
        <v>7052077</v>
      </c>
      <c r="F19" s="48" t="s">
        <v>290</v>
      </c>
      <c r="G19" s="93" t="s">
        <v>291</v>
      </c>
      <c r="H19" s="76">
        <f>'03KK'!D68</f>
        <v>37792985</v>
      </c>
      <c r="I19" s="45">
        <f>'03KK'!E68</f>
        <v>43655430</v>
      </c>
      <c r="J19" s="77">
        <f>'03KK'!G68</f>
        <v>43655430</v>
      </c>
    </row>
    <row r="20" spans="1:10" x14ac:dyDescent="0.2">
      <c r="A20" s="48" t="s">
        <v>341</v>
      </c>
      <c r="B20" s="93" t="s">
        <v>342</v>
      </c>
      <c r="C20" s="76">
        <f>'04KB'!D30</f>
        <v>1265050</v>
      </c>
      <c r="D20" s="45">
        <f>'04KB'!E30</f>
        <v>1188650</v>
      </c>
      <c r="E20" s="50">
        <f>'04KB'!H30</f>
        <v>1181000</v>
      </c>
      <c r="F20" s="48" t="s">
        <v>294</v>
      </c>
      <c r="G20" s="93" t="s">
        <v>295</v>
      </c>
      <c r="H20" s="76">
        <f>'03KK'!D71</f>
        <v>285914643</v>
      </c>
      <c r="I20" s="45">
        <f>'03KK'!E71</f>
        <v>235812955</v>
      </c>
      <c r="J20" s="77">
        <f>'03KK'!G71</f>
        <v>186090191</v>
      </c>
    </row>
    <row r="21" spans="1:10" x14ac:dyDescent="0.2">
      <c r="A21" s="48" t="s">
        <v>343</v>
      </c>
      <c r="B21" s="93" t="s">
        <v>344</v>
      </c>
      <c r="C21" s="76">
        <f>'04KB'!D33</f>
        <v>40957</v>
      </c>
      <c r="D21" s="45">
        <f>'04KB'!E33</f>
        <v>498237</v>
      </c>
      <c r="E21" s="50">
        <f>'04KB'!H33</f>
        <v>122314</v>
      </c>
      <c r="F21" s="48"/>
      <c r="G21" s="93"/>
      <c r="H21" s="76"/>
      <c r="I21" s="45"/>
      <c r="J21" s="77"/>
    </row>
    <row r="22" spans="1:10" x14ac:dyDescent="0.2">
      <c r="A22" s="48"/>
      <c r="B22" s="93"/>
      <c r="C22" s="76"/>
      <c r="D22" s="45"/>
      <c r="E22" s="50"/>
      <c r="F22" s="48" t="s">
        <v>296</v>
      </c>
      <c r="G22" s="93" t="s">
        <v>439</v>
      </c>
      <c r="H22" s="76">
        <v>0</v>
      </c>
      <c r="I22" s="45">
        <v>0</v>
      </c>
      <c r="J22" s="77">
        <f>'03KK'!G72</f>
        <v>1216900</v>
      </c>
    </row>
    <row r="23" spans="1:10" x14ac:dyDescent="0.2">
      <c r="A23" s="48" t="s">
        <v>262</v>
      </c>
      <c r="B23" s="93" t="s">
        <v>263</v>
      </c>
      <c r="C23" s="78">
        <f>SUM(C15:C21)</f>
        <v>48003936</v>
      </c>
      <c r="D23" s="67">
        <f t="shared" ref="D23:E23" si="3">SUM(D15:D21)</f>
        <v>58703008</v>
      </c>
      <c r="E23" s="89">
        <f t="shared" si="3"/>
        <v>54018111</v>
      </c>
      <c r="F23" s="48" t="s">
        <v>437</v>
      </c>
      <c r="G23" s="93" t="s">
        <v>440</v>
      </c>
      <c r="H23" s="76">
        <v>0</v>
      </c>
      <c r="I23" s="45">
        <v>0</v>
      </c>
      <c r="J23" s="77">
        <f>'03KK'!G74</f>
        <v>50000</v>
      </c>
    </row>
    <row r="24" spans="1:10" x14ac:dyDescent="0.2">
      <c r="A24" s="48" t="s">
        <v>266</v>
      </c>
      <c r="B24" s="93" t="s">
        <v>267</v>
      </c>
      <c r="C24" s="76">
        <f>'04KB'!D45</f>
        <v>11279060</v>
      </c>
      <c r="D24" s="45">
        <f>'04KB'!E45</f>
        <v>17291651</v>
      </c>
      <c r="E24" s="50">
        <f>'04KB'!H45</f>
        <v>17992780</v>
      </c>
      <c r="F24" s="48" t="s">
        <v>299</v>
      </c>
      <c r="G24" s="93" t="s">
        <v>438</v>
      </c>
      <c r="H24" s="76">
        <f>'03KK'!D77</f>
        <v>0</v>
      </c>
      <c r="I24" s="45">
        <f>'03KK'!E80</f>
        <v>0</v>
      </c>
      <c r="J24" s="77">
        <f>'03KK'!G76</f>
        <v>1689445</v>
      </c>
    </row>
    <row r="25" spans="1:10" x14ac:dyDescent="0.2">
      <c r="A25" s="48" t="s">
        <v>297</v>
      </c>
      <c r="B25" s="93" t="s">
        <v>298</v>
      </c>
      <c r="C25" s="76">
        <f>'04KB'!D47</f>
        <v>11023622</v>
      </c>
      <c r="D25" s="45">
        <f>'04KB'!E47</f>
        <v>17985824</v>
      </c>
      <c r="E25" s="50">
        <f>'04KB'!H47</f>
        <v>17985824</v>
      </c>
      <c r="F25" s="48" t="s">
        <v>299</v>
      </c>
      <c r="G25" s="93" t="s">
        <v>300</v>
      </c>
      <c r="H25" s="194">
        <v>0</v>
      </c>
      <c r="I25" s="128">
        <v>0</v>
      </c>
      <c r="J25" s="128">
        <f>'03KK'!G77</f>
        <v>500000</v>
      </c>
    </row>
    <row r="26" spans="1:10" x14ac:dyDescent="0.2">
      <c r="A26" s="48" t="s">
        <v>270</v>
      </c>
      <c r="B26" s="93" t="s">
        <v>271</v>
      </c>
      <c r="C26" s="76">
        <f>'04KB'!D48</f>
        <v>0</v>
      </c>
      <c r="D26" s="45">
        <f>'04KB'!E48</f>
        <v>386175</v>
      </c>
      <c r="E26" s="50">
        <f>'04KB'!H48</f>
        <v>0</v>
      </c>
      <c r="F26" s="48" t="s">
        <v>305</v>
      </c>
      <c r="G26" s="93" t="s">
        <v>306</v>
      </c>
      <c r="H26" s="78">
        <f>'03KK'!D78</f>
        <v>800000</v>
      </c>
      <c r="I26" s="78">
        <f>'03KK'!E78</f>
        <v>3456345</v>
      </c>
      <c r="J26" s="78">
        <f t="shared" ref="J26" si="4">SUM(J22:J25)</f>
        <v>3456345</v>
      </c>
    </row>
    <row r="27" spans="1:10" x14ac:dyDescent="0.2">
      <c r="A27" s="48" t="s">
        <v>270</v>
      </c>
      <c r="B27" s="93" t="s">
        <v>271</v>
      </c>
      <c r="C27" s="76">
        <v>0</v>
      </c>
      <c r="D27" s="45">
        <v>0</v>
      </c>
      <c r="E27" s="50">
        <v>0</v>
      </c>
      <c r="F27" s="48"/>
      <c r="G27" s="93"/>
      <c r="H27" s="76"/>
      <c r="I27" s="45"/>
      <c r="J27" s="50"/>
    </row>
    <row r="28" spans="1:10" x14ac:dyDescent="0.2">
      <c r="A28" s="48" t="s">
        <v>276</v>
      </c>
      <c r="B28" s="93" t="s">
        <v>277</v>
      </c>
      <c r="C28" s="78">
        <f>SUM(C26:C27)</f>
        <v>0</v>
      </c>
      <c r="D28" s="67">
        <f t="shared" ref="D28:E28" si="5">SUM(D26:D27)</f>
        <v>386175</v>
      </c>
      <c r="E28" s="89">
        <f t="shared" si="5"/>
        <v>0</v>
      </c>
      <c r="F28" s="48"/>
      <c r="G28" s="93"/>
      <c r="H28" s="76"/>
      <c r="I28" s="45"/>
      <c r="J28" s="50"/>
    </row>
    <row r="29" spans="1:10" x14ac:dyDescent="0.2">
      <c r="A29" s="48" t="s">
        <v>450</v>
      </c>
      <c r="B29" s="93" t="s">
        <v>451</v>
      </c>
      <c r="C29" s="76">
        <v>0</v>
      </c>
      <c r="D29" s="45">
        <v>5000</v>
      </c>
      <c r="E29" s="50">
        <v>0</v>
      </c>
      <c r="F29" s="48"/>
      <c r="G29" s="93"/>
      <c r="H29" s="76"/>
      <c r="I29" s="45"/>
      <c r="J29" s="50"/>
    </row>
    <row r="30" spans="1:10" ht="15" x14ac:dyDescent="0.25">
      <c r="A30" s="48" t="s">
        <v>303</v>
      </c>
      <c r="B30" s="93" t="s">
        <v>304</v>
      </c>
      <c r="C30" s="76">
        <f>'04KB'!D51</f>
        <v>7300000</v>
      </c>
      <c r="D30" s="45">
        <f>'04KB'!E51</f>
        <v>10568062</v>
      </c>
      <c r="E30" s="50">
        <f>'04KB'!H51</f>
        <v>10568062</v>
      </c>
      <c r="F30" s="51"/>
      <c r="G30" s="94" t="s">
        <v>345</v>
      </c>
      <c r="H30" s="96">
        <f>H26+H20+H19+H18+H12+H11+H10+H9</f>
        <v>520974444</v>
      </c>
      <c r="I30" s="55">
        <f>I26+I20+I19+I18+I12+I11+I10+I9</f>
        <v>471128566</v>
      </c>
      <c r="J30" s="55">
        <f>J26+J20+J19+J18+J12+J11+J10+J9</f>
        <v>420949801</v>
      </c>
    </row>
    <row r="31" spans="1:10" x14ac:dyDescent="0.2">
      <c r="A31" s="48" t="s">
        <v>307</v>
      </c>
      <c r="B31" s="93" t="s">
        <v>308</v>
      </c>
      <c r="C31" s="76">
        <f>SUM(C29:C30)</f>
        <v>7300000</v>
      </c>
      <c r="D31" s="45">
        <f t="shared" ref="D31:E31" si="6">SUM(D29:D30)</f>
        <v>10573062</v>
      </c>
      <c r="E31" s="50">
        <f t="shared" si="6"/>
        <v>10568062</v>
      </c>
      <c r="F31" s="48"/>
      <c r="G31" s="93"/>
      <c r="H31" s="97"/>
      <c r="I31" s="50"/>
      <c r="J31" s="50"/>
    </row>
    <row r="32" spans="1:10" ht="15" x14ac:dyDescent="0.25">
      <c r="A32" s="51"/>
      <c r="B32" s="94" t="s">
        <v>346</v>
      </c>
      <c r="C32" s="99">
        <f t="shared" ref="C32:D32" si="7">C31+C28+C25+C24+C23+C14+C11</f>
        <v>255258962</v>
      </c>
      <c r="D32" s="53">
        <f t="shared" si="7"/>
        <v>220754920</v>
      </c>
      <c r="E32" s="55">
        <f>E31+E28+E25+E24+E23+E14+E11</f>
        <v>216379977</v>
      </c>
      <c r="F32" s="48" t="s">
        <v>311</v>
      </c>
      <c r="G32" s="93" t="s">
        <v>312</v>
      </c>
      <c r="H32" s="97">
        <f>'05FK'!D7</f>
        <v>3094300</v>
      </c>
      <c r="I32" s="50">
        <f>'05FK'!E7</f>
        <v>3094300</v>
      </c>
      <c r="J32" s="50">
        <f>'05FK'!J7</f>
        <v>3094300</v>
      </c>
    </row>
    <row r="33" spans="1:10" x14ac:dyDescent="0.2">
      <c r="A33" s="48" t="s">
        <v>454</v>
      </c>
      <c r="B33" s="93" t="s">
        <v>455</v>
      </c>
      <c r="C33" s="100">
        <f>'06FB'!D9</f>
        <v>24156510</v>
      </c>
      <c r="D33" s="49">
        <f>'06FB'!E9</f>
        <v>6061474</v>
      </c>
      <c r="E33" s="50">
        <f>'06FB'!H9</f>
        <v>6061474</v>
      </c>
      <c r="F33" s="48" t="s">
        <v>313</v>
      </c>
      <c r="G33" s="93" t="s">
        <v>314</v>
      </c>
      <c r="H33" s="97">
        <v>0</v>
      </c>
      <c r="I33" s="50">
        <v>0</v>
      </c>
      <c r="J33" s="50">
        <v>0</v>
      </c>
    </row>
    <row r="34" spans="1:10" x14ac:dyDescent="0.2">
      <c r="A34" s="48" t="s">
        <v>315</v>
      </c>
      <c r="B34" s="93" t="s">
        <v>347</v>
      </c>
      <c r="C34" s="100">
        <f>'06FB'!D11</f>
        <v>247159510</v>
      </c>
      <c r="D34" s="49">
        <f>'06FB'!E11</f>
        <v>247159510</v>
      </c>
      <c r="E34" s="50">
        <f>'06FB'!H11</f>
        <v>247159510</v>
      </c>
      <c r="F34" s="48" t="s">
        <v>317</v>
      </c>
      <c r="G34" s="93" t="s">
        <v>318</v>
      </c>
      <c r="H34" s="97">
        <f>'05FK'!D9</f>
        <v>2506238</v>
      </c>
      <c r="I34" s="50">
        <f>'05FK'!E9</f>
        <v>2799419</v>
      </c>
      <c r="J34" s="50">
        <f>'05FK'!J9</f>
        <v>2799419</v>
      </c>
    </row>
    <row r="35" spans="1:10" x14ac:dyDescent="0.2">
      <c r="A35" s="48" t="s">
        <v>319</v>
      </c>
      <c r="B35" s="93" t="s">
        <v>348</v>
      </c>
      <c r="C35" s="100">
        <f>'06FB'!D12</f>
        <v>0</v>
      </c>
      <c r="D35" s="49">
        <f>'06FB'!E12</f>
        <v>3046381</v>
      </c>
      <c r="E35" s="50">
        <f>'06FB'!H12</f>
        <v>3046381</v>
      </c>
      <c r="F35" s="48" t="s">
        <v>321</v>
      </c>
      <c r="G35" s="93" t="s">
        <v>322</v>
      </c>
      <c r="H35" s="97">
        <v>0</v>
      </c>
      <c r="I35" s="50">
        <v>0</v>
      </c>
      <c r="J35" s="50">
        <v>0</v>
      </c>
    </row>
    <row r="36" spans="1:10" ht="15" x14ac:dyDescent="0.25">
      <c r="A36" s="51" t="s">
        <v>323</v>
      </c>
      <c r="B36" s="94" t="s">
        <v>349</v>
      </c>
      <c r="C36" s="99">
        <f>SUM(C33:C35)</f>
        <v>271316020</v>
      </c>
      <c r="D36" s="99">
        <f t="shared" ref="D36:E36" si="8">SUM(D33:D35)</f>
        <v>256267365</v>
      </c>
      <c r="E36" s="99">
        <f t="shared" si="8"/>
        <v>256267365</v>
      </c>
      <c r="F36" s="51" t="s">
        <v>325</v>
      </c>
      <c r="G36" s="94" t="s">
        <v>350</v>
      </c>
      <c r="H36" s="96">
        <f t="shared" ref="H36:I36" si="9">SUM(H32:H35)</f>
        <v>5600538</v>
      </c>
      <c r="I36" s="55">
        <f t="shared" si="9"/>
        <v>5893719</v>
      </c>
      <c r="J36" s="55">
        <f>SUM(J32:J35)</f>
        <v>5893719</v>
      </c>
    </row>
    <row r="37" spans="1:10" ht="15.75" thickBot="1" x14ac:dyDescent="0.3">
      <c r="A37" s="52" t="s">
        <v>327</v>
      </c>
      <c r="B37" s="95" t="s">
        <v>351</v>
      </c>
      <c r="C37" s="101">
        <f t="shared" ref="C37:D37" si="10">C32+C36</f>
        <v>526574982</v>
      </c>
      <c r="D37" s="54">
        <f t="shared" si="10"/>
        <v>477022285</v>
      </c>
      <c r="E37" s="56">
        <f>E32+E36</f>
        <v>472647342</v>
      </c>
      <c r="F37" s="52" t="s">
        <v>329</v>
      </c>
      <c r="G37" s="95" t="s">
        <v>352</v>
      </c>
      <c r="H37" s="98">
        <f t="shared" ref="H37:I37" si="11">H30+H36</f>
        <v>526574982</v>
      </c>
      <c r="I37" s="56">
        <f t="shared" si="11"/>
        <v>477022285</v>
      </c>
      <c r="J37" s="56">
        <f>J30+J36</f>
        <v>426843520</v>
      </c>
    </row>
    <row r="39" spans="1:10" x14ac:dyDescent="0.2">
      <c r="E39" s="216"/>
    </row>
    <row r="42" spans="1:10" hidden="1" x14ac:dyDescent="0.2">
      <c r="B42" s="217" t="s">
        <v>456</v>
      </c>
      <c r="C42" s="217"/>
      <c r="D42" s="217"/>
      <c r="E42" s="215">
        <f>E37-J37</f>
        <v>45803822</v>
      </c>
    </row>
  </sheetData>
  <mergeCells count="6">
    <mergeCell ref="B4:D4"/>
    <mergeCell ref="H6:I6"/>
    <mergeCell ref="C7:E7"/>
    <mergeCell ref="H7:J7"/>
    <mergeCell ref="C15:C17"/>
    <mergeCell ref="D15:D1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Footer>&amp;P. oldal, összesen: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0070C0"/>
  </sheetPr>
  <dimension ref="A1:R56"/>
  <sheetViews>
    <sheetView topLeftCell="C1" workbookViewId="0">
      <selection activeCell="C49" sqref="C49"/>
    </sheetView>
  </sheetViews>
  <sheetFormatPr defaultColWidth="2.7109375" defaultRowHeight="15.95" customHeight="1" x14ac:dyDescent="0.2"/>
  <cols>
    <col min="1" max="2" width="2.7109375" style="38" hidden="1" customWidth="1"/>
    <col min="3" max="3" width="7.7109375" style="38" bestFit="1" customWidth="1"/>
    <col min="4" max="4" width="64.28515625" style="38" customWidth="1"/>
    <col min="5" max="8" width="11.7109375" style="38" bestFit="1" customWidth="1"/>
    <col min="9" max="10" width="12.42578125" style="38" hidden="1" customWidth="1"/>
    <col min="11" max="12" width="11.7109375" style="38" hidden="1" customWidth="1"/>
    <col min="13" max="13" width="2.7109375" style="240"/>
    <col min="14" max="14" width="6.7109375" style="240" hidden="1" customWidth="1"/>
    <col min="15" max="18" width="12.7109375" style="239" hidden="1" customWidth="1"/>
    <col min="19" max="256" width="2.7109375" style="38"/>
    <col min="257" max="258" width="0" style="38" hidden="1" customWidth="1"/>
    <col min="259" max="259" width="7.7109375" style="38" bestFit="1" customWidth="1"/>
    <col min="260" max="260" width="64.28515625" style="38" customWidth="1"/>
    <col min="261" max="264" width="11.140625" style="38" bestFit="1" customWidth="1"/>
    <col min="265" max="266" width="12.42578125" style="38" bestFit="1" customWidth="1"/>
    <col min="267" max="268" width="11.140625" style="38" customWidth="1"/>
    <col min="269" max="269" width="2.7109375" style="38"/>
    <col min="270" max="270" width="12.28515625" style="38" customWidth="1"/>
    <col min="271" max="273" width="11.140625" style="38" bestFit="1" customWidth="1"/>
    <col min="274" max="274" width="10.140625" style="38" bestFit="1" customWidth="1"/>
    <col min="275" max="512" width="2.7109375" style="38"/>
    <col min="513" max="514" width="0" style="38" hidden="1" customWidth="1"/>
    <col min="515" max="515" width="7.7109375" style="38" bestFit="1" customWidth="1"/>
    <col min="516" max="516" width="64.28515625" style="38" customWidth="1"/>
    <col min="517" max="520" width="11.140625" style="38" bestFit="1" customWidth="1"/>
    <col min="521" max="522" width="12.42578125" style="38" bestFit="1" customWidth="1"/>
    <col min="523" max="524" width="11.140625" style="38" customWidth="1"/>
    <col min="525" max="525" width="2.7109375" style="38"/>
    <col min="526" max="526" width="12.28515625" style="38" customWidth="1"/>
    <col min="527" max="529" width="11.140625" style="38" bestFit="1" customWidth="1"/>
    <col min="530" max="530" width="10.140625" style="38" bestFit="1" customWidth="1"/>
    <col min="531" max="768" width="2.7109375" style="38"/>
    <col min="769" max="770" width="0" style="38" hidden="1" customWidth="1"/>
    <col min="771" max="771" width="7.7109375" style="38" bestFit="1" customWidth="1"/>
    <col min="772" max="772" width="64.28515625" style="38" customWidth="1"/>
    <col min="773" max="776" width="11.140625" style="38" bestFit="1" customWidth="1"/>
    <col min="777" max="778" width="12.42578125" style="38" bestFit="1" customWidth="1"/>
    <col min="779" max="780" width="11.140625" style="38" customWidth="1"/>
    <col min="781" max="781" width="2.7109375" style="38"/>
    <col min="782" max="782" width="12.28515625" style="38" customWidth="1"/>
    <col min="783" max="785" width="11.140625" style="38" bestFit="1" customWidth="1"/>
    <col min="786" max="786" width="10.140625" style="38" bestFit="1" customWidth="1"/>
    <col min="787" max="1024" width="2.7109375" style="38"/>
    <col min="1025" max="1026" width="0" style="38" hidden="1" customWidth="1"/>
    <col min="1027" max="1027" width="7.7109375" style="38" bestFit="1" customWidth="1"/>
    <col min="1028" max="1028" width="64.28515625" style="38" customWidth="1"/>
    <col min="1029" max="1032" width="11.140625" style="38" bestFit="1" customWidth="1"/>
    <col min="1033" max="1034" width="12.42578125" style="38" bestFit="1" customWidth="1"/>
    <col min="1035" max="1036" width="11.140625" style="38" customWidth="1"/>
    <col min="1037" max="1037" width="2.7109375" style="38"/>
    <col min="1038" max="1038" width="12.28515625" style="38" customWidth="1"/>
    <col min="1039" max="1041" width="11.140625" style="38" bestFit="1" customWidth="1"/>
    <col min="1042" max="1042" width="10.140625" style="38" bestFit="1" customWidth="1"/>
    <col min="1043" max="1280" width="2.7109375" style="38"/>
    <col min="1281" max="1282" width="0" style="38" hidden="1" customWidth="1"/>
    <col min="1283" max="1283" width="7.7109375" style="38" bestFit="1" customWidth="1"/>
    <col min="1284" max="1284" width="64.28515625" style="38" customWidth="1"/>
    <col min="1285" max="1288" width="11.140625" style="38" bestFit="1" customWidth="1"/>
    <col min="1289" max="1290" width="12.42578125" style="38" bestFit="1" customWidth="1"/>
    <col min="1291" max="1292" width="11.140625" style="38" customWidth="1"/>
    <col min="1293" max="1293" width="2.7109375" style="38"/>
    <col min="1294" max="1294" width="12.28515625" style="38" customWidth="1"/>
    <col min="1295" max="1297" width="11.140625" style="38" bestFit="1" customWidth="1"/>
    <col min="1298" max="1298" width="10.140625" style="38" bestFit="1" customWidth="1"/>
    <col min="1299" max="1536" width="2.7109375" style="38"/>
    <col min="1537" max="1538" width="0" style="38" hidden="1" customWidth="1"/>
    <col min="1539" max="1539" width="7.7109375" style="38" bestFit="1" customWidth="1"/>
    <col min="1540" max="1540" width="64.28515625" style="38" customWidth="1"/>
    <col min="1541" max="1544" width="11.140625" style="38" bestFit="1" customWidth="1"/>
    <col min="1545" max="1546" width="12.42578125" style="38" bestFit="1" customWidth="1"/>
    <col min="1547" max="1548" width="11.140625" style="38" customWidth="1"/>
    <col min="1549" max="1549" width="2.7109375" style="38"/>
    <col min="1550" max="1550" width="12.28515625" style="38" customWidth="1"/>
    <col min="1551" max="1553" width="11.140625" style="38" bestFit="1" customWidth="1"/>
    <col min="1554" max="1554" width="10.140625" style="38" bestFit="1" customWidth="1"/>
    <col min="1555" max="1792" width="2.7109375" style="38"/>
    <col min="1793" max="1794" width="0" style="38" hidden="1" customWidth="1"/>
    <col min="1795" max="1795" width="7.7109375" style="38" bestFit="1" customWidth="1"/>
    <col min="1796" max="1796" width="64.28515625" style="38" customWidth="1"/>
    <col min="1797" max="1800" width="11.140625" style="38" bestFit="1" customWidth="1"/>
    <col min="1801" max="1802" width="12.42578125" style="38" bestFit="1" customWidth="1"/>
    <col min="1803" max="1804" width="11.140625" style="38" customWidth="1"/>
    <col min="1805" max="1805" width="2.7109375" style="38"/>
    <col min="1806" max="1806" width="12.28515625" style="38" customWidth="1"/>
    <col min="1807" max="1809" width="11.140625" style="38" bestFit="1" customWidth="1"/>
    <col min="1810" max="1810" width="10.140625" style="38" bestFit="1" customWidth="1"/>
    <col min="1811" max="2048" width="2.7109375" style="38"/>
    <col min="2049" max="2050" width="0" style="38" hidden="1" customWidth="1"/>
    <col min="2051" max="2051" width="7.7109375" style="38" bestFit="1" customWidth="1"/>
    <col min="2052" max="2052" width="64.28515625" style="38" customWidth="1"/>
    <col min="2053" max="2056" width="11.140625" style="38" bestFit="1" customWidth="1"/>
    <col min="2057" max="2058" width="12.42578125" style="38" bestFit="1" customWidth="1"/>
    <col min="2059" max="2060" width="11.140625" style="38" customWidth="1"/>
    <col min="2061" max="2061" width="2.7109375" style="38"/>
    <col min="2062" max="2062" width="12.28515625" style="38" customWidth="1"/>
    <col min="2063" max="2065" width="11.140625" style="38" bestFit="1" customWidth="1"/>
    <col min="2066" max="2066" width="10.140625" style="38" bestFit="1" customWidth="1"/>
    <col min="2067" max="2304" width="2.7109375" style="38"/>
    <col min="2305" max="2306" width="0" style="38" hidden="1" customWidth="1"/>
    <col min="2307" max="2307" width="7.7109375" style="38" bestFit="1" customWidth="1"/>
    <col min="2308" max="2308" width="64.28515625" style="38" customWidth="1"/>
    <col min="2309" max="2312" width="11.140625" style="38" bestFit="1" customWidth="1"/>
    <col min="2313" max="2314" width="12.42578125" style="38" bestFit="1" customWidth="1"/>
    <col min="2315" max="2316" width="11.140625" style="38" customWidth="1"/>
    <col min="2317" max="2317" width="2.7109375" style="38"/>
    <col min="2318" max="2318" width="12.28515625" style="38" customWidth="1"/>
    <col min="2319" max="2321" width="11.140625" style="38" bestFit="1" customWidth="1"/>
    <col min="2322" max="2322" width="10.140625" style="38" bestFit="1" customWidth="1"/>
    <col min="2323" max="2560" width="2.7109375" style="38"/>
    <col min="2561" max="2562" width="0" style="38" hidden="1" customWidth="1"/>
    <col min="2563" max="2563" width="7.7109375" style="38" bestFit="1" customWidth="1"/>
    <col min="2564" max="2564" width="64.28515625" style="38" customWidth="1"/>
    <col min="2565" max="2568" width="11.140625" style="38" bestFit="1" customWidth="1"/>
    <col min="2569" max="2570" width="12.42578125" style="38" bestFit="1" customWidth="1"/>
    <col min="2571" max="2572" width="11.140625" style="38" customWidth="1"/>
    <col min="2573" max="2573" width="2.7109375" style="38"/>
    <col min="2574" max="2574" width="12.28515625" style="38" customWidth="1"/>
    <col min="2575" max="2577" width="11.140625" style="38" bestFit="1" customWidth="1"/>
    <col min="2578" max="2578" width="10.140625" style="38" bestFit="1" customWidth="1"/>
    <col min="2579" max="2816" width="2.7109375" style="38"/>
    <col min="2817" max="2818" width="0" style="38" hidden="1" customWidth="1"/>
    <col min="2819" max="2819" width="7.7109375" style="38" bestFit="1" customWidth="1"/>
    <col min="2820" max="2820" width="64.28515625" style="38" customWidth="1"/>
    <col min="2821" max="2824" width="11.140625" style="38" bestFit="1" customWidth="1"/>
    <col min="2825" max="2826" width="12.42578125" style="38" bestFit="1" customWidth="1"/>
    <col min="2827" max="2828" width="11.140625" style="38" customWidth="1"/>
    <col min="2829" max="2829" width="2.7109375" style="38"/>
    <col min="2830" max="2830" width="12.28515625" style="38" customWidth="1"/>
    <col min="2831" max="2833" width="11.140625" style="38" bestFit="1" customWidth="1"/>
    <col min="2834" max="2834" width="10.140625" style="38" bestFit="1" customWidth="1"/>
    <col min="2835" max="3072" width="2.7109375" style="38"/>
    <col min="3073" max="3074" width="0" style="38" hidden="1" customWidth="1"/>
    <col min="3075" max="3075" width="7.7109375" style="38" bestFit="1" customWidth="1"/>
    <col min="3076" max="3076" width="64.28515625" style="38" customWidth="1"/>
    <col min="3077" max="3080" width="11.140625" style="38" bestFit="1" customWidth="1"/>
    <col min="3081" max="3082" width="12.42578125" style="38" bestFit="1" customWidth="1"/>
    <col min="3083" max="3084" width="11.140625" style="38" customWidth="1"/>
    <col min="3085" max="3085" width="2.7109375" style="38"/>
    <col min="3086" max="3086" width="12.28515625" style="38" customWidth="1"/>
    <col min="3087" max="3089" width="11.140625" style="38" bestFit="1" customWidth="1"/>
    <col min="3090" max="3090" width="10.140625" style="38" bestFit="1" customWidth="1"/>
    <col min="3091" max="3328" width="2.7109375" style="38"/>
    <col min="3329" max="3330" width="0" style="38" hidden="1" customWidth="1"/>
    <col min="3331" max="3331" width="7.7109375" style="38" bestFit="1" customWidth="1"/>
    <col min="3332" max="3332" width="64.28515625" style="38" customWidth="1"/>
    <col min="3333" max="3336" width="11.140625" style="38" bestFit="1" customWidth="1"/>
    <col min="3337" max="3338" width="12.42578125" style="38" bestFit="1" customWidth="1"/>
    <col min="3339" max="3340" width="11.140625" style="38" customWidth="1"/>
    <col min="3341" max="3341" width="2.7109375" style="38"/>
    <col min="3342" max="3342" width="12.28515625" style="38" customWidth="1"/>
    <col min="3343" max="3345" width="11.140625" style="38" bestFit="1" customWidth="1"/>
    <col min="3346" max="3346" width="10.140625" style="38" bestFit="1" customWidth="1"/>
    <col min="3347" max="3584" width="2.7109375" style="38"/>
    <col min="3585" max="3586" width="0" style="38" hidden="1" customWidth="1"/>
    <col min="3587" max="3587" width="7.7109375" style="38" bestFit="1" customWidth="1"/>
    <col min="3588" max="3588" width="64.28515625" style="38" customWidth="1"/>
    <col min="3589" max="3592" width="11.140625" style="38" bestFit="1" customWidth="1"/>
    <col min="3593" max="3594" width="12.42578125" style="38" bestFit="1" customWidth="1"/>
    <col min="3595" max="3596" width="11.140625" style="38" customWidth="1"/>
    <col min="3597" max="3597" width="2.7109375" style="38"/>
    <col min="3598" max="3598" width="12.28515625" style="38" customWidth="1"/>
    <col min="3599" max="3601" width="11.140625" style="38" bestFit="1" customWidth="1"/>
    <col min="3602" max="3602" width="10.140625" style="38" bestFit="1" customWidth="1"/>
    <col min="3603" max="3840" width="2.7109375" style="38"/>
    <col min="3841" max="3842" width="0" style="38" hidden="1" customWidth="1"/>
    <col min="3843" max="3843" width="7.7109375" style="38" bestFit="1" customWidth="1"/>
    <col min="3844" max="3844" width="64.28515625" style="38" customWidth="1"/>
    <col min="3845" max="3848" width="11.140625" style="38" bestFit="1" customWidth="1"/>
    <col min="3849" max="3850" width="12.42578125" style="38" bestFit="1" customWidth="1"/>
    <col min="3851" max="3852" width="11.140625" style="38" customWidth="1"/>
    <col min="3853" max="3853" width="2.7109375" style="38"/>
    <col min="3854" max="3854" width="12.28515625" style="38" customWidth="1"/>
    <col min="3855" max="3857" width="11.140625" style="38" bestFit="1" customWidth="1"/>
    <col min="3858" max="3858" width="10.140625" style="38" bestFit="1" customWidth="1"/>
    <col min="3859" max="4096" width="2.7109375" style="38"/>
    <col min="4097" max="4098" width="0" style="38" hidden="1" customWidth="1"/>
    <col min="4099" max="4099" width="7.7109375" style="38" bestFit="1" customWidth="1"/>
    <col min="4100" max="4100" width="64.28515625" style="38" customWidth="1"/>
    <col min="4101" max="4104" width="11.140625" style="38" bestFit="1" customWidth="1"/>
    <col min="4105" max="4106" width="12.42578125" style="38" bestFit="1" customWidth="1"/>
    <col min="4107" max="4108" width="11.140625" style="38" customWidth="1"/>
    <col min="4109" max="4109" width="2.7109375" style="38"/>
    <col min="4110" max="4110" width="12.28515625" style="38" customWidth="1"/>
    <col min="4111" max="4113" width="11.140625" style="38" bestFit="1" customWidth="1"/>
    <col min="4114" max="4114" width="10.140625" style="38" bestFit="1" customWidth="1"/>
    <col min="4115" max="4352" width="2.7109375" style="38"/>
    <col min="4353" max="4354" width="0" style="38" hidden="1" customWidth="1"/>
    <col min="4355" max="4355" width="7.7109375" style="38" bestFit="1" customWidth="1"/>
    <col min="4356" max="4356" width="64.28515625" style="38" customWidth="1"/>
    <col min="4357" max="4360" width="11.140625" style="38" bestFit="1" customWidth="1"/>
    <col min="4361" max="4362" width="12.42578125" style="38" bestFit="1" customWidth="1"/>
    <col min="4363" max="4364" width="11.140625" style="38" customWidth="1"/>
    <col min="4365" max="4365" width="2.7109375" style="38"/>
    <col min="4366" max="4366" width="12.28515625" style="38" customWidth="1"/>
    <col min="4367" max="4369" width="11.140625" style="38" bestFit="1" customWidth="1"/>
    <col min="4370" max="4370" width="10.140625" style="38" bestFit="1" customWidth="1"/>
    <col min="4371" max="4608" width="2.7109375" style="38"/>
    <col min="4609" max="4610" width="0" style="38" hidden="1" customWidth="1"/>
    <col min="4611" max="4611" width="7.7109375" style="38" bestFit="1" customWidth="1"/>
    <col min="4612" max="4612" width="64.28515625" style="38" customWidth="1"/>
    <col min="4613" max="4616" width="11.140625" style="38" bestFit="1" customWidth="1"/>
    <col min="4617" max="4618" width="12.42578125" style="38" bestFit="1" customWidth="1"/>
    <col min="4619" max="4620" width="11.140625" style="38" customWidth="1"/>
    <col min="4621" max="4621" width="2.7109375" style="38"/>
    <col min="4622" max="4622" width="12.28515625" style="38" customWidth="1"/>
    <col min="4623" max="4625" width="11.140625" style="38" bestFit="1" customWidth="1"/>
    <col min="4626" max="4626" width="10.140625" style="38" bestFit="1" customWidth="1"/>
    <col min="4627" max="4864" width="2.7109375" style="38"/>
    <col min="4865" max="4866" width="0" style="38" hidden="1" customWidth="1"/>
    <col min="4867" max="4867" width="7.7109375" style="38" bestFit="1" customWidth="1"/>
    <col min="4868" max="4868" width="64.28515625" style="38" customWidth="1"/>
    <col min="4869" max="4872" width="11.140625" style="38" bestFit="1" customWidth="1"/>
    <col min="4873" max="4874" width="12.42578125" style="38" bestFit="1" customWidth="1"/>
    <col min="4875" max="4876" width="11.140625" style="38" customWidth="1"/>
    <col min="4877" max="4877" width="2.7109375" style="38"/>
    <col min="4878" max="4878" width="12.28515625" style="38" customWidth="1"/>
    <col min="4879" max="4881" width="11.140625" style="38" bestFit="1" customWidth="1"/>
    <col min="4882" max="4882" width="10.140625" style="38" bestFit="1" customWidth="1"/>
    <col min="4883" max="5120" width="2.7109375" style="38"/>
    <col min="5121" max="5122" width="0" style="38" hidden="1" customWidth="1"/>
    <col min="5123" max="5123" width="7.7109375" style="38" bestFit="1" customWidth="1"/>
    <col min="5124" max="5124" width="64.28515625" style="38" customWidth="1"/>
    <col min="5125" max="5128" width="11.140625" style="38" bestFit="1" customWidth="1"/>
    <col min="5129" max="5130" width="12.42578125" style="38" bestFit="1" customWidth="1"/>
    <col min="5131" max="5132" width="11.140625" style="38" customWidth="1"/>
    <col min="5133" max="5133" width="2.7109375" style="38"/>
    <col min="5134" max="5134" width="12.28515625" style="38" customWidth="1"/>
    <col min="5135" max="5137" width="11.140625" style="38" bestFit="1" customWidth="1"/>
    <col min="5138" max="5138" width="10.140625" style="38" bestFit="1" customWidth="1"/>
    <col min="5139" max="5376" width="2.7109375" style="38"/>
    <col min="5377" max="5378" width="0" style="38" hidden="1" customWidth="1"/>
    <col min="5379" max="5379" width="7.7109375" style="38" bestFit="1" customWidth="1"/>
    <col min="5380" max="5380" width="64.28515625" style="38" customWidth="1"/>
    <col min="5381" max="5384" width="11.140625" style="38" bestFit="1" customWidth="1"/>
    <col min="5385" max="5386" width="12.42578125" style="38" bestFit="1" customWidth="1"/>
    <col min="5387" max="5388" width="11.140625" style="38" customWidth="1"/>
    <col min="5389" max="5389" width="2.7109375" style="38"/>
    <col min="5390" max="5390" width="12.28515625" style="38" customWidth="1"/>
    <col min="5391" max="5393" width="11.140625" style="38" bestFit="1" customWidth="1"/>
    <col min="5394" max="5394" width="10.140625" style="38" bestFit="1" customWidth="1"/>
    <col min="5395" max="5632" width="2.7109375" style="38"/>
    <col min="5633" max="5634" width="0" style="38" hidden="1" customWidth="1"/>
    <col min="5635" max="5635" width="7.7109375" style="38" bestFit="1" customWidth="1"/>
    <col min="5636" max="5636" width="64.28515625" style="38" customWidth="1"/>
    <col min="5637" max="5640" width="11.140625" style="38" bestFit="1" customWidth="1"/>
    <col min="5641" max="5642" width="12.42578125" style="38" bestFit="1" customWidth="1"/>
    <col min="5643" max="5644" width="11.140625" style="38" customWidth="1"/>
    <col min="5645" max="5645" width="2.7109375" style="38"/>
    <col min="5646" max="5646" width="12.28515625" style="38" customWidth="1"/>
    <col min="5647" max="5649" width="11.140625" style="38" bestFit="1" customWidth="1"/>
    <col min="5650" max="5650" width="10.140625" style="38" bestFit="1" customWidth="1"/>
    <col min="5651" max="5888" width="2.7109375" style="38"/>
    <col min="5889" max="5890" width="0" style="38" hidden="1" customWidth="1"/>
    <col min="5891" max="5891" width="7.7109375" style="38" bestFit="1" customWidth="1"/>
    <col min="5892" max="5892" width="64.28515625" style="38" customWidth="1"/>
    <col min="5893" max="5896" width="11.140625" style="38" bestFit="1" customWidth="1"/>
    <col min="5897" max="5898" width="12.42578125" style="38" bestFit="1" customWidth="1"/>
    <col min="5899" max="5900" width="11.140625" style="38" customWidth="1"/>
    <col min="5901" max="5901" width="2.7109375" style="38"/>
    <col min="5902" max="5902" width="12.28515625" style="38" customWidth="1"/>
    <col min="5903" max="5905" width="11.140625" style="38" bestFit="1" customWidth="1"/>
    <col min="5906" max="5906" width="10.140625" style="38" bestFit="1" customWidth="1"/>
    <col min="5907" max="6144" width="2.7109375" style="38"/>
    <col min="6145" max="6146" width="0" style="38" hidden="1" customWidth="1"/>
    <col min="6147" max="6147" width="7.7109375" style="38" bestFit="1" customWidth="1"/>
    <col min="6148" max="6148" width="64.28515625" style="38" customWidth="1"/>
    <col min="6149" max="6152" width="11.140625" style="38" bestFit="1" customWidth="1"/>
    <col min="6153" max="6154" width="12.42578125" style="38" bestFit="1" customWidth="1"/>
    <col min="6155" max="6156" width="11.140625" style="38" customWidth="1"/>
    <col min="6157" max="6157" width="2.7109375" style="38"/>
    <col min="6158" max="6158" width="12.28515625" style="38" customWidth="1"/>
    <col min="6159" max="6161" width="11.140625" style="38" bestFit="1" customWidth="1"/>
    <col min="6162" max="6162" width="10.140625" style="38" bestFit="1" customWidth="1"/>
    <col min="6163" max="6400" width="2.7109375" style="38"/>
    <col min="6401" max="6402" width="0" style="38" hidden="1" customWidth="1"/>
    <col min="6403" max="6403" width="7.7109375" style="38" bestFit="1" customWidth="1"/>
    <col min="6404" max="6404" width="64.28515625" style="38" customWidth="1"/>
    <col min="6405" max="6408" width="11.140625" style="38" bestFit="1" customWidth="1"/>
    <col min="6409" max="6410" width="12.42578125" style="38" bestFit="1" customWidth="1"/>
    <col min="6411" max="6412" width="11.140625" style="38" customWidth="1"/>
    <col min="6413" max="6413" width="2.7109375" style="38"/>
    <col min="6414" max="6414" width="12.28515625" style="38" customWidth="1"/>
    <col min="6415" max="6417" width="11.140625" style="38" bestFit="1" customWidth="1"/>
    <col min="6418" max="6418" width="10.140625" style="38" bestFit="1" customWidth="1"/>
    <col min="6419" max="6656" width="2.7109375" style="38"/>
    <col min="6657" max="6658" width="0" style="38" hidden="1" customWidth="1"/>
    <col min="6659" max="6659" width="7.7109375" style="38" bestFit="1" customWidth="1"/>
    <col min="6660" max="6660" width="64.28515625" style="38" customWidth="1"/>
    <col min="6661" max="6664" width="11.140625" style="38" bestFit="1" customWidth="1"/>
    <col min="6665" max="6666" width="12.42578125" style="38" bestFit="1" customWidth="1"/>
    <col min="6667" max="6668" width="11.140625" style="38" customWidth="1"/>
    <col min="6669" max="6669" width="2.7109375" style="38"/>
    <col min="6670" max="6670" width="12.28515625" style="38" customWidth="1"/>
    <col min="6671" max="6673" width="11.140625" style="38" bestFit="1" customWidth="1"/>
    <col min="6674" max="6674" width="10.140625" style="38" bestFit="1" customWidth="1"/>
    <col min="6675" max="6912" width="2.7109375" style="38"/>
    <col min="6913" max="6914" width="0" style="38" hidden="1" customWidth="1"/>
    <col min="6915" max="6915" width="7.7109375" style="38" bestFit="1" customWidth="1"/>
    <col min="6916" max="6916" width="64.28515625" style="38" customWidth="1"/>
    <col min="6917" max="6920" width="11.140625" style="38" bestFit="1" customWidth="1"/>
    <col min="6921" max="6922" width="12.42578125" style="38" bestFit="1" customWidth="1"/>
    <col min="6923" max="6924" width="11.140625" style="38" customWidth="1"/>
    <col min="6925" max="6925" width="2.7109375" style="38"/>
    <col min="6926" max="6926" width="12.28515625" style="38" customWidth="1"/>
    <col min="6927" max="6929" width="11.140625" style="38" bestFit="1" customWidth="1"/>
    <col min="6930" max="6930" width="10.140625" style="38" bestFit="1" customWidth="1"/>
    <col min="6931" max="7168" width="2.7109375" style="38"/>
    <col min="7169" max="7170" width="0" style="38" hidden="1" customWidth="1"/>
    <col min="7171" max="7171" width="7.7109375" style="38" bestFit="1" customWidth="1"/>
    <col min="7172" max="7172" width="64.28515625" style="38" customWidth="1"/>
    <col min="7173" max="7176" width="11.140625" style="38" bestFit="1" customWidth="1"/>
    <col min="7177" max="7178" width="12.42578125" style="38" bestFit="1" customWidth="1"/>
    <col min="7179" max="7180" width="11.140625" style="38" customWidth="1"/>
    <col min="7181" max="7181" width="2.7109375" style="38"/>
    <col min="7182" max="7182" width="12.28515625" style="38" customWidth="1"/>
    <col min="7183" max="7185" width="11.140625" style="38" bestFit="1" customWidth="1"/>
    <col min="7186" max="7186" width="10.140625" style="38" bestFit="1" customWidth="1"/>
    <col min="7187" max="7424" width="2.7109375" style="38"/>
    <col min="7425" max="7426" width="0" style="38" hidden="1" customWidth="1"/>
    <col min="7427" max="7427" width="7.7109375" style="38" bestFit="1" customWidth="1"/>
    <col min="7428" max="7428" width="64.28515625" style="38" customWidth="1"/>
    <col min="7429" max="7432" width="11.140625" style="38" bestFit="1" customWidth="1"/>
    <col min="7433" max="7434" width="12.42578125" style="38" bestFit="1" customWidth="1"/>
    <col min="7435" max="7436" width="11.140625" style="38" customWidth="1"/>
    <col min="7437" max="7437" width="2.7109375" style="38"/>
    <col min="7438" max="7438" width="12.28515625" style="38" customWidth="1"/>
    <col min="7439" max="7441" width="11.140625" style="38" bestFit="1" customWidth="1"/>
    <col min="7442" max="7442" width="10.140625" style="38" bestFit="1" customWidth="1"/>
    <col min="7443" max="7680" width="2.7109375" style="38"/>
    <col min="7681" max="7682" width="0" style="38" hidden="1" customWidth="1"/>
    <col min="7683" max="7683" width="7.7109375" style="38" bestFit="1" customWidth="1"/>
    <col min="7684" max="7684" width="64.28515625" style="38" customWidth="1"/>
    <col min="7685" max="7688" width="11.140625" style="38" bestFit="1" customWidth="1"/>
    <col min="7689" max="7690" width="12.42578125" style="38" bestFit="1" customWidth="1"/>
    <col min="7691" max="7692" width="11.140625" style="38" customWidth="1"/>
    <col min="7693" max="7693" width="2.7109375" style="38"/>
    <col min="7694" max="7694" width="12.28515625" style="38" customWidth="1"/>
    <col min="7695" max="7697" width="11.140625" style="38" bestFit="1" customWidth="1"/>
    <col min="7698" max="7698" width="10.140625" style="38" bestFit="1" customWidth="1"/>
    <col min="7699" max="7936" width="2.7109375" style="38"/>
    <col min="7937" max="7938" width="0" style="38" hidden="1" customWidth="1"/>
    <col min="7939" max="7939" width="7.7109375" style="38" bestFit="1" customWidth="1"/>
    <col min="7940" max="7940" width="64.28515625" style="38" customWidth="1"/>
    <col min="7941" max="7944" width="11.140625" style="38" bestFit="1" customWidth="1"/>
    <col min="7945" max="7946" width="12.42578125" style="38" bestFit="1" customWidth="1"/>
    <col min="7947" max="7948" width="11.140625" style="38" customWidth="1"/>
    <col min="7949" max="7949" width="2.7109375" style="38"/>
    <col min="7950" max="7950" width="12.28515625" style="38" customWidth="1"/>
    <col min="7951" max="7953" width="11.140625" style="38" bestFit="1" customWidth="1"/>
    <col min="7954" max="7954" width="10.140625" style="38" bestFit="1" customWidth="1"/>
    <col min="7955" max="8192" width="2.7109375" style="38"/>
    <col min="8193" max="8194" width="0" style="38" hidden="1" customWidth="1"/>
    <col min="8195" max="8195" width="7.7109375" style="38" bestFit="1" customWidth="1"/>
    <col min="8196" max="8196" width="64.28515625" style="38" customWidth="1"/>
    <col min="8197" max="8200" width="11.140625" style="38" bestFit="1" customWidth="1"/>
    <col min="8201" max="8202" width="12.42578125" style="38" bestFit="1" customWidth="1"/>
    <col min="8203" max="8204" width="11.140625" style="38" customWidth="1"/>
    <col min="8205" max="8205" width="2.7109375" style="38"/>
    <col min="8206" max="8206" width="12.28515625" style="38" customWidth="1"/>
    <col min="8207" max="8209" width="11.140625" style="38" bestFit="1" customWidth="1"/>
    <col min="8210" max="8210" width="10.140625" style="38" bestFit="1" customWidth="1"/>
    <col min="8211" max="8448" width="2.7109375" style="38"/>
    <col min="8449" max="8450" width="0" style="38" hidden="1" customWidth="1"/>
    <col min="8451" max="8451" width="7.7109375" style="38" bestFit="1" customWidth="1"/>
    <col min="8452" max="8452" width="64.28515625" style="38" customWidth="1"/>
    <col min="8453" max="8456" width="11.140625" style="38" bestFit="1" customWidth="1"/>
    <col min="8457" max="8458" width="12.42578125" style="38" bestFit="1" customWidth="1"/>
    <col min="8459" max="8460" width="11.140625" style="38" customWidth="1"/>
    <col min="8461" max="8461" width="2.7109375" style="38"/>
    <col min="8462" max="8462" width="12.28515625" style="38" customWidth="1"/>
    <col min="8463" max="8465" width="11.140625" style="38" bestFit="1" customWidth="1"/>
    <col min="8466" max="8466" width="10.140625" style="38" bestFit="1" customWidth="1"/>
    <col min="8467" max="8704" width="2.7109375" style="38"/>
    <col min="8705" max="8706" width="0" style="38" hidden="1" customWidth="1"/>
    <col min="8707" max="8707" width="7.7109375" style="38" bestFit="1" customWidth="1"/>
    <col min="8708" max="8708" width="64.28515625" style="38" customWidth="1"/>
    <col min="8709" max="8712" width="11.140625" style="38" bestFit="1" customWidth="1"/>
    <col min="8713" max="8714" width="12.42578125" style="38" bestFit="1" customWidth="1"/>
    <col min="8715" max="8716" width="11.140625" style="38" customWidth="1"/>
    <col min="8717" max="8717" width="2.7109375" style="38"/>
    <col min="8718" max="8718" width="12.28515625" style="38" customWidth="1"/>
    <col min="8719" max="8721" width="11.140625" style="38" bestFit="1" customWidth="1"/>
    <col min="8722" max="8722" width="10.140625" style="38" bestFit="1" customWidth="1"/>
    <col min="8723" max="8960" width="2.7109375" style="38"/>
    <col min="8961" max="8962" width="0" style="38" hidden="1" customWidth="1"/>
    <col min="8963" max="8963" width="7.7109375" style="38" bestFit="1" customWidth="1"/>
    <col min="8964" max="8964" width="64.28515625" style="38" customWidth="1"/>
    <col min="8965" max="8968" width="11.140625" style="38" bestFit="1" customWidth="1"/>
    <col min="8969" max="8970" width="12.42578125" style="38" bestFit="1" customWidth="1"/>
    <col min="8971" max="8972" width="11.140625" style="38" customWidth="1"/>
    <col min="8973" max="8973" width="2.7109375" style="38"/>
    <col min="8974" max="8974" width="12.28515625" style="38" customWidth="1"/>
    <col min="8975" max="8977" width="11.140625" style="38" bestFit="1" customWidth="1"/>
    <col min="8978" max="8978" width="10.140625" style="38" bestFit="1" customWidth="1"/>
    <col min="8979" max="9216" width="2.7109375" style="38"/>
    <col min="9217" max="9218" width="0" style="38" hidden="1" customWidth="1"/>
    <col min="9219" max="9219" width="7.7109375" style="38" bestFit="1" customWidth="1"/>
    <col min="9220" max="9220" width="64.28515625" style="38" customWidth="1"/>
    <col min="9221" max="9224" width="11.140625" style="38" bestFit="1" customWidth="1"/>
    <col min="9225" max="9226" width="12.42578125" style="38" bestFit="1" customWidth="1"/>
    <col min="9227" max="9228" width="11.140625" style="38" customWidth="1"/>
    <col min="9229" max="9229" width="2.7109375" style="38"/>
    <col min="9230" max="9230" width="12.28515625" style="38" customWidth="1"/>
    <col min="9231" max="9233" width="11.140625" style="38" bestFit="1" customWidth="1"/>
    <col min="9234" max="9234" width="10.140625" style="38" bestFit="1" customWidth="1"/>
    <col min="9235" max="9472" width="2.7109375" style="38"/>
    <col min="9473" max="9474" width="0" style="38" hidden="1" customWidth="1"/>
    <col min="9475" max="9475" width="7.7109375" style="38" bestFit="1" customWidth="1"/>
    <col min="9476" max="9476" width="64.28515625" style="38" customWidth="1"/>
    <col min="9477" max="9480" width="11.140625" style="38" bestFit="1" customWidth="1"/>
    <col min="9481" max="9482" width="12.42578125" style="38" bestFit="1" customWidth="1"/>
    <col min="9483" max="9484" width="11.140625" style="38" customWidth="1"/>
    <col min="9485" max="9485" width="2.7109375" style="38"/>
    <col min="9486" max="9486" width="12.28515625" style="38" customWidth="1"/>
    <col min="9487" max="9489" width="11.140625" style="38" bestFit="1" customWidth="1"/>
    <col min="9490" max="9490" width="10.140625" style="38" bestFit="1" customWidth="1"/>
    <col min="9491" max="9728" width="2.7109375" style="38"/>
    <col min="9729" max="9730" width="0" style="38" hidden="1" customWidth="1"/>
    <col min="9731" max="9731" width="7.7109375" style="38" bestFit="1" customWidth="1"/>
    <col min="9732" max="9732" width="64.28515625" style="38" customWidth="1"/>
    <col min="9733" max="9736" width="11.140625" style="38" bestFit="1" customWidth="1"/>
    <col min="9737" max="9738" width="12.42578125" style="38" bestFit="1" customWidth="1"/>
    <col min="9739" max="9740" width="11.140625" style="38" customWidth="1"/>
    <col min="9741" max="9741" width="2.7109375" style="38"/>
    <col min="9742" max="9742" width="12.28515625" style="38" customWidth="1"/>
    <col min="9743" max="9745" width="11.140625" style="38" bestFit="1" customWidth="1"/>
    <col min="9746" max="9746" width="10.140625" style="38" bestFit="1" customWidth="1"/>
    <col min="9747" max="9984" width="2.7109375" style="38"/>
    <col min="9985" max="9986" width="0" style="38" hidden="1" customWidth="1"/>
    <col min="9987" max="9987" width="7.7109375" style="38" bestFit="1" customWidth="1"/>
    <col min="9988" max="9988" width="64.28515625" style="38" customWidth="1"/>
    <col min="9989" max="9992" width="11.140625" style="38" bestFit="1" customWidth="1"/>
    <col min="9993" max="9994" width="12.42578125" style="38" bestFit="1" customWidth="1"/>
    <col min="9995" max="9996" width="11.140625" style="38" customWidth="1"/>
    <col min="9997" max="9997" width="2.7109375" style="38"/>
    <col min="9998" max="9998" width="12.28515625" style="38" customWidth="1"/>
    <col min="9999" max="10001" width="11.140625" style="38" bestFit="1" customWidth="1"/>
    <col min="10002" max="10002" width="10.140625" style="38" bestFit="1" customWidth="1"/>
    <col min="10003" max="10240" width="2.7109375" style="38"/>
    <col min="10241" max="10242" width="0" style="38" hidden="1" customWidth="1"/>
    <col min="10243" max="10243" width="7.7109375" style="38" bestFit="1" customWidth="1"/>
    <col min="10244" max="10244" width="64.28515625" style="38" customWidth="1"/>
    <col min="10245" max="10248" width="11.140625" style="38" bestFit="1" customWidth="1"/>
    <col min="10249" max="10250" width="12.42578125" style="38" bestFit="1" customWidth="1"/>
    <col min="10251" max="10252" width="11.140625" style="38" customWidth="1"/>
    <col min="10253" max="10253" width="2.7109375" style="38"/>
    <col min="10254" max="10254" width="12.28515625" style="38" customWidth="1"/>
    <col min="10255" max="10257" width="11.140625" style="38" bestFit="1" customWidth="1"/>
    <col min="10258" max="10258" width="10.140625" style="38" bestFit="1" customWidth="1"/>
    <col min="10259" max="10496" width="2.7109375" style="38"/>
    <col min="10497" max="10498" width="0" style="38" hidden="1" customWidth="1"/>
    <col min="10499" max="10499" width="7.7109375" style="38" bestFit="1" customWidth="1"/>
    <col min="10500" max="10500" width="64.28515625" style="38" customWidth="1"/>
    <col min="10501" max="10504" width="11.140625" style="38" bestFit="1" customWidth="1"/>
    <col min="10505" max="10506" width="12.42578125" style="38" bestFit="1" customWidth="1"/>
    <col min="10507" max="10508" width="11.140625" style="38" customWidth="1"/>
    <col min="10509" max="10509" width="2.7109375" style="38"/>
    <col min="10510" max="10510" width="12.28515625" style="38" customWidth="1"/>
    <col min="10511" max="10513" width="11.140625" style="38" bestFit="1" customWidth="1"/>
    <col min="10514" max="10514" width="10.140625" style="38" bestFit="1" customWidth="1"/>
    <col min="10515" max="10752" width="2.7109375" style="38"/>
    <col min="10753" max="10754" width="0" style="38" hidden="1" customWidth="1"/>
    <col min="10755" max="10755" width="7.7109375" style="38" bestFit="1" customWidth="1"/>
    <col min="10756" max="10756" width="64.28515625" style="38" customWidth="1"/>
    <col min="10757" max="10760" width="11.140625" style="38" bestFit="1" customWidth="1"/>
    <col min="10761" max="10762" width="12.42578125" style="38" bestFit="1" customWidth="1"/>
    <col min="10763" max="10764" width="11.140625" style="38" customWidth="1"/>
    <col min="10765" max="10765" width="2.7109375" style="38"/>
    <col min="10766" max="10766" width="12.28515625" style="38" customWidth="1"/>
    <col min="10767" max="10769" width="11.140625" style="38" bestFit="1" customWidth="1"/>
    <col min="10770" max="10770" width="10.140625" style="38" bestFit="1" customWidth="1"/>
    <col min="10771" max="11008" width="2.7109375" style="38"/>
    <col min="11009" max="11010" width="0" style="38" hidden="1" customWidth="1"/>
    <col min="11011" max="11011" width="7.7109375" style="38" bestFit="1" customWidth="1"/>
    <col min="11012" max="11012" width="64.28515625" style="38" customWidth="1"/>
    <col min="11013" max="11016" width="11.140625" style="38" bestFit="1" customWidth="1"/>
    <col min="11017" max="11018" width="12.42578125" style="38" bestFit="1" customWidth="1"/>
    <col min="11019" max="11020" width="11.140625" style="38" customWidth="1"/>
    <col min="11021" max="11021" width="2.7109375" style="38"/>
    <col min="11022" max="11022" width="12.28515625" style="38" customWidth="1"/>
    <col min="11023" max="11025" width="11.140625" style="38" bestFit="1" customWidth="1"/>
    <col min="11026" max="11026" width="10.140625" style="38" bestFit="1" customWidth="1"/>
    <col min="11027" max="11264" width="2.7109375" style="38"/>
    <col min="11265" max="11266" width="0" style="38" hidden="1" customWidth="1"/>
    <col min="11267" max="11267" width="7.7109375" style="38" bestFit="1" customWidth="1"/>
    <col min="11268" max="11268" width="64.28515625" style="38" customWidth="1"/>
    <col min="11269" max="11272" width="11.140625" style="38" bestFit="1" customWidth="1"/>
    <col min="11273" max="11274" width="12.42578125" style="38" bestFit="1" customWidth="1"/>
    <col min="11275" max="11276" width="11.140625" style="38" customWidth="1"/>
    <col min="11277" max="11277" width="2.7109375" style="38"/>
    <col min="11278" max="11278" width="12.28515625" style="38" customWidth="1"/>
    <col min="11279" max="11281" width="11.140625" style="38" bestFit="1" customWidth="1"/>
    <col min="11282" max="11282" width="10.140625" style="38" bestFit="1" customWidth="1"/>
    <col min="11283" max="11520" width="2.7109375" style="38"/>
    <col min="11521" max="11522" width="0" style="38" hidden="1" customWidth="1"/>
    <col min="11523" max="11523" width="7.7109375" style="38" bestFit="1" customWidth="1"/>
    <col min="11524" max="11524" width="64.28515625" style="38" customWidth="1"/>
    <col min="11525" max="11528" width="11.140625" style="38" bestFit="1" customWidth="1"/>
    <col min="11529" max="11530" width="12.42578125" style="38" bestFit="1" customWidth="1"/>
    <col min="11531" max="11532" width="11.140625" style="38" customWidth="1"/>
    <col min="11533" max="11533" width="2.7109375" style="38"/>
    <col min="11534" max="11534" width="12.28515625" style="38" customWidth="1"/>
    <col min="11535" max="11537" width="11.140625" style="38" bestFit="1" customWidth="1"/>
    <col min="11538" max="11538" width="10.140625" style="38" bestFit="1" customWidth="1"/>
    <col min="11539" max="11776" width="2.7109375" style="38"/>
    <col min="11777" max="11778" width="0" style="38" hidden="1" customWidth="1"/>
    <col min="11779" max="11779" width="7.7109375" style="38" bestFit="1" customWidth="1"/>
    <col min="11780" max="11780" width="64.28515625" style="38" customWidth="1"/>
    <col min="11781" max="11784" width="11.140625" style="38" bestFit="1" customWidth="1"/>
    <col min="11785" max="11786" width="12.42578125" style="38" bestFit="1" customWidth="1"/>
    <col min="11787" max="11788" width="11.140625" style="38" customWidth="1"/>
    <col min="11789" max="11789" width="2.7109375" style="38"/>
    <col min="11790" max="11790" width="12.28515625" style="38" customWidth="1"/>
    <col min="11791" max="11793" width="11.140625" style="38" bestFit="1" customWidth="1"/>
    <col min="11794" max="11794" width="10.140625" style="38" bestFit="1" customWidth="1"/>
    <col min="11795" max="12032" width="2.7109375" style="38"/>
    <col min="12033" max="12034" width="0" style="38" hidden="1" customWidth="1"/>
    <col min="12035" max="12035" width="7.7109375" style="38" bestFit="1" customWidth="1"/>
    <col min="12036" max="12036" width="64.28515625" style="38" customWidth="1"/>
    <col min="12037" max="12040" width="11.140625" style="38" bestFit="1" customWidth="1"/>
    <col min="12041" max="12042" width="12.42578125" style="38" bestFit="1" customWidth="1"/>
    <col min="12043" max="12044" width="11.140625" style="38" customWidth="1"/>
    <col min="12045" max="12045" width="2.7109375" style="38"/>
    <col min="12046" max="12046" width="12.28515625" style="38" customWidth="1"/>
    <col min="12047" max="12049" width="11.140625" style="38" bestFit="1" customWidth="1"/>
    <col min="12050" max="12050" width="10.140625" style="38" bestFit="1" customWidth="1"/>
    <col min="12051" max="12288" width="2.7109375" style="38"/>
    <col min="12289" max="12290" width="0" style="38" hidden="1" customWidth="1"/>
    <col min="12291" max="12291" width="7.7109375" style="38" bestFit="1" customWidth="1"/>
    <col min="12292" max="12292" width="64.28515625" style="38" customWidth="1"/>
    <col min="12293" max="12296" width="11.140625" style="38" bestFit="1" customWidth="1"/>
    <col min="12297" max="12298" width="12.42578125" style="38" bestFit="1" customWidth="1"/>
    <col min="12299" max="12300" width="11.140625" style="38" customWidth="1"/>
    <col min="12301" max="12301" width="2.7109375" style="38"/>
    <col min="12302" max="12302" width="12.28515625" style="38" customWidth="1"/>
    <col min="12303" max="12305" width="11.140625" style="38" bestFit="1" customWidth="1"/>
    <col min="12306" max="12306" width="10.140625" style="38" bestFit="1" customWidth="1"/>
    <col min="12307" max="12544" width="2.7109375" style="38"/>
    <col min="12545" max="12546" width="0" style="38" hidden="1" customWidth="1"/>
    <col min="12547" max="12547" width="7.7109375" style="38" bestFit="1" customWidth="1"/>
    <col min="12548" max="12548" width="64.28515625" style="38" customWidth="1"/>
    <col min="12549" max="12552" width="11.140625" style="38" bestFit="1" customWidth="1"/>
    <col min="12553" max="12554" width="12.42578125" style="38" bestFit="1" customWidth="1"/>
    <col min="12555" max="12556" width="11.140625" style="38" customWidth="1"/>
    <col min="12557" max="12557" width="2.7109375" style="38"/>
    <col min="12558" max="12558" width="12.28515625" style="38" customWidth="1"/>
    <col min="12559" max="12561" width="11.140625" style="38" bestFit="1" customWidth="1"/>
    <col min="12562" max="12562" width="10.140625" style="38" bestFit="1" customWidth="1"/>
    <col min="12563" max="12800" width="2.7109375" style="38"/>
    <col min="12801" max="12802" width="0" style="38" hidden="1" customWidth="1"/>
    <col min="12803" max="12803" width="7.7109375" style="38" bestFit="1" customWidth="1"/>
    <col min="12804" max="12804" width="64.28515625" style="38" customWidth="1"/>
    <col min="12805" max="12808" width="11.140625" style="38" bestFit="1" customWidth="1"/>
    <col min="12809" max="12810" width="12.42578125" style="38" bestFit="1" customWidth="1"/>
    <col min="12811" max="12812" width="11.140625" style="38" customWidth="1"/>
    <col min="12813" max="12813" width="2.7109375" style="38"/>
    <col min="12814" max="12814" width="12.28515625" style="38" customWidth="1"/>
    <col min="12815" max="12817" width="11.140625" style="38" bestFit="1" customWidth="1"/>
    <col min="12818" max="12818" width="10.140625" style="38" bestFit="1" customWidth="1"/>
    <col min="12819" max="13056" width="2.7109375" style="38"/>
    <col min="13057" max="13058" width="0" style="38" hidden="1" customWidth="1"/>
    <col min="13059" max="13059" width="7.7109375" style="38" bestFit="1" customWidth="1"/>
    <col min="13060" max="13060" width="64.28515625" style="38" customWidth="1"/>
    <col min="13061" max="13064" width="11.140625" style="38" bestFit="1" customWidth="1"/>
    <col min="13065" max="13066" width="12.42578125" style="38" bestFit="1" customWidth="1"/>
    <col min="13067" max="13068" width="11.140625" style="38" customWidth="1"/>
    <col min="13069" max="13069" width="2.7109375" style="38"/>
    <col min="13070" max="13070" width="12.28515625" style="38" customWidth="1"/>
    <col min="13071" max="13073" width="11.140625" style="38" bestFit="1" customWidth="1"/>
    <col min="13074" max="13074" width="10.140625" style="38" bestFit="1" customWidth="1"/>
    <col min="13075" max="13312" width="2.7109375" style="38"/>
    <col min="13313" max="13314" width="0" style="38" hidden="1" customWidth="1"/>
    <col min="13315" max="13315" width="7.7109375" style="38" bestFit="1" customWidth="1"/>
    <col min="13316" max="13316" width="64.28515625" style="38" customWidth="1"/>
    <col min="13317" max="13320" width="11.140625" style="38" bestFit="1" customWidth="1"/>
    <col min="13321" max="13322" width="12.42578125" style="38" bestFit="1" customWidth="1"/>
    <col min="13323" max="13324" width="11.140625" style="38" customWidth="1"/>
    <col min="13325" max="13325" width="2.7109375" style="38"/>
    <col min="13326" max="13326" width="12.28515625" style="38" customWidth="1"/>
    <col min="13327" max="13329" width="11.140625" style="38" bestFit="1" customWidth="1"/>
    <col min="13330" max="13330" width="10.140625" style="38" bestFit="1" customWidth="1"/>
    <col min="13331" max="13568" width="2.7109375" style="38"/>
    <col min="13569" max="13570" width="0" style="38" hidden="1" customWidth="1"/>
    <col min="13571" max="13571" width="7.7109375" style="38" bestFit="1" customWidth="1"/>
    <col min="13572" max="13572" width="64.28515625" style="38" customWidth="1"/>
    <col min="13573" max="13576" width="11.140625" style="38" bestFit="1" customWidth="1"/>
    <col min="13577" max="13578" width="12.42578125" style="38" bestFit="1" customWidth="1"/>
    <col min="13579" max="13580" width="11.140625" style="38" customWidth="1"/>
    <col min="13581" max="13581" width="2.7109375" style="38"/>
    <col min="13582" max="13582" width="12.28515625" style="38" customWidth="1"/>
    <col min="13583" max="13585" width="11.140625" style="38" bestFit="1" customWidth="1"/>
    <col min="13586" max="13586" width="10.140625" style="38" bestFit="1" customWidth="1"/>
    <col min="13587" max="13824" width="2.7109375" style="38"/>
    <col min="13825" max="13826" width="0" style="38" hidden="1" customWidth="1"/>
    <col min="13827" max="13827" width="7.7109375" style="38" bestFit="1" customWidth="1"/>
    <col min="13828" max="13828" width="64.28515625" style="38" customWidth="1"/>
    <col min="13829" max="13832" width="11.140625" style="38" bestFit="1" customWidth="1"/>
    <col min="13833" max="13834" width="12.42578125" style="38" bestFit="1" customWidth="1"/>
    <col min="13835" max="13836" width="11.140625" style="38" customWidth="1"/>
    <col min="13837" max="13837" width="2.7109375" style="38"/>
    <col min="13838" max="13838" width="12.28515625" style="38" customWidth="1"/>
    <col min="13839" max="13841" width="11.140625" style="38" bestFit="1" customWidth="1"/>
    <col min="13842" max="13842" width="10.140625" style="38" bestFit="1" customWidth="1"/>
    <col min="13843" max="14080" width="2.7109375" style="38"/>
    <col min="14081" max="14082" width="0" style="38" hidden="1" customWidth="1"/>
    <col min="14083" max="14083" width="7.7109375" style="38" bestFit="1" customWidth="1"/>
    <col min="14084" max="14084" width="64.28515625" style="38" customWidth="1"/>
    <col min="14085" max="14088" width="11.140625" style="38" bestFit="1" customWidth="1"/>
    <col min="14089" max="14090" width="12.42578125" style="38" bestFit="1" customWidth="1"/>
    <col min="14091" max="14092" width="11.140625" style="38" customWidth="1"/>
    <col min="14093" max="14093" width="2.7109375" style="38"/>
    <col min="14094" max="14094" width="12.28515625" style="38" customWidth="1"/>
    <col min="14095" max="14097" width="11.140625" style="38" bestFit="1" customWidth="1"/>
    <col min="14098" max="14098" width="10.140625" style="38" bestFit="1" customWidth="1"/>
    <col min="14099" max="14336" width="2.7109375" style="38"/>
    <col min="14337" max="14338" width="0" style="38" hidden="1" customWidth="1"/>
    <col min="14339" max="14339" width="7.7109375" style="38" bestFit="1" customWidth="1"/>
    <col min="14340" max="14340" width="64.28515625" style="38" customWidth="1"/>
    <col min="14341" max="14344" width="11.140625" style="38" bestFit="1" customWidth="1"/>
    <col min="14345" max="14346" width="12.42578125" style="38" bestFit="1" customWidth="1"/>
    <col min="14347" max="14348" width="11.140625" style="38" customWidth="1"/>
    <col min="14349" max="14349" width="2.7109375" style="38"/>
    <col min="14350" max="14350" width="12.28515625" style="38" customWidth="1"/>
    <col min="14351" max="14353" width="11.140625" style="38" bestFit="1" customWidth="1"/>
    <col min="14354" max="14354" width="10.140625" style="38" bestFit="1" customWidth="1"/>
    <col min="14355" max="14592" width="2.7109375" style="38"/>
    <col min="14593" max="14594" width="0" style="38" hidden="1" customWidth="1"/>
    <col min="14595" max="14595" width="7.7109375" style="38" bestFit="1" customWidth="1"/>
    <col min="14596" max="14596" width="64.28515625" style="38" customWidth="1"/>
    <col min="14597" max="14600" width="11.140625" style="38" bestFit="1" customWidth="1"/>
    <col min="14601" max="14602" width="12.42578125" style="38" bestFit="1" customWidth="1"/>
    <col min="14603" max="14604" width="11.140625" style="38" customWidth="1"/>
    <col min="14605" max="14605" width="2.7109375" style="38"/>
    <col min="14606" max="14606" width="12.28515625" style="38" customWidth="1"/>
    <col min="14607" max="14609" width="11.140625" style="38" bestFit="1" customWidth="1"/>
    <col min="14610" max="14610" width="10.140625" style="38" bestFit="1" customWidth="1"/>
    <col min="14611" max="14848" width="2.7109375" style="38"/>
    <col min="14849" max="14850" width="0" style="38" hidden="1" customWidth="1"/>
    <col min="14851" max="14851" width="7.7109375" style="38" bestFit="1" customWidth="1"/>
    <col min="14852" max="14852" width="64.28515625" style="38" customWidth="1"/>
    <col min="14853" max="14856" width="11.140625" style="38" bestFit="1" customWidth="1"/>
    <col min="14857" max="14858" width="12.42578125" style="38" bestFit="1" customWidth="1"/>
    <col min="14859" max="14860" width="11.140625" style="38" customWidth="1"/>
    <col min="14861" max="14861" width="2.7109375" style="38"/>
    <col min="14862" max="14862" width="12.28515625" style="38" customWidth="1"/>
    <col min="14863" max="14865" width="11.140625" style="38" bestFit="1" customWidth="1"/>
    <col min="14866" max="14866" width="10.140625" style="38" bestFit="1" customWidth="1"/>
    <col min="14867" max="15104" width="2.7109375" style="38"/>
    <col min="15105" max="15106" width="0" style="38" hidden="1" customWidth="1"/>
    <col min="15107" max="15107" width="7.7109375" style="38" bestFit="1" customWidth="1"/>
    <col min="15108" max="15108" width="64.28515625" style="38" customWidth="1"/>
    <col min="15109" max="15112" width="11.140625" style="38" bestFit="1" customWidth="1"/>
    <col min="15113" max="15114" width="12.42578125" style="38" bestFit="1" customWidth="1"/>
    <col min="15115" max="15116" width="11.140625" style="38" customWidth="1"/>
    <col min="15117" max="15117" width="2.7109375" style="38"/>
    <col min="15118" max="15118" width="12.28515625" style="38" customWidth="1"/>
    <col min="15119" max="15121" width="11.140625" style="38" bestFit="1" customWidth="1"/>
    <col min="15122" max="15122" width="10.140625" style="38" bestFit="1" customWidth="1"/>
    <col min="15123" max="15360" width="2.7109375" style="38"/>
    <col min="15361" max="15362" width="0" style="38" hidden="1" customWidth="1"/>
    <col min="15363" max="15363" width="7.7109375" style="38" bestFit="1" customWidth="1"/>
    <col min="15364" max="15364" width="64.28515625" style="38" customWidth="1"/>
    <col min="15365" max="15368" width="11.140625" style="38" bestFit="1" customWidth="1"/>
    <col min="15369" max="15370" width="12.42578125" style="38" bestFit="1" customWidth="1"/>
    <col min="15371" max="15372" width="11.140625" style="38" customWidth="1"/>
    <col min="15373" max="15373" width="2.7109375" style="38"/>
    <col min="15374" max="15374" width="12.28515625" style="38" customWidth="1"/>
    <col min="15375" max="15377" width="11.140625" style="38" bestFit="1" customWidth="1"/>
    <col min="15378" max="15378" width="10.140625" style="38" bestFit="1" customWidth="1"/>
    <col min="15379" max="15616" width="2.7109375" style="38"/>
    <col min="15617" max="15618" width="0" style="38" hidden="1" customWidth="1"/>
    <col min="15619" max="15619" width="7.7109375" style="38" bestFit="1" customWidth="1"/>
    <col min="15620" max="15620" width="64.28515625" style="38" customWidth="1"/>
    <col min="15621" max="15624" width="11.140625" style="38" bestFit="1" customWidth="1"/>
    <col min="15625" max="15626" width="12.42578125" style="38" bestFit="1" customWidth="1"/>
    <col min="15627" max="15628" width="11.140625" style="38" customWidth="1"/>
    <col min="15629" max="15629" width="2.7109375" style="38"/>
    <col min="15630" max="15630" width="12.28515625" style="38" customWidth="1"/>
    <col min="15631" max="15633" width="11.140625" style="38" bestFit="1" customWidth="1"/>
    <col min="15634" max="15634" width="10.140625" style="38" bestFit="1" customWidth="1"/>
    <col min="15635" max="15872" width="2.7109375" style="38"/>
    <col min="15873" max="15874" width="0" style="38" hidden="1" customWidth="1"/>
    <col min="15875" max="15875" width="7.7109375" style="38" bestFit="1" customWidth="1"/>
    <col min="15876" max="15876" width="64.28515625" style="38" customWidth="1"/>
    <col min="15877" max="15880" width="11.140625" style="38" bestFit="1" customWidth="1"/>
    <col min="15881" max="15882" width="12.42578125" style="38" bestFit="1" customWidth="1"/>
    <col min="15883" max="15884" width="11.140625" style="38" customWidth="1"/>
    <col min="15885" max="15885" width="2.7109375" style="38"/>
    <col min="15886" max="15886" width="12.28515625" style="38" customWidth="1"/>
    <col min="15887" max="15889" width="11.140625" style="38" bestFit="1" customWidth="1"/>
    <col min="15890" max="15890" width="10.140625" style="38" bestFit="1" customWidth="1"/>
    <col min="15891" max="16128" width="2.7109375" style="38"/>
    <col min="16129" max="16130" width="0" style="38" hidden="1" customWidth="1"/>
    <col min="16131" max="16131" width="7.7109375" style="38" bestFit="1" customWidth="1"/>
    <col min="16132" max="16132" width="64.28515625" style="38" customWidth="1"/>
    <col min="16133" max="16136" width="11.140625" style="38" bestFit="1" customWidth="1"/>
    <col min="16137" max="16138" width="12.42578125" style="38" bestFit="1" customWidth="1"/>
    <col min="16139" max="16140" width="11.140625" style="38" customWidth="1"/>
    <col min="16141" max="16141" width="2.7109375" style="38"/>
    <col min="16142" max="16142" width="12.28515625" style="38" customWidth="1"/>
    <col min="16143" max="16145" width="11.140625" style="38" bestFit="1" customWidth="1"/>
    <col min="16146" max="16146" width="10.140625" style="38" bestFit="1" customWidth="1"/>
    <col min="16147" max="16384" width="2.7109375" style="38"/>
  </cols>
  <sheetData>
    <row r="1" spans="3:18" ht="15.95" customHeight="1" x14ac:dyDescent="0.25">
      <c r="C1" s="363" t="s">
        <v>239</v>
      </c>
      <c r="D1" s="363"/>
      <c r="E1" s="363"/>
      <c r="F1" s="363"/>
      <c r="G1" s="363"/>
      <c r="H1" s="363"/>
      <c r="I1" s="363"/>
    </row>
    <row r="2" spans="3:18" ht="15.95" customHeight="1" thickBot="1" x14ac:dyDescent="0.25">
      <c r="C2" s="364" t="s">
        <v>560</v>
      </c>
      <c r="D2" s="364"/>
      <c r="E2" s="364"/>
      <c r="F2" s="364"/>
      <c r="G2" s="364"/>
      <c r="H2" s="364"/>
      <c r="I2" s="364"/>
      <c r="K2" s="365" t="s">
        <v>241</v>
      </c>
      <c r="L2" s="365"/>
    </row>
    <row r="3" spans="3:18" ht="15.95" customHeight="1" thickBot="1" x14ac:dyDescent="0.25">
      <c r="C3" s="261" t="s">
        <v>562</v>
      </c>
      <c r="D3" s="262" t="str">
        <f>'01KtgvMrlg'!B6</f>
        <v>számú melléklet a(z) 7/2020.(X.28.) Önkormányzati rendelethez</v>
      </c>
      <c r="E3" s="366" t="s">
        <v>5</v>
      </c>
      <c r="F3" s="367"/>
      <c r="G3" s="368" t="s">
        <v>6</v>
      </c>
      <c r="H3" s="362"/>
      <c r="I3" s="361" t="s">
        <v>361</v>
      </c>
      <c r="J3" s="362"/>
      <c r="K3" s="361" t="s">
        <v>10</v>
      </c>
      <c r="L3" s="362"/>
      <c r="O3" s="360" t="s">
        <v>428</v>
      </c>
      <c r="P3" s="360"/>
      <c r="Q3" s="360" t="s">
        <v>429</v>
      </c>
      <c r="R3" s="360"/>
    </row>
    <row r="4" spans="3:18" ht="15.95" customHeight="1" x14ac:dyDescent="0.2">
      <c r="C4" s="243" t="s">
        <v>362</v>
      </c>
      <c r="D4" s="244" t="s">
        <v>4</v>
      </c>
      <c r="E4" s="245" t="s">
        <v>363</v>
      </c>
      <c r="F4" s="246" t="s">
        <v>364</v>
      </c>
      <c r="G4" s="247" t="s">
        <v>363</v>
      </c>
      <c r="H4" s="246" t="s">
        <v>364</v>
      </c>
      <c r="I4" s="248" t="s">
        <v>363</v>
      </c>
      <c r="J4" s="246" t="s">
        <v>364</v>
      </c>
      <c r="K4" s="248" t="s">
        <v>363</v>
      </c>
      <c r="L4" s="246" t="s">
        <v>364</v>
      </c>
      <c r="O4" s="239" t="s">
        <v>363</v>
      </c>
      <c r="P4" s="239" t="s">
        <v>364</v>
      </c>
      <c r="Q4" s="239" t="s">
        <v>363</v>
      </c>
      <c r="R4" s="239" t="s">
        <v>364</v>
      </c>
    </row>
    <row r="5" spans="3:18" ht="15.95" customHeight="1" x14ac:dyDescent="0.2">
      <c r="C5" s="249" t="s">
        <v>365</v>
      </c>
      <c r="D5" s="250" t="s">
        <v>529</v>
      </c>
      <c r="E5" s="233">
        <v>1017377</v>
      </c>
      <c r="F5" s="234">
        <v>26471177</v>
      </c>
      <c r="G5" s="233">
        <v>1779390</v>
      </c>
      <c r="H5" s="234">
        <v>20297241</v>
      </c>
      <c r="I5" s="233"/>
      <c r="J5" s="234"/>
      <c r="K5" s="233"/>
      <c r="L5" s="234"/>
      <c r="N5" s="240" t="s">
        <v>426</v>
      </c>
      <c r="O5" s="233"/>
      <c r="P5" s="234"/>
      <c r="Q5" s="233"/>
      <c r="R5" s="234"/>
    </row>
    <row r="6" spans="3:18" ht="15.95" customHeight="1" x14ac:dyDescent="0.2">
      <c r="C6" s="249" t="s">
        <v>366</v>
      </c>
      <c r="D6" s="250" t="s">
        <v>528</v>
      </c>
      <c r="E6" s="233">
        <v>128270</v>
      </c>
      <c r="F6" s="234">
        <v>1337850</v>
      </c>
      <c r="G6" s="233">
        <v>92710</v>
      </c>
      <c r="H6" s="234">
        <v>2715948</v>
      </c>
      <c r="I6" s="233"/>
      <c r="J6" s="234"/>
      <c r="K6" s="233"/>
      <c r="L6" s="234"/>
      <c r="N6" s="240" t="s">
        <v>329</v>
      </c>
      <c r="O6" s="233">
        <v>92710</v>
      </c>
      <c r="P6" s="234">
        <v>2715948</v>
      </c>
      <c r="Q6" s="233"/>
      <c r="R6" s="234"/>
    </row>
    <row r="7" spans="3:18" ht="15.95" customHeight="1" x14ac:dyDescent="0.2">
      <c r="C7" s="249" t="s">
        <v>367</v>
      </c>
      <c r="D7" s="251" t="s">
        <v>527</v>
      </c>
      <c r="E7" s="233">
        <v>23167175</v>
      </c>
      <c r="F7" s="234">
        <v>16531767</v>
      </c>
      <c r="G7" s="233">
        <v>40987937</v>
      </c>
      <c r="H7" s="234">
        <v>71398486</v>
      </c>
      <c r="I7" s="233"/>
      <c r="J7" s="234"/>
      <c r="K7" s="233"/>
      <c r="L7" s="234"/>
      <c r="N7" s="240" t="s">
        <v>427</v>
      </c>
      <c r="O7" s="233"/>
      <c r="P7" s="234"/>
      <c r="Q7" s="233">
        <v>40987937</v>
      </c>
      <c r="R7" s="234">
        <v>71398486</v>
      </c>
    </row>
    <row r="8" spans="3:18" ht="15.95" customHeight="1" x14ac:dyDescent="0.2">
      <c r="C8" s="249" t="s">
        <v>368</v>
      </c>
      <c r="D8" s="251" t="s">
        <v>536</v>
      </c>
      <c r="E8" s="233">
        <v>62655948</v>
      </c>
      <c r="F8" s="234"/>
      <c r="G8" s="233">
        <v>86863868</v>
      </c>
      <c r="H8" s="234">
        <v>2799419</v>
      </c>
      <c r="I8" s="233"/>
      <c r="J8" s="234"/>
      <c r="K8" s="233"/>
      <c r="L8" s="234"/>
      <c r="N8" s="240" t="s">
        <v>329</v>
      </c>
      <c r="O8" s="233">
        <v>86863868</v>
      </c>
      <c r="P8" s="234">
        <v>2799419</v>
      </c>
      <c r="Q8" s="233"/>
      <c r="R8" s="234"/>
    </row>
    <row r="9" spans="3:18" ht="15.95" customHeight="1" x14ac:dyDescent="0.2">
      <c r="C9" s="249" t="s">
        <v>369</v>
      </c>
      <c r="D9" s="251" t="s">
        <v>370</v>
      </c>
      <c r="E9" s="233"/>
      <c r="F9" s="234">
        <v>2845106</v>
      </c>
      <c r="G9" s="233">
        <v>247159510</v>
      </c>
      <c r="H9" s="234">
        <v>15061262</v>
      </c>
      <c r="I9" s="233"/>
      <c r="J9" s="234"/>
      <c r="K9" s="233"/>
      <c r="L9" s="234"/>
      <c r="N9" s="240" t="s">
        <v>329</v>
      </c>
      <c r="O9" s="233">
        <v>247159510</v>
      </c>
      <c r="P9" s="234">
        <v>15061262</v>
      </c>
      <c r="Q9" s="233"/>
      <c r="R9" s="234"/>
    </row>
    <row r="10" spans="3:18" ht="15.95" customHeight="1" x14ac:dyDescent="0.2">
      <c r="C10" s="249" t="s">
        <v>371</v>
      </c>
      <c r="D10" s="250" t="s">
        <v>372</v>
      </c>
      <c r="E10" s="233">
        <v>4295000</v>
      </c>
      <c r="F10" s="234">
        <v>4676561</v>
      </c>
      <c r="G10" s="233">
        <v>2820017</v>
      </c>
      <c r="H10" s="234">
        <v>3887398</v>
      </c>
      <c r="I10" s="233"/>
      <c r="J10" s="234"/>
      <c r="K10" s="233"/>
      <c r="L10" s="234"/>
      <c r="N10" s="240" t="s">
        <v>329</v>
      </c>
      <c r="O10" s="233">
        <v>2820017</v>
      </c>
      <c r="P10" s="234">
        <v>3887398</v>
      </c>
      <c r="Q10" s="233"/>
      <c r="R10" s="234"/>
    </row>
    <row r="11" spans="3:18" ht="15.95" customHeight="1" x14ac:dyDescent="0.2">
      <c r="C11" s="249" t="s">
        <v>373</v>
      </c>
      <c r="D11" s="251" t="s">
        <v>374</v>
      </c>
      <c r="E11" s="233">
        <v>300000</v>
      </c>
      <c r="F11" s="234"/>
      <c r="G11" s="233">
        <v>4120492</v>
      </c>
      <c r="H11" s="234"/>
      <c r="I11" s="233"/>
      <c r="J11" s="234"/>
      <c r="K11" s="233"/>
      <c r="L11" s="234"/>
      <c r="N11" s="240" t="s">
        <v>427</v>
      </c>
      <c r="O11" s="233"/>
      <c r="P11" s="234"/>
      <c r="Q11" s="233">
        <v>4120492</v>
      </c>
      <c r="R11" s="234"/>
    </row>
    <row r="12" spans="3:18" ht="15.95" customHeight="1" x14ac:dyDescent="0.2">
      <c r="C12" s="249" t="s">
        <v>375</v>
      </c>
      <c r="D12" s="251" t="s">
        <v>530</v>
      </c>
      <c r="E12" s="233"/>
      <c r="F12" s="234"/>
      <c r="G12" s="233"/>
      <c r="H12" s="234">
        <v>20583792</v>
      </c>
      <c r="I12" s="233"/>
      <c r="J12" s="234"/>
      <c r="K12" s="233"/>
      <c r="L12" s="234"/>
      <c r="N12" s="240" t="s">
        <v>329</v>
      </c>
      <c r="O12" s="233"/>
      <c r="P12" s="234">
        <v>20583792</v>
      </c>
      <c r="Q12" s="233"/>
      <c r="R12" s="234"/>
    </row>
    <row r="13" spans="3:18" ht="15.95" customHeight="1" x14ac:dyDescent="0.2">
      <c r="C13" s="249" t="s">
        <v>375</v>
      </c>
      <c r="D13" s="251" t="s">
        <v>531</v>
      </c>
      <c r="E13" s="233"/>
      <c r="F13" s="234">
        <v>8500110</v>
      </c>
      <c r="G13" s="233"/>
      <c r="H13" s="234"/>
      <c r="I13" s="233"/>
      <c r="J13" s="234"/>
      <c r="K13" s="233"/>
      <c r="L13" s="234"/>
      <c r="N13" s="240" t="s">
        <v>329</v>
      </c>
      <c r="O13" s="233"/>
      <c r="P13" s="234"/>
      <c r="Q13" s="233"/>
      <c r="R13" s="234"/>
    </row>
    <row r="14" spans="3:18" ht="15.95" customHeight="1" x14ac:dyDescent="0.2">
      <c r="C14" s="249" t="s">
        <v>376</v>
      </c>
      <c r="D14" s="251" t="s">
        <v>526</v>
      </c>
      <c r="E14" s="233">
        <v>81915371</v>
      </c>
      <c r="F14" s="234">
        <v>96371027</v>
      </c>
      <c r="G14" s="233"/>
      <c r="H14" s="234">
        <v>53014432</v>
      </c>
      <c r="I14" s="233"/>
      <c r="J14" s="234"/>
      <c r="K14" s="233"/>
      <c r="L14" s="234"/>
      <c r="N14" s="240" t="s">
        <v>329</v>
      </c>
      <c r="O14" s="233"/>
      <c r="P14" s="234">
        <v>53014432</v>
      </c>
      <c r="Q14" s="233"/>
      <c r="R14" s="234"/>
    </row>
    <row r="15" spans="3:18" ht="15.95" customHeight="1" x14ac:dyDescent="0.2">
      <c r="C15" s="249" t="s">
        <v>425</v>
      </c>
      <c r="D15" s="251" t="s">
        <v>525</v>
      </c>
      <c r="E15" s="233"/>
      <c r="F15" s="234">
        <v>19915065</v>
      </c>
      <c r="G15" s="233"/>
      <c r="H15" s="234">
        <v>317500</v>
      </c>
      <c r="I15" s="233"/>
      <c r="J15" s="234"/>
      <c r="K15" s="233"/>
      <c r="L15" s="234"/>
      <c r="N15" s="240" t="s">
        <v>427</v>
      </c>
      <c r="O15" s="233"/>
      <c r="P15" s="234"/>
      <c r="Q15" s="233"/>
      <c r="R15" s="234">
        <v>317500</v>
      </c>
    </row>
    <row r="16" spans="3:18" ht="15.95" customHeight="1" x14ac:dyDescent="0.2">
      <c r="C16" s="252" t="s">
        <v>409</v>
      </c>
      <c r="D16" s="251" t="s">
        <v>524</v>
      </c>
      <c r="E16" s="233"/>
      <c r="F16" s="234">
        <v>204267968</v>
      </c>
      <c r="G16" s="233">
        <v>9065200</v>
      </c>
      <c r="H16" s="234">
        <v>176974560</v>
      </c>
      <c r="I16" s="233"/>
      <c r="J16" s="234"/>
      <c r="K16" s="233"/>
      <c r="L16" s="234"/>
      <c r="N16" s="240" t="s">
        <v>329</v>
      </c>
      <c r="O16" s="233">
        <v>9065200</v>
      </c>
      <c r="P16" s="234">
        <v>176974560</v>
      </c>
      <c r="Q16" s="233"/>
      <c r="R16" s="234"/>
    </row>
    <row r="17" spans="3:18" ht="15.95" customHeight="1" x14ac:dyDescent="0.2">
      <c r="C17" s="249" t="s">
        <v>377</v>
      </c>
      <c r="D17" s="251"/>
      <c r="E17" s="233"/>
      <c r="F17" s="234">
        <v>300000</v>
      </c>
      <c r="G17" s="233"/>
      <c r="H17" s="234"/>
      <c r="I17" s="233"/>
      <c r="J17" s="234"/>
      <c r="K17" s="233"/>
      <c r="L17" s="234"/>
      <c r="N17" s="240" t="s">
        <v>329</v>
      </c>
      <c r="O17" s="233"/>
      <c r="P17" s="234"/>
      <c r="Q17" s="233"/>
      <c r="R17" s="234"/>
    </row>
    <row r="18" spans="3:18" ht="15.95" customHeight="1" x14ac:dyDescent="0.2">
      <c r="C18" s="249" t="s">
        <v>423</v>
      </c>
      <c r="D18" s="251" t="s">
        <v>505</v>
      </c>
      <c r="E18" s="233"/>
      <c r="F18" s="234">
        <v>1270000</v>
      </c>
      <c r="G18" s="233"/>
      <c r="H18" s="234">
        <v>1142479</v>
      </c>
      <c r="I18" s="233"/>
      <c r="J18" s="234"/>
      <c r="K18" s="233"/>
      <c r="L18" s="234"/>
      <c r="N18" s="240" t="s">
        <v>427</v>
      </c>
      <c r="O18" s="233"/>
      <c r="P18" s="234"/>
      <c r="Q18" s="233"/>
      <c r="R18" s="234">
        <v>1142479</v>
      </c>
    </row>
    <row r="19" spans="3:18" ht="15.95" customHeight="1" x14ac:dyDescent="0.2">
      <c r="C19" s="252" t="s">
        <v>506</v>
      </c>
      <c r="D19" s="251" t="s">
        <v>507</v>
      </c>
      <c r="E19" s="233"/>
      <c r="F19" s="234"/>
      <c r="G19" s="233"/>
      <c r="H19" s="234">
        <v>299339</v>
      </c>
      <c r="I19" s="233"/>
      <c r="J19" s="234"/>
      <c r="K19" s="233"/>
      <c r="L19" s="234"/>
      <c r="N19" s="240" t="s">
        <v>329</v>
      </c>
      <c r="O19" s="233"/>
      <c r="P19" s="234">
        <v>299339</v>
      </c>
      <c r="Q19" s="233"/>
      <c r="R19" s="234"/>
    </row>
    <row r="20" spans="3:18" ht="15.95" customHeight="1" x14ac:dyDescent="0.2">
      <c r="C20" s="249" t="s">
        <v>378</v>
      </c>
      <c r="D20" s="250" t="s">
        <v>379</v>
      </c>
      <c r="E20" s="233"/>
      <c r="F20" s="234">
        <v>800000</v>
      </c>
      <c r="G20" s="233"/>
      <c r="H20" s="234">
        <v>500000</v>
      </c>
      <c r="I20" s="233"/>
      <c r="J20" s="234"/>
      <c r="K20" s="233"/>
      <c r="L20" s="234"/>
      <c r="N20" s="240" t="s">
        <v>427</v>
      </c>
      <c r="O20" s="233"/>
      <c r="P20" s="234"/>
      <c r="Q20" s="233"/>
      <c r="R20" s="234">
        <v>500000</v>
      </c>
    </row>
    <row r="21" spans="3:18" ht="15.95" customHeight="1" x14ac:dyDescent="0.2">
      <c r="C21" s="249" t="s">
        <v>380</v>
      </c>
      <c r="D21" s="250" t="s">
        <v>381</v>
      </c>
      <c r="E21" s="233"/>
      <c r="F21" s="234">
        <v>3810000</v>
      </c>
      <c r="G21" s="233"/>
      <c r="H21" s="234">
        <v>3381939</v>
      </c>
      <c r="I21" s="233"/>
      <c r="J21" s="234"/>
      <c r="K21" s="233"/>
      <c r="L21" s="234"/>
      <c r="N21" s="240" t="s">
        <v>329</v>
      </c>
      <c r="O21" s="233"/>
      <c r="P21" s="234">
        <v>3381939</v>
      </c>
      <c r="Q21" s="233"/>
      <c r="R21" s="234"/>
    </row>
    <row r="22" spans="3:18" ht="15.95" customHeight="1" x14ac:dyDescent="0.2">
      <c r="C22" s="249" t="s">
        <v>382</v>
      </c>
      <c r="D22" s="250" t="s">
        <v>383</v>
      </c>
      <c r="E22" s="233"/>
      <c r="F22" s="234">
        <v>14555000</v>
      </c>
      <c r="G22" s="233"/>
      <c r="H22" s="234">
        <v>7820502</v>
      </c>
      <c r="I22" s="233"/>
      <c r="J22" s="234"/>
      <c r="K22" s="233"/>
      <c r="L22" s="234"/>
      <c r="N22" s="240" t="s">
        <v>329</v>
      </c>
      <c r="O22" s="233"/>
      <c r="P22" s="234">
        <v>7820502</v>
      </c>
      <c r="Q22" s="233"/>
      <c r="R22" s="234"/>
    </row>
    <row r="23" spans="3:18" ht="15.95" customHeight="1" x14ac:dyDescent="0.2">
      <c r="C23" s="249" t="s">
        <v>384</v>
      </c>
      <c r="D23" s="251" t="s">
        <v>508</v>
      </c>
      <c r="E23" s="233"/>
      <c r="F23" s="234">
        <v>16406514</v>
      </c>
      <c r="G23" s="233">
        <v>120484</v>
      </c>
      <c r="H23" s="234">
        <v>14884746</v>
      </c>
      <c r="I23" s="233"/>
      <c r="J23" s="234"/>
      <c r="K23" s="233"/>
      <c r="L23" s="234"/>
      <c r="N23" s="240" t="s">
        <v>329</v>
      </c>
      <c r="O23" s="233">
        <v>120484</v>
      </c>
      <c r="P23" s="234">
        <v>14884746</v>
      </c>
      <c r="Q23" s="233"/>
      <c r="R23" s="234"/>
    </row>
    <row r="24" spans="3:18" ht="15.95" customHeight="1" x14ac:dyDescent="0.2">
      <c r="C24" s="249" t="s">
        <v>385</v>
      </c>
      <c r="D24" s="250" t="s">
        <v>509</v>
      </c>
      <c r="E24" s="233"/>
      <c r="F24" s="234">
        <v>574040</v>
      </c>
      <c r="G24" s="233">
        <v>100700</v>
      </c>
      <c r="H24" s="234">
        <v>465068</v>
      </c>
      <c r="I24" s="233"/>
      <c r="J24" s="234"/>
      <c r="K24" s="233"/>
      <c r="L24" s="234"/>
      <c r="N24" s="240" t="s">
        <v>329</v>
      </c>
      <c r="O24" s="233">
        <v>100700</v>
      </c>
      <c r="P24" s="234">
        <v>465068</v>
      </c>
      <c r="Q24" s="233"/>
      <c r="R24" s="234"/>
    </row>
    <row r="25" spans="3:18" ht="15.95" customHeight="1" x14ac:dyDescent="0.2">
      <c r="C25" s="249" t="s">
        <v>386</v>
      </c>
      <c r="D25" s="250" t="s">
        <v>510</v>
      </c>
      <c r="E25" s="233">
        <v>3330000</v>
      </c>
      <c r="F25" s="234">
        <v>5589942</v>
      </c>
      <c r="G25" s="233">
        <v>4129500</v>
      </c>
      <c r="H25" s="234">
        <v>5035849</v>
      </c>
      <c r="I25" s="233"/>
      <c r="J25" s="234"/>
      <c r="K25" s="233"/>
      <c r="L25" s="234"/>
      <c r="N25" s="240" t="s">
        <v>329</v>
      </c>
      <c r="O25" s="233">
        <v>4129500</v>
      </c>
      <c r="P25" s="234">
        <v>5035849</v>
      </c>
      <c r="Q25" s="233"/>
      <c r="R25" s="234"/>
    </row>
    <row r="26" spans="3:18" ht="15.95" customHeight="1" x14ac:dyDescent="0.2">
      <c r="C26" s="249" t="s">
        <v>387</v>
      </c>
      <c r="D26" s="251" t="s">
        <v>511</v>
      </c>
      <c r="E26" s="233">
        <v>3600000</v>
      </c>
      <c r="F26" s="234">
        <v>2965700</v>
      </c>
      <c r="G26" s="233">
        <v>4264100</v>
      </c>
      <c r="H26" s="234">
        <v>3253589</v>
      </c>
      <c r="I26" s="233"/>
      <c r="J26" s="234"/>
      <c r="K26" s="233"/>
      <c r="L26" s="234"/>
      <c r="N26" s="240" t="s">
        <v>329</v>
      </c>
      <c r="O26" s="233">
        <v>4264100</v>
      </c>
      <c r="P26" s="234">
        <v>3253589</v>
      </c>
      <c r="Q26" s="233"/>
      <c r="R26" s="234"/>
    </row>
    <row r="27" spans="3:18" ht="15.95" customHeight="1" x14ac:dyDescent="0.2">
      <c r="C27" s="249" t="s">
        <v>388</v>
      </c>
      <c r="D27" s="250"/>
      <c r="E27" s="233">
        <v>85200</v>
      </c>
      <c r="F27" s="234">
        <v>109220</v>
      </c>
      <c r="G27" s="233"/>
      <c r="H27" s="234"/>
      <c r="I27" s="233"/>
      <c r="J27" s="234"/>
      <c r="K27" s="233"/>
      <c r="L27" s="234"/>
      <c r="N27" s="240" t="s">
        <v>329</v>
      </c>
      <c r="O27" s="233"/>
      <c r="P27" s="234"/>
      <c r="Q27" s="233"/>
      <c r="R27" s="234"/>
    </row>
    <row r="28" spans="3:18" ht="15.95" customHeight="1" x14ac:dyDescent="0.2">
      <c r="C28" s="249" t="s">
        <v>389</v>
      </c>
      <c r="D28" s="251" t="s">
        <v>390</v>
      </c>
      <c r="E28" s="233"/>
      <c r="F28" s="234">
        <v>3033400</v>
      </c>
      <c r="G28" s="233"/>
      <c r="H28" s="234">
        <v>6340662</v>
      </c>
      <c r="I28" s="233"/>
      <c r="J28" s="234"/>
      <c r="K28" s="233"/>
      <c r="L28" s="234"/>
      <c r="N28" s="240" t="s">
        <v>329</v>
      </c>
      <c r="O28" s="233"/>
      <c r="P28" s="234">
        <v>6340662</v>
      </c>
      <c r="Q28" s="233"/>
      <c r="R28" s="234"/>
    </row>
    <row r="29" spans="3:18" ht="15.95" customHeight="1" x14ac:dyDescent="0.2">
      <c r="C29" s="249" t="s">
        <v>391</v>
      </c>
      <c r="D29" s="251" t="s">
        <v>392</v>
      </c>
      <c r="E29" s="233">
        <v>6989379</v>
      </c>
      <c r="F29" s="234">
        <v>14691934</v>
      </c>
      <c r="G29" s="233">
        <v>1624608</v>
      </c>
      <c r="H29" s="234">
        <v>5698414</v>
      </c>
      <c r="I29" s="233"/>
      <c r="J29" s="234"/>
      <c r="K29" s="233"/>
      <c r="L29" s="234"/>
      <c r="N29" s="240" t="s">
        <v>427</v>
      </c>
      <c r="O29" s="233"/>
      <c r="P29" s="234"/>
      <c r="Q29" s="233">
        <v>1624608</v>
      </c>
      <c r="R29" s="234">
        <v>5698414</v>
      </c>
    </row>
    <row r="30" spans="3:18" ht="15.95" customHeight="1" x14ac:dyDescent="0.2">
      <c r="C30" s="249" t="s">
        <v>393</v>
      </c>
      <c r="D30" s="250" t="s">
        <v>512</v>
      </c>
      <c r="E30" s="233"/>
      <c r="F30" s="234">
        <v>1825893</v>
      </c>
      <c r="G30" s="233"/>
      <c r="H30" s="234">
        <v>1136719</v>
      </c>
      <c r="I30" s="233"/>
      <c r="J30" s="234"/>
      <c r="K30" s="233"/>
      <c r="L30" s="234"/>
      <c r="N30" s="240" t="s">
        <v>329</v>
      </c>
      <c r="O30" s="233"/>
      <c r="P30" s="234">
        <v>1136719</v>
      </c>
      <c r="Q30" s="233"/>
      <c r="R30" s="234"/>
    </row>
    <row r="31" spans="3:18" ht="15.95" customHeight="1" x14ac:dyDescent="0.2">
      <c r="C31" s="252" t="s">
        <v>514</v>
      </c>
      <c r="D31" s="250" t="s">
        <v>516</v>
      </c>
      <c r="E31" s="233"/>
      <c r="F31" s="234"/>
      <c r="G31" s="233">
        <v>1500000</v>
      </c>
      <c r="H31" s="234">
        <v>1701800</v>
      </c>
      <c r="I31" s="233"/>
      <c r="J31" s="234"/>
      <c r="K31" s="233"/>
      <c r="L31" s="234"/>
      <c r="N31" s="240" t="s">
        <v>427</v>
      </c>
      <c r="O31" s="233"/>
      <c r="P31" s="234"/>
      <c r="Q31" s="233">
        <v>1500000</v>
      </c>
      <c r="R31" s="234">
        <v>1701800</v>
      </c>
    </row>
    <row r="32" spans="3:18" ht="15.95" customHeight="1" x14ac:dyDescent="0.2">
      <c r="C32" s="249" t="s">
        <v>422</v>
      </c>
      <c r="D32" s="250" t="s">
        <v>515</v>
      </c>
      <c r="E32" s="233"/>
      <c r="F32" s="234">
        <v>2852000</v>
      </c>
      <c r="G32" s="233"/>
      <c r="H32" s="234">
        <v>2134557</v>
      </c>
      <c r="I32" s="233"/>
      <c r="J32" s="234"/>
      <c r="K32" s="233"/>
      <c r="L32" s="234"/>
      <c r="N32" s="240" t="s">
        <v>427</v>
      </c>
      <c r="O32" s="233"/>
      <c r="P32" s="234"/>
      <c r="Q32" s="233"/>
      <c r="R32" s="234">
        <v>2134557</v>
      </c>
    </row>
    <row r="33" spans="3:18" ht="15.95" customHeight="1" x14ac:dyDescent="0.2">
      <c r="C33" s="249" t="s">
        <v>394</v>
      </c>
      <c r="D33" s="251" t="s">
        <v>513</v>
      </c>
      <c r="E33" s="233"/>
      <c r="F33" s="234">
        <v>9817785</v>
      </c>
      <c r="G33" s="233">
        <v>217000</v>
      </c>
      <c r="H33" s="234">
        <v>8600934</v>
      </c>
      <c r="I33" s="233"/>
      <c r="J33" s="234"/>
      <c r="K33" s="233"/>
      <c r="L33" s="234"/>
      <c r="N33" s="240" t="s">
        <v>329</v>
      </c>
      <c r="O33" s="233">
        <v>217000</v>
      </c>
      <c r="P33" s="234">
        <v>8600934</v>
      </c>
      <c r="Q33" s="233"/>
      <c r="R33" s="234"/>
    </row>
    <row r="34" spans="3:18" ht="15.95" customHeight="1" x14ac:dyDescent="0.2">
      <c r="C34" s="249" t="s">
        <v>395</v>
      </c>
      <c r="D34" s="250" t="s">
        <v>532</v>
      </c>
      <c r="E34" s="233"/>
      <c r="F34" s="234">
        <v>2500000</v>
      </c>
      <c r="G34" s="233"/>
      <c r="H34" s="234"/>
      <c r="I34" s="233"/>
      <c r="J34" s="234"/>
      <c r="K34" s="233"/>
      <c r="L34" s="234"/>
      <c r="N34" s="240" t="s">
        <v>427</v>
      </c>
      <c r="O34" s="233"/>
      <c r="P34" s="234"/>
      <c r="Q34" s="233"/>
      <c r="R34" s="234"/>
    </row>
    <row r="35" spans="3:18" ht="15.95" customHeight="1" x14ac:dyDescent="0.2">
      <c r="C35" s="249" t="s">
        <v>424</v>
      </c>
      <c r="D35" s="250" t="s">
        <v>517</v>
      </c>
      <c r="E35" s="233"/>
      <c r="F35" s="234">
        <v>317500</v>
      </c>
      <c r="G35" s="233"/>
      <c r="H35" s="234">
        <v>312923</v>
      </c>
      <c r="I35" s="233"/>
      <c r="J35" s="234"/>
      <c r="K35" s="233"/>
      <c r="L35" s="234"/>
      <c r="N35" s="240" t="s">
        <v>427</v>
      </c>
      <c r="O35" s="233"/>
      <c r="P35" s="234"/>
      <c r="Q35" s="233"/>
      <c r="R35" s="234">
        <v>312923</v>
      </c>
    </row>
    <row r="36" spans="3:18" ht="15.95" customHeight="1" x14ac:dyDescent="0.2">
      <c r="C36" s="249" t="s">
        <v>396</v>
      </c>
      <c r="D36" s="251" t="s">
        <v>518</v>
      </c>
      <c r="E36" s="233"/>
      <c r="F36" s="234">
        <v>41602920</v>
      </c>
      <c r="G36" s="233">
        <v>6496985</v>
      </c>
      <c r="H36" s="234">
        <v>23535876</v>
      </c>
      <c r="I36" s="233"/>
      <c r="J36" s="234"/>
      <c r="K36" s="233"/>
      <c r="L36" s="234"/>
      <c r="N36" s="240" t="s">
        <v>329</v>
      </c>
      <c r="O36" s="233">
        <v>6496985</v>
      </c>
      <c r="P36" s="234">
        <v>23535876</v>
      </c>
      <c r="Q36" s="233"/>
      <c r="R36" s="234"/>
    </row>
    <row r="37" spans="3:18" ht="15.95" customHeight="1" x14ac:dyDescent="0.2">
      <c r="C37" s="249" t="s">
        <v>397</v>
      </c>
      <c r="D37" s="251"/>
      <c r="E37" s="233"/>
      <c r="F37" s="234"/>
      <c r="G37" s="233"/>
      <c r="H37" s="234"/>
      <c r="I37" s="233"/>
      <c r="J37" s="234"/>
      <c r="K37" s="233"/>
      <c r="L37" s="234"/>
      <c r="N37" s="240" t="s">
        <v>329</v>
      </c>
      <c r="O37" s="233"/>
      <c r="P37" s="234"/>
      <c r="Q37" s="233"/>
      <c r="R37" s="234"/>
    </row>
    <row r="38" spans="3:18" ht="15.95" customHeight="1" x14ac:dyDescent="0.2">
      <c r="C38" s="253" t="s">
        <v>398</v>
      </c>
      <c r="D38" s="254" t="s">
        <v>519</v>
      </c>
      <c r="E38" s="235">
        <v>19031631</v>
      </c>
      <c r="F38" s="236">
        <v>2064700</v>
      </c>
      <c r="G38" s="235"/>
      <c r="H38" s="236">
        <v>3282533</v>
      </c>
      <c r="I38" s="235"/>
      <c r="J38" s="236"/>
      <c r="K38" s="235"/>
      <c r="L38" s="236"/>
      <c r="N38" s="240" t="s">
        <v>329</v>
      </c>
      <c r="O38" s="235"/>
      <c r="P38" s="236">
        <v>3282533</v>
      </c>
      <c r="Q38" s="235"/>
      <c r="R38" s="236"/>
    </row>
    <row r="39" spans="3:18" ht="15.95" customHeight="1" x14ac:dyDescent="0.2">
      <c r="C39" s="253" t="s">
        <v>399</v>
      </c>
      <c r="D39" s="255" t="s">
        <v>520</v>
      </c>
      <c r="E39" s="235">
        <v>489675</v>
      </c>
      <c r="F39" s="236">
        <v>2548000</v>
      </c>
      <c r="G39" s="235">
        <v>821410</v>
      </c>
      <c r="H39" s="236">
        <v>3371822</v>
      </c>
      <c r="I39" s="235"/>
      <c r="J39" s="236"/>
      <c r="K39" s="235"/>
      <c r="L39" s="236"/>
      <c r="N39" s="240" t="s">
        <v>329</v>
      </c>
      <c r="O39" s="235">
        <v>821410</v>
      </c>
      <c r="P39" s="236">
        <v>3371822</v>
      </c>
      <c r="Q39" s="235"/>
      <c r="R39" s="236"/>
    </row>
    <row r="40" spans="3:18" ht="15.95" customHeight="1" x14ac:dyDescent="0.2">
      <c r="C40" s="253" t="s">
        <v>400</v>
      </c>
      <c r="D40" s="255"/>
      <c r="E40" s="235">
        <v>250000</v>
      </c>
      <c r="F40" s="236"/>
      <c r="G40" s="235"/>
      <c r="H40" s="236"/>
      <c r="I40" s="235"/>
      <c r="J40" s="236"/>
      <c r="K40" s="235"/>
      <c r="L40" s="236"/>
      <c r="N40" s="240" t="s">
        <v>329</v>
      </c>
      <c r="O40" s="235"/>
      <c r="P40" s="236"/>
      <c r="Q40" s="235"/>
      <c r="R40" s="236"/>
    </row>
    <row r="41" spans="3:18" ht="15.95" customHeight="1" x14ac:dyDescent="0.2">
      <c r="C41" s="256" t="s">
        <v>521</v>
      </c>
      <c r="D41" s="255" t="s">
        <v>522</v>
      </c>
      <c r="E41" s="235"/>
      <c r="F41" s="236"/>
      <c r="G41" s="235"/>
      <c r="H41" s="236">
        <v>3397910</v>
      </c>
      <c r="I41" s="235"/>
      <c r="J41" s="236"/>
      <c r="K41" s="235"/>
      <c r="L41" s="236"/>
      <c r="N41" s="240" t="s">
        <v>329</v>
      </c>
      <c r="O41" s="235"/>
      <c r="P41" s="236">
        <v>3397910</v>
      </c>
      <c r="Q41" s="235"/>
      <c r="R41" s="236"/>
    </row>
    <row r="42" spans="3:18" ht="15.95" customHeight="1" x14ac:dyDescent="0.2">
      <c r="C42" s="253" t="s">
        <v>401</v>
      </c>
      <c r="D42" s="254" t="s">
        <v>402</v>
      </c>
      <c r="E42" s="235"/>
      <c r="F42" s="236">
        <v>190500</v>
      </c>
      <c r="G42" s="235"/>
      <c r="H42" s="236">
        <v>71449</v>
      </c>
      <c r="I42" s="235"/>
      <c r="J42" s="236"/>
      <c r="K42" s="235"/>
      <c r="L42" s="236"/>
      <c r="N42" s="240" t="s">
        <v>329</v>
      </c>
      <c r="O42" s="235"/>
      <c r="P42" s="236">
        <v>71449</v>
      </c>
      <c r="Q42" s="235"/>
      <c r="R42" s="236"/>
    </row>
    <row r="43" spans="3:18" ht="15.95" customHeight="1" x14ac:dyDescent="0.2">
      <c r="C43" s="253" t="s">
        <v>403</v>
      </c>
      <c r="D43" s="254" t="s">
        <v>523</v>
      </c>
      <c r="E43" s="235"/>
      <c r="F43" s="236">
        <v>4748767</v>
      </c>
      <c r="G43" s="235">
        <v>8988</v>
      </c>
      <c r="H43" s="236">
        <v>5037972</v>
      </c>
      <c r="I43" s="235"/>
      <c r="J43" s="236"/>
      <c r="K43" s="235"/>
      <c r="L43" s="236"/>
      <c r="N43" s="240" t="s">
        <v>329</v>
      </c>
      <c r="O43" s="235">
        <v>8988</v>
      </c>
      <c r="P43" s="236">
        <v>5037972</v>
      </c>
      <c r="Q43" s="235"/>
      <c r="R43" s="236"/>
    </row>
    <row r="44" spans="3:18" ht="15.95" customHeight="1" x14ac:dyDescent="0.2">
      <c r="C44" s="253" t="s">
        <v>404</v>
      </c>
      <c r="D44" s="255" t="s">
        <v>405</v>
      </c>
      <c r="E44" s="235"/>
      <c r="F44" s="236">
        <v>4400000</v>
      </c>
      <c r="G44" s="235">
        <v>100000</v>
      </c>
      <c r="H44" s="236">
        <v>5229328</v>
      </c>
      <c r="I44" s="235"/>
      <c r="J44" s="236"/>
      <c r="K44" s="235"/>
      <c r="L44" s="236"/>
      <c r="N44" s="240" t="s">
        <v>329</v>
      </c>
      <c r="O44" s="235">
        <v>100000</v>
      </c>
      <c r="P44" s="236">
        <v>5229328</v>
      </c>
      <c r="Q44" s="235"/>
      <c r="R44" s="236"/>
    </row>
    <row r="45" spans="3:18" ht="15.95" customHeight="1" x14ac:dyDescent="0.2">
      <c r="C45" s="256" t="s">
        <v>533</v>
      </c>
      <c r="D45" s="255" t="s">
        <v>534</v>
      </c>
      <c r="E45" s="235"/>
      <c r="F45" s="236">
        <v>3084000</v>
      </c>
      <c r="G45" s="235"/>
      <c r="H45" s="236"/>
      <c r="I45" s="235"/>
      <c r="J45" s="236"/>
      <c r="K45" s="235"/>
      <c r="L45" s="236"/>
      <c r="O45" s="235"/>
      <c r="P45" s="236"/>
      <c r="Q45" s="235"/>
      <c r="R45" s="236"/>
    </row>
    <row r="46" spans="3:18" ht="15.95" customHeight="1" x14ac:dyDescent="0.2">
      <c r="C46" s="253" t="s">
        <v>406</v>
      </c>
      <c r="D46" s="255" t="s">
        <v>535</v>
      </c>
      <c r="E46" s="235">
        <v>48003936</v>
      </c>
      <c r="F46" s="236"/>
      <c r="G46" s="235">
        <v>58393054</v>
      </c>
      <c r="H46" s="236"/>
      <c r="I46" s="235"/>
      <c r="J46" s="236"/>
      <c r="K46" s="235"/>
      <c r="L46" s="236"/>
      <c r="N46" s="240" t="s">
        <v>329</v>
      </c>
      <c r="O46" s="235">
        <v>58393054</v>
      </c>
      <c r="P46" s="236"/>
      <c r="Q46" s="235"/>
      <c r="R46" s="236"/>
    </row>
    <row r="47" spans="3:18" ht="15.95" customHeight="1" x14ac:dyDescent="0.2">
      <c r="C47" s="253" t="s">
        <v>407</v>
      </c>
      <c r="D47" s="255" t="s">
        <v>408</v>
      </c>
      <c r="E47" s="235">
        <v>271316020</v>
      </c>
      <c r="F47" s="236">
        <v>5600538</v>
      </c>
      <c r="G47" s="235">
        <v>6356332</v>
      </c>
      <c r="H47" s="236">
        <v>3335837</v>
      </c>
      <c r="I47" s="235"/>
      <c r="J47" s="236"/>
      <c r="K47" s="235"/>
      <c r="L47" s="236"/>
      <c r="N47" s="240" t="s">
        <v>427</v>
      </c>
      <c r="O47" s="235"/>
      <c r="P47" s="236"/>
      <c r="Q47" s="235">
        <v>6356332</v>
      </c>
      <c r="R47" s="236">
        <v>3335837</v>
      </c>
    </row>
    <row r="48" spans="3:18" ht="15.95" customHeight="1" thickBot="1" x14ac:dyDescent="0.25">
      <c r="C48" s="253"/>
      <c r="D48" s="255"/>
      <c r="E48" s="235"/>
      <c r="F48" s="236"/>
      <c r="G48" s="235"/>
      <c r="H48" s="236"/>
      <c r="I48" s="235"/>
      <c r="J48" s="236"/>
      <c r="K48" s="235"/>
      <c r="L48" s="236"/>
      <c r="N48" s="240" t="s">
        <v>427</v>
      </c>
      <c r="O48" s="235"/>
      <c r="P48" s="236"/>
      <c r="Q48" s="235"/>
      <c r="R48" s="236"/>
    </row>
    <row r="49" spans="3:18" ht="15.95" customHeight="1" thickBot="1" x14ac:dyDescent="0.25">
      <c r="C49" s="257"/>
      <c r="D49" s="258"/>
      <c r="E49" s="237">
        <f t="shared" ref="E49:J49" si="0">SUM(E5:E48)</f>
        <v>526574982</v>
      </c>
      <c r="F49" s="238">
        <v>526574982</v>
      </c>
      <c r="G49" s="259">
        <f t="shared" si="0"/>
        <v>477022285</v>
      </c>
      <c r="H49" s="260">
        <f t="shared" si="0"/>
        <v>477022285</v>
      </c>
      <c r="I49" s="237">
        <f t="shared" si="0"/>
        <v>0</v>
      </c>
      <c r="J49" s="238">
        <f t="shared" si="0"/>
        <v>0</v>
      </c>
      <c r="K49" s="237">
        <f>SUM(K5:K48)</f>
        <v>0</v>
      </c>
      <c r="L49" s="238">
        <f>SUM(L5:L48)</f>
        <v>0</v>
      </c>
      <c r="O49" s="241">
        <f>SUM(O5:O48)</f>
        <v>420653526</v>
      </c>
      <c r="P49" s="241">
        <f t="shared" ref="P49:R49" si="1">SUM(P5:P48)</f>
        <v>370183048</v>
      </c>
      <c r="Q49" s="241">
        <f t="shared" si="1"/>
        <v>54589369</v>
      </c>
      <c r="R49" s="241">
        <f t="shared" si="1"/>
        <v>86541996</v>
      </c>
    </row>
    <row r="50" spans="3:18" ht="15.95" customHeight="1" x14ac:dyDescent="0.2">
      <c r="E50" s="65"/>
      <c r="G50" s="65"/>
      <c r="H50" s="65"/>
      <c r="O50" s="239">
        <v>420653526</v>
      </c>
      <c r="P50" s="239">
        <v>370183048</v>
      </c>
      <c r="Q50" s="239">
        <v>54589369</v>
      </c>
      <c r="R50" s="239">
        <v>86541996</v>
      </c>
    </row>
    <row r="51" spans="3:18" s="240" customFormat="1" ht="15.95" hidden="1" customHeight="1" x14ac:dyDescent="0.2">
      <c r="E51" s="242">
        <f>'01KtgvMrlg'!C37</f>
        <v>526574982</v>
      </c>
      <c r="F51" s="242">
        <f>'01KtgvMrlg'!H37</f>
        <v>526574982</v>
      </c>
      <c r="G51" s="242">
        <f>'01KtgvMrlg'!D37</f>
        <v>477022285</v>
      </c>
      <c r="H51" s="242">
        <f>'01KtgvMrlg'!I37</f>
        <v>477022285</v>
      </c>
      <c r="K51" s="242">
        <f>'01KtgvMrlg'!E37</f>
        <v>472647342</v>
      </c>
      <c r="L51" s="242">
        <f>'01KtgvMrlg'!J37</f>
        <v>426843520</v>
      </c>
      <c r="O51" s="241">
        <f>O49+Q49+G5</f>
        <v>477022285</v>
      </c>
      <c r="P51" s="241">
        <f>P49+R49+H5</f>
        <v>477022285</v>
      </c>
      <c r="Q51" s="239"/>
      <c r="R51" s="239"/>
    </row>
    <row r="52" spans="3:18" s="240" customFormat="1" ht="15.95" hidden="1" customHeight="1" x14ac:dyDescent="0.2">
      <c r="E52" s="242">
        <f>E49-E51</f>
        <v>0</v>
      </c>
      <c r="F52" s="242">
        <f t="shared" ref="F52:L52" si="2">F49-F51</f>
        <v>0</v>
      </c>
      <c r="G52" s="242">
        <f t="shared" si="2"/>
        <v>0</v>
      </c>
      <c r="H52" s="242">
        <f t="shared" si="2"/>
        <v>0</v>
      </c>
      <c r="I52" s="242">
        <f t="shared" si="2"/>
        <v>0</v>
      </c>
      <c r="J52" s="242">
        <f t="shared" si="2"/>
        <v>0</v>
      </c>
      <c r="K52" s="242">
        <f t="shared" si="2"/>
        <v>-472647342</v>
      </c>
      <c r="L52" s="242">
        <f t="shared" si="2"/>
        <v>-426843520</v>
      </c>
      <c r="O52" s="239"/>
      <c r="P52" s="239"/>
      <c r="Q52" s="239"/>
      <c r="R52" s="239"/>
    </row>
    <row r="53" spans="3:18" s="240" customFormat="1" ht="15.95" customHeight="1" x14ac:dyDescent="0.2">
      <c r="K53" s="242"/>
      <c r="O53" s="239"/>
      <c r="P53" s="239"/>
      <c r="Q53" s="239"/>
      <c r="R53" s="239"/>
    </row>
    <row r="56" spans="3:18" ht="15.95" customHeight="1" x14ac:dyDescent="0.2">
      <c r="I56" s="65"/>
      <c r="J56" s="65"/>
      <c r="K56" s="65"/>
      <c r="L56" s="65"/>
    </row>
  </sheetData>
  <sortState ref="C5:L48">
    <sortCondition ref="C5:C48"/>
  </sortState>
  <mergeCells count="9">
    <mergeCell ref="O3:P3"/>
    <mergeCell ref="Q3:R3"/>
    <mergeCell ref="K3:L3"/>
    <mergeCell ref="C1:I1"/>
    <mergeCell ref="C2:I2"/>
    <mergeCell ref="K2:L2"/>
    <mergeCell ref="E3:F3"/>
    <mergeCell ref="G3:H3"/>
    <mergeCell ref="I3:J3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70" orientation="portrait" r:id="rId1"/>
  <headerFooter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D2:H26"/>
  <sheetViews>
    <sheetView zoomScaleNormal="100" workbookViewId="0">
      <selection activeCell="E5" sqref="E5"/>
    </sheetView>
  </sheetViews>
  <sheetFormatPr defaultColWidth="2.7109375" defaultRowHeight="18" customHeight="1" x14ac:dyDescent="0.25"/>
  <cols>
    <col min="1" max="3" width="2.7109375" style="302" customWidth="1"/>
    <col min="4" max="4" width="8.28515625" style="302" bestFit="1" customWidth="1"/>
    <col min="5" max="5" width="54.85546875" style="302" bestFit="1" customWidth="1"/>
    <col min="6" max="8" width="18" style="302" bestFit="1" customWidth="1"/>
    <col min="9" max="16384" width="2.7109375" style="302"/>
  </cols>
  <sheetData>
    <row r="2" spans="4:8" ht="29.25" customHeight="1" x14ac:dyDescent="0.25">
      <c r="D2" s="369" t="s">
        <v>563</v>
      </c>
      <c r="E2" s="369"/>
      <c r="F2" s="369"/>
      <c r="G2" s="369"/>
      <c r="H2" s="369"/>
    </row>
    <row r="3" spans="4:8" ht="18" customHeight="1" x14ac:dyDescent="0.25">
      <c r="D3" s="369" t="s">
        <v>558</v>
      </c>
      <c r="E3" s="369"/>
      <c r="F3" s="369"/>
      <c r="G3" s="369"/>
      <c r="H3" s="369"/>
    </row>
    <row r="4" spans="4:8" ht="18" customHeight="1" x14ac:dyDescent="0.3">
      <c r="H4" s="305" t="s">
        <v>241</v>
      </c>
    </row>
    <row r="5" spans="4:8" ht="18" customHeight="1" thickBot="1" x14ac:dyDescent="0.3">
      <c r="D5" s="303" t="s">
        <v>421</v>
      </c>
      <c r="E5" s="304" t="str">
        <f>'01KtgvMrlg'!B6</f>
        <v>számú melléklet a(z) 7/2020.(X.28.) Önkormányzati rendelethez</v>
      </c>
    </row>
    <row r="6" spans="4:8" ht="18" customHeight="1" x14ac:dyDescent="0.25">
      <c r="D6" s="312" t="s">
        <v>559</v>
      </c>
      <c r="E6" s="313" t="s">
        <v>4</v>
      </c>
      <c r="F6" s="313">
        <v>2020</v>
      </c>
      <c r="G6" s="313">
        <v>2021</v>
      </c>
      <c r="H6" s="314">
        <v>2022</v>
      </c>
    </row>
    <row r="7" spans="4:8" ht="18" customHeight="1" x14ac:dyDescent="0.3">
      <c r="D7" s="315" t="s">
        <v>252</v>
      </c>
      <c r="E7" s="306" t="s">
        <v>253</v>
      </c>
      <c r="F7" s="307">
        <v>30640735</v>
      </c>
      <c r="G7" s="307">
        <f>F7</f>
        <v>30640735</v>
      </c>
      <c r="H7" s="316">
        <f>G7</f>
        <v>30640735</v>
      </c>
    </row>
    <row r="8" spans="4:8" ht="18" customHeight="1" x14ac:dyDescent="0.3">
      <c r="D8" s="315" t="s">
        <v>256</v>
      </c>
      <c r="E8" s="306" t="s">
        <v>257</v>
      </c>
      <c r="F8" s="307">
        <v>6204012.1050000004</v>
      </c>
      <c r="G8" s="307">
        <f t="shared" ref="G8:H23" si="0">F8</f>
        <v>6204012.1050000004</v>
      </c>
      <c r="H8" s="316">
        <f t="shared" si="0"/>
        <v>6204012.1050000004</v>
      </c>
    </row>
    <row r="9" spans="4:8" ht="18" customHeight="1" x14ac:dyDescent="0.3">
      <c r="D9" s="315" t="s">
        <v>260</v>
      </c>
      <c r="E9" s="306" t="s">
        <v>261</v>
      </c>
      <c r="F9" s="307">
        <v>49233680</v>
      </c>
      <c r="G9" s="307">
        <f t="shared" si="0"/>
        <v>49233680</v>
      </c>
      <c r="H9" s="316">
        <f t="shared" si="0"/>
        <v>49233680</v>
      </c>
    </row>
    <row r="10" spans="4:8" ht="18" customHeight="1" x14ac:dyDescent="0.3">
      <c r="D10" s="315" t="s">
        <v>264</v>
      </c>
      <c r="E10" s="306" t="s">
        <v>265</v>
      </c>
      <c r="F10" s="307">
        <v>3500000</v>
      </c>
      <c r="G10" s="307">
        <f t="shared" si="0"/>
        <v>3500000</v>
      </c>
      <c r="H10" s="316">
        <f t="shared" si="0"/>
        <v>3500000</v>
      </c>
    </row>
    <row r="11" spans="4:8" ht="18" customHeight="1" x14ac:dyDescent="0.3">
      <c r="D11" s="315" t="s">
        <v>283</v>
      </c>
      <c r="E11" s="308" t="s">
        <v>284</v>
      </c>
      <c r="F11" s="307">
        <v>62783106</v>
      </c>
      <c r="G11" s="307">
        <f t="shared" si="0"/>
        <v>62783106</v>
      </c>
      <c r="H11" s="316">
        <f t="shared" si="0"/>
        <v>62783106</v>
      </c>
    </row>
    <row r="12" spans="4:8" ht="18" customHeight="1" x14ac:dyDescent="0.3">
      <c r="D12" s="315" t="s">
        <v>290</v>
      </c>
      <c r="E12" s="308" t="s">
        <v>291</v>
      </c>
      <c r="F12" s="307">
        <v>0</v>
      </c>
      <c r="G12" s="307">
        <f t="shared" si="0"/>
        <v>0</v>
      </c>
      <c r="H12" s="316">
        <f t="shared" si="0"/>
        <v>0</v>
      </c>
    </row>
    <row r="13" spans="4:8" ht="18" customHeight="1" x14ac:dyDescent="0.3">
      <c r="D13" s="315" t="s">
        <v>294</v>
      </c>
      <c r="E13" s="308" t="s">
        <v>295</v>
      </c>
      <c r="F13" s="307">
        <v>0</v>
      </c>
      <c r="G13" s="307">
        <f t="shared" si="0"/>
        <v>0</v>
      </c>
      <c r="H13" s="316">
        <f t="shared" si="0"/>
        <v>0</v>
      </c>
    </row>
    <row r="14" spans="4:8" ht="18" customHeight="1" x14ac:dyDescent="0.3">
      <c r="D14" s="315" t="s">
        <v>305</v>
      </c>
      <c r="E14" s="308" t="s">
        <v>418</v>
      </c>
      <c r="F14" s="307">
        <v>2016900</v>
      </c>
      <c r="G14" s="307">
        <f t="shared" si="0"/>
        <v>2016900</v>
      </c>
      <c r="H14" s="316">
        <f t="shared" si="0"/>
        <v>2016900</v>
      </c>
    </row>
    <row r="15" spans="4:8" ht="18" customHeight="1" x14ac:dyDescent="0.3">
      <c r="D15" s="315" t="s">
        <v>325</v>
      </c>
      <c r="E15" s="308" t="s">
        <v>419</v>
      </c>
      <c r="F15" s="307">
        <v>5868284</v>
      </c>
      <c r="G15" s="307">
        <f t="shared" si="0"/>
        <v>5868284</v>
      </c>
      <c r="H15" s="316">
        <f t="shared" si="0"/>
        <v>5868284</v>
      </c>
    </row>
    <row r="16" spans="4:8" ht="18" customHeight="1" x14ac:dyDescent="0.3">
      <c r="D16" s="315" t="s">
        <v>329</v>
      </c>
      <c r="E16" s="309" t="s">
        <v>352</v>
      </c>
      <c r="F16" s="310">
        <f>SUM(F7:F15)</f>
        <v>160246717.10500002</v>
      </c>
      <c r="G16" s="310">
        <f>SUM(G7:G15)</f>
        <v>160246717.10500002</v>
      </c>
      <c r="H16" s="317">
        <f>SUM(H7:H15)</f>
        <v>160246717.10500002</v>
      </c>
    </row>
    <row r="17" spans="4:8" ht="18" customHeight="1" x14ac:dyDescent="0.3">
      <c r="D17" s="315" t="s">
        <v>258</v>
      </c>
      <c r="E17" s="308" t="s">
        <v>259</v>
      </c>
      <c r="F17" s="307">
        <v>77982682</v>
      </c>
      <c r="G17" s="307">
        <f t="shared" si="0"/>
        <v>77982682</v>
      </c>
      <c r="H17" s="316">
        <f t="shared" si="0"/>
        <v>77982682</v>
      </c>
    </row>
    <row r="18" spans="4:8" ht="18" customHeight="1" x14ac:dyDescent="0.3">
      <c r="D18" s="315" t="s">
        <v>292</v>
      </c>
      <c r="E18" s="308" t="s">
        <v>293</v>
      </c>
      <c r="F18" s="307">
        <v>0</v>
      </c>
      <c r="G18" s="307">
        <f t="shared" si="0"/>
        <v>0</v>
      </c>
      <c r="H18" s="316">
        <f t="shared" si="0"/>
        <v>0</v>
      </c>
    </row>
    <row r="19" spans="4:8" ht="18" customHeight="1" x14ac:dyDescent="0.3">
      <c r="D19" s="315" t="s">
        <v>262</v>
      </c>
      <c r="E19" s="308" t="s">
        <v>263</v>
      </c>
      <c r="F19" s="307">
        <v>48003936</v>
      </c>
      <c r="G19" s="307">
        <f t="shared" si="0"/>
        <v>48003936</v>
      </c>
      <c r="H19" s="316">
        <f t="shared" si="0"/>
        <v>48003936</v>
      </c>
    </row>
    <row r="20" spans="4:8" ht="18" customHeight="1" x14ac:dyDescent="0.3">
      <c r="D20" s="315" t="s">
        <v>266</v>
      </c>
      <c r="E20" s="308" t="s">
        <v>267</v>
      </c>
      <c r="F20" s="307">
        <v>11279060</v>
      </c>
      <c r="G20" s="307">
        <f t="shared" si="0"/>
        <v>11279060</v>
      </c>
      <c r="H20" s="316">
        <f t="shared" si="0"/>
        <v>11279060</v>
      </c>
    </row>
    <row r="21" spans="4:8" ht="18" customHeight="1" x14ac:dyDescent="0.3">
      <c r="D21" s="315" t="s">
        <v>412</v>
      </c>
      <c r="E21" s="308" t="s">
        <v>298</v>
      </c>
      <c r="F21" s="307">
        <v>23419917</v>
      </c>
      <c r="G21" s="307">
        <f t="shared" si="0"/>
        <v>23419917</v>
      </c>
      <c r="H21" s="316">
        <f t="shared" si="0"/>
        <v>23419917</v>
      </c>
    </row>
    <row r="22" spans="4:8" ht="18" customHeight="1" x14ac:dyDescent="0.3">
      <c r="D22" s="315" t="s">
        <v>276</v>
      </c>
      <c r="E22" s="308" t="s">
        <v>277</v>
      </c>
      <c r="F22" s="307">
        <v>0</v>
      </c>
      <c r="G22" s="307">
        <f t="shared" si="0"/>
        <v>0</v>
      </c>
      <c r="H22" s="316">
        <f t="shared" si="0"/>
        <v>0</v>
      </c>
    </row>
    <row r="23" spans="4:8" ht="18" customHeight="1" x14ac:dyDescent="0.3">
      <c r="D23" s="315" t="s">
        <v>307</v>
      </c>
      <c r="E23" s="308" t="s">
        <v>308</v>
      </c>
      <c r="F23" s="307">
        <v>300000</v>
      </c>
      <c r="G23" s="307">
        <f t="shared" si="0"/>
        <v>300000</v>
      </c>
      <c r="H23" s="316">
        <f t="shared" si="0"/>
        <v>300000</v>
      </c>
    </row>
    <row r="24" spans="4:8" ht="18" customHeight="1" x14ac:dyDescent="0.3">
      <c r="D24" s="315" t="s">
        <v>323</v>
      </c>
      <c r="E24" s="308" t="s">
        <v>349</v>
      </c>
      <c r="F24" s="307">
        <v>0</v>
      </c>
      <c r="G24" s="307">
        <f t="shared" ref="G24:H24" si="1">F24</f>
        <v>0</v>
      </c>
      <c r="H24" s="316">
        <f t="shared" si="1"/>
        <v>0</v>
      </c>
    </row>
    <row r="25" spans="4:8" ht="18" customHeight="1" thickBot="1" x14ac:dyDescent="0.35">
      <c r="D25" s="318" t="s">
        <v>327</v>
      </c>
      <c r="E25" s="319" t="s">
        <v>351</v>
      </c>
      <c r="F25" s="320">
        <f>SUM(F17:F24)</f>
        <v>160985595</v>
      </c>
      <c r="G25" s="320">
        <f>SUM(G17:G24)</f>
        <v>160985595</v>
      </c>
      <c r="H25" s="321">
        <f>SUM(H17:H24)</f>
        <v>160985595</v>
      </c>
    </row>
    <row r="26" spans="4:8" ht="18" customHeight="1" x14ac:dyDescent="0.25">
      <c r="F26" s="311">
        <f>F16-F25</f>
        <v>-738877.89499998093</v>
      </c>
      <c r="G26" s="311">
        <f>G16-G25</f>
        <v>-738877.89499998093</v>
      </c>
      <c r="H26" s="311">
        <f>H16-H25</f>
        <v>-738877.89499998093</v>
      </c>
    </row>
  </sheetData>
  <mergeCells count="2">
    <mergeCell ref="D2:H2"/>
    <mergeCell ref="D3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0070C0"/>
  </sheetPr>
  <dimension ref="A4:J36"/>
  <sheetViews>
    <sheetView workbookViewId="0">
      <selection activeCell="E16" sqref="E16"/>
    </sheetView>
  </sheetViews>
  <sheetFormatPr defaultRowHeight="12.75" x14ac:dyDescent="0.2"/>
  <cols>
    <col min="1" max="1" width="5.7109375" style="38" customWidth="1"/>
    <col min="2" max="2" width="42.7109375" style="38" customWidth="1"/>
    <col min="3" max="4" width="12.7109375" style="38" customWidth="1"/>
    <col min="5" max="5" width="12.7109375" style="38" hidden="1" customWidth="1"/>
    <col min="6" max="6" width="6.7109375" style="38" customWidth="1"/>
    <col min="7" max="7" width="43.7109375" style="38" customWidth="1"/>
    <col min="8" max="9" width="12.7109375" style="38" customWidth="1"/>
    <col min="10" max="10" width="0.28515625" style="38" customWidth="1"/>
    <col min="11" max="254" width="9.140625" style="38"/>
    <col min="255" max="255" width="5.7109375" style="38" customWidth="1"/>
    <col min="256" max="256" width="42" style="38" customWidth="1"/>
    <col min="257" max="260" width="12.7109375" style="38" customWidth="1"/>
    <col min="261" max="261" width="6.7109375" style="38" customWidth="1"/>
    <col min="262" max="262" width="43.5703125" style="38" customWidth="1"/>
    <col min="263" max="266" width="12.7109375" style="38" customWidth="1"/>
    <col min="267" max="510" width="9.140625" style="38"/>
    <col min="511" max="511" width="5.7109375" style="38" customWidth="1"/>
    <col min="512" max="512" width="42" style="38" customWidth="1"/>
    <col min="513" max="516" width="12.7109375" style="38" customWidth="1"/>
    <col min="517" max="517" width="6.7109375" style="38" customWidth="1"/>
    <col min="518" max="518" width="43.5703125" style="38" customWidth="1"/>
    <col min="519" max="522" width="12.7109375" style="38" customWidth="1"/>
    <col min="523" max="766" width="9.140625" style="38"/>
    <col min="767" max="767" width="5.7109375" style="38" customWidth="1"/>
    <col min="768" max="768" width="42" style="38" customWidth="1"/>
    <col min="769" max="772" width="12.7109375" style="38" customWidth="1"/>
    <col min="773" max="773" width="6.7109375" style="38" customWidth="1"/>
    <col min="774" max="774" width="43.5703125" style="38" customWidth="1"/>
    <col min="775" max="778" width="12.7109375" style="38" customWidth="1"/>
    <col min="779" max="1022" width="9.140625" style="38"/>
    <col min="1023" max="1023" width="5.7109375" style="38" customWidth="1"/>
    <col min="1024" max="1024" width="42" style="38" customWidth="1"/>
    <col min="1025" max="1028" width="12.7109375" style="38" customWidth="1"/>
    <col min="1029" max="1029" width="6.7109375" style="38" customWidth="1"/>
    <col min="1030" max="1030" width="43.5703125" style="38" customWidth="1"/>
    <col min="1031" max="1034" width="12.7109375" style="38" customWidth="1"/>
    <col min="1035" max="1278" width="9.140625" style="38"/>
    <col min="1279" max="1279" width="5.7109375" style="38" customWidth="1"/>
    <col min="1280" max="1280" width="42" style="38" customWidth="1"/>
    <col min="1281" max="1284" width="12.7109375" style="38" customWidth="1"/>
    <col min="1285" max="1285" width="6.7109375" style="38" customWidth="1"/>
    <col min="1286" max="1286" width="43.5703125" style="38" customWidth="1"/>
    <col min="1287" max="1290" width="12.7109375" style="38" customWidth="1"/>
    <col min="1291" max="1534" width="9.140625" style="38"/>
    <col min="1535" max="1535" width="5.7109375" style="38" customWidth="1"/>
    <col min="1536" max="1536" width="42" style="38" customWidth="1"/>
    <col min="1537" max="1540" width="12.7109375" style="38" customWidth="1"/>
    <col min="1541" max="1541" width="6.7109375" style="38" customWidth="1"/>
    <col min="1542" max="1542" width="43.5703125" style="38" customWidth="1"/>
    <col min="1543" max="1546" width="12.7109375" style="38" customWidth="1"/>
    <col min="1547" max="1790" width="9.140625" style="38"/>
    <col min="1791" max="1791" width="5.7109375" style="38" customWidth="1"/>
    <col min="1792" max="1792" width="42" style="38" customWidth="1"/>
    <col min="1793" max="1796" width="12.7109375" style="38" customWidth="1"/>
    <col min="1797" max="1797" width="6.7109375" style="38" customWidth="1"/>
    <col min="1798" max="1798" width="43.5703125" style="38" customWidth="1"/>
    <col min="1799" max="1802" width="12.7109375" style="38" customWidth="1"/>
    <col min="1803" max="2046" width="9.140625" style="38"/>
    <col min="2047" max="2047" width="5.7109375" style="38" customWidth="1"/>
    <col min="2048" max="2048" width="42" style="38" customWidth="1"/>
    <col min="2049" max="2052" width="12.7109375" style="38" customWidth="1"/>
    <col min="2053" max="2053" width="6.7109375" style="38" customWidth="1"/>
    <col min="2054" max="2054" width="43.5703125" style="38" customWidth="1"/>
    <col min="2055" max="2058" width="12.7109375" style="38" customWidth="1"/>
    <col min="2059" max="2302" width="9.140625" style="38"/>
    <col min="2303" max="2303" width="5.7109375" style="38" customWidth="1"/>
    <col min="2304" max="2304" width="42" style="38" customWidth="1"/>
    <col min="2305" max="2308" width="12.7109375" style="38" customWidth="1"/>
    <col min="2309" max="2309" width="6.7109375" style="38" customWidth="1"/>
    <col min="2310" max="2310" width="43.5703125" style="38" customWidth="1"/>
    <col min="2311" max="2314" width="12.7109375" style="38" customWidth="1"/>
    <col min="2315" max="2558" width="9.140625" style="38"/>
    <col min="2559" max="2559" width="5.7109375" style="38" customWidth="1"/>
    <col min="2560" max="2560" width="42" style="38" customWidth="1"/>
    <col min="2561" max="2564" width="12.7109375" style="38" customWidth="1"/>
    <col min="2565" max="2565" width="6.7109375" style="38" customWidth="1"/>
    <col min="2566" max="2566" width="43.5703125" style="38" customWidth="1"/>
    <col min="2567" max="2570" width="12.7109375" style="38" customWidth="1"/>
    <col min="2571" max="2814" width="9.140625" style="38"/>
    <col min="2815" max="2815" width="5.7109375" style="38" customWidth="1"/>
    <col min="2816" max="2816" width="42" style="38" customWidth="1"/>
    <col min="2817" max="2820" width="12.7109375" style="38" customWidth="1"/>
    <col min="2821" max="2821" width="6.7109375" style="38" customWidth="1"/>
    <col min="2822" max="2822" width="43.5703125" style="38" customWidth="1"/>
    <col min="2823" max="2826" width="12.7109375" style="38" customWidth="1"/>
    <col min="2827" max="3070" width="9.140625" style="38"/>
    <col min="3071" max="3071" width="5.7109375" style="38" customWidth="1"/>
    <col min="3072" max="3072" width="42" style="38" customWidth="1"/>
    <col min="3073" max="3076" width="12.7109375" style="38" customWidth="1"/>
    <col min="3077" max="3077" width="6.7109375" style="38" customWidth="1"/>
    <col min="3078" max="3078" width="43.5703125" style="38" customWidth="1"/>
    <col min="3079" max="3082" width="12.7109375" style="38" customWidth="1"/>
    <col min="3083" max="3326" width="9.140625" style="38"/>
    <col min="3327" max="3327" width="5.7109375" style="38" customWidth="1"/>
    <col min="3328" max="3328" width="42" style="38" customWidth="1"/>
    <col min="3329" max="3332" width="12.7109375" style="38" customWidth="1"/>
    <col min="3333" max="3333" width="6.7109375" style="38" customWidth="1"/>
    <col min="3334" max="3334" width="43.5703125" style="38" customWidth="1"/>
    <col min="3335" max="3338" width="12.7109375" style="38" customWidth="1"/>
    <col min="3339" max="3582" width="9.140625" style="38"/>
    <col min="3583" max="3583" width="5.7109375" style="38" customWidth="1"/>
    <col min="3584" max="3584" width="42" style="38" customWidth="1"/>
    <col min="3585" max="3588" width="12.7109375" style="38" customWidth="1"/>
    <col min="3589" max="3589" width="6.7109375" style="38" customWidth="1"/>
    <col min="3590" max="3590" width="43.5703125" style="38" customWidth="1"/>
    <col min="3591" max="3594" width="12.7109375" style="38" customWidth="1"/>
    <col min="3595" max="3838" width="9.140625" style="38"/>
    <col min="3839" max="3839" width="5.7109375" style="38" customWidth="1"/>
    <col min="3840" max="3840" width="42" style="38" customWidth="1"/>
    <col min="3841" max="3844" width="12.7109375" style="38" customWidth="1"/>
    <col min="3845" max="3845" width="6.7109375" style="38" customWidth="1"/>
    <col min="3846" max="3846" width="43.5703125" style="38" customWidth="1"/>
    <col min="3847" max="3850" width="12.7109375" style="38" customWidth="1"/>
    <col min="3851" max="4094" width="9.140625" style="38"/>
    <col min="4095" max="4095" width="5.7109375" style="38" customWidth="1"/>
    <col min="4096" max="4096" width="42" style="38" customWidth="1"/>
    <col min="4097" max="4100" width="12.7109375" style="38" customWidth="1"/>
    <col min="4101" max="4101" width="6.7109375" style="38" customWidth="1"/>
    <col min="4102" max="4102" width="43.5703125" style="38" customWidth="1"/>
    <col min="4103" max="4106" width="12.7109375" style="38" customWidth="1"/>
    <col min="4107" max="4350" width="9.140625" style="38"/>
    <col min="4351" max="4351" width="5.7109375" style="38" customWidth="1"/>
    <col min="4352" max="4352" width="42" style="38" customWidth="1"/>
    <col min="4353" max="4356" width="12.7109375" style="38" customWidth="1"/>
    <col min="4357" max="4357" width="6.7109375" style="38" customWidth="1"/>
    <col min="4358" max="4358" width="43.5703125" style="38" customWidth="1"/>
    <col min="4359" max="4362" width="12.7109375" style="38" customWidth="1"/>
    <col min="4363" max="4606" width="9.140625" style="38"/>
    <col min="4607" max="4607" width="5.7109375" style="38" customWidth="1"/>
    <col min="4608" max="4608" width="42" style="38" customWidth="1"/>
    <col min="4609" max="4612" width="12.7109375" style="38" customWidth="1"/>
    <col min="4613" max="4613" width="6.7109375" style="38" customWidth="1"/>
    <col min="4614" max="4614" width="43.5703125" style="38" customWidth="1"/>
    <col min="4615" max="4618" width="12.7109375" style="38" customWidth="1"/>
    <col min="4619" max="4862" width="9.140625" style="38"/>
    <col min="4863" max="4863" width="5.7109375" style="38" customWidth="1"/>
    <col min="4864" max="4864" width="42" style="38" customWidth="1"/>
    <col min="4865" max="4868" width="12.7109375" style="38" customWidth="1"/>
    <col min="4869" max="4869" width="6.7109375" style="38" customWidth="1"/>
    <col min="4870" max="4870" width="43.5703125" style="38" customWidth="1"/>
    <col min="4871" max="4874" width="12.7109375" style="38" customWidth="1"/>
    <col min="4875" max="5118" width="9.140625" style="38"/>
    <col min="5119" max="5119" width="5.7109375" style="38" customWidth="1"/>
    <col min="5120" max="5120" width="42" style="38" customWidth="1"/>
    <col min="5121" max="5124" width="12.7109375" style="38" customWidth="1"/>
    <col min="5125" max="5125" width="6.7109375" style="38" customWidth="1"/>
    <col min="5126" max="5126" width="43.5703125" style="38" customWidth="1"/>
    <col min="5127" max="5130" width="12.7109375" style="38" customWidth="1"/>
    <col min="5131" max="5374" width="9.140625" style="38"/>
    <col min="5375" max="5375" width="5.7109375" style="38" customWidth="1"/>
    <col min="5376" max="5376" width="42" style="38" customWidth="1"/>
    <col min="5377" max="5380" width="12.7109375" style="38" customWidth="1"/>
    <col min="5381" max="5381" width="6.7109375" style="38" customWidth="1"/>
    <col min="5382" max="5382" width="43.5703125" style="38" customWidth="1"/>
    <col min="5383" max="5386" width="12.7109375" style="38" customWidth="1"/>
    <col min="5387" max="5630" width="9.140625" style="38"/>
    <col min="5631" max="5631" width="5.7109375" style="38" customWidth="1"/>
    <col min="5632" max="5632" width="42" style="38" customWidth="1"/>
    <col min="5633" max="5636" width="12.7109375" style="38" customWidth="1"/>
    <col min="5637" max="5637" width="6.7109375" style="38" customWidth="1"/>
    <col min="5638" max="5638" width="43.5703125" style="38" customWidth="1"/>
    <col min="5639" max="5642" width="12.7109375" style="38" customWidth="1"/>
    <col min="5643" max="5886" width="9.140625" style="38"/>
    <col min="5887" max="5887" width="5.7109375" style="38" customWidth="1"/>
    <col min="5888" max="5888" width="42" style="38" customWidth="1"/>
    <col min="5889" max="5892" width="12.7109375" style="38" customWidth="1"/>
    <col min="5893" max="5893" width="6.7109375" style="38" customWidth="1"/>
    <col min="5894" max="5894" width="43.5703125" style="38" customWidth="1"/>
    <col min="5895" max="5898" width="12.7109375" style="38" customWidth="1"/>
    <col min="5899" max="6142" width="9.140625" style="38"/>
    <col min="6143" max="6143" width="5.7109375" style="38" customWidth="1"/>
    <col min="6144" max="6144" width="42" style="38" customWidth="1"/>
    <col min="6145" max="6148" width="12.7109375" style="38" customWidth="1"/>
    <col min="6149" max="6149" width="6.7109375" style="38" customWidth="1"/>
    <col min="6150" max="6150" width="43.5703125" style="38" customWidth="1"/>
    <col min="6151" max="6154" width="12.7109375" style="38" customWidth="1"/>
    <col min="6155" max="6398" width="9.140625" style="38"/>
    <col min="6399" max="6399" width="5.7109375" style="38" customWidth="1"/>
    <col min="6400" max="6400" width="42" style="38" customWidth="1"/>
    <col min="6401" max="6404" width="12.7109375" style="38" customWidth="1"/>
    <col min="6405" max="6405" width="6.7109375" style="38" customWidth="1"/>
    <col min="6406" max="6406" width="43.5703125" style="38" customWidth="1"/>
    <col min="6407" max="6410" width="12.7109375" style="38" customWidth="1"/>
    <col min="6411" max="6654" width="9.140625" style="38"/>
    <col min="6655" max="6655" width="5.7109375" style="38" customWidth="1"/>
    <col min="6656" max="6656" width="42" style="38" customWidth="1"/>
    <col min="6657" max="6660" width="12.7109375" style="38" customWidth="1"/>
    <col min="6661" max="6661" width="6.7109375" style="38" customWidth="1"/>
    <col min="6662" max="6662" width="43.5703125" style="38" customWidth="1"/>
    <col min="6663" max="6666" width="12.7109375" style="38" customWidth="1"/>
    <col min="6667" max="6910" width="9.140625" style="38"/>
    <col min="6911" max="6911" width="5.7109375" style="38" customWidth="1"/>
    <col min="6912" max="6912" width="42" style="38" customWidth="1"/>
    <col min="6913" max="6916" width="12.7109375" style="38" customWidth="1"/>
    <col min="6917" max="6917" width="6.7109375" style="38" customWidth="1"/>
    <col min="6918" max="6918" width="43.5703125" style="38" customWidth="1"/>
    <col min="6919" max="6922" width="12.7109375" style="38" customWidth="1"/>
    <col min="6923" max="7166" width="9.140625" style="38"/>
    <col min="7167" max="7167" width="5.7109375" style="38" customWidth="1"/>
    <col min="7168" max="7168" width="42" style="38" customWidth="1"/>
    <col min="7169" max="7172" width="12.7109375" style="38" customWidth="1"/>
    <col min="7173" max="7173" width="6.7109375" style="38" customWidth="1"/>
    <col min="7174" max="7174" width="43.5703125" style="38" customWidth="1"/>
    <col min="7175" max="7178" width="12.7109375" style="38" customWidth="1"/>
    <col min="7179" max="7422" width="9.140625" style="38"/>
    <col min="7423" max="7423" width="5.7109375" style="38" customWidth="1"/>
    <col min="7424" max="7424" width="42" style="38" customWidth="1"/>
    <col min="7425" max="7428" width="12.7109375" style="38" customWidth="1"/>
    <col min="7429" max="7429" width="6.7109375" style="38" customWidth="1"/>
    <col min="7430" max="7430" width="43.5703125" style="38" customWidth="1"/>
    <col min="7431" max="7434" width="12.7109375" style="38" customWidth="1"/>
    <col min="7435" max="7678" width="9.140625" style="38"/>
    <col min="7679" max="7679" width="5.7109375" style="38" customWidth="1"/>
    <col min="7680" max="7680" width="42" style="38" customWidth="1"/>
    <col min="7681" max="7684" width="12.7109375" style="38" customWidth="1"/>
    <col min="7685" max="7685" width="6.7109375" style="38" customWidth="1"/>
    <col min="7686" max="7686" width="43.5703125" style="38" customWidth="1"/>
    <col min="7687" max="7690" width="12.7109375" style="38" customWidth="1"/>
    <col min="7691" max="7934" width="9.140625" style="38"/>
    <col min="7935" max="7935" width="5.7109375" style="38" customWidth="1"/>
    <col min="7936" max="7936" width="42" style="38" customWidth="1"/>
    <col min="7937" max="7940" width="12.7109375" style="38" customWidth="1"/>
    <col min="7941" max="7941" width="6.7109375" style="38" customWidth="1"/>
    <col min="7942" max="7942" width="43.5703125" style="38" customWidth="1"/>
    <col min="7943" max="7946" width="12.7109375" style="38" customWidth="1"/>
    <col min="7947" max="8190" width="9.140625" style="38"/>
    <col min="8191" max="8191" width="5.7109375" style="38" customWidth="1"/>
    <col min="8192" max="8192" width="42" style="38" customWidth="1"/>
    <col min="8193" max="8196" width="12.7109375" style="38" customWidth="1"/>
    <col min="8197" max="8197" width="6.7109375" style="38" customWidth="1"/>
    <col min="8198" max="8198" width="43.5703125" style="38" customWidth="1"/>
    <col min="8199" max="8202" width="12.7109375" style="38" customWidth="1"/>
    <col min="8203" max="8446" width="9.140625" style="38"/>
    <col min="8447" max="8447" width="5.7109375" style="38" customWidth="1"/>
    <col min="8448" max="8448" width="42" style="38" customWidth="1"/>
    <col min="8449" max="8452" width="12.7109375" style="38" customWidth="1"/>
    <col min="8453" max="8453" width="6.7109375" style="38" customWidth="1"/>
    <col min="8454" max="8454" width="43.5703125" style="38" customWidth="1"/>
    <col min="8455" max="8458" width="12.7109375" style="38" customWidth="1"/>
    <col min="8459" max="8702" width="9.140625" style="38"/>
    <col min="8703" max="8703" width="5.7109375" style="38" customWidth="1"/>
    <col min="8704" max="8704" width="42" style="38" customWidth="1"/>
    <col min="8705" max="8708" width="12.7109375" style="38" customWidth="1"/>
    <col min="8709" max="8709" width="6.7109375" style="38" customWidth="1"/>
    <col min="8710" max="8710" width="43.5703125" style="38" customWidth="1"/>
    <col min="8711" max="8714" width="12.7109375" style="38" customWidth="1"/>
    <col min="8715" max="8958" width="9.140625" style="38"/>
    <col min="8959" max="8959" width="5.7109375" style="38" customWidth="1"/>
    <col min="8960" max="8960" width="42" style="38" customWidth="1"/>
    <col min="8961" max="8964" width="12.7109375" style="38" customWidth="1"/>
    <col min="8965" max="8965" width="6.7109375" style="38" customWidth="1"/>
    <col min="8966" max="8966" width="43.5703125" style="38" customWidth="1"/>
    <col min="8967" max="8970" width="12.7109375" style="38" customWidth="1"/>
    <col min="8971" max="9214" width="9.140625" style="38"/>
    <col min="9215" max="9215" width="5.7109375" style="38" customWidth="1"/>
    <col min="9216" max="9216" width="42" style="38" customWidth="1"/>
    <col min="9217" max="9220" width="12.7109375" style="38" customWidth="1"/>
    <col min="9221" max="9221" width="6.7109375" style="38" customWidth="1"/>
    <col min="9222" max="9222" width="43.5703125" style="38" customWidth="1"/>
    <col min="9223" max="9226" width="12.7109375" style="38" customWidth="1"/>
    <col min="9227" max="9470" width="9.140625" style="38"/>
    <col min="9471" max="9471" width="5.7109375" style="38" customWidth="1"/>
    <col min="9472" max="9472" width="42" style="38" customWidth="1"/>
    <col min="9473" max="9476" width="12.7109375" style="38" customWidth="1"/>
    <col min="9477" max="9477" width="6.7109375" style="38" customWidth="1"/>
    <col min="9478" max="9478" width="43.5703125" style="38" customWidth="1"/>
    <col min="9479" max="9482" width="12.7109375" style="38" customWidth="1"/>
    <col min="9483" max="9726" width="9.140625" style="38"/>
    <col min="9727" max="9727" width="5.7109375" style="38" customWidth="1"/>
    <col min="9728" max="9728" width="42" style="38" customWidth="1"/>
    <col min="9729" max="9732" width="12.7109375" style="38" customWidth="1"/>
    <col min="9733" max="9733" width="6.7109375" style="38" customWidth="1"/>
    <col min="9734" max="9734" width="43.5703125" style="38" customWidth="1"/>
    <col min="9735" max="9738" width="12.7109375" style="38" customWidth="1"/>
    <col min="9739" max="9982" width="9.140625" style="38"/>
    <col min="9983" max="9983" width="5.7109375" style="38" customWidth="1"/>
    <col min="9984" max="9984" width="42" style="38" customWidth="1"/>
    <col min="9985" max="9988" width="12.7109375" style="38" customWidth="1"/>
    <col min="9989" max="9989" width="6.7109375" style="38" customWidth="1"/>
    <col min="9990" max="9990" width="43.5703125" style="38" customWidth="1"/>
    <col min="9991" max="9994" width="12.7109375" style="38" customWidth="1"/>
    <col min="9995" max="10238" width="9.140625" style="38"/>
    <col min="10239" max="10239" width="5.7109375" style="38" customWidth="1"/>
    <col min="10240" max="10240" width="42" style="38" customWidth="1"/>
    <col min="10241" max="10244" width="12.7109375" style="38" customWidth="1"/>
    <col min="10245" max="10245" width="6.7109375" style="38" customWidth="1"/>
    <col min="10246" max="10246" width="43.5703125" style="38" customWidth="1"/>
    <col min="10247" max="10250" width="12.7109375" style="38" customWidth="1"/>
    <col min="10251" max="10494" width="9.140625" style="38"/>
    <col min="10495" max="10495" width="5.7109375" style="38" customWidth="1"/>
    <col min="10496" max="10496" width="42" style="38" customWidth="1"/>
    <col min="10497" max="10500" width="12.7109375" style="38" customWidth="1"/>
    <col min="10501" max="10501" width="6.7109375" style="38" customWidth="1"/>
    <col min="10502" max="10502" width="43.5703125" style="38" customWidth="1"/>
    <col min="10503" max="10506" width="12.7109375" style="38" customWidth="1"/>
    <col min="10507" max="10750" width="9.140625" style="38"/>
    <col min="10751" max="10751" width="5.7109375" style="38" customWidth="1"/>
    <col min="10752" max="10752" width="42" style="38" customWidth="1"/>
    <col min="10753" max="10756" width="12.7109375" style="38" customWidth="1"/>
    <col min="10757" max="10757" width="6.7109375" style="38" customWidth="1"/>
    <col min="10758" max="10758" width="43.5703125" style="38" customWidth="1"/>
    <col min="10759" max="10762" width="12.7109375" style="38" customWidth="1"/>
    <col min="10763" max="11006" width="9.140625" style="38"/>
    <col min="11007" max="11007" width="5.7109375" style="38" customWidth="1"/>
    <col min="11008" max="11008" width="42" style="38" customWidth="1"/>
    <col min="11009" max="11012" width="12.7109375" style="38" customWidth="1"/>
    <col min="11013" max="11013" width="6.7109375" style="38" customWidth="1"/>
    <col min="11014" max="11014" width="43.5703125" style="38" customWidth="1"/>
    <col min="11015" max="11018" width="12.7109375" style="38" customWidth="1"/>
    <col min="11019" max="11262" width="9.140625" style="38"/>
    <col min="11263" max="11263" width="5.7109375" style="38" customWidth="1"/>
    <col min="11264" max="11264" width="42" style="38" customWidth="1"/>
    <col min="11265" max="11268" width="12.7109375" style="38" customWidth="1"/>
    <col min="11269" max="11269" width="6.7109375" style="38" customWidth="1"/>
    <col min="11270" max="11270" width="43.5703125" style="38" customWidth="1"/>
    <col min="11271" max="11274" width="12.7109375" style="38" customWidth="1"/>
    <col min="11275" max="11518" width="9.140625" style="38"/>
    <col min="11519" max="11519" width="5.7109375" style="38" customWidth="1"/>
    <col min="11520" max="11520" width="42" style="38" customWidth="1"/>
    <col min="11521" max="11524" width="12.7109375" style="38" customWidth="1"/>
    <col min="11525" max="11525" width="6.7109375" style="38" customWidth="1"/>
    <col min="11526" max="11526" width="43.5703125" style="38" customWidth="1"/>
    <col min="11527" max="11530" width="12.7109375" style="38" customWidth="1"/>
    <col min="11531" max="11774" width="9.140625" style="38"/>
    <col min="11775" max="11775" width="5.7109375" style="38" customWidth="1"/>
    <col min="11776" max="11776" width="42" style="38" customWidth="1"/>
    <col min="11777" max="11780" width="12.7109375" style="38" customWidth="1"/>
    <col min="11781" max="11781" width="6.7109375" style="38" customWidth="1"/>
    <col min="11782" max="11782" width="43.5703125" style="38" customWidth="1"/>
    <col min="11783" max="11786" width="12.7109375" style="38" customWidth="1"/>
    <col min="11787" max="12030" width="9.140625" style="38"/>
    <col min="12031" max="12031" width="5.7109375" style="38" customWidth="1"/>
    <col min="12032" max="12032" width="42" style="38" customWidth="1"/>
    <col min="12033" max="12036" width="12.7109375" style="38" customWidth="1"/>
    <col min="12037" max="12037" width="6.7109375" style="38" customWidth="1"/>
    <col min="12038" max="12038" width="43.5703125" style="38" customWidth="1"/>
    <col min="12039" max="12042" width="12.7109375" style="38" customWidth="1"/>
    <col min="12043" max="12286" width="9.140625" style="38"/>
    <col min="12287" max="12287" width="5.7109375" style="38" customWidth="1"/>
    <col min="12288" max="12288" width="42" style="38" customWidth="1"/>
    <col min="12289" max="12292" width="12.7109375" style="38" customWidth="1"/>
    <col min="12293" max="12293" width="6.7109375" style="38" customWidth="1"/>
    <col min="12294" max="12294" width="43.5703125" style="38" customWidth="1"/>
    <col min="12295" max="12298" width="12.7109375" style="38" customWidth="1"/>
    <col min="12299" max="12542" width="9.140625" style="38"/>
    <col min="12543" max="12543" width="5.7109375" style="38" customWidth="1"/>
    <col min="12544" max="12544" width="42" style="38" customWidth="1"/>
    <col min="12545" max="12548" width="12.7109375" style="38" customWidth="1"/>
    <col min="12549" max="12549" width="6.7109375" style="38" customWidth="1"/>
    <col min="12550" max="12550" width="43.5703125" style="38" customWidth="1"/>
    <col min="12551" max="12554" width="12.7109375" style="38" customWidth="1"/>
    <col min="12555" max="12798" width="9.140625" style="38"/>
    <col min="12799" max="12799" width="5.7109375" style="38" customWidth="1"/>
    <col min="12800" max="12800" width="42" style="38" customWidth="1"/>
    <col min="12801" max="12804" width="12.7109375" style="38" customWidth="1"/>
    <col min="12805" max="12805" width="6.7109375" style="38" customWidth="1"/>
    <col min="12806" max="12806" width="43.5703125" style="38" customWidth="1"/>
    <col min="12807" max="12810" width="12.7109375" style="38" customWidth="1"/>
    <col min="12811" max="13054" width="9.140625" style="38"/>
    <col min="13055" max="13055" width="5.7109375" style="38" customWidth="1"/>
    <col min="13056" max="13056" width="42" style="38" customWidth="1"/>
    <col min="13057" max="13060" width="12.7109375" style="38" customWidth="1"/>
    <col min="13061" max="13061" width="6.7109375" style="38" customWidth="1"/>
    <col min="13062" max="13062" width="43.5703125" style="38" customWidth="1"/>
    <col min="13063" max="13066" width="12.7109375" style="38" customWidth="1"/>
    <col min="13067" max="13310" width="9.140625" style="38"/>
    <col min="13311" max="13311" width="5.7109375" style="38" customWidth="1"/>
    <col min="13312" max="13312" width="42" style="38" customWidth="1"/>
    <col min="13313" max="13316" width="12.7109375" style="38" customWidth="1"/>
    <col min="13317" max="13317" width="6.7109375" style="38" customWidth="1"/>
    <col min="13318" max="13318" width="43.5703125" style="38" customWidth="1"/>
    <col min="13319" max="13322" width="12.7109375" style="38" customWidth="1"/>
    <col min="13323" max="13566" width="9.140625" style="38"/>
    <col min="13567" max="13567" width="5.7109375" style="38" customWidth="1"/>
    <col min="13568" max="13568" width="42" style="38" customWidth="1"/>
    <col min="13569" max="13572" width="12.7109375" style="38" customWidth="1"/>
    <col min="13573" max="13573" width="6.7109375" style="38" customWidth="1"/>
    <col min="13574" max="13574" width="43.5703125" style="38" customWidth="1"/>
    <col min="13575" max="13578" width="12.7109375" style="38" customWidth="1"/>
    <col min="13579" max="13822" width="9.140625" style="38"/>
    <col min="13823" max="13823" width="5.7109375" style="38" customWidth="1"/>
    <col min="13824" max="13824" width="42" style="38" customWidth="1"/>
    <col min="13825" max="13828" width="12.7109375" style="38" customWidth="1"/>
    <col min="13829" max="13829" width="6.7109375" style="38" customWidth="1"/>
    <col min="13830" max="13830" width="43.5703125" style="38" customWidth="1"/>
    <col min="13831" max="13834" width="12.7109375" style="38" customWidth="1"/>
    <col min="13835" max="14078" width="9.140625" style="38"/>
    <col min="14079" max="14079" width="5.7109375" style="38" customWidth="1"/>
    <col min="14080" max="14080" width="42" style="38" customWidth="1"/>
    <col min="14081" max="14084" width="12.7109375" style="38" customWidth="1"/>
    <col min="14085" max="14085" width="6.7109375" style="38" customWidth="1"/>
    <col min="14086" max="14086" width="43.5703125" style="38" customWidth="1"/>
    <col min="14087" max="14090" width="12.7109375" style="38" customWidth="1"/>
    <col min="14091" max="14334" width="9.140625" style="38"/>
    <col min="14335" max="14335" width="5.7109375" style="38" customWidth="1"/>
    <col min="14336" max="14336" width="42" style="38" customWidth="1"/>
    <col min="14337" max="14340" width="12.7109375" style="38" customWidth="1"/>
    <col min="14341" max="14341" width="6.7109375" style="38" customWidth="1"/>
    <col min="14342" max="14342" width="43.5703125" style="38" customWidth="1"/>
    <col min="14343" max="14346" width="12.7109375" style="38" customWidth="1"/>
    <col min="14347" max="14590" width="9.140625" style="38"/>
    <col min="14591" max="14591" width="5.7109375" style="38" customWidth="1"/>
    <col min="14592" max="14592" width="42" style="38" customWidth="1"/>
    <col min="14593" max="14596" width="12.7109375" style="38" customWidth="1"/>
    <col min="14597" max="14597" width="6.7109375" style="38" customWidth="1"/>
    <col min="14598" max="14598" width="43.5703125" style="38" customWidth="1"/>
    <col min="14599" max="14602" width="12.7109375" style="38" customWidth="1"/>
    <col min="14603" max="14846" width="9.140625" style="38"/>
    <col min="14847" max="14847" width="5.7109375" style="38" customWidth="1"/>
    <col min="14848" max="14848" width="42" style="38" customWidth="1"/>
    <col min="14849" max="14852" width="12.7109375" style="38" customWidth="1"/>
    <col min="14853" max="14853" width="6.7109375" style="38" customWidth="1"/>
    <col min="14854" max="14854" width="43.5703125" style="38" customWidth="1"/>
    <col min="14855" max="14858" width="12.7109375" style="38" customWidth="1"/>
    <col min="14859" max="15102" width="9.140625" style="38"/>
    <col min="15103" max="15103" width="5.7109375" style="38" customWidth="1"/>
    <col min="15104" max="15104" width="42" style="38" customWidth="1"/>
    <col min="15105" max="15108" width="12.7109375" style="38" customWidth="1"/>
    <col min="15109" max="15109" width="6.7109375" style="38" customWidth="1"/>
    <col min="15110" max="15110" width="43.5703125" style="38" customWidth="1"/>
    <col min="15111" max="15114" width="12.7109375" style="38" customWidth="1"/>
    <col min="15115" max="15358" width="9.140625" style="38"/>
    <col min="15359" max="15359" width="5.7109375" style="38" customWidth="1"/>
    <col min="15360" max="15360" width="42" style="38" customWidth="1"/>
    <col min="15361" max="15364" width="12.7109375" style="38" customWidth="1"/>
    <col min="15365" max="15365" width="6.7109375" style="38" customWidth="1"/>
    <col min="15366" max="15366" width="43.5703125" style="38" customWidth="1"/>
    <col min="15367" max="15370" width="12.7109375" style="38" customWidth="1"/>
    <col min="15371" max="15614" width="9.140625" style="38"/>
    <col min="15615" max="15615" width="5.7109375" style="38" customWidth="1"/>
    <col min="15616" max="15616" width="42" style="38" customWidth="1"/>
    <col min="15617" max="15620" width="12.7109375" style="38" customWidth="1"/>
    <col min="15621" max="15621" width="6.7109375" style="38" customWidth="1"/>
    <col min="15622" max="15622" width="43.5703125" style="38" customWidth="1"/>
    <col min="15623" max="15626" width="12.7109375" style="38" customWidth="1"/>
    <col min="15627" max="15870" width="9.140625" style="38"/>
    <col min="15871" max="15871" width="5.7109375" style="38" customWidth="1"/>
    <col min="15872" max="15872" width="42" style="38" customWidth="1"/>
    <col min="15873" max="15876" width="12.7109375" style="38" customWidth="1"/>
    <col min="15877" max="15877" width="6.7109375" style="38" customWidth="1"/>
    <col min="15878" max="15878" width="43.5703125" style="38" customWidth="1"/>
    <col min="15879" max="15882" width="12.7109375" style="38" customWidth="1"/>
    <col min="15883" max="16126" width="9.140625" style="38"/>
    <col min="16127" max="16127" width="5.7109375" style="38" customWidth="1"/>
    <col min="16128" max="16128" width="42" style="38" customWidth="1"/>
    <col min="16129" max="16132" width="12.7109375" style="38" customWidth="1"/>
    <col min="16133" max="16133" width="6.7109375" style="38" customWidth="1"/>
    <col min="16134" max="16134" width="43.5703125" style="38" customWidth="1"/>
    <col min="16135" max="16138" width="12.7109375" style="38" customWidth="1"/>
    <col min="16139" max="16384" width="9.140625" style="38"/>
  </cols>
  <sheetData>
    <row r="4" spans="1:10" ht="18" x14ac:dyDescent="0.25">
      <c r="B4" s="333" t="s">
        <v>239</v>
      </c>
      <c r="C4" s="333"/>
      <c r="D4" s="333"/>
      <c r="E4" s="61" t="s">
        <v>464</v>
      </c>
      <c r="F4" s="61" t="s">
        <v>540</v>
      </c>
      <c r="G4" s="61"/>
    </row>
    <row r="6" spans="1:10" ht="13.5" thickBot="1" x14ac:dyDescent="0.25">
      <c r="A6" s="39" t="s">
        <v>247</v>
      </c>
      <c r="B6" s="62" t="str">
        <f>'01KtgvMrlg'!B6</f>
        <v>számú melléklet a(z) 7/2020.(X.28.) Önkormányzati rendelethez</v>
      </c>
      <c r="C6" s="62"/>
      <c r="H6" s="323" t="s">
        <v>241</v>
      </c>
      <c r="I6" s="323"/>
    </row>
    <row r="7" spans="1:10" x14ac:dyDescent="0.2">
      <c r="A7" s="41"/>
      <c r="B7" s="70"/>
      <c r="C7" s="324"/>
      <c r="D7" s="325"/>
      <c r="E7" s="326"/>
      <c r="F7" s="85"/>
      <c r="G7" s="70"/>
      <c r="H7" s="324"/>
      <c r="I7" s="325"/>
      <c r="J7" s="326"/>
    </row>
    <row r="8" spans="1:10" ht="16.5" x14ac:dyDescent="0.25">
      <c r="A8" s="42"/>
      <c r="B8" s="71" t="s">
        <v>248</v>
      </c>
      <c r="C8" s="75" t="s">
        <v>353</v>
      </c>
      <c r="D8" s="43" t="s">
        <v>537</v>
      </c>
      <c r="E8" s="44" t="s">
        <v>10</v>
      </c>
      <c r="F8" s="86"/>
      <c r="G8" s="71" t="s">
        <v>249</v>
      </c>
      <c r="H8" s="75" t="s">
        <v>353</v>
      </c>
      <c r="I8" s="43" t="s">
        <v>537</v>
      </c>
      <c r="J8" s="44"/>
    </row>
    <row r="9" spans="1:10" x14ac:dyDescent="0.2">
      <c r="A9" s="42" t="s">
        <v>250</v>
      </c>
      <c r="B9" s="72" t="s">
        <v>251</v>
      </c>
      <c r="C9" s="76">
        <f>'04KB'!D12</f>
        <v>62655948</v>
      </c>
      <c r="D9" s="45">
        <f>'04KB'!E12</f>
        <v>68817487</v>
      </c>
      <c r="E9" s="77">
        <f>'04KB'!H12</f>
        <v>68817487</v>
      </c>
      <c r="F9" s="86" t="s">
        <v>252</v>
      </c>
      <c r="G9" s="72" t="s">
        <v>253</v>
      </c>
      <c r="H9" s="76">
        <f>'03KK'!D17</f>
        <v>28340735</v>
      </c>
      <c r="I9" s="45">
        <f>'03KK'!E17</f>
        <v>25663269</v>
      </c>
      <c r="J9" s="77">
        <f>'03KK'!G17</f>
        <v>25663269</v>
      </c>
    </row>
    <row r="10" spans="1:10" x14ac:dyDescent="0.2">
      <c r="A10" s="42" t="s">
        <v>254</v>
      </c>
      <c r="B10" s="72" t="s">
        <v>255</v>
      </c>
      <c r="C10" s="76">
        <f>'04KB'!D13</f>
        <v>11560200</v>
      </c>
      <c r="D10" s="45">
        <f>'04KB'!E13</f>
        <v>11414317</v>
      </c>
      <c r="E10" s="77">
        <f>'04KB'!H13</f>
        <v>11414317</v>
      </c>
      <c r="F10" s="86" t="s">
        <v>256</v>
      </c>
      <c r="G10" s="72" t="s">
        <v>257</v>
      </c>
      <c r="H10" s="76">
        <f>'03KK'!D18</f>
        <v>5744012</v>
      </c>
      <c r="I10" s="45">
        <f>'03KK'!E18</f>
        <v>4554044</v>
      </c>
      <c r="J10" s="77">
        <f>'03KK'!G18</f>
        <v>4554044</v>
      </c>
    </row>
    <row r="11" spans="1:10" x14ac:dyDescent="0.2">
      <c r="A11" s="42" t="s">
        <v>258</v>
      </c>
      <c r="B11" s="72" t="s">
        <v>259</v>
      </c>
      <c r="C11" s="78">
        <f>SUM(C9:C10)</f>
        <v>74216148</v>
      </c>
      <c r="D11" s="67">
        <f t="shared" ref="D11:E11" si="0">SUM(D9:D10)</f>
        <v>80231804</v>
      </c>
      <c r="E11" s="89">
        <f t="shared" si="0"/>
        <v>80231804</v>
      </c>
      <c r="F11" s="86" t="s">
        <v>260</v>
      </c>
      <c r="G11" s="72" t="s">
        <v>261</v>
      </c>
      <c r="H11" s="76">
        <f>'03KK'!D44</f>
        <v>94881973</v>
      </c>
      <c r="I11" s="45">
        <f>'03KK'!E44</f>
        <v>93979530</v>
      </c>
      <c r="J11" s="77">
        <f>'03KK'!G44</f>
        <v>93979530</v>
      </c>
    </row>
    <row r="12" spans="1:10" x14ac:dyDescent="0.2">
      <c r="A12" s="42" t="s">
        <v>262</v>
      </c>
      <c r="B12" s="72" t="s">
        <v>263</v>
      </c>
      <c r="C12" s="76">
        <f>'04KB'!D34</f>
        <v>48003936</v>
      </c>
      <c r="D12" s="45">
        <f>'04KB'!E34</f>
        <v>58703008</v>
      </c>
      <c r="E12" s="77">
        <f>'04KB'!H34</f>
        <v>54018111</v>
      </c>
      <c r="F12" s="86" t="s">
        <v>264</v>
      </c>
      <c r="G12" s="72" t="s">
        <v>265</v>
      </c>
      <c r="H12" s="76">
        <f>'03KK'!D48</f>
        <v>3500000</v>
      </c>
      <c r="I12" s="45">
        <f>'03KK'!E48</f>
        <v>3805300</v>
      </c>
      <c r="J12" s="77">
        <f>'03KK'!G48</f>
        <v>3805300</v>
      </c>
    </row>
    <row r="13" spans="1:10" x14ac:dyDescent="0.2">
      <c r="A13" s="42" t="s">
        <v>266</v>
      </c>
      <c r="B13" s="72" t="s">
        <v>267</v>
      </c>
      <c r="C13" s="76">
        <f>'04KB'!D45</f>
        <v>11279060</v>
      </c>
      <c r="D13" s="45">
        <f>'04KB'!E45</f>
        <v>17291651</v>
      </c>
      <c r="E13" s="77">
        <f>'04KB'!H45</f>
        <v>17992780</v>
      </c>
      <c r="F13" s="86" t="s">
        <v>268</v>
      </c>
      <c r="G13" s="72" t="s">
        <v>269</v>
      </c>
      <c r="H13" s="76">
        <v>0</v>
      </c>
      <c r="I13" s="45">
        <v>0</v>
      </c>
      <c r="J13" s="77">
        <v>0</v>
      </c>
    </row>
    <row r="14" spans="1:10" x14ac:dyDescent="0.2">
      <c r="A14" s="42" t="s">
        <v>270</v>
      </c>
      <c r="B14" s="72" t="s">
        <v>271</v>
      </c>
      <c r="C14" s="76">
        <f>'04KB'!D48</f>
        <v>0</v>
      </c>
      <c r="D14" s="45">
        <f>'04KB'!E48</f>
        <v>386175</v>
      </c>
      <c r="E14" s="77">
        <f>'04KB'!H48</f>
        <v>0</v>
      </c>
      <c r="F14" s="86" t="s">
        <v>272</v>
      </c>
      <c r="G14" s="72" t="s">
        <v>273</v>
      </c>
      <c r="H14" s="76">
        <f>'03KK'!D49</f>
        <v>4260106</v>
      </c>
      <c r="I14" s="45">
        <f>'03KK'!E49</f>
        <v>4790025</v>
      </c>
      <c r="J14" s="77">
        <f>'03KK'!G49</f>
        <v>4790025</v>
      </c>
    </row>
    <row r="15" spans="1:10" x14ac:dyDescent="0.2">
      <c r="A15" s="42" t="s">
        <v>270</v>
      </c>
      <c r="B15" s="72" t="s">
        <v>271</v>
      </c>
      <c r="C15" s="76">
        <v>0</v>
      </c>
      <c r="D15" s="45">
        <v>0</v>
      </c>
      <c r="E15" s="63">
        <v>0</v>
      </c>
      <c r="F15" s="86" t="s">
        <v>274</v>
      </c>
      <c r="G15" s="72" t="s">
        <v>275</v>
      </c>
      <c r="H15" s="76">
        <v>0</v>
      </c>
      <c r="I15" s="45">
        <v>0</v>
      </c>
      <c r="J15" s="77">
        <v>0</v>
      </c>
    </row>
    <row r="16" spans="1:10" x14ac:dyDescent="0.2">
      <c r="A16" s="42" t="s">
        <v>276</v>
      </c>
      <c r="B16" s="72" t="s">
        <v>277</v>
      </c>
      <c r="C16" s="78">
        <f>SUM(C14:C15)</f>
        <v>0</v>
      </c>
      <c r="D16" s="67">
        <f t="shared" ref="D16:E16" si="1">SUM(D14:D15)</f>
        <v>386175</v>
      </c>
      <c r="E16" s="89">
        <f t="shared" si="1"/>
        <v>0</v>
      </c>
      <c r="F16" s="86" t="s">
        <v>278</v>
      </c>
      <c r="G16" s="72" t="s">
        <v>279</v>
      </c>
      <c r="H16" s="76">
        <f>'03KK'!D55</f>
        <v>58523000</v>
      </c>
      <c r="I16" s="45">
        <f>'03KK'!E55</f>
        <v>55411668</v>
      </c>
      <c r="J16" s="77">
        <f>'03KK'!G55</f>
        <v>54955667</v>
      </c>
    </row>
    <row r="17" spans="1:10" ht="15" x14ac:dyDescent="0.25">
      <c r="A17" s="46"/>
      <c r="B17" s="73" t="s">
        <v>280</v>
      </c>
      <c r="C17" s="90">
        <f t="shared" ref="C17:D17" si="2">C11+C12+C13+C16</f>
        <v>133499144</v>
      </c>
      <c r="D17" s="57">
        <f t="shared" si="2"/>
        <v>156612638</v>
      </c>
      <c r="E17" s="60">
        <f>E11+E12+E13+E16</f>
        <v>152242695</v>
      </c>
      <c r="F17" s="86" t="s">
        <v>281</v>
      </c>
      <c r="G17" s="72" t="s">
        <v>282</v>
      </c>
      <c r="H17" s="218">
        <v>1216990</v>
      </c>
      <c r="I17" s="219">
        <f>'03KK'!E61</f>
        <v>0</v>
      </c>
      <c r="J17" s="220">
        <f>'03KK'!G61</f>
        <v>0</v>
      </c>
    </row>
    <row r="18" spans="1:10" x14ac:dyDescent="0.2">
      <c r="A18" s="42"/>
      <c r="B18" s="72"/>
      <c r="C18" s="76"/>
      <c r="D18" s="45"/>
      <c r="E18" s="63"/>
      <c r="F18" s="86" t="s">
        <v>283</v>
      </c>
      <c r="G18" s="72" t="s">
        <v>284</v>
      </c>
      <c r="H18" s="76">
        <f>SUM(H13:H17)</f>
        <v>64000096</v>
      </c>
      <c r="I18" s="45">
        <f>SUM(I13:I17)</f>
        <v>60201693</v>
      </c>
      <c r="J18" s="50">
        <f>SUM(J13:J17)</f>
        <v>59745692</v>
      </c>
    </row>
    <row r="19" spans="1:10" ht="15" x14ac:dyDescent="0.25">
      <c r="A19" s="42" t="s">
        <v>285</v>
      </c>
      <c r="B19" s="72" t="s">
        <v>286</v>
      </c>
      <c r="C19" s="76">
        <v>0</v>
      </c>
      <c r="D19" s="45">
        <v>15000000</v>
      </c>
      <c r="E19" s="63">
        <v>15000000</v>
      </c>
      <c r="F19" s="87"/>
      <c r="G19" s="73" t="s">
        <v>287</v>
      </c>
      <c r="H19" s="80">
        <f t="shared" ref="H19:I19" si="3">H9+H10+H11+H12+H18</f>
        <v>196466816</v>
      </c>
      <c r="I19" s="60">
        <f t="shared" si="3"/>
        <v>188203836</v>
      </c>
      <c r="J19" s="60">
        <f>J9+J10+J11+J12+J18</f>
        <v>187747835</v>
      </c>
    </row>
    <row r="20" spans="1:10" x14ac:dyDescent="0.2">
      <c r="A20" s="42" t="s">
        <v>288</v>
      </c>
      <c r="B20" s="72" t="s">
        <v>289</v>
      </c>
      <c r="C20" s="192">
        <v>103436196</v>
      </c>
      <c r="D20" s="186">
        <v>20583396</v>
      </c>
      <c r="E20" s="63">
        <v>20583396</v>
      </c>
      <c r="F20" s="86" t="s">
        <v>290</v>
      </c>
      <c r="G20" s="72" t="s">
        <v>291</v>
      </c>
      <c r="H20" s="81">
        <f>'03KK'!D68</f>
        <v>37792985</v>
      </c>
      <c r="I20" s="64">
        <f>'03KK'!E68</f>
        <v>43655430</v>
      </c>
      <c r="J20" s="64">
        <f>'03KK'!G68</f>
        <v>43655430</v>
      </c>
    </row>
    <row r="21" spans="1:10" x14ac:dyDescent="0.2">
      <c r="A21" s="42" t="s">
        <v>292</v>
      </c>
      <c r="B21" s="72" t="s">
        <v>293</v>
      </c>
      <c r="C21" s="63">
        <f t="shared" ref="C21:D21" si="4">SUM(C19:C20)</f>
        <v>103436196</v>
      </c>
      <c r="D21" s="63">
        <f t="shared" si="4"/>
        <v>35583396</v>
      </c>
      <c r="E21" s="63">
        <f>SUM(E19:E20)</f>
        <v>35583396</v>
      </c>
      <c r="F21" s="86" t="s">
        <v>294</v>
      </c>
      <c r="G21" s="72" t="s">
        <v>295</v>
      </c>
      <c r="H21" s="81">
        <f>'03KK'!D71</f>
        <v>285914643</v>
      </c>
      <c r="I21" s="64">
        <f>'03KK'!E71</f>
        <v>235812955</v>
      </c>
      <c r="J21" s="64">
        <f>'03KK'!G71</f>
        <v>186090191</v>
      </c>
    </row>
    <row r="22" spans="1:10" x14ac:dyDescent="0.2">
      <c r="A22" s="42"/>
      <c r="B22" s="72"/>
      <c r="C22" s="76"/>
      <c r="D22" s="45"/>
      <c r="E22" s="63"/>
      <c r="F22" s="86" t="s">
        <v>296</v>
      </c>
      <c r="G22" s="72" t="s">
        <v>460</v>
      </c>
      <c r="H22" s="81">
        <v>0</v>
      </c>
      <c r="I22" s="64">
        <v>0</v>
      </c>
      <c r="J22" s="64">
        <f>'03KK'!G72</f>
        <v>1216900</v>
      </c>
    </row>
    <row r="23" spans="1:10" x14ac:dyDescent="0.2">
      <c r="A23" s="42" t="s">
        <v>297</v>
      </c>
      <c r="B23" s="72" t="s">
        <v>298</v>
      </c>
      <c r="C23" s="76">
        <f>'04KB'!D47</f>
        <v>11023622</v>
      </c>
      <c r="D23" s="45">
        <f>'04KB'!E47</f>
        <v>17985824</v>
      </c>
      <c r="E23" s="77">
        <f>'04KB'!H47</f>
        <v>17985824</v>
      </c>
      <c r="F23" s="86" t="s">
        <v>437</v>
      </c>
      <c r="G23" s="72" t="s">
        <v>462</v>
      </c>
      <c r="H23" s="81">
        <v>0</v>
      </c>
      <c r="I23" s="64">
        <v>0</v>
      </c>
      <c r="J23" s="64">
        <f>'03KK'!G74</f>
        <v>50000</v>
      </c>
    </row>
    <row r="24" spans="1:10" x14ac:dyDescent="0.2">
      <c r="A24" s="42" t="s">
        <v>301</v>
      </c>
      <c r="B24" s="72" t="s">
        <v>302</v>
      </c>
      <c r="C24" s="76">
        <v>0</v>
      </c>
      <c r="D24" s="45">
        <v>0</v>
      </c>
      <c r="E24" s="63">
        <v>0</v>
      </c>
      <c r="F24" s="86" t="s">
        <v>299</v>
      </c>
      <c r="G24" s="72" t="s">
        <v>461</v>
      </c>
      <c r="H24" s="81">
        <v>0</v>
      </c>
      <c r="I24" s="64">
        <v>0</v>
      </c>
      <c r="J24" s="64">
        <f>'03KK'!G75</f>
        <v>2189445</v>
      </c>
    </row>
    <row r="25" spans="1:10" x14ac:dyDescent="0.2">
      <c r="A25" s="42" t="s">
        <v>303</v>
      </c>
      <c r="B25" s="72" t="s">
        <v>304</v>
      </c>
      <c r="C25" s="76">
        <f>'04KB'!D55</f>
        <v>7300000</v>
      </c>
      <c r="D25" s="45">
        <f>'04KB'!E55</f>
        <v>10573062</v>
      </c>
      <c r="E25" s="77">
        <f>'04KB'!H55</f>
        <v>10568062</v>
      </c>
      <c r="F25" s="86" t="s">
        <v>305</v>
      </c>
      <c r="G25" s="72" t="s">
        <v>306</v>
      </c>
      <c r="H25" s="82">
        <f>'03KK'!D78</f>
        <v>800000</v>
      </c>
      <c r="I25" s="68">
        <f>'03KK'!E78</f>
        <v>3456345</v>
      </c>
      <c r="J25" s="66">
        <f t="shared" ref="J25" si="5">SUM(J22:J24)</f>
        <v>3456345</v>
      </c>
    </row>
    <row r="26" spans="1:10" ht="15" x14ac:dyDescent="0.25">
      <c r="A26" s="42" t="s">
        <v>307</v>
      </c>
      <c r="B26" s="72" t="s">
        <v>308</v>
      </c>
      <c r="C26" s="78">
        <f>SUM(C24:C25)</f>
        <v>7300000</v>
      </c>
      <c r="D26" s="67">
        <f t="shared" ref="D26:E26" si="6">SUM(D24:D25)</f>
        <v>10573062</v>
      </c>
      <c r="E26" s="79">
        <f t="shared" si="6"/>
        <v>10568062</v>
      </c>
      <c r="F26" s="87"/>
      <c r="G26" s="73" t="s">
        <v>309</v>
      </c>
      <c r="H26" s="80">
        <f t="shared" ref="H26:I26" si="7">H20+H21+H25</f>
        <v>324507628</v>
      </c>
      <c r="I26" s="60">
        <f t="shared" si="7"/>
        <v>282924730</v>
      </c>
      <c r="J26" s="60">
        <f>J20+J21+J25</f>
        <v>233201966</v>
      </c>
    </row>
    <row r="27" spans="1:10" ht="15" x14ac:dyDescent="0.25">
      <c r="A27" s="46"/>
      <c r="B27" s="73" t="s">
        <v>310</v>
      </c>
      <c r="C27" s="90">
        <f t="shared" ref="C27:D27" si="8">C23+C26+C21</f>
        <v>121759818</v>
      </c>
      <c r="D27" s="57">
        <f t="shared" si="8"/>
        <v>64142282</v>
      </c>
      <c r="E27" s="60">
        <f>E23+E26+E21</f>
        <v>64137282</v>
      </c>
      <c r="F27" s="86" t="s">
        <v>311</v>
      </c>
      <c r="G27" s="72" t="s">
        <v>312</v>
      </c>
      <c r="H27" s="81">
        <f>'05FK'!D7</f>
        <v>3094300</v>
      </c>
      <c r="I27" s="64">
        <f>'05FK'!E7</f>
        <v>3094300</v>
      </c>
      <c r="J27" s="64">
        <f>'05FK'!J7</f>
        <v>3094300</v>
      </c>
    </row>
    <row r="28" spans="1:10" x14ac:dyDescent="0.2">
      <c r="A28" s="42" t="s">
        <v>458</v>
      </c>
      <c r="B28" s="72" t="s">
        <v>459</v>
      </c>
      <c r="C28" s="91">
        <f>'06FB'!D9</f>
        <v>24156510</v>
      </c>
      <c r="D28" s="69">
        <f>'06FB'!E9</f>
        <v>6061474</v>
      </c>
      <c r="E28" s="63">
        <f>'06FB'!H9</f>
        <v>6061474</v>
      </c>
      <c r="F28" s="86" t="s">
        <v>313</v>
      </c>
      <c r="G28" s="72" t="s">
        <v>314</v>
      </c>
      <c r="H28" s="81">
        <v>0</v>
      </c>
      <c r="I28" s="64">
        <v>0</v>
      </c>
      <c r="J28" s="64">
        <v>0</v>
      </c>
    </row>
    <row r="29" spans="1:10" x14ac:dyDescent="0.2">
      <c r="A29" s="42" t="s">
        <v>315</v>
      </c>
      <c r="B29" s="72" t="s">
        <v>316</v>
      </c>
      <c r="C29" s="91">
        <f>'06FB'!D11</f>
        <v>247159510</v>
      </c>
      <c r="D29" s="69">
        <f>'06FB'!E11</f>
        <v>247159510</v>
      </c>
      <c r="E29" s="63">
        <f>'06FB'!H11</f>
        <v>247159510</v>
      </c>
      <c r="F29" s="86" t="s">
        <v>317</v>
      </c>
      <c r="G29" s="72" t="s">
        <v>318</v>
      </c>
      <c r="H29" s="81">
        <f>'05FK'!D9</f>
        <v>2506238</v>
      </c>
      <c r="I29" s="64">
        <f>'05FK'!E9</f>
        <v>2799419</v>
      </c>
      <c r="J29" s="64">
        <f>'05FK'!J9</f>
        <v>2799419</v>
      </c>
    </row>
    <row r="30" spans="1:10" x14ac:dyDescent="0.2">
      <c r="A30" s="42" t="s">
        <v>319</v>
      </c>
      <c r="B30" s="72" t="s">
        <v>320</v>
      </c>
      <c r="C30" s="91">
        <f>'06FB'!D12</f>
        <v>0</v>
      </c>
      <c r="D30" s="69">
        <f>'06FB'!E12</f>
        <v>3046381</v>
      </c>
      <c r="E30" s="63">
        <f>'06FB'!H12</f>
        <v>3046381</v>
      </c>
      <c r="F30" s="86" t="s">
        <v>321</v>
      </c>
      <c r="G30" s="72" t="s">
        <v>322</v>
      </c>
      <c r="H30" s="81">
        <v>0</v>
      </c>
      <c r="I30" s="64">
        <v>0</v>
      </c>
      <c r="J30" s="64">
        <v>0</v>
      </c>
    </row>
    <row r="31" spans="1:10" ht="15" x14ac:dyDescent="0.25">
      <c r="A31" s="46" t="s">
        <v>323</v>
      </c>
      <c r="B31" s="73" t="s">
        <v>324</v>
      </c>
      <c r="C31" s="90">
        <f>SUM(C28:C30)</f>
        <v>271316020</v>
      </c>
      <c r="D31" s="90">
        <f t="shared" ref="D31:E31" si="9">SUM(D28:D30)</f>
        <v>256267365</v>
      </c>
      <c r="E31" s="90">
        <f t="shared" si="9"/>
        <v>256267365</v>
      </c>
      <c r="F31" s="87" t="s">
        <v>325</v>
      </c>
      <c r="G31" s="73" t="s">
        <v>326</v>
      </c>
      <c r="H31" s="83">
        <f t="shared" ref="H31:I31" si="10">SUM(H27:H30)</f>
        <v>5600538</v>
      </c>
      <c r="I31" s="66">
        <f t="shared" si="10"/>
        <v>5893719</v>
      </c>
      <c r="J31" s="66">
        <f>SUM(J27:J30)</f>
        <v>5893719</v>
      </c>
    </row>
    <row r="32" spans="1:10" ht="15.75" thickBot="1" x14ac:dyDescent="0.3">
      <c r="A32" s="47" t="s">
        <v>327</v>
      </c>
      <c r="B32" s="74" t="s">
        <v>328</v>
      </c>
      <c r="C32" s="92">
        <f t="shared" ref="C32:D32" si="11">C27+C31+C17</f>
        <v>526574982</v>
      </c>
      <c r="D32" s="58">
        <f t="shared" si="11"/>
        <v>477022285</v>
      </c>
      <c r="E32" s="59">
        <f>E27+E31+E17</f>
        <v>472647342</v>
      </c>
      <c r="F32" s="88" t="s">
        <v>329</v>
      </c>
      <c r="G32" s="74" t="s">
        <v>330</v>
      </c>
      <c r="H32" s="84">
        <f t="shared" ref="H32:I32" si="12">H26+H31+H19</f>
        <v>526574982</v>
      </c>
      <c r="I32" s="59">
        <f t="shared" si="12"/>
        <v>477022285</v>
      </c>
      <c r="J32" s="59">
        <f>J26+J31+J19</f>
        <v>426843520</v>
      </c>
    </row>
    <row r="34" spans="2:10" hidden="1" x14ac:dyDescent="0.2">
      <c r="B34" s="38" t="s">
        <v>457</v>
      </c>
      <c r="C34" s="65">
        <f>'01KtgvMrlg'!C37</f>
        <v>526574982</v>
      </c>
      <c r="D34" s="65">
        <f>'01KtgvMrlg'!D37</f>
        <v>477022285</v>
      </c>
      <c r="E34" s="65">
        <f>'01KtgvMrlg'!E37</f>
        <v>472647342</v>
      </c>
      <c r="H34" s="65">
        <f>'01KtgvMrlg'!H37</f>
        <v>526574982</v>
      </c>
      <c r="I34" s="65">
        <f>'01KtgvMrlg'!I37</f>
        <v>477022285</v>
      </c>
      <c r="J34" s="65">
        <f>'01KtgvMrlg'!J37</f>
        <v>426843520</v>
      </c>
    </row>
    <row r="35" spans="2:10" hidden="1" x14ac:dyDescent="0.2">
      <c r="H35" s="65"/>
    </row>
    <row r="36" spans="2:10" hidden="1" x14ac:dyDescent="0.2">
      <c r="C36" s="65">
        <f>C32-C34</f>
        <v>0</v>
      </c>
      <c r="D36" s="65">
        <f t="shared" ref="D36:E36" si="13">D32-D34</f>
        <v>0</v>
      </c>
      <c r="E36" s="65">
        <f t="shared" si="13"/>
        <v>0</v>
      </c>
      <c r="H36" s="65">
        <f t="shared" ref="H36:J36" si="14">H32-H34</f>
        <v>0</v>
      </c>
      <c r="I36" s="65">
        <f t="shared" si="14"/>
        <v>0</v>
      </c>
      <c r="J36" s="65">
        <f t="shared" si="14"/>
        <v>0</v>
      </c>
    </row>
  </sheetData>
  <mergeCells count="4">
    <mergeCell ref="B4:D4"/>
    <mergeCell ref="H6:I6"/>
    <mergeCell ref="C7:E7"/>
    <mergeCell ref="H7:J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0070C0"/>
  </sheetPr>
  <dimension ref="B1:G79"/>
  <sheetViews>
    <sheetView zoomScaleNormal="100" workbookViewId="0">
      <pane ySplit="6" topLeftCell="A7" activePane="bottomLeft" state="frozen"/>
      <selection activeCell="E16" sqref="E16"/>
      <selection pane="bottomLeft" activeCell="C3" sqref="C3:E3"/>
    </sheetView>
  </sheetViews>
  <sheetFormatPr defaultColWidth="4.7109375" defaultRowHeight="15.95" customHeight="1" x14ac:dyDescent="0.2"/>
  <cols>
    <col min="1" max="1" width="1.7109375" style="1" customWidth="1"/>
    <col min="2" max="2" width="4.7109375" style="1" customWidth="1"/>
    <col min="3" max="3" width="90.7109375" style="1" customWidth="1"/>
    <col min="4" max="5" width="11.7109375" style="1" customWidth="1"/>
    <col min="6" max="6" width="11.7109375" style="1" hidden="1" customWidth="1"/>
    <col min="7" max="7" width="0.28515625" style="1" customWidth="1"/>
    <col min="8" max="8" width="1.7109375" style="1" customWidth="1"/>
    <col min="9" max="16384" width="4.7109375" style="1"/>
  </cols>
  <sheetData>
    <row r="1" spans="2:7" ht="18" customHeight="1" x14ac:dyDescent="0.25">
      <c r="B1" s="341" t="s">
        <v>239</v>
      </c>
      <c r="C1" s="342"/>
      <c r="D1" s="342"/>
      <c r="E1" s="342"/>
      <c r="F1" s="342"/>
      <c r="G1" s="343"/>
    </row>
    <row r="2" spans="2:7" ht="18" customHeight="1" x14ac:dyDescent="0.25">
      <c r="B2" s="338" t="s">
        <v>541</v>
      </c>
      <c r="C2" s="339"/>
      <c r="D2" s="339"/>
      <c r="E2" s="339"/>
      <c r="F2" s="339"/>
      <c r="G2" s="340"/>
    </row>
    <row r="3" spans="2:7" ht="18" customHeight="1" thickBot="1" x14ac:dyDescent="0.3">
      <c r="B3" s="4" t="s">
        <v>240</v>
      </c>
      <c r="C3" s="344" t="str">
        <f>'01KtgvMrlg'!B6</f>
        <v>számú melléklet a(z) 7/2020.(X.28.) Önkormányzati rendelethez</v>
      </c>
      <c r="D3" s="344"/>
      <c r="E3" s="344"/>
      <c r="F3" s="5"/>
      <c r="G3" s="6" t="s">
        <v>241</v>
      </c>
    </row>
    <row r="4" spans="2:7" ht="15.95" customHeight="1" x14ac:dyDescent="0.2">
      <c r="B4" s="21"/>
      <c r="C4" s="272" t="s">
        <v>538</v>
      </c>
      <c r="D4" s="334" t="s">
        <v>235</v>
      </c>
      <c r="E4" s="335"/>
      <c r="F4" s="336" t="s">
        <v>238</v>
      </c>
      <c r="G4" s="140"/>
    </row>
    <row r="5" spans="2:7" ht="15.95" customHeight="1" x14ac:dyDescent="0.2">
      <c r="B5" s="7" t="s">
        <v>3</v>
      </c>
      <c r="C5" s="176" t="s">
        <v>4</v>
      </c>
      <c r="D5" s="7" t="s">
        <v>236</v>
      </c>
      <c r="E5" s="131" t="s">
        <v>237</v>
      </c>
      <c r="F5" s="337"/>
      <c r="G5" s="8" t="s">
        <v>10</v>
      </c>
    </row>
    <row r="6" spans="2:7" ht="15.95" customHeight="1" thickBot="1" x14ac:dyDescent="0.25">
      <c r="B6" s="9">
        <v>2</v>
      </c>
      <c r="C6" s="177">
        <v>3</v>
      </c>
      <c r="D6" s="9">
        <v>4</v>
      </c>
      <c r="E6" s="133">
        <v>5</v>
      </c>
      <c r="F6" s="133">
        <v>7</v>
      </c>
      <c r="G6" s="11">
        <v>10</v>
      </c>
    </row>
    <row r="7" spans="2:7" ht="15.95" customHeight="1" x14ac:dyDescent="0.2">
      <c r="B7" s="12" t="s">
        <v>0</v>
      </c>
      <c r="C7" s="178" t="s">
        <v>11</v>
      </c>
      <c r="D7" s="166">
        <v>15210540</v>
      </c>
      <c r="E7" s="167">
        <v>13833712</v>
      </c>
      <c r="F7" s="167">
        <v>13833712</v>
      </c>
      <c r="G7" s="168">
        <v>13833712</v>
      </c>
    </row>
    <row r="8" spans="2:7" ht="15.95" customHeight="1" x14ac:dyDescent="0.2">
      <c r="B8" s="13" t="s">
        <v>1</v>
      </c>
      <c r="C8" s="179" t="s">
        <v>12</v>
      </c>
      <c r="D8" s="161">
        <v>869700</v>
      </c>
      <c r="E8" s="141">
        <v>869700</v>
      </c>
      <c r="F8" s="141">
        <v>869700</v>
      </c>
      <c r="G8" s="162">
        <v>869700</v>
      </c>
    </row>
    <row r="9" spans="2:7" ht="15.95" customHeight="1" x14ac:dyDescent="0.2">
      <c r="B9" s="13" t="s">
        <v>13</v>
      </c>
      <c r="C9" s="179" t="s">
        <v>14</v>
      </c>
      <c r="D9" s="161">
        <v>594796</v>
      </c>
      <c r="E9" s="141">
        <v>446097</v>
      </c>
      <c r="F9" s="141">
        <v>446097</v>
      </c>
      <c r="G9" s="162">
        <v>446097</v>
      </c>
    </row>
    <row r="10" spans="2:7" ht="15.95" customHeight="1" x14ac:dyDescent="0.2">
      <c r="B10" s="13" t="s">
        <v>15</v>
      </c>
      <c r="C10" s="179" t="s">
        <v>16</v>
      </c>
      <c r="D10" s="161">
        <v>0</v>
      </c>
      <c r="E10" s="141">
        <v>101700</v>
      </c>
      <c r="F10" s="141">
        <v>101700</v>
      </c>
      <c r="G10" s="162">
        <v>101700</v>
      </c>
    </row>
    <row r="11" spans="2:7" ht="15.95" customHeight="1" x14ac:dyDescent="0.2">
      <c r="B11" s="13" t="s">
        <v>17</v>
      </c>
      <c r="C11" s="179" t="s">
        <v>18</v>
      </c>
      <c r="D11" s="161">
        <v>1044700</v>
      </c>
      <c r="E11" s="141">
        <v>461773</v>
      </c>
      <c r="F11" s="141">
        <v>461773</v>
      </c>
      <c r="G11" s="162">
        <v>461773</v>
      </c>
    </row>
    <row r="12" spans="2:7" ht="15.95" customHeight="1" x14ac:dyDescent="0.2">
      <c r="B12" s="13" t="s">
        <v>19</v>
      </c>
      <c r="C12" s="179" t="s">
        <v>20</v>
      </c>
      <c r="D12" s="161">
        <v>17719736</v>
      </c>
      <c r="E12" s="141">
        <v>15712982</v>
      </c>
      <c r="F12" s="141">
        <v>15712982</v>
      </c>
      <c r="G12" s="162">
        <v>15712982</v>
      </c>
    </row>
    <row r="13" spans="2:7" ht="15.95" customHeight="1" x14ac:dyDescent="0.2">
      <c r="B13" s="13" t="s">
        <v>21</v>
      </c>
      <c r="C13" s="179" t="s">
        <v>22</v>
      </c>
      <c r="D13" s="161">
        <v>7610699</v>
      </c>
      <c r="E13" s="141">
        <v>7527979</v>
      </c>
      <c r="F13" s="141">
        <v>7527979</v>
      </c>
      <c r="G13" s="162">
        <v>7527979</v>
      </c>
    </row>
    <row r="14" spans="2:7" ht="15.95" customHeight="1" x14ac:dyDescent="0.2">
      <c r="B14" s="13" t="s">
        <v>23</v>
      </c>
      <c r="C14" s="179" t="s">
        <v>24</v>
      </c>
      <c r="D14" s="161">
        <v>2555000</v>
      </c>
      <c r="E14" s="141">
        <v>2422308</v>
      </c>
      <c r="F14" s="141">
        <v>2422308</v>
      </c>
      <c r="G14" s="162">
        <v>2422308</v>
      </c>
    </row>
    <row r="15" spans="2:7" ht="15.95" customHeight="1" x14ac:dyDescent="0.2">
      <c r="B15" s="13" t="s">
        <v>25</v>
      </c>
      <c r="C15" s="179" t="s">
        <v>26</v>
      </c>
      <c r="D15" s="161">
        <v>455300</v>
      </c>
      <c r="E15" s="141">
        <v>0</v>
      </c>
      <c r="F15" s="141">
        <v>0</v>
      </c>
      <c r="G15" s="162">
        <v>0</v>
      </c>
    </row>
    <row r="16" spans="2:7" ht="15.95" customHeight="1" x14ac:dyDescent="0.2">
      <c r="B16" s="13" t="s">
        <v>27</v>
      </c>
      <c r="C16" s="179" t="s">
        <v>28</v>
      </c>
      <c r="D16" s="161">
        <v>10620999</v>
      </c>
      <c r="E16" s="141">
        <v>9950287</v>
      </c>
      <c r="F16" s="141">
        <v>9950287</v>
      </c>
      <c r="G16" s="162">
        <v>9950287</v>
      </c>
    </row>
    <row r="17" spans="2:7" ht="15.95" customHeight="1" thickBot="1" x14ac:dyDescent="0.25">
      <c r="B17" s="15" t="s">
        <v>29</v>
      </c>
      <c r="C17" s="180" t="s">
        <v>30</v>
      </c>
      <c r="D17" s="163">
        <v>28340735</v>
      </c>
      <c r="E17" s="164">
        <v>25663269</v>
      </c>
      <c r="F17" s="164">
        <v>25663269</v>
      </c>
      <c r="G17" s="165">
        <v>25663269</v>
      </c>
    </row>
    <row r="18" spans="2:7" ht="15.95" customHeight="1" x14ac:dyDescent="0.2">
      <c r="B18" s="139" t="s">
        <v>31</v>
      </c>
      <c r="C18" s="169" t="s">
        <v>32</v>
      </c>
      <c r="D18" s="171">
        <v>5744012</v>
      </c>
      <c r="E18" s="172">
        <v>4554044</v>
      </c>
      <c r="F18" s="172">
        <v>4554044</v>
      </c>
      <c r="G18" s="173">
        <v>4554044</v>
      </c>
    </row>
    <row r="19" spans="2:7" ht="15.95" customHeight="1" x14ac:dyDescent="0.2">
      <c r="B19" s="13" t="s">
        <v>33</v>
      </c>
      <c r="C19" s="150" t="s">
        <v>34</v>
      </c>
      <c r="D19" s="160">
        <v>0</v>
      </c>
      <c r="E19" s="134">
        <v>0</v>
      </c>
      <c r="F19" s="134">
        <v>0</v>
      </c>
      <c r="G19" s="162">
        <v>4370496</v>
      </c>
    </row>
    <row r="20" spans="2:7" ht="15.95" customHeight="1" x14ac:dyDescent="0.2">
      <c r="B20" s="13" t="s">
        <v>35</v>
      </c>
      <c r="C20" s="150" t="s">
        <v>36</v>
      </c>
      <c r="D20" s="160">
        <v>0</v>
      </c>
      <c r="E20" s="134">
        <v>0</v>
      </c>
      <c r="F20" s="134">
        <v>0</v>
      </c>
      <c r="G20" s="162">
        <v>94329</v>
      </c>
    </row>
    <row r="21" spans="2:7" ht="15.95" customHeight="1" thickBot="1" x14ac:dyDescent="0.25">
      <c r="B21" s="19" t="s">
        <v>37</v>
      </c>
      <c r="C21" s="170" t="s">
        <v>38</v>
      </c>
      <c r="D21" s="174">
        <v>0</v>
      </c>
      <c r="E21" s="135">
        <v>0</v>
      </c>
      <c r="F21" s="135">
        <v>0</v>
      </c>
      <c r="G21" s="175">
        <v>89219</v>
      </c>
    </row>
    <row r="22" spans="2:7" ht="15.95" customHeight="1" x14ac:dyDescent="0.2">
      <c r="B22" s="12" t="s">
        <v>39</v>
      </c>
      <c r="C22" s="148" t="s">
        <v>40</v>
      </c>
      <c r="D22" s="166">
        <v>90000</v>
      </c>
      <c r="E22" s="167">
        <v>35746</v>
      </c>
      <c r="F22" s="167">
        <v>35746</v>
      </c>
      <c r="G22" s="168">
        <v>35746</v>
      </c>
    </row>
    <row r="23" spans="2:7" ht="15.95" customHeight="1" x14ac:dyDescent="0.2">
      <c r="B23" s="13" t="s">
        <v>41</v>
      </c>
      <c r="C23" s="150" t="s">
        <v>42</v>
      </c>
      <c r="D23" s="161">
        <v>6579000</v>
      </c>
      <c r="E23" s="141">
        <v>4623188</v>
      </c>
      <c r="F23" s="141">
        <v>4623188</v>
      </c>
      <c r="G23" s="162">
        <v>4623188</v>
      </c>
    </row>
    <row r="24" spans="2:7" ht="15.95" customHeight="1" x14ac:dyDescent="0.2">
      <c r="B24" s="13" t="s">
        <v>43</v>
      </c>
      <c r="C24" s="150" t="s">
        <v>44</v>
      </c>
      <c r="D24" s="161">
        <v>6669000</v>
      </c>
      <c r="E24" s="141">
        <v>4658934</v>
      </c>
      <c r="F24" s="141">
        <v>4658934</v>
      </c>
      <c r="G24" s="162">
        <v>4658934</v>
      </c>
    </row>
    <row r="25" spans="2:7" ht="15.95" customHeight="1" x14ac:dyDescent="0.2">
      <c r="B25" s="13" t="s">
        <v>45</v>
      </c>
      <c r="C25" s="150" t="s">
        <v>46</v>
      </c>
      <c r="D25" s="161">
        <v>470000</v>
      </c>
      <c r="E25" s="141">
        <v>617572</v>
      </c>
      <c r="F25" s="141">
        <v>617572</v>
      </c>
      <c r="G25" s="162">
        <v>617572</v>
      </c>
    </row>
    <row r="26" spans="2:7" ht="15.95" customHeight="1" x14ac:dyDescent="0.2">
      <c r="B26" s="13" t="s">
        <v>47</v>
      </c>
      <c r="C26" s="150" t="s">
        <v>48</v>
      </c>
      <c r="D26" s="161">
        <v>422500</v>
      </c>
      <c r="E26" s="141">
        <v>375785</v>
      </c>
      <c r="F26" s="141">
        <v>375785</v>
      </c>
      <c r="G26" s="162">
        <v>375785</v>
      </c>
    </row>
    <row r="27" spans="2:7" ht="15.95" customHeight="1" x14ac:dyDescent="0.2">
      <c r="B27" s="13" t="s">
        <v>49</v>
      </c>
      <c r="C27" s="150" t="s">
        <v>50</v>
      </c>
      <c r="D27" s="161">
        <v>892500</v>
      </c>
      <c r="E27" s="141">
        <v>993357</v>
      </c>
      <c r="F27" s="141">
        <v>993357</v>
      </c>
      <c r="G27" s="162">
        <v>993357</v>
      </c>
    </row>
    <row r="28" spans="2:7" ht="15.95" customHeight="1" x14ac:dyDescent="0.2">
      <c r="B28" s="13" t="s">
        <v>51</v>
      </c>
      <c r="C28" s="150" t="s">
        <v>52</v>
      </c>
      <c r="D28" s="161">
        <v>6084000</v>
      </c>
      <c r="E28" s="141">
        <v>6350397</v>
      </c>
      <c r="F28" s="141">
        <v>6350397</v>
      </c>
      <c r="G28" s="162">
        <v>6350397</v>
      </c>
    </row>
    <row r="29" spans="2:7" ht="15.95" customHeight="1" x14ac:dyDescent="0.2">
      <c r="B29" s="13" t="s">
        <v>53</v>
      </c>
      <c r="C29" s="150" t="s">
        <v>54</v>
      </c>
      <c r="D29" s="161">
        <v>150000</v>
      </c>
      <c r="E29" s="141">
        <v>56259</v>
      </c>
      <c r="F29" s="141">
        <v>56259</v>
      </c>
      <c r="G29" s="162">
        <v>56259</v>
      </c>
    </row>
    <row r="30" spans="2:7" ht="15.95" customHeight="1" x14ac:dyDescent="0.2">
      <c r="B30" s="13" t="s">
        <v>55</v>
      </c>
      <c r="C30" s="150" t="s">
        <v>56</v>
      </c>
      <c r="D30" s="161">
        <v>1345000</v>
      </c>
      <c r="E30" s="141">
        <v>1239665</v>
      </c>
      <c r="F30" s="141">
        <v>1239665</v>
      </c>
      <c r="G30" s="162">
        <v>1239665</v>
      </c>
    </row>
    <row r="31" spans="2:7" ht="15.95" customHeight="1" x14ac:dyDescent="0.2">
      <c r="B31" s="13" t="s">
        <v>57</v>
      </c>
      <c r="C31" s="150" t="s">
        <v>58</v>
      </c>
      <c r="D31" s="161">
        <v>2110000</v>
      </c>
      <c r="E31" s="141">
        <v>1275205</v>
      </c>
      <c r="F31" s="141">
        <v>1275205</v>
      </c>
      <c r="G31" s="162">
        <v>1275205</v>
      </c>
    </row>
    <row r="32" spans="2:7" ht="15.95" customHeight="1" x14ac:dyDescent="0.2">
      <c r="B32" s="13" t="s">
        <v>59</v>
      </c>
      <c r="C32" s="150" t="s">
        <v>60</v>
      </c>
      <c r="D32" s="161">
        <v>200000</v>
      </c>
      <c r="E32" s="141">
        <v>0</v>
      </c>
      <c r="F32" s="141">
        <v>0</v>
      </c>
      <c r="G32" s="162">
        <v>0</v>
      </c>
    </row>
    <row r="33" spans="2:7" ht="15.95" customHeight="1" x14ac:dyDescent="0.2">
      <c r="B33" s="13" t="s">
        <v>61</v>
      </c>
      <c r="C33" s="150" t="s">
        <v>62</v>
      </c>
      <c r="D33" s="161">
        <v>1300000</v>
      </c>
      <c r="E33" s="141">
        <v>1077135</v>
      </c>
      <c r="F33" s="141">
        <v>1077135</v>
      </c>
      <c r="G33" s="162">
        <v>1077135</v>
      </c>
    </row>
    <row r="34" spans="2:7" ht="15.95" customHeight="1" x14ac:dyDescent="0.2">
      <c r="B34" s="13" t="s">
        <v>63</v>
      </c>
      <c r="C34" s="150" t="s">
        <v>64</v>
      </c>
      <c r="D34" s="161">
        <v>13546000</v>
      </c>
      <c r="E34" s="141">
        <v>19977810</v>
      </c>
      <c r="F34" s="141">
        <v>19977810</v>
      </c>
      <c r="G34" s="162">
        <v>19977810</v>
      </c>
    </row>
    <row r="35" spans="2:7" ht="15.95" customHeight="1" x14ac:dyDescent="0.2">
      <c r="B35" s="13" t="s">
        <v>65</v>
      </c>
      <c r="C35" s="150" t="s">
        <v>66</v>
      </c>
      <c r="D35" s="161">
        <v>0</v>
      </c>
      <c r="E35" s="141">
        <v>0</v>
      </c>
      <c r="F35" s="141">
        <v>0</v>
      </c>
      <c r="G35" s="162">
        <v>498489</v>
      </c>
    </row>
    <row r="36" spans="2:7" ht="15.95" customHeight="1" x14ac:dyDescent="0.2">
      <c r="B36" s="13" t="s">
        <v>67</v>
      </c>
      <c r="C36" s="150" t="s">
        <v>68</v>
      </c>
      <c r="D36" s="161">
        <v>24735000</v>
      </c>
      <c r="E36" s="141">
        <v>29976471</v>
      </c>
      <c r="F36" s="141">
        <v>29976471</v>
      </c>
      <c r="G36" s="162">
        <v>29976471</v>
      </c>
    </row>
    <row r="37" spans="2:7" ht="15.95" customHeight="1" x14ac:dyDescent="0.2">
      <c r="B37" s="13" t="s">
        <v>69</v>
      </c>
      <c r="C37" s="150" t="s">
        <v>70</v>
      </c>
      <c r="D37" s="161">
        <v>150000</v>
      </c>
      <c r="E37" s="141">
        <v>11648</v>
      </c>
      <c r="F37" s="141">
        <v>11648</v>
      </c>
      <c r="G37" s="162">
        <v>11648</v>
      </c>
    </row>
    <row r="38" spans="2:7" ht="15.95" customHeight="1" x14ac:dyDescent="0.2">
      <c r="B38" s="13" t="s">
        <v>71</v>
      </c>
      <c r="C38" s="150" t="s">
        <v>72</v>
      </c>
      <c r="D38" s="161">
        <v>150000</v>
      </c>
      <c r="E38" s="141">
        <v>11648</v>
      </c>
      <c r="F38" s="141">
        <v>11648</v>
      </c>
      <c r="G38" s="162">
        <v>11648</v>
      </c>
    </row>
    <row r="39" spans="2:7" ht="15.95" customHeight="1" x14ac:dyDescent="0.2">
      <c r="B39" s="13" t="s">
        <v>73</v>
      </c>
      <c r="C39" s="150" t="s">
        <v>74</v>
      </c>
      <c r="D39" s="161">
        <v>7954875</v>
      </c>
      <c r="E39" s="141">
        <v>6704605</v>
      </c>
      <c r="F39" s="141">
        <v>6704605</v>
      </c>
      <c r="G39" s="162">
        <v>6704605</v>
      </c>
    </row>
    <row r="40" spans="2:7" ht="15.95" customHeight="1" x14ac:dyDescent="0.2">
      <c r="B40" s="13" t="s">
        <v>75</v>
      </c>
      <c r="C40" s="150" t="s">
        <v>76</v>
      </c>
      <c r="D40" s="161">
        <v>50845598</v>
      </c>
      <c r="E40" s="141">
        <v>45714000</v>
      </c>
      <c r="F40" s="141">
        <v>45714000</v>
      </c>
      <c r="G40" s="162">
        <v>45714000</v>
      </c>
    </row>
    <row r="41" spans="2:7" ht="15.95" customHeight="1" x14ac:dyDescent="0.2">
      <c r="B41" s="13" t="s">
        <v>77</v>
      </c>
      <c r="C41" s="150" t="s">
        <v>78</v>
      </c>
      <c r="D41" s="161">
        <v>300000</v>
      </c>
      <c r="E41" s="141">
        <v>242111</v>
      </c>
      <c r="F41" s="141">
        <v>242111</v>
      </c>
      <c r="G41" s="162">
        <v>242111</v>
      </c>
    </row>
    <row r="42" spans="2:7" ht="15.95" customHeight="1" x14ac:dyDescent="0.2">
      <c r="B42" s="13" t="s">
        <v>79</v>
      </c>
      <c r="C42" s="150" t="s">
        <v>80</v>
      </c>
      <c r="D42" s="161">
        <v>3335000</v>
      </c>
      <c r="E42" s="141">
        <v>5678404</v>
      </c>
      <c r="F42" s="141">
        <v>5678404</v>
      </c>
      <c r="G42" s="162">
        <v>5678404</v>
      </c>
    </row>
    <row r="43" spans="2:7" ht="15.95" customHeight="1" x14ac:dyDescent="0.2">
      <c r="B43" s="13" t="s">
        <v>81</v>
      </c>
      <c r="C43" s="150" t="s">
        <v>82</v>
      </c>
      <c r="D43" s="161">
        <v>62435473</v>
      </c>
      <c r="E43" s="141">
        <v>58339120</v>
      </c>
      <c r="F43" s="141">
        <v>58339120</v>
      </c>
      <c r="G43" s="162">
        <v>58339120</v>
      </c>
    </row>
    <row r="44" spans="2:7" ht="15.95" customHeight="1" thickBot="1" x14ac:dyDescent="0.25">
      <c r="B44" s="15" t="s">
        <v>83</v>
      </c>
      <c r="C44" s="151" t="s">
        <v>84</v>
      </c>
      <c r="D44" s="163">
        <v>94881973</v>
      </c>
      <c r="E44" s="164">
        <v>93979530</v>
      </c>
      <c r="F44" s="164">
        <v>93979530</v>
      </c>
      <c r="G44" s="165">
        <v>93979530</v>
      </c>
    </row>
    <row r="45" spans="2:7" ht="15.95" customHeight="1" x14ac:dyDescent="0.2">
      <c r="B45" s="13" t="s">
        <v>85</v>
      </c>
      <c r="C45" s="150" t="s">
        <v>86</v>
      </c>
      <c r="D45" s="159">
        <v>3500000</v>
      </c>
      <c r="E45" s="137">
        <v>3805300</v>
      </c>
      <c r="F45" s="137">
        <v>3805300</v>
      </c>
      <c r="G45" s="138">
        <v>3805300</v>
      </c>
    </row>
    <row r="46" spans="2:7" ht="15.95" customHeight="1" x14ac:dyDescent="0.2">
      <c r="B46" s="13" t="s">
        <v>87</v>
      </c>
      <c r="C46" s="150" t="s">
        <v>88</v>
      </c>
      <c r="D46" s="160">
        <v>0</v>
      </c>
      <c r="E46" s="134">
        <v>0</v>
      </c>
      <c r="F46" s="134">
        <v>0</v>
      </c>
      <c r="G46" s="136">
        <v>1145300</v>
      </c>
    </row>
    <row r="47" spans="2:7" ht="15.95" customHeight="1" x14ac:dyDescent="0.2">
      <c r="B47" s="13" t="s">
        <v>89</v>
      </c>
      <c r="C47" s="150" t="s">
        <v>90</v>
      </c>
      <c r="D47" s="160">
        <v>0</v>
      </c>
      <c r="E47" s="134">
        <v>0</v>
      </c>
      <c r="F47" s="134">
        <v>0</v>
      </c>
      <c r="G47" s="136">
        <v>2660000</v>
      </c>
    </row>
    <row r="48" spans="2:7" ht="15.95" customHeight="1" thickBot="1" x14ac:dyDescent="0.25">
      <c r="B48" s="15" t="s">
        <v>91</v>
      </c>
      <c r="C48" s="151" t="s">
        <v>92</v>
      </c>
      <c r="D48" s="163">
        <v>3500000</v>
      </c>
      <c r="E48" s="164">
        <v>3805300</v>
      </c>
      <c r="F48" s="164">
        <v>3805300</v>
      </c>
      <c r="G48" s="165">
        <v>3805300</v>
      </c>
    </row>
    <row r="49" spans="2:7" ht="15.95" customHeight="1" x14ac:dyDescent="0.2">
      <c r="B49" s="13" t="s">
        <v>93</v>
      </c>
      <c r="C49" s="150" t="s">
        <v>94</v>
      </c>
      <c r="D49" s="161">
        <v>4260106</v>
      </c>
      <c r="E49" s="141">
        <v>4790025</v>
      </c>
      <c r="F49" s="141">
        <v>4790025</v>
      </c>
      <c r="G49" s="162">
        <v>4790025</v>
      </c>
    </row>
    <row r="50" spans="2:7" ht="15.95" customHeight="1" x14ac:dyDescent="0.2">
      <c r="B50" s="13" t="s">
        <v>95</v>
      </c>
      <c r="C50" s="150" t="s">
        <v>96</v>
      </c>
      <c r="D50" s="160">
        <v>0</v>
      </c>
      <c r="E50" s="134">
        <v>0</v>
      </c>
      <c r="F50" s="134">
        <v>0</v>
      </c>
      <c r="G50" s="136">
        <v>1200000</v>
      </c>
    </row>
    <row r="51" spans="2:7" s="23" customFormat="1" ht="15.95" customHeight="1" x14ac:dyDescent="0.2">
      <c r="B51" s="13">
        <v>150</v>
      </c>
      <c r="C51" s="149" t="s">
        <v>430</v>
      </c>
      <c r="D51" s="160">
        <v>0</v>
      </c>
      <c r="E51" s="134">
        <v>0</v>
      </c>
      <c r="F51" s="134">
        <v>0</v>
      </c>
      <c r="G51" s="136">
        <v>17108</v>
      </c>
    </row>
    <row r="52" spans="2:7" ht="15.95" customHeight="1" x14ac:dyDescent="0.2">
      <c r="B52" s="13" t="s">
        <v>97</v>
      </c>
      <c r="C52" s="150" t="s">
        <v>98</v>
      </c>
      <c r="D52" s="160">
        <v>0</v>
      </c>
      <c r="E52" s="134">
        <v>0</v>
      </c>
      <c r="F52" s="134">
        <v>0</v>
      </c>
      <c r="G52" s="136">
        <v>515000</v>
      </c>
    </row>
    <row r="53" spans="2:7" ht="15.95" customHeight="1" x14ac:dyDescent="0.2">
      <c r="B53" s="13" t="s">
        <v>99</v>
      </c>
      <c r="C53" s="150" t="s">
        <v>100</v>
      </c>
      <c r="D53" s="160">
        <v>0</v>
      </c>
      <c r="E53" s="134">
        <v>0</v>
      </c>
      <c r="F53" s="134">
        <v>0</v>
      </c>
      <c r="G53" s="136">
        <v>3033362</v>
      </c>
    </row>
    <row r="54" spans="2:7" ht="15.95" customHeight="1" x14ac:dyDescent="0.2">
      <c r="B54" s="13" t="s">
        <v>101</v>
      </c>
      <c r="C54" s="150" t="s">
        <v>102</v>
      </c>
      <c r="D54" s="160">
        <v>0</v>
      </c>
      <c r="E54" s="134">
        <v>0</v>
      </c>
      <c r="F54" s="134">
        <v>0</v>
      </c>
      <c r="G54" s="136">
        <v>24555</v>
      </c>
    </row>
    <row r="55" spans="2:7" ht="15.95" customHeight="1" x14ac:dyDescent="0.2">
      <c r="B55" s="13" t="s">
        <v>103</v>
      </c>
      <c r="C55" s="150" t="s">
        <v>104</v>
      </c>
      <c r="D55" s="161">
        <v>58523000</v>
      </c>
      <c r="E55" s="141">
        <v>55411668</v>
      </c>
      <c r="F55" s="141">
        <v>55211668</v>
      </c>
      <c r="G55" s="162">
        <v>54955667</v>
      </c>
    </row>
    <row r="56" spans="2:7" ht="15.95" customHeight="1" x14ac:dyDescent="0.2">
      <c r="B56" s="13" t="s">
        <v>105</v>
      </c>
      <c r="C56" s="150" t="s">
        <v>106</v>
      </c>
      <c r="D56" s="160">
        <v>0</v>
      </c>
      <c r="E56" s="134">
        <v>0</v>
      </c>
      <c r="F56" s="134">
        <v>0</v>
      </c>
      <c r="G56" s="136">
        <v>7000000</v>
      </c>
    </row>
    <row r="57" spans="2:7" ht="15.95" customHeight="1" x14ac:dyDescent="0.2">
      <c r="B57" s="13" t="s">
        <v>107</v>
      </c>
      <c r="C57" s="150" t="s">
        <v>108</v>
      </c>
      <c r="D57" s="160">
        <v>0</v>
      </c>
      <c r="E57" s="134">
        <v>0</v>
      </c>
      <c r="F57" s="134">
        <v>0</v>
      </c>
      <c r="G57" s="136">
        <v>2500000</v>
      </c>
    </row>
    <row r="58" spans="2:7" ht="15.95" customHeight="1" x14ac:dyDescent="0.2">
      <c r="B58" s="13" t="s">
        <v>109</v>
      </c>
      <c r="C58" s="150" t="s">
        <v>110</v>
      </c>
      <c r="D58" s="160">
        <v>0</v>
      </c>
      <c r="E58" s="134">
        <v>0</v>
      </c>
      <c r="F58" s="134">
        <v>0</v>
      </c>
      <c r="G58" s="136">
        <v>2748900</v>
      </c>
    </row>
    <row r="59" spans="2:7" ht="15.95" customHeight="1" x14ac:dyDescent="0.2">
      <c r="B59" s="13" t="s">
        <v>111</v>
      </c>
      <c r="C59" s="150" t="s">
        <v>112</v>
      </c>
      <c r="D59" s="160">
        <v>0</v>
      </c>
      <c r="E59" s="134">
        <v>0</v>
      </c>
      <c r="F59" s="134">
        <v>0</v>
      </c>
      <c r="G59" s="136">
        <v>39686867</v>
      </c>
    </row>
    <row r="60" spans="2:7" ht="15.95" customHeight="1" x14ac:dyDescent="0.2">
      <c r="B60" s="13" t="s">
        <v>113</v>
      </c>
      <c r="C60" s="150" t="s">
        <v>114</v>
      </c>
      <c r="D60" s="160">
        <v>0</v>
      </c>
      <c r="E60" s="134">
        <v>0</v>
      </c>
      <c r="F60" s="134">
        <v>0</v>
      </c>
      <c r="G60" s="136">
        <v>3019900</v>
      </c>
    </row>
    <row r="61" spans="2:7" ht="15.95" customHeight="1" x14ac:dyDescent="0.2">
      <c r="B61" s="13" t="s">
        <v>115</v>
      </c>
      <c r="C61" s="150" t="s">
        <v>116</v>
      </c>
      <c r="D61" s="160">
        <v>1216990</v>
      </c>
      <c r="E61" s="134">
        <v>0</v>
      </c>
      <c r="F61" s="134">
        <v>0</v>
      </c>
      <c r="G61" s="136">
        <v>0</v>
      </c>
    </row>
    <row r="62" spans="2:7" ht="15.95" customHeight="1" thickBot="1" x14ac:dyDescent="0.25">
      <c r="B62" s="15" t="s">
        <v>117</v>
      </c>
      <c r="C62" s="151" t="s">
        <v>118</v>
      </c>
      <c r="D62" s="163">
        <v>64000096</v>
      </c>
      <c r="E62" s="164">
        <v>60201693</v>
      </c>
      <c r="F62" s="164">
        <v>60001693</v>
      </c>
      <c r="G62" s="165">
        <v>59745692</v>
      </c>
    </row>
    <row r="63" spans="2:7" ht="15.95" customHeight="1" x14ac:dyDescent="0.2">
      <c r="B63" s="12" t="s">
        <v>119</v>
      </c>
      <c r="C63" s="148" t="s">
        <v>120</v>
      </c>
      <c r="D63" s="152">
        <v>0</v>
      </c>
      <c r="E63" s="143">
        <v>1100000</v>
      </c>
      <c r="F63" s="143">
        <v>1100000</v>
      </c>
      <c r="G63" s="144">
        <v>1100000</v>
      </c>
    </row>
    <row r="64" spans="2:7" ht="15.95" customHeight="1" x14ac:dyDescent="0.2">
      <c r="B64" s="13" t="s">
        <v>121</v>
      </c>
      <c r="C64" s="150" t="s">
        <v>122</v>
      </c>
      <c r="D64" s="153">
        <v>19915065</v>
      </c>
      <c r="E64" s="142">
        <v>6146711</v>
      </c>
      <c r="F64" s="142">
        <v>6146711</v>
      </c>
      <c r="G64" s="145">
        <v>6146711</v>
      </c>
    </row>
    <row r="65" spans="2:7" ht="15.95" customHeight="1" x14ac:dyDescent="0.2">
      <c r="B65" s="13" t="s">
        <v>123</v>
      </c>
      <c r="C65" s="150" t="s">
        <v>124</v>
      </c>
      <c r="D65" s="153">
        <v>400000</v>
      </c>
      <c r="E65" s="142">
        <v>0</v>
      </c>
      <c r="F65" s="142">
        <v>0</v>
      </c>
      <c r="G65" s="145">
        <v>0</v>
      </c>
    </row>
    <row r="66" spans="2:7" ht="15.95" customHeight="1" x14ac:dyDescent="0.2">
      <c r="B66" s="13" t="s">
        <v>125</v>
      </c>
      <c r="C66" s="150" t="s">
        <v>126</v>
      </c>
      <c r="D66" s="153">
        <v>13677102</v>
      </c>
      <c r="E66" s="142">
        <v>29269041</v>
      </c>
      <c r="F66" s="142">
        <v>29269041</v>
      </c>
      <c r="G66" s="145">
        <v>29269041</v>
      </c>
    </row>
    <row r="67" spans="2:7" ht="15.95" customHeight="1" x14ac:dyDescent="0.2">
      <c r="B67" s="13" t="s">
        <v>127</v>
      </c>
      <c r="C67" s="150" t="s">
        <v>128</v>
      </c>
      <c r="D67" s="153">
        <v>3800818</v>
      </c>
      <c r="E67" s="142">
        <v>7139678</v>
      </c>
      <c r="F67" s="142">
        <v>7139678</v>
      </c>
      <c r="G67" s="145">
        <v>7139678</v>
      </c>
    </row>
    <row r="68" spans="2:7" ht="15.95" customHeight="1" thickBot="1" x14ac:dyDescent="0.25">
      <c r="B68" s="15" t="s">
        <v>129</v>
      </c>
      <c r="C68" s="151" t="s">
        <v>130</v>
      </c>
      <c r="D68" s="154">
        <v>37792985</v>
      </c>
      <c r="E68" s="146">
        <v>43655430</v>
      </c>
      <c r="F68" s="146">
        <v>43655430</v>
      </c>
      <c r="G68" s="147">
        <v>43655430</v>
      </c>
    </row>
    <row r="69" spans="2:7" ht="15.95" customHeight="1" x14ac:dyDescent="0.2">
      <c r="B69" s="12" t="s">
        <v>131</v>
      </c>
      <c r="C69" s="148" t="s">
        <v>132</v>
      </c>
      <c r="D69" s="152">
        <v>259120442</v>
      </c>
      <c r="E69" s="143">
        <v>230638834</v>
      </c>
      <c r="F69" s="143">
        <v>180916070</v>
      </c>
      <c r="G69" s="144">
        <v>180916070</v>
      </c>
    </row>
    <row r="70" spans="2:7" ht="15.95" customHeight="1" x14ac:dyDescent="0.2">
      <c r="B70" s="13" t="s">
        <v>133</v>
      </c>
      <c r="C70" s="150" t="s">
        <v>134</v>
      </c>
      <c r="D70" s="153">
        <v>26794201</v>
      </c>
      <c r="E70" s="142">
        <v>5174121</v>
      </c>
      <c r="F70" s="142">
        <v>5174121</v>
      </c>
      <c r="G70" s="145">
        <v>5174121</v>
      </c>
    </row>
    <row r="71" spans="2:7" ht="15.95" customHeight="1" thickBot="1" x14ac:dyDescent="0.25">
      <c r="B71" s="15" t="s">
        <v>135</v>
      </c>
      <c r="C71" s="151" t="s">
        <v>136</v>
      </c>
      <c r="D71" s="154">
        <v>285914643</v>
      </c>
      <c r="E71" s="146">
        <v>235812955</v>
      </c>
      <c r="F71" s="146">
        <v>186090191</v>
      </c>
      <c r="G71" s="147">
        <v>186090191</v>
      </c>
    </row>
    <row r="72" spans="2:7" s="23" customFormat="1" ht="15.95" customHeight="1" x14ac:dyDescent="0.2">
      <c r="B72" s="221" t="s">
        <v>234</v>
      </c>
      <c r="C72" s="222" t="s">
        <v>432</v>
      </c>
      <c r="D72" s="189">
        <v>0</v>
      </c>
      <c r="E72" s="190">
        <v>1216900</v>
      </c>
      <c r="F72" s="190">
        <v>1216900</v>
      </c>
      <c r="G72" s="191">
        <v>1216900</v>
      </c>
    </row>
    <row r="73" spans="2:7" s="23" customFormat="1" ht="15.95" customHeight="1" x14ac:dyDescent="0.2">
      <c r="B73" s="210" t="s">
        <v>433</v>
      </c>
      <c r="C73" s="188" t="s">
        <v>434</v>
      </c>
      <c r="D73" s="192">
        <v>0</v>
      </c>
      <c r="E73" s="186">
        <v>0</v>
      </c>
      <c r="F73" s="186">
        <v>0</v>
      </c>
      <c r="G73" s="193">
        <v>1216900</v>
      </c>
    </row>
    <row r="74" spans="2:7" s="23" customFormat="1" ht="15.95" customHeight="1" x14ac:dyDescent="0.2">
      <c r="B74" s="210" t="s">
        <v>435</v>
      </c>
      <c r="C74" s="188" t="s">
        <v>436</v>
      </c>
      <c r="D74" s="192">
        <v>0</v>
      </c>
      <c r="E74" s="186">
        <v>50000</v>
      </c>
      <c r="F74" s="186">
        <v>50000</v>
      </c>
      <c r="G74" s="193">
        <v>50000</v>
      </c>
    </row>
    <row r="75" spans="2:7" ht="15.95" customHeight="1" x14ac:dyDescent="0.2">
      <c r="B75" s="29" t="s">
        <v>137</v>
      </c>
      <c r="C75" s="182" t="s">
        <v>138</v>
      </c>
      <c r="D75" s="183">
        <v>800000</v>
      </c>
      <c r="E75" s="184">
        <v>2189445</v>
      </c>
      <c r="F75" s="184">
        <v>2189445</v>
      </c>
      <c r="G75" s="185">
        <v>2189445</v>
      </c>
    </row>
    <row r="76" spans="2:7" s="23" customFormat="1" ht="15.95" customHeight="1" x14ac:dyDescent="0.2">
      <c r="B76" s="13" t="s">
        <v>139</v>
      </c>
      <c r="C76" s="149" t="s">
        <v>431</v>
      </c>
      <c r="D76" s="153">
        <v>0</v>
      </c>
      <c r="E76" s="142">
        <v>0</v>
      </c>
      <c r="F76" s="142">
        <v>0</v>
      </c>
      <c r="G76" s="145">
        <v>1689445</v>
      </c>
    </row>
    <row r="77" spans="2:7" ht="15.95" customHeight="1" x14ac:dyDescent="0.2">
      <c r="B77" s="13">
        <v>258</v>
      </c>
      <c r="C77" s="150" t="s">
        <v>140</v>
      </c>
      <c r="D77" s="153">
        <v>0</v>
      </c>
      <c r="E77" s="142">
        <v>0</v>
      </c>
      <c r="F77" s="142">
        <v>0</v>
      </c>
      <c r="G77" s="145">
        <v>500000</v>
      </c>
    </row>
    <row r="78" spans="2:7" ht="15.95" customHeight="1" thickBot="1" x14ac:dyDescent="0.25">
      <c r="B78" s="15" t="s">
        <v>141</v>
      </c>
      <c r="C78" s="151" t="s">
        <v>142</v>
      </c>
      <c r="D78" s="154">
        <v>800000</v>
      </c>
      <c r="E78" s="146">
        <v>3456345</v>
      </c>
      <c r="F78" s="146">
        <v>3456345</v>
      </c>
      <c r="G78" s="147">
        <v>3456345</v>
      </c>
    </row>
    <row r="79" spans="2:7" ht="15.95" customHeight="1" thickBot="1" x14ac:dyDescent="0.25">
      <c r="B79" s="20" t="s">
        <v>143</v>
      </c>
      <c r="C79" s="155" t="s">
        <v>144</v>
      </c>
      <c r="D79" s="156">
        <v>520974444</v>
      </c>
      <c r="E79" s="157">
        <v>471128566</v>
      </c>
      <c r="F79" s="157">
        <v>421205802</v>
      </c>
      <c r="G79" s="158">
        <v>420949801</v>
      </c>
    </row>
  </sheetData>
  <mergeCells count="5">
    <mergeCell ref="D4:E4"/>
    <mergeCell ref="F4:F5"/>
    <mergeCell ref="B2:G2"/>
    <mergeCell ref="B1:G1"/>
    <mergeCell ref="C3:E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0070C0"/>
  </sheetPr>
  <dimension ref="B1:I57"/>
  <sheetViews>
    <sheetView zoomScaleNormal="100" workbookViewId="0">
      <pane ySplit="6" topLeftCell="A7" activePane="bottomLeft" state="frozen"/>
      <selection activeCell="E16" sqref="E16"/>
      <selection pane="bottomLeft" activeCell="E16" sqref="E16"/>
    </sheetView>
  </sheetViews>
  <sheetFormatPr defaultColWidth="6.7109375" defaultRowHeight="15.95" customHeight="1" x14ac:dyDescent="0.2"/>
  <cols>
    <col min="1" max="1" width="1.7109375" style="24" customWidth="1"/>
    <col min="2" max="2" width="4.7109375" style="24" customWidth="1"/>
    <col min="3" max="3" width="90.7109375" style="24" customWidth="1"/>
    <col min="4" max="5" width="11.7109375" style="24" customWidth="1"/>
    <col min="6" max="7" width="11.7109375" style="24" hidden="1" customWidth="1"/>
    <col min="8" max="8" width="0.28515625" style="24" customWidth="1"/>
    <col min="9" max="9" width="1.7109375" style="24" customWidth="1"/>
    <col min="10" max="16384" width="6.7109375" style="24"/>
  </cols>
  <sheetData>
    <row r="1" spans="2:9" ht="18" customHeight="1" x14ac:dyDescent="0.25">
      <c r="B1" s="341" t="s">
        <v>239</v>
      </c>
      <c r="C1" s="342"/>
      <c r="D1" s="342"/>
      <c r="E1" s="342"/>
      <c r="F1" s="342"/>
      <c r="G1" s="342"/>
      <c r="H1" s="343"/>
      <c r="I1" s="25"/>
    </row>
    <row r="2" spans="2:9" ht="18" customHeight="1" x14ac:dyDescent="0.25">
      <c r="B2" s="338" t="s">
        <v>542</v>
      </c>
      <c r="C2" s="339"/>
      <c r="D2" s="339"/>
      <c r="E2" s="339"/>
      <c r="F2" s="339"/>
      <c r="G2" s="339"/>
      <c r="H2" s="340"/>
      <c r="I2" s="25"/>
    </row>
    <row r="3" spans="2:9" ht="18" customHeight="1" thickBot="1" x14ac:dyDescent="0.3">
      <c r="B3" s="4" t="s">
        <v>242</v>
      </c>
      <c r="C3" s="344" t="str">
        <f>'01KtgvMrlg'!B6</f>
        <v>számú melléklet a(z) 7/2020.(X.28.) Önkormányzati rendelethez</v>
      </c>
      <c r="D3" s="344"/>
      <c r="E3" s="344"/>
      <c r="F3" s="26"/>
      <c r="G3" s="26"/>
      <c r="H3" s="6" t="s">
        <v>241</v>
      </c>
    </row>
    <row r="4" spans="2:9" ht="15.95" customHeight="1" x14ac:dyDescent="0.25">
      <c r="B4" s="30"/>
      <c r="C4" s="273" t="s">
        <v>538</v>
      </c>
      <c r="D4" s="334" t="s">
        <v>235</v>
      </c>
      <c r="E4" s="335"/>
      <c r="F4" s="345" t="s">
        <v>243</v>
      </c>
      <c r="G4" s="22"/>
      <c r="H4" s="31"/>
    </row>
    <row r="5" spans="2:9" ht="15.95" customHeight="1" x14ac:dyDescent="0.2">
      <c r="B5" s="7" t="s">
        <v>3</v>
      </c>
      <c r="C5" s="176" t="s">
        <v>4</v>
      </c>
      <c r="D5" s="7" t="s">
        <v>5</v>
      </c>
      <c r="E5" s="132" t="s">
        <v>6</v>
      </c>
      <c r="F5" s="346"/>
      <c r="G5" s="132" t="s">
        <v>145</v>
      </c>
      <c r="H5" s="8" t="s">
        <v>10</v>
      </c>
    </row>
    <row r="6" spans="2:9" ht="15.95" customHeight="1" thickBot="1" x14ac:dyDescent="0.25">
      <c r="B6" s="9">
        <v>2</v>
      </c>
      <c r="C6" s="177">
        <v>3</v>
      </c>
      <c r="D6" s="9">
        <v>4</v>
      </c>
      <c r="E6" s="133">
        <v>5</v>
      </c>
      <c r="F6" s="133">
        <v>6</v>
      </c>
      <c r="G6" s="133">
        <v>7</v>
      </c>
      <c r="H6" s="11">
        <v>8</v>
      </c>
    </row>
    <row r="7" spans="2:9" ht="15.95" customHeight="1" x14ac:dyDescent="0.2">
      <c r="B7" s="221" t="s">
        <v>0</v>
      </c>
      <c r="C7" s="223" t="s">
        <v>146</v>
      </c>
      <c r="D7" s="189">
        <v>33694197</v>
      </c>
      <c r="E7" s="190">
        <v>34973197</v>
      </c>
      <c r="F7" s="190">
        <v>34973197</v>
      </c>
      <c r="G7" s="190">
        <v>0</v>
      </c>
      <c r="H7" s="191">
        <v>34973197</v>
      </c>
    </row>
    <row r="8" spans="2:9" ht="15.95" customHeight="1" x14ac:dyDescent="0.2">
      <c r="B8" s="210" t="s">
        <v>1</v>
      </c>
      <c r="C8" s="224" t="s">
        <v>147</v>
      </c>
      <c r="D8" s="192">
        <v>26980981</v>
      </c>
      <c r="E8" s="186">
        <v>30529610</v>
      </c>
      <c r="F8" s="186">
        <v>30529610</v>
      </c>
      <c r="G8" s="186">
        <v>0</v>
      </c>
      <c r="H8" s="193">
        <v>30529610</v>
      </c>
    </row>
    <row r="9" spans="2:9" ht="15.95" customHeight="1" x14ac:dyDescent="0.2">
      <c r="B9" s="210" t="s">
        <v>2</v>
      </c>
      <c r="C9" s="224" t="s">
        <v>148</v>
      </c>
      <c r="D9" s="192">
        <v>1980770</v>
      </c>
      <c r="E9" s="186">
        <v>2047770</v>
      </c>
      <c r="F9" s="186">
        <v>2047770</v>
      </c>
      <c r="G9" s="186">
        <v>0</v>
      </c>
      <c r="H9" s="193">
        <v>2047770</v>
      </c>
    </row>
    <row r="10" spans="2:9" ht="15.95" customHeight="1" x14ac:dyDescent="0.2">
      <c r="B10" s="210" t="s">
        <v>149</v>
      </c>
      <c r="C10" s="224" t="s">
        <v>150</v>
      </c>
      <c r="D10" s="192">
        <v>0</v>
      </c>
      <c r="E10" s="186">
        <v>1057910</v>
      </c>
      <c r="F10" s="186">
        <v>1057910</v>
      </c>
      <c r="G10" s="186">
        <v>0</v>
      </c>
      <c r="H10" s="193">
        <v>1057910</v>
      </c>
    </row>
    <row r="11" spans="2:9" ht="15.95" customHeight="1" x14ac:dyDescent="0.2">
      <c r="B11" s="210" t="s">
        <v>219</v>
      </c>
      <c r="C11" s="224" t="s">
        <v>448</v>
      </c>
      <c r="D11" s="192">
        <v>0</v>
      </c>
      <c r="E11" s="186">
        <v>209000</v>
      </c>
      <c r="F11" s="186">
        <v>209000</v>
      </c>
      <c r="G11" s="186">
        <v>0</v>
      </c>
      <c r="H11" s="193">
        <v>209000</v>
      </c>
    </row>
    <row r="12" spans="2:9" ht="15.95" customHeight="1" x14ac:dyDescent="0.2">
      <c r="B12" s="210" t="s">
        <v>13</v>
      </c>
      <c r="C12" s="224" t="s">
        <v>151</v>
      </c>
      <c r="D12" s="192">
        <v>62655948</v>
      </c>
      <c r="E12" s="186">
        <v>68817487</v>
      </c>
      <c r="F12" s="186">
        <v>68817487</v>
      </c>
      <c r="G12" s="186">
        <v>0</v>
      </c>
      <c r="H12" s="193">
        <v>68817487</v>
      </c>
    </row>
    <row r="13" spans="2:9" ht="15.95" customHeight="1" x14ac:dyDescent="0.2">
      <c r="B13" s="210" t="s">
        <v>45</v>
      </c>
      <c r="C13" s="224" t="s">
        <v>152</v>
      </c>
      <c r="D13" s="192">
        <v>11560200</v>
      </c>
      <c r="E13" s="186">
        <v>11414317</v>
      </c>
      <c r="F13" s="186">
        <v>11414317</v>
      </c>
      <c r="G13" s="186">
        <v>0</v>
      </c>
      <c r="H13" s="193">
        <v>11414317</v>
      </c>
    </row>
    <row r="14" spans="2:9" ht="15.95" customHeight="1" x14ac:dyDescent="0.2">
      <c r="B14" s="210" t="s">
        <v>47</v>
      </c>
      <c r="C14" s="224" t="s">
        <v>153</v>
      </c>
      <c r="D14" s="192">
        <v>0</v>
      </c>
      <c r="E14" s="186">
        <v>0</v>
      </c>
      <c r="F14" s="186">
        <v>0</v>
      </c>
      <c r="G14" s="186">
        <v>0</v>
      </c>
      <c r="H14" s="193">
        <v>100000</v>
      </c>
    </row>
    <row r="15" spans="2:9" ht="15.95" customHeight="1" x14ac:dyDescent="0.2">
      <c r="B15" s="210" t="s">
        <v>55</v>
      </c>
      <c r="C15" s="224" t="s">
        <v>154</v>
      </c>
      <c r="D15" s="192">
        <v>0</v>
      </c>
      <c r="E15" s="186">
        <v>0</v>
      </c>
      <c r="F15" s="186">
        <v>0</v>
      </c>
      <c r="G15" s="186">
        <v>0</v>
      </c>
      <c r="H15" s="193">
        <v>8494300</v>
      </c>
    </row>
    <row r="16" spans="2:9" ht="15.95" customHeight="1" x14ac:dyDescent="0.2">
      <c r="B16" s="210" t="s">
        <v>155</v>
      </c>
      <c r="C16" s="224" t="s">
        <v>156</v>
      </c>
      <c r="D16" s="192">
        <v>0</v>
      </c>
      <c r="E16" s="186">
        <v>0</v>
      </c>
      <c r="F16" s="186">
        <v>0</v>
      </c>
      <c r="G16" s="186">
        <v>0</v>
      </c>
      <c r="H16" s="193">
        <v>2820017</v>
      </c>
    </row>
    <row r="17" spans="2:8" ht="15.95" customHeight="1" thickBot="1" x14ac:dyDescent="0.25">
      <c r="B17" s="225" t="s">
        <v>63</v>
      </c>
      <c r="C17" s="226" t="s">
        <v>157</v>
      </c>
      <c r="D17" s="196">
        <v>74216148</v>
      </c>
      <c r="E17" s="197">
        <v>80231804</v>
      </c>
      <c r="F17" s="197">
        <v>80231804</v>
      </c>
      <c r="G17" s="197">
        <v>0</v>
      </c>
      <c r="H17" s="198">
        <v>80231804</v>
      </c>
    </row>
    <row r="18" spans="2:8" ht="15.95" customHeight="1" x14ac:dyDescent="0.2">
      <c r="B18" s="221" t="s">
        <v>65</v>
      </c>
      <c r="C18" s="223" t="s">
        <v>441</v>
      </c>
      <c r="D18" s="189">
        <v>0</v>
      </c>
      <c r="E18" s="190">
        <v>15000000</v>
      </c>
      <c r="F18" s="190">
        <v>15000000</v>
      </c>
      <c r="G18" s="190">
        <v>0</v>
      </c>
      <c r="H18" s="191">
        <v>15000000</v>
      </c>
    </row>
    <row r="19" spans="2:8" ht="15.95" customHeight="1" x14ac:dyDescent="0.2">
      <c r="B19" s="210" t="s">
        <v>233</v>
      </c>
      <c r="C19" s="224" t="s">
        <v>442</v>
      </c>
      <c r="D19" s="192">
        <v>103436196</v>
      </c>
      <c r="E19" s="186">
        <v>20583396</v>
      </c>
      <c r="F19" s="186">
        <v>20583396</v>
      </c>
      <c r="G19" s="186">
        <v>0</v>
      </c>
      <c r="H19" s="193">
        <v>20583396</v>
      </c>
    </row>
    <row r="20" spans="2:8" ht="15.95" customHeight="1" x14ac:dyDescent="0.2">
      <c r="B20" s="210" t="s">
        <v>443</v>
      </c>
      <c r="C20" s="224" t="s">
        <v>444</v>
      </c>
      <c r="D20" s="192">
        <v>0</v>
      </c>
      <c r="E20" s="186">
        <v>0</v>
      </c>
      <c r="F20" s="186">
        <v>0</v>
      </c>
      <c r="G20" s="186">
        <v>0</v>
      </c>
      <c r="H20" s="193">
        <v>20583396</v>
      </c>
    </row>
    <row r="21" spans="2:8" ht="15.95" customHeight="1" thickBot="1" x14ac:dyDescent="0.25">
      <c r="B21" s="225" t="s">
        <v>445</v>
      </c>
      <c r="C21" s="226" t="s">
        <v>446</v>
      </c>
      <c r="D21" s="196">
        <v>103436196</v>
      </c>
      <c r="E21" s="197">
        <v>35583396</v>
      </c>
      <c r="F21" s="197">
        <v>35583396</v>
      </c>
      <c r="G21" s="197">
        <v>0</v>
      </c>
      <c r="H21" s="198">
        <v>35583396</v>
      </c>
    </row>
    <row r="22" spans="2:8" ht="15.95" customHeight="1" x14ac:dyDescent="0.2">
      <c r="B22" s="12" t="s">
        <v>158</v>
      </c>
      <c r="C22" s="148" t="s">
        <v>159</v>
      </c>
      <c r="D22" s="189">
        <v>34920321</v>
      </c>
      <c r="E22" s="190">
        <v>36368908</v>
      </c>
      <c r="F22" s="190">
        <v>36368908</v>
      </c>
      <c r="G22" s="190">
        <v>0</v>
      </c>
      <c r="H22" s="191">
        <v>34436190</v>
      </c>
    </row>
    <row r="23" spans="2:8" ht="15.95" customHeight="1" x14ac:dyDescent="0.2">
      <c r="B23" s="13" t="s">
        <v>160</v>
      </c>
      <c r="C23" s="150" t="s">
        <v>161</v>
      </c>
      <c r="D23" s="192">
        <v>0</v>
      </c>
      <c r="E23" s="186">
        <v>0</v>
      </c>
      <c r="F23" s="186">
        <v>0</v>
      </c>
      <c r="G23" s="186">
        <v>0</v>
      </c>
      <c r="H23" s="193">
        <v>19195111</v>
      </c>
    </row>
    <row r="24" spans="2:8" ht="15.95" customHeight="1" x14ac:dyDescent="0.2">
      <c r="B24" s="13" t="s">
        <v>162</v>
      </c>
      <c r="C24" s="150" t="s">
        <v>163</v>
      </c>
      <c r="D24" s="192">
        <v>0</v>
      </c>
      <c r="E24" s="186">
        <v>0</v>
      </c>
      <c r="F24" s="186">
        <v>0</v>
      </c>
      <c r="G24" s="186">
        <v>0</v>
      </c>
      <c r="H24" s="193">
        <v>9287095</v>
      </c>
    </row>
    <row r="25" spans="2:8" ht="15.95" customHeight="1" x14ac:dyDescent="0.2">
      <c r="B25" s="13" t="s">
        <v>164</v>
      </c>
      <c r="C25" s="150" t="s">
        <v>165</v>
      </c>
      <c r="D25" s="192">
        <v>0</v>
      </c>
      <c r="E25" s="186">
        <v>0</v>
      </c>
      <c r="F25" s="186">
        <v>0</v>
      </c>
      <c r="G25" s="186">
        <v>0</v>
      </c>
      <c r="H25" s="193">
        <v>5953984</v>
      </c>
    </row>
    <row r="26" spans="2:8" ht="15.95" customHeight="1" x14ac:dyDescent="0.2">
      <c r="B26" s="13" t="s">
        <v>166</v>
      </c>
      <c r="C26" s="150" t="s">
        <v>167</v>
      </c>
      <c r="D26" s="192">
        <v>5478103</v>
      </c>
      <c r="E26" s="186">
        <v>12242409</v>
      </c>
      <c r="F26" s="186">
        <v>12242409</v>
      </c>
      <c r="G26" s="186">
        <v>3845158</v>
      </c>
      <c r="H26" s="193">
        <v>11226530</v>
      </c>
    </row>
    <row r="27" spans="2:8" ht="15.95" customHeight="1" x14ac:dyDescent="0.2">
      <c r="B27" s="13" t="s">
        <v>168</v>
      </c>
      <c r="C27" s="150" t="s">
        <v>169</v>
      </c>
      <c r="D27" s="192">
        <v>0</v>
      </c>
      <c r="E27" s="186">
        <v>0</v>
      </c>
      <c r="F27" s="186">
        <v>0</v>
      </c>
      <c r="G27" s="186">
        <v>0</v>
      </c>
      <c r="H27" s="193">
        <v>11226530</v>
      </c>
    </row>
    <row r="28" spans="2:8" ht="15.95" customHeight="1" x14ac:dyDescent="0.2">
      <c r="B28" s="13" t="s">
        <v>170</v>
      </c>
      <c r="C28" s="150" t="s">
        <v>171</v>
      </c>
      <c r="D28" s="192">
        <v>6299505</v>
      </c>
      <c r="E28" s="186">
        <v>8404804</v>
      </c>
      <c r="F28" s="186">
        <v>8404804</v>
      </c>
      <c r="G28" s="186">
        <v>0</v>
      </c>
      <c r="H28" s="193">
        <v>7052077</v>
      </c>
    </row>
    <row r="29" spans="2:8" ht="15.95" customHeight="1" x14ac:dyDescent="0.2">
      <c r="B29" s="13" t="s">
        <v>172</v>
      </c>
      <c r="C29" s="150" t="s">
        <v>173</v>
      </c>
      <c r="D29" s="192">
        <v>0</v>
      </c>
      <c r="E29" s="186">
        <v>0</v>
      </c>
      <c r="F29" s="186">
        <v>0</v>
      </c>
      <c r="G29" s="186">
        <v>0</v>
      </c>
      <c r="H29" s="193">
        <v>7052077</v>
      </c>
    </row>
    <row r="30" spans="2:8" ht="15.95" customHeight="1" x14ac:dyDescent="0.2">
      <c r="B30" s="13" t="s">
        <v>95</v>
      </c>
      <c r="C30" s="150" t="s">
        <v>174</v>
      </c>
      <c r="D30" s="192">
        <v>1265050</v>
      </c>
      <c r="E30" s="186">
        <v>1188650</v>
      </c>
      <c r="F30" s="186">
        <v>1188650</v>
      </c>
      <c r="G30" s="186">
        <v>0</v>
      </c>
      <c r="H30" s="193">
        <v>1181000</v>
      </c>
    </row>
    <row r="31" spans="2:8" ht="15.95" customHeight="1" x14ac:dyDescent="0.2">
      <c r="B31" s="13" t="s">
        <v>175</v>
      </c>
      <c r="C31" s="150" t="s">
        <v>176</v>
      </c>
      <c r="D31" s="192">
        <v>0</v>
      </c>
      <c r="E31" s="186">
        <v>0</v>
      </c>
      <c r="F31" s="186">
        <v>0</v>
      </c>
      <c r="G31" s="186">
        <v>0</v>
      </c>
      <c r="H31" s="193">
        <v>1181000</v>
      </c>
    </row>
    <row r="32" spans="2:8" ht="15.95" customHeight="1" x14ac:dyDescent="0.2">
      <c r="B32" s="13" t="s">
        <v>177</v>
      </c>
      <c r="C32" s="150" t="s">
        <v>178</v>
      </c>
      <c r="D32" s="192">
        <v>13042658</v>
      </c>
      <c r="E32" s="186">
        <v>21835863</v>
      </c>
      <c r="F32" s="186">
        <v>21835863</v>
      </c>
      <c r="G32" s="186">
        <v>3845158</v>
      </c>
      <c r="H32" s="193">
        <v>19459607</v>
      </c>
    </row>
    <row r="33" spans="2:8" ht="15.95" customHeight="1" x14ac:dyDescent="0.2">
      <c r="B33" s="13" t="s">
        <v>179</v>
      </c>
      <c r="C33" s="150" t="s">
        <v>180</v>
      </c>
      <c r="D33" s="192">
        <v>40957</v>
      </c>
      <c r="E33" s="186">
        <v>498237</v>
      </c>
      <c r="F33" s="186">
        <v>498237</v>
      </c>
      <c r="G33" s="186">
        <v>0</v>
      </c>
      <c r="H33" s="193">
        <v>122314</v>
      </c>
    </row>
    <row r="34" spans="2:8" ht="15.95" customHeight="1" thickBot="1" x14ac:dyDescent="0.25">
      <c r="B34" s="15" t="s">
        <v>181</v>
      </c>
      <c r="C34" s="151" t="s">
        <v>182</v>
      </c>
      <c r="D34" s="196">
        <v>48003936</v>
      </c>
      <c r="E34" s="197">
        <v>58703008</v>
      </c>
      <c r="F34" s="197">
        <v>58703008</v>
      </c>
      <c r="G34" s="197">
        <v>3845158</v>
      </c>
      <c r="H34" s="198">
        <v>54018111</v>
      </c>
    </row>
    <row r="35" spans="2:8" ht="15.95" customHeight="1" x14ac:dyDescent="0.2">
      <c r="B35" s="12" t="s">
        <v>115</v>
      </c>
      <c r="C35" s="148" t="s">
        <v>183</v>
      </c>
      <c r="D35" s="189">
        <v>0</v>
      </c>
      <c r="E35" s="190">
        <v>48000</v>
      </c>
      <c r="F35" s="190">
        <v>48000</v>
      </c>
      <c r="G35" s="190">
        <v>0</v>
      </c>
      <c r="H35" s="191">
        <v>48000</v>
      </c>
    </row>
    <row r="36" spans="2:8" ht="15.95" customHeight="1" x14ac:dyDescent="0.2">
      <c r="B36" s="13" t="s">
        <v>117</v>
      </c>
      <c r="C36" s="150" t="s">
        <v>184</v>
      </c>
      <c r="D36" s="192">
        <v>2268175</v>
      </c>
      <c r="E36" s="186">
        <v>2268175</v>
      </c>
      <c r="F36" s="186">
        <v>4205130</v>
      </c>
      <c r="G36" s="186">
        <v>0</v>
      </c>
      <c r="H36" s="193">
        <v>3539630</v>
      </c>
    </row>
    <row r="37" spans="2:8" ht="15.95" customHeight="1" x14ac:dyDescent="0.2">
      <c r="B37" s="13" t="s">
        <v>119</v>
      </c>
      <c r="C37" s="150" t="s">
        <v>185</v>
      </c>
      <c r="D37" s="192">
        <v>0</v>
      </c>
      <c r="E37" s="186">
        <v>0</v>
      </c>
      <c r="F37" s="186">
        <v>0</v>
      </c>
      <c r="G37" s="186">
        <v>0</v>
      </c>
      <c r="H37" s="193">
        <v>3519630</v>
      </c>
    </row>
    <row r="38" spans="2:8" ht="15.95" customHeight="1" x14ac:dyDescent="0.2">
      <c r="B38" s="13" t="s">
        <v>186</v>
      </c>
      <c r="C38" s="150" t="s">
        <v>187</v>
      </c>
      <c r="D38" s="192">
        <v>400000</v>
      </c>
      <c r="E38" s="186">
        <v>92209</v>
      </c>
      <c r="F38" s="186">
        <v>92209</v>
      </c>
      <c r="G38" s="186">
        <v>0</v>
      </c>
      <c r="H38" s="193">
        <v>0</v>
      </c>
    </row>
    <row r="39" spans="2:8" ht="15.95" customHeight="1" x14ac:dyDescent="0.2">
      <c r="B39" s="13" t="s">
        <v>188</v>
      </c>
      <c r="C39" s="150" t="s">
        <v>189</v>
      </c>
      <c r="D39" s="192">
        <v>3929025</v>
      </c>
      <c r="E39" s="186">
        <v>5762511</v>
      </c>
      <c r="F39" s="186">
        <v>5762511</v>
      </c>
      <c r="G39" s="186">
        <v>0</v>
      </c>
      <c r="H39" s="193">
        <v>5762511</v>
      </c>
    </row>
    <row r="40" spans="2:8" ht="15.95" customHeight="1" x14ac:dyDescent="0.2">
      <c r="B40" s="13" t="s">
        <v>133</v>
      </c>
      <c r="C40" s="150" t="s">
        <v>190</v>
      </c>
      <c r="D40" s="192">
        <v>4172483</v>
      </c>
      <c r="E40" s="186">
        <v>7294080</v>
      </c>
      <c r="F40" s="186">
        <v>7294080</v>
      </c>
      <c r="G40" s="186">
        <v>0</v>
      </c>
      <c r="H40" s="193">
        <v>7153488</v>
      </c>
    </row>
    <row r="41" spans="2:8" ht="15.95" customHeight="1" x14ac:dyDescent="0.2">
      <c r="B41" s="13" t="s">
        <v>191</v>
      </c>
      <c r="C41" s="150" t="s">
        <v>192</v>
      </c>
      <c r="D41" s="192">
        <v>499377</v>
      </c>
      <c r="E41" s="186">
        <v>294858</v>
      </c>
      <c r="F41" s="186">
        <v>294858</v>
      </c>
      <c r="G41" s="186">
        <v>0</v>
      </c>
      <c r="H41" s="193">
        <v>294858</v>
      </c>
    </row>
    <row r="42" spans="2:8" ht="15.95" customHeight="1" x14ac:dyDescent="0.2">
      <c r="B42" s="13" t="s">
        <v>193</v>
      </c>
      <c r="C42" s="150" t="s">
        <v>194</v>
      </c>
      <c r="D42" s="192">
        <v>499377</v>
      </c>
      <c r="E42" s="186">
        <v>294858</v>
      </c>
      <c r="F42" s="186">
        <v>294858</v>
      </c>
      <c r="G42" s="186">
        <v>0</v>
      </c>
      <c r="H42" s="193">
        <v>294858</v>
      </c>
    </row>
    <row r="43" spans="2:8" ht="15.95" customHeight="1" x14ac:dyDescent="0.2">
      <c r="B43" s="13" t="s">
        <v>195</v>
      </c>
      <c r="C43" s="150" t="s">
        <v>196</v>
      </c>
      <c r="D43" s="192">
        <v>10000</v>
      </c>
      <c r="E43" s="186">
        <v>1531818</v>
      </c>
      <c r="F43" s="186">
        <v>1531818</v>
      </c>
      <c r="G43" s="186">
        <v>0</v>
      </c>
      <c r="H43" s="193">
        <v>1194293</v>
      </c>
    </row>
    <row r="44" spans="2:8" ht="15.95" customHeight="1" x14ac:dyDescent="0.2">
      <c r="B44" s="13" t="s">
        <v>197</v>
      </c>
      <c r="C44" s="150" t="s">
        <v>198</v>
      </c>
      <c r="D44" s="192">
        <v>0</v>
      </c>
      <c r="E44" s="186">
        <v>0</v>
      </c>
      <c r="F44" s="186">
        <v>0</v>
      </c>
      <c r="G44" s="186">
        <v>0</v>
      </c>
      <c r="H44" s="193">
        <v>58963</v>
      </c>
    </row>
    <row r="45" spans="2:8" ht="15.95" customHeight="1" thickBot="1" x14ac:dyDescent="0.25">
      <c r="B45" s="15" t="s">
        <v>199</v>
      </c>
      <c r="C45" s="151" t="s">
        <v>200</v>
      </c>
      <c r="D45" s="196">
        <v>11279060</v>
      </c>
      <c r="E45" s="197">
        <v>17291651</v>
      </c>
      <c r="F45" s="197">
        <v>19228606</v>
      </c>
      <c r="G45" s="197">
        <v>0</v>
      </c>
      <c r="H45" s="198">
        <v>17992780</v>
      </c>
    </row>
    <row r="46" spans="2:8" ht="15.95" customHeight="1" x14ac:dyDescent="0.2">
      <c r="B46" s="12" t="s">
        <v>201</v>
      </c>
      <c r="C46" s="148" t="s">
        <v>202</v>
      </c>
      <c r="D46" s="189">
        <v>11023622</v>
      </c>
      <c r="E46" s="190">
        <v>17985824</v>
      </c>
      <c r="F46" s="190">
        <v>17985824</v>
      </c>
      <c r="G46" s="190">
        <v>0</v>
      </c>
      <c r="H46" s="191">
        <v>17985824</v>
      </c>
    </row>
    <row r="47" spans="2:8" ht="15.95" customHeight="1" thickBot="1" x14ac:dyDescent="0.25">
      <c r="B47" s="15" t="s">
        <v>203</v>
      </c>
      <c r="C47" s="151" t="s">
        <v>204</v>
      </c>
      <c r="D47" s="196">
        <v>11023622</v>
      </c>
      <c r="E47" s="197">
        <v>17985824</v>
      </c>
      <c r="F47" s="197">
        <v>17985824</v>
      </c>
      <c r="G47" s="197">
        <v>0</v>
      </c>
      <c r="H47" s="198">
        <v>17985824</v>
      </c>
    </row>
    <row r="48" spans="2:8" ht="15.95" customHeight="1" x14ac:dyDescent="0.2">
      <c r="B48" s="12" t="s">
        <v>205</v>
      </c>
      <c r="C48" s="148" t="s">
        <v>206</v>
      </c>
      <c r="D48" s="189">
        <v>0</v>
      </c>
      <c r="E48" s="190">
        <v>386175</v>
      </c>
      <c r="F48" s="190">
        <v>386175</v>
      </c>
      <c r="G48" s="190">
        <v>0</v>
      </c>
      <c r="H48" s="191">
        <v>0</v>
      </c>
    </row>
    <row r="49" spans="2:8" ht="15.95" customHeight="1" thickBot="1" x14ac:dyDescent="0.25">
      <c r="B49" s="15" t="s">
        <v>139</v>
      </c>
      <c r="C49" s="151" t="s">
        <v>207</v>
      </c>
      <c r="D49" s="196">
        <v>0</v>
      </c>
      <c r="E49" s="197">
        <v>386175</v>
      </c>
      <c r="F49" s="197">
        <v>386175</v>
      </c>
      <c r="G49" s="197">
        <v>0</v>
      </c>
      <c r="H49" s="198">
        <v>0</v>
      </c>
    </row>
    <row r="50" spans="2:8" ht="15.95" customHeight="1" thickBot="1" x14ac:dyDescent="0.25">
      <c r="B50" s="181">
        <v>259</v>
      </c>
      <c r="C50" s="206" t="s">
        <v>449</v>
      </c>
      <c r="D50" s="203">
        <v>0</v>
      </c>
      <c r="E50" s="204">
        <v>5000</v>
      </c>
      <c r="F50" s="204"/>
      <c r="G50" s="204"/>
      <c r="H50" s="205">
        <v>0</v>
      </c>
    </row>
    <row r="51" spans="2:8" ht="15.95" customHeight="1" x14ac:dyDescent="0.2">
      <c r="B51" s="12" t="s">
        <v>208</v>
      </c>
      <c r="C51" s="148" t="s">
        <v>209</v>
      </c>
      <c r="D51" s="189">
        <v>7300000</v>
      </c>
      <c r="E51" s="190">
        <v>10568062</v>
      </c>
      <c r="F51" s="190">
        <v>10568062</v>
      </c>
      <c r="G51" s="190">
        <v>0</v>
      </c>
      <c r="H51" s="191">
        <v>10568062</v>
      </c>
    </row>
    <row r="52" spans="2:8" ht="15.95" customHeight="1" x14ac:dyDescent="0.2">
      <c r="B52" s="29">
        <v>274</v>
      </c>
      <c r="C52" s="199" t="s">
        <v>447</v>
      </c>
      <c r="D52" s="192">
        <v>0</v>
      </c>
      <c r="E52" s="186">
        <v>0</v>
      </c>
      <c r="F52" s="186">
        <v>0</v>
      </c>
      <c r="G52" s="186">
        <v>0</v>
      </c>
      <c r="H52" s="193">
        <v>1500000</v>
      </c>
    </row>
    <row r="53" spans="2:8" ht="15.95" customHeight="1" x14ac:dyDescent="0.2">
      <c r="B53" s="13" t="s">
        <v>210</v>
      </c>
      <c r="C53" s="150" t="s">
        <v>211</v>
      </c>
      <c r="D53" s="192">
        <v>0</v>
      </c>
      <c r="E53" s="186">
        <v>0</v>
      </c>
      <c r="F53" s="186">
        <v>0</v>
      </c>
      <c r="G53" s="186">
        <v>0</v>
      </c>
      <c r="H53" s="193">
        <v>8430226</v>
      </c>
    </row>
    <row r="54" spans="2:8" ht="15.95" customHeight="1" x14ac:dyDescent="0.2">
      <c r="B54" s="13" t="s">
        <v>212</v>
      </c>
      <c r="C54" s="150" t="s">
        <v>213</v>
      </c>
      <c r="D54" s="192">
        <v>0</v>
      </c>
      <c r="E54" s="186">
        <v>0</v>
      </c>
      <c r="F54" s="186">
        <v>0</v>
      </c>
      <c r="G54" s="186">
        <v>0</v>
      </c>
      <c r="H54" s="193">
        <v>637836</v>
      </c>
    </row>
    <row r="55" spans="2:8" ht="15.95" customHeight="1" thickBot="1" x14ac:dyDescent="0.25">
      <c r="B55" s="15" t="s">
        <v>214</v>
      </c>
      <c r="C55" s="151" t="s">
        <v>215</v>
      </c>
      <c r="D55" s="196">
        <v>7300000</v>
      </c>
      <c r="E55" s="197">
        <v>10573062</v>
      </c>
      <c r="F55" s="197">
        <v>10573062</v>
      </c>
      <c r="G55" s="197">
        <v>45000</v>
      </c>
      <c r="H55" s="198">
        <v>10568062</v>
      </c>
    </row>
    <row r="56" spans="2:8" ht="15.95" customHeight="1" thickBot="1" x14ac:dyDescent="0.25">
      <c r="B56" s="20" t="s">
        <v>216</v>
      </c>
      <c r="C56" s="155" t="s">
        <v>217</v>
      </c>
      <c r="D56" s="200">
        <v>255258962</v>
      </c>
      <c r="E56" s="201">
        <v>220754920</v>
      </c>
      <c r="F56" s="201">
        <v>222691875</v>
      </c>
      <c r="G56" s="201">
        <v>3890158</v>
      </c>
      <c r="H56" s="202">
        <v>216379977</v>
      </c>
    </row>
    <row r="57" spans="2:8" ht="15.95" customHeight="1" x14ac:dyDescent="0.2">
      <c r="D57" s="195"/>
      <c r="E57" s="195"/>
      <c r="F57" s="195"/>
      <c r="G57" s="195"/>
      <c r="H57" s="195"/>
    </row>
  </sheetData>
  <mergeCells count="5">
    <mergeCell ref="B2:H2"/>
    <mergeCell ref="C3:E3"/>
    <mergeCell ref="B1:H1"/>
    <mergeCell ref="D4:E4"/>
    <mergeCell ref="F4:F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0070C0"/>
  </sheetPr>
  <dimension ref="B1:J11"/>
  <sheetViews>
    <sheetView workbookViewId="0">
      <selection activeCell="E16" sqref="E16"/>
    </sheetView>
  </sheetViews>
  <sheetFormatPr defaultColWidth="6.7109375" defaultRowHeight="15.95" customHeight="1" x14ac:dyDescent="0.2"/>
  <cols>
    <col min="1" max="1" width="1.7109375" style="1" customWidth="1"/>
    <col min="2" max="2" width="4.7109375" style="1" customWidth="1"/>
    <col min="3" max="3" width="90.7109375" style="1" customWidth="1"/>
    <col min="4" max="5" width="11.7109375" style="1" customWidth="1"/>
    <col min="6" max="9" width="11.7109375" style="1" hidden="1" customWidth="1"/>
    <col min="10" max="10" width="0.28515625" style="1" customWidth="1"/>
    <col min="11" max="11" width="1.7109375" style="1" customWidth="1"/>
    <col min="12" max="16384" width="6.7109375" style="1"/>
  </cols>
  <sheetData>
    <row r="1" spans="2:10" ht="18" customHeight="1" x14ac:dyDescent="0.25">
      <c r="B1" s="341" t="str">
        <f>'03KK'!B1:G1</f>
        <v>DUNASZIGET KÖZSÉG ÖNKORMÁNYZATA</v>
      </c>
      <c r="C1" s="342"/>
      <c r="D1" s="342"/>
      <c r="E1" s="342"/>
      <c r="F1" s="342"/>
      <c r="G1" s="342"/>
      <c r="H1" s="342"/>
      <c r="I1" s="342"/>
      <c r="J1" s="343"/>
    </row>
    <row r="2" spans="2:10" ht="18" customHeight="1" x14ac:dyDescent="0.25">
      <c r="B2" s="338" t="s">
        <v>543</v>
      </c>
      <c r="C2" s="339"/>
      <c r="D2" s="339"/>
      <c r="E2" s="339"/>
      <c r="F2" s="339"/>
      <c r="G2" s="339"/>
      <c r="H2" s="339"/>
      <c r="I2" s="339"/>
      <c r="J2" s="340"/>
    </row>
    <row r="3" spans="2:10" ht="18" customHeight="1" x14ac:dyDescent="0.25">
      <c r="B3" s="35" t="s">
        <v>245</v>
      </c>
      <c r="C3" s="347" t="str">
        <f>'01KtgvMrlg'!B6</f>
        <v>számú melléklet a(z) 7/2020.(X.28.) Önkormányzati rendelethez</v>
      </c>
      <c r="D3" s="347"/>
      <c r="E3" s="347"/>
      <c r="F3" s="36"/>
      <c r="G3" s="36"/>
      <c r="H3" s="36"/>
      <c r="I3" s="36"/>
      <c r="J3" s="37" t="s">
        <v>241</v>
      </c>
    </row>
    <row r="4" spans="2:10" ht="15.95" customHeight="1" x14ac:dyDescent="0.2">
      <c r="B4" s="33"/>
      <c r="C4" s="274" t="s">
        <v>538</v>
      </c>
      <c r="D4" s="348" t="s">
        <v>235</v>
      </c>
      <c r="E4" s="348"/>
      <c r="F4" s="32"/>
      <c r="G4" s="349" t="s">
        <v>244</v>
      </c>
      <c r="H4" s="32"/>
      <c r="I4" s="32"/>
      <c r="J4" s="34"/>
    </row>
    <row r="5" spans="2:10" ht="15.95" customHeight="1" thickBot="1" x14ac:dyDescent="0.25">
      <c r="B5" s="9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350"/>
      <c r="H5" s="10" t="s">
        <v>8</v>
      </c>
      <c r="I5" s="10" t="s">
        <v>9</v>
      </c>
      <c r="J5" s="11" t="s">
        <v>10</v>
      </c>
    </row>
    <row r="6" spans="2:10" ht="15.95" customHeight="1" x14ac:dyDescent="0.2">
      <c r="B6" s="21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  <c r="I6" s="27">
        <v>9</v>
      </c>
      <c r="J6" s="28">
        <v>10</v>
      </c>
    </row>
    <row r="7" spans="2:10" ht="15.95" customHeight="1" x14ac:dyDescent="0.2">
      <c r="B7" s="13" t="s">
        <v>0</v>
      </c>
      <c r="C7" s="2" t="s">
        <v>218</v>
      </c>
      <c r="D7" s="3">
        <v>3094300</v>
      </c>
      <c r="E7" s="3">
        <v>3094300</v>
      </c>
      <c r="F7" s="3">
        <v>0</v>
      </c>
      <c r="G7" s="3">
        <v>3094300</v>
      </c>
      <c r="H7" s="3">
        <v>0</v>
      </c>
      <c r="I7" s="3">
        <v>2475600</v>
      </c>
      <c r="J7" s="14">
        <v>3094300</v>
      </c>
    </row>
    <row r="8" spans="2:10" ht="15.95" customHeight="1" x14ac:dyDescent="0.2">
      <c r="B8" s="13" t="s">
        <v>219</v>
      </c>
      <c r="C8" s="2" t="s">
        <v>220</v>
      </c>
      <c r="D8" s="3">
        <f>D7</f>
        <v>3094300</v>
      </c>
      <c r="E8" s="3">
        <f t="shared" ref="E8:J8" si="0">E7</f>
        <v>3094300</v>
      </c>
      <c r="F8" s="3">
        <f t="shared" si="0"/>
        <v>0</v>
      </c>
      <c r="G8" s="3">
        <f t="shared" si="0"/>
        <v>3094300</v>
      </c>
      <c r="H8" s="3">
        <f t="shared" si="0"/>
        <v>0</v>
      </c>
      <c r="I8" s="3">
        <f t="shared" si="0"/>
        <v>2475600</v>
      </c>
      <c r="J8" s="14">
        <f t="shared" si="0"/>
        <v>3094300</v>
      </c>
    </row>
    <row r="9" spans="2:10" ht="15.95" customHeight="1" x14ac:dyDescent="0.2">
      <c r="B9" s="13" t="s">
        <v>31</v>
      </c>
      <c r="C9" s="2" t="s">
        <v>221</v>
      </c>
      <c r="D9" s="3">
        <v>2506238</v>
      </c>
      <c r="E9" s="3">
        <v>2799419</v>
      </c>
      <c r="F9" s="3">
        <v>0</v>
      </c>
      <c r="G9" s="3">
        <v>2799419</v>
      </c>
      <c r="H9" s="3">
        <v>0</v>
      </c>
      <c r="I9" s="3">
        <v>2506238</v>
      </c>
      <c r="J9" s="14">
        <v>2799419</v>
      </c>
    </row>
    <row r="10" spans="2:10" ht="15.95" customHeight="1" x14ac:dyDescent="0.2">
      <c r="B10" s="13" t="s">
        <v>41</v>
      </c>
      <c r="C10" s="2" t="s">
        <v>222</v>
      </c>
      <c r="D10" s="3">
        <f>D8+D9</f>
        <v>5600538</v>
      </c>
      <c r="E10" s="3">
        <f t="shared" ref="E10:J10" si="1">E8+E9</f>
        <v>5893719</v>
      </c>
      <c r="F10" s="3">
        <f t="shared" si="1"/>
        <v>0</v>
      </c>
      <c r="G10" s="3">
        <f t="shared" si="1"/>
        <v>5893719</v>
      </c>
      <c r="H10" s="3">
        <f t="shared" si="1"/>
        <v>0</v>
      </c>
      <c r="I10" s="3">
        <f t="shared" si="1"/>
        <v>4981838</v>
      </c>
      <c r="J10" s="14">
        <f t="shared" si="1"/>
        <v>5893719</v>
      </c>
    </row>
    <row r="11" spans="2:10" ht="15.95" customHeight="1" thickBot="1" x14ac:dyDescent="0.25">
      <c r="B11" s="15" t="s">
        <v>59</v>
      </c>
      <c r="C11" s="16" t="s">
        <v>223</v>
      </c>
      <c r="D11" s="17">
        <f>D10</f>
        <v>5600538</v>
      </c>
      <c r="E11" s="17">
        <f t="shared" ref="E11:J11" si="2">E10</f>
        <v>5893719</v>
      </c>
      <c r="F11" s="17">
        <f t="shared" si="2"/>
        <v>0</v>
      </c>
      <c r="G11" s="17">
        <f t="shared" si="2"/>
        <v>5893719</v>
      </c>
      <c r="H11" s="17">
        <f t="shared" si="2"/>
        <v>0</v>
      </c>
      <c r="I11" s="17">
        <f t="shared" si="2"/>
        <v>4981838</v>
      </c>
      <c r="J11" s="18">
        <f t="shared" si="2"/>
        <v>5893719</v>
      </c>
    </row>
  </sheetData>
  <mergeCells count="5">
    <mergeCell ref="B1:J1"/>
    <mergeCell ref="B2:J2"/>
    <mergeCell ref="C3:E3"/>
    <mergeCell ref="D4:E4"/>
    <mergeCell ref="G4:G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rgb="FF0070C0"/>
  </sheetPr>
  <dimension ref="B1:H14"/>
  <sheetViews>
    <sheetView workbookViewId="0">
      <selection activeCell="E8" sqref="E8"/>
    </sheetView>
  </sheetViews>
  <sheetFormatPr defaultColWidth="6.7109375" defaultRowHeight="15.95" customHeight="1" x14ac:dyDescent="0.2"/>
  <cols>
    <col min="1" max="1" width="1.7109375" style="1" customWidth="1"/>
    <col min="2" max="2" width="4.7109375" style="1" customWidth="1"/>
    <col min="3" max="3" width="90.7109375" style="1" customWidth="1"/>
    <col min="4" max="5" width="11.7109375" style="1" customWidth="1"/>
    <col min="6" max="7" width="11.7109375" style="1" hidden="1" customWidth="1"/>
    <col min="8" max="8" width="0.28515625" style="1" customWidth="1"/>
    <col min="9" max="9" width="1.7109375" style="1" customWidth="1"/>
    <col min="10" max="16384" width="6.7109375" style="1"/>
  </cols>
  <sheetData>
    <row r="1" spans="2:8" ht="15.95" customHeight="1" thickBot="1" x14ac:dyDescent="0.25"/>
    <row r="2" spans="2:8" ht="18" customHeight="1" x14ac:dyDescent="0.25">
      <c r="B2" s="341" t="s">
        <v>239</v>
      </c>
      <c r="C2" s="342"/>
      <c r="D2" s="342"/>
      <c r="E2" s="342"/>
      <c r="F2" s="342"/>
      <c r="G2" s="342"/>
      <c r="H2" s="343"/>
    </row>
    <row r="3" spans="2:8" ht="18" customHeight="1" x14ac:dyDescent="0.25">
      <c r="B3" s="338" t="s">
        <v>544</v>
      </c>
      <c r="C3" s="339"/>
      <c r="D3" s="339"/>
      <c r="E3" s="339"/>
      <c r="F3" s="339"/>
      <c r="G3" s="339"/>
      <c r="H3" s="340"/>
    </row>
    <row r="4" spans="2:8" ht="18" customHeight="1" thickBot="1" x14ac:dyDescent="0.3">
      <c r="B4" s="207" t="s">
        <v>246</v>
      </c>
      <c r="C4" s="351" t="str">
        <f>'01KtgvMrlg'!B6</f>
        <v>számú melléklet a(z) 7/2020.(X.28.) Önkormányzati rendelethez</v>
      </c>
      <c r="D4" s="351"/>
      <c r="E4" s="351"/>
      <c r="F4" s="208"/>
      <c r="G4" s="208"/>
      <c r="H4" s="209" t="s">
        <v>241</v>
      </c>
    </row>
    <row r="5" spans="2:8" ht="15.95" customHeight="1" x14ac:dyDescent="0.25">
      <c r="B5" s="211"/>
      <c r="C5" s="275" t="s">
        <v>538</v>
      </c>
      <c r="D5" s="334" t="s">
        <v>235</v>
      </c>
      <c r="E5" s="335"/>
      <c r="F5" s="345" t="s">
        <v>243</v>
      </c>
      <c r="G5" s="22"/>
      <c r="H5" s="31"/>
    </row>
    <row r="6" spans="2:8" ht="15.95" customHeight="1" x14ac:dyDescent="0.2">
      <c r="B6" s="212" t="s">
        <v>3</v>
      </c>
      <c r="C6" s="213" t="s">
        <v>4</v>
      </c>
      <c r="D6" s="7" t="s">
        <v>5</v>
      </c>
      <c r="E6" s="132" t="s">
        <v>6</v>
      </c>
      <c r="F6" s="346"/>
      <c r="G6" s="132" t="s">
        <v>145</v>
      </c>
      <c r="H6" s="8" t="s">
        <v>10</v>
      </c>
    </row>
    <row r="7" spans="2:8" ht="15.95" customHeight="1" thickBot="1" x14ac:dyDescent="0.25">
      <c r="B7" s="212">
        <v>2</v>
      </c>
      <c r="C7" s="214">
        <v>3</v>
      </c>
      <c r="D7" s="9">
        <v>4</v>
      </c>
      <c r="E7" s="133">
        <v>5</v>
      </c>
      <c r="F7" s="133">
        <v>6</v>
      </c>
      <c r="G7" s="133">
        <v>7</v>
      </c>
      <c r="H7" s="11">
        <v>8</v>
      </c>
    </row>
    <row r="8" spans="2:8" s="23" customFormat="1" ht="15.95" customHeight="1" x14ac:dyDescent="0.2">
      <c r="B8" s="210" t="s">
        <v>0</v>
      </c>
      <c r="C8" s="187" t="s">
        <v>452</v>
      </c>
      <c r="D8" s="189">
        <v>24156510</v>
      </c>
      <c r="E8" s="190">
        <v>6061474</v>
      </c>
      <c r="F8" s="190">
        <v>6061474</v>
      </c>
      <c r="G8" s="190">
        <v>0</v>
      </c>
      <c r="H8" s="191">
        <v>6061474</v>
      </c>
    </row>
    <row r="9" spans="2:8" s="23" customFormat="1" ht="15.95" customHeight="1" x14ac:dyDescent="0.2">
      <c r="B9" s="210" t="s">
        <v>2</v>
      </c>
      <c r="C9" s="188" t="s">
        <v>453</v>
      </c>
      <c r="D9" s="192">
        <v>24156510</v>
      </c>
      <c r="E9" s="186">
        <v>6061474</v>
      </c>
      <c r="F9" s="186">
        <v>6061474</v>
      </c>
      <c r="G9" s="186">
        <v>0</v>
      </c>
      <c r="H9" s="193">
        <v>6061474</v>
      </c>
    </row>
    <row r="10" spans="2:8" ht="15.95" customHeight="1" x14ac:dyDescent="0.2">
      <c r="B10" s="13" t="s">
        <v>224</v>
      </c>
      <c r="C10" s="150" t="s">
        <v>225</v>
      </c>
      <c r="D10" s="192">
        <v>247159510</v>
      </c>
      <c r="E10" s="186">
        <v>247159510</v>
      </c>
      <c r="F10" s="186">
        <v>247159510</v>
      </c>
      <c r="G10" s="186">
        <v>0</v>
      </c>
      <c r="H10" s="193">
        <v>247159510</v>
      </c>
    </row>
    <row r="11" spans="2:8" ht="15.95" customHeight="1" x14ac:dyDescent="0.2">
      <c r="B11" s="13" t="s">
        <v>226</v>
      </c>
      <c r="C11" s="150" t="s">
        <v>227</v>
      </c>
      <c r="D11" s="192">
        <v>247159510</v>
      </c>
      <c r="E11" s="186">
        <v>247159510</v>
      </c>
      <c r="F11" s="186">
        <v>247159510</v>
      </c>
      <c r="G11" s="186">
        <v>0</v>
      </c>
      <c r="H11" s="193">
        <v>247159510</v>
      </c>
    </row>
    <row r="12" spans="2:8" ht="15.95" customHeight="1" x14ac:dyDescent="0.2">
      <c r="B12" s="13" t="s">
        <v>19</v>
      </c>
      <c r="C12" s="150" t="s">
        <v>228</v>
      </c>
      <c r="D12" s="192">
        <v>0</v>
      </c>
      <c r="E12" s="186">
        <v>3046381</v>
      </c>
      <c r="F12" s="186">
        <v>3046381</v>
      </c>
      <c r="G12" s="186">
        <v>0</v>
      </c>
      <c r="H12" s="193">
        <v>3046381</v>
      </c>
    </row>
    <row r="13" spans="2:8" ht="15.95" customHeight="1" x14ac:dyDescent="0.2">
      <c r="B13" s="13" t="s">
        <v>229</v>
      </c>
      <c r="C13" s="150" t="s">
        <v>230</v>
      </c>
      <c r="D13" s="192">
        <v>271316020</v>
      </c>
      <c r="E13" s="186">
        <v>256267365</v>
      </c>
      <c r="F13" s="186">
        <v>256267365</v>
      </c>
      <c r="G13" s="186">
        <v>0</v>
      </c>
      <c r="H13" s="193">
        <v>256267365</v>
      </c>
    </row>
    <row r="14" spans="2:8" ht="15.95" customHeight="1" thickBot="1" x14ac:dyDescent="0.25">
      <c r="B14" s="15" t="s">
        <v>45</v>
      </c>
      <c r="C14" s="151" t="s">
        <v>231</v>
      </c>
      <c r="D14" s="196">
        <v>271316020</v>
      </c>
      <c r="E14" s="197">
        <v>256267365</v>
      </c>
      <c r="F14" s="197">
        <v>256267365</v>
      </c>
      <c r="G14" s="197">
        <v>0</v>
      </c>
      <c r="H14" s="198">
        <v>256267365</v>
      </c>
    </row>
  </sheetData>
  <mergeCells count="5">
    <mergeCell ref="B2:H2"/>
    <mergeCell ref="B3:H3"/>
    <mergeCell ref="C4:E4"/>
    <mergeCell ref="D5:E5"/>
    <mergeCell ref="F5:F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rgb="FF0070C0"/>
  </sheetPr>
  <dimension ref="B2:I43"/>
  <sheetViews>
    <sheetView workbookViewId="0">
      <selection activeCell="E16" sqref="E16"/>
    </sheetView>
  </sheetViews>
  <sheetFormatPr defaultRowHeight="12.75" x14ac:dyDescent="0.2"/>
  <cols>
    <col min="1" max="1" width="3.85546875" style="38" customWidth="1"/>
    <col min="2" max="2" width="2.7109375" style="38" customWidth="1"/>
    <col min="3" max="3" width="53.42578125" style="38" customWidth="1"/>
    <col min="4" max="5" width="16.7109375" style="38" customWidth="1"/>
    <col min="6" max="6" width="0.28515625" style="38" customWidth="1"/>
    <col min="7" max="12" width="9.140625" style="38"/>
    <col min="13" max="13" width="10.140625" style="38" bestFit="1" customWidth="1"/>
    <col min="14" max="15" width="9.140625" style="38"/>
    <col min="16" max="17" width="10.140625" style="38" bestFit="1" customWidth="1"/>
    <col min="18" max="16384" width="9.140625" style="38"/>
  </cols>
  <sheetData>
    <row r="2" spans="2:6" ht="18" x14ac:dyDescent="0.25">
      <c r="B2" s="102"/>
      <c r="C2" s="352" t="s">
        <v>239</v>
      </c>
      <c r="D2" s="352"/>
      <c r="E2" s="352"/>
      <c r="F2" s="352"/>
    </row>
    <row r="3" spans="2:6" ht="18" x14ac:dyDescent="0.25">
      <c r="B3" s="102"/>
      <c r="C3" s="352" t="s">
        <v>545</v>
      </c>
      <c r="D3" s="352"/>
      <c r="E3" s="352"/>
      <c r="F3" s="352"/>
    </row>
    <row r="4" spans="2:6" ht="15" x14ac:dyDescent="0.2">
      <c r="B4" s="102"/>
      <c r="C4" s="102"/>
      <c r="D4" s="102"/>
    </row>
    <row r="5" spans="2:6" ht="15" x14ac:dyDescent="0.2">
      <c r="B5" s="109" t="s">
        <v>357</v>
      </c>
      <c r="C5" s="108" t="str">
        <f>'01KtgvMrlg'!B6</f>
        <v>számú melléklet a(z) 7/2020.(X.28.) Önkormányzati rendelethez</v>
      </c>
      <c r="D5" s="102"/>
    </row>
    <row r="6" spans="2:6" ht="15" x14ac:dyDescent="0.2">
      <c r="B6" s="102"/>
      <c r="C6" s="102"/>
      <c r="D6" s="102"/>
      <c r="E6" s="107" t="s">
        <v>355</v>
      </c>
    </row>
    <row r="7" spans="2:6" ht="16.5" thickBot="1" x14ac:dyDescent="0.3">
      <c r="B7" s="102"/>
      <c r="C7" s="127" t="s">
        <v>356</v>
      </c>
    </row>
    <row r="8" spans="2:6" ht="15.75" x14ac:dyDescent="0.25">
      <c r="B8" s="102"/>
      <c r="C8" s="125" t="s">
        <v>354</v>
      </c>
      <c r="D8" s="276" t="s">
        <v>353</v>
      </c>
      <c r="E8" s="277" t="s">
        <v>537</v>
      </c>
      <c r="F8" s="126"/>
    </row>
    <row r="9" spans="2:6" ht="15.75" x14ac:dyDescent="0.25">
      <c r="B9" s="102"/>
      <c r="C9" s="123" t="s">
        <v>496</v>
      </c>
      <c r="D9" s="124">
        <v>19915065</v>
      </c>
      <c r="E9" s="106">
        <v>317500</v>
      </c>
      <c r="F9" s="105">
        <v>317500</v>
      </c>
    </row>
    <row r="10" spans="2:6" ht="15.75" x14ac:dyDescent="0.25">
      <c r="B10" s="102"/>
      <c r="C10" s="123" t="s">
        <v>467</v>
      </c>
      <c r="D10" s="124">
        <v>17242920</v>
      </c>
      <c r="E10" s="106">
        <v>22289669</v>
      </c>
      <c r="F10" s="105">
        <v>22289669</v>
      </c>
    </row>
    <row r="11" spans="2:6" ht="15.75" x14ac:dyDescent="0.25">
      <c r="B11" s="102"/>
      <c r="C11" s="231" t="s">
        <v>497</v>
      </c>
      <c r="D11" s="232">
        <v>635000</v>
      </c>
      <c r="E11" s="229">
        <f>SUM(E12:E17)</f>
        <v>4925217</v>
      </c>
      <c r="F11" s="229">
        <f>SUM(F12:F17)</f>
        <v>4925217</v>
      </c>
    </row>
    <row r="12" spans="2:6" ht="15.75" x14ac:dyDescent="0.25">
      <c r="B12" s="102"/>
      <c r="C12" s="230" t="s">
        <v>498</v>
      </c>
      <c r="D12" s="124">
        <v>0</v>
      </c>
      <c r="E12" s="106">
        <v>263680</v>
      </c>
      <c r="F12" s="105">
        <v>263680</v>
      </c>
    </row>
    <row r="13" spans="2:6" ht="15.75" x14ac:dyDescent="0.25">
      <c r="B13" s="102"/>
      <c r="C13" s="230" t="s">
        <v>499</v>
      </c>
      <c r="D13" s="124">
        <v>0</v>
      </c>
      <c r="E13" s="106">
        <v>662280</v>
      </c>
      <c r="F13" s="105">
        <v>662280</v>
      </c>
    </row>
    <row r="14" spans="2:6" ht="15.75" x14ac:dyDescent="0.25">
      <c r="B14" s="102"/>
      <c r="C14" s="230" t="s">
        <v>500</v>
      </c>
      <c r="D14" s="124">
        <v>0</v>
      </c>
      <c r="E14" s="106">
        <v>513842</v>
      </c>
      <c r="F14" s="105">
        <v>513842</v>
      </c>
    </row>
    <row r="15" spans="2:6" ht="15.75" x14ac:dyDescent="0.25">
      <c r="B15" s="102"/>
      <c r="C15" s="230" t="s">
        <v>501</v>
      </c>
      <c r="D15" s="124">
        <v>0</v>
      </c>
      <c r="E15" s="106">
        <v>73148</v>
      </c>
      <c r="F15" s="105">
        <v>73148</v>
      </c>
    </row>
    <row r="16" spans="2:6" ht="15.75" x14ac:dyDescent="0.25">
      <c r="B16" s="102"/>
      <c r="C16" s="230" t="s">
        <v>502</v>
      </c>
      <c r="D16" s="124">
        <v>0</v>
      </c>
      <c r="E16" s="106">
        <v>3370927</v>
      </c>
      <c r="F16" s="105">
        <v>3370927</v>
      </c>
    </row>
    <row r="17" spans="2:9" ht="15.75" x14ac:dyDescent="0.25">
      <c r="B17" s="102"/>
      <c r="C17" s="230" t="s">
        <v>494</v>
      </c>
      <c r="D17" s="124">
        <v>0</v>
      </c>
      <c r="E17" s="106">
        <v>41340</v>
      </c>
      <c r="F17" s="105">
        <v>41340</v>
      </c>
    </row>
    <row r="18" spans="2:9" ht="15.75" x14ac:dyDescent="0.25">
      <c r="B18" s="102"/>
      <c r="C18" s="123" t="s">
        <v>490</v>
      </c>
      <c r="D18" s="124">
        <v>203050978</v>
      </c>
      <c r="E18" s="106">
        <v>204820978</v>
      </c>
      <c r="F18" s="105">
        <v>204820978</v>
      </c>
    </row>
    <row r="19" spans="2:9" ht="15.75" x14ac:dyDescent="0.25">
      <c r="B19" s="102"/>
      <c r="C19" s="123" t="s">
        <v>503</v>
      </c>
      <c r="D19" s="124">
        <v>1216990</v>
      </c>
      <c r="E19" s="106">
        <v>1216990</v>
      </c>
      <c r="F19" s="105">
        <v>1216990</v>
      </c>
    </row>
    <row r="20" spans="2:9" ht="15.75" x14ac:dyDescent="0.25">
      <c r="B20" s="102"/>
      <c r="C20" s="123" t="s">
        <v>489</v>
      </c>
      <c r="D20" s="124">
        <v>0</v>
      </c>
      <c r="E20" s="106">
        <v>20583792</v>
      </c>
      <c r="F20" s="105">
        <v>20583792</v>
      </c>
    </row>
    <row r="21" spans="2:9" ht="15.75" x14ac:dyDescent="0.25">
      <c r="B21" s="102"/>
      <c r="C21" s="123" t="s">
        <v>486</v>
      </c>
      <c r="D21" s="124">
        <v>0</v>
      </c>
      <c r="E21" s="106">
        <v>1397000</v>
      </c>
      <c r="F21" s="105">
        <v>1397000</v>
      </c>
    </row>
    <row r="22" spans="2:9" ht="15.75" x14ac:dyDescent="0.25">
      <c r="B22" s="102"/>
      <c r="C22" s="123" t="s">
        <v>492</v>
      </c>
      <c r="D22" s="124">
        <v>13978759</v>
      </c>
      <c r="E22" s="106">
        <v>13978759</v>
      </c>
      <c r="F22" s="105">
        <v>3554400</v>
      </c>
    </row>
    <row r="23" spans="2:9" ht="15.75" x14ac:dyDescent="0.25">
      <c r="B23" s="102"/>
      <c r="C23" s="123" t="s">
        <v>491</v>
      </c>
      <c r="D23" s="124">
        <v>0</v>
      </c>
      <c r="E23" s="106">
        <v>235700</v>
      </c>
      <c r="F23" s="105">
        <v>235700</v>
      </c>
    </row>
    <row r="24" spans="2:9" ht="15.75" x14ac:dyDescent="0.25">
      <c r="B24" s="102"/>
      <c r="C24" s="123" t="s">
        <v>493</v>
      </c>
      <c r="D24" s="124">
        <v>0</v>
      </c>
      <c r="E24" s="106">
        <v>1701800</v>
      </c>
      <c r="F24" s="105">
        <v>1701800</v>
      </c>
    </row>
    <row r="25" spans="2:9" ht="15.75" x14ac:dyDescent="0.25">
      <c r="B25" s="102"/>
      <c r="C25" s="123" t="s">
        <v>495</v>
      </c>
      <c r="D25" s="124">
        <v>0</v>
      </c>
      <c r="E25" s="106">
        <v>1905000</v>
      </c>
      <c r="F25" s="105">
        <v>1905000</v>
      </c>
    </row>
    <row r="26" spans="2:9" ht="15.75" x14ac:dyDescent="0.25">
      <c r="B26" s="102"/>
      <c r="C26" s="123" t="s">
        <v>468</v>
      </c>
      <c r="D26" s="124">
        <v>96371027</v>
      </c>
      <c r="E26" s="106">
        <v>39362044</v>
      </c>
      <c r="F26" s="105">
        <v>0</v>
      </c>
    </row>
    <row r="27" spans="2:9" ht="15.75" x14ac:dyDescent="0.25">
      <c r="B27" s="102"/>
      <c r="C27" s="123" t="s">
        <v>469</v>
      </c>
      <c r="D27" s="124">
        <v>8500110</v>
      </c>
      <c r="E27" s="106">
        <v>0</v>
      </c>
      <c r="F27" s="105">
        <v>0</v>
      </c>
    </row>
    <row r="28" spans="2:9" ht="15.75" x14ac:dyDescent="0.25">
      <c r="B28" s="102"/>
      <c r="C28" s="231" t="s">
        <v>504</v>
      </c>
      <c r="D28" s="232">
        <v>7182087</v>
      </c>
      <c r="E28" s="229">
        <f>SUM(E29:E30)</f>
        <v>11119244</v>
      </c>
      <c r="F28" s="229">
        <f>SUM(F29:F30)</f>
        <v>11119244</v>
      </c>
    </row>
    <row r="29" spans="2:9" ht="15.75" x14ac:dyDescent="0.25">
      <c r="B29" s="102"/>
      <c r="C29" s="230" t="s">
        <v>487</v>
      </c>
      <c r="D29" s="124">
        <v>0</v>
      </c>
      <c r="E29" s="106">
        <v>3279244</v>
      </c>
      <c r="F29" s="105">
        <v>3279244</v>
      </c>
      <c r="I29" s="65"/>
    </row>
    <row r="30" spans="2:9" ht="15.75" x14ac:dyDescent="0.25">
      <c r="B30" s="102"/>
      <c r="C30" s="230" t="s">
        <v>488</v>
      </c>
      <c r="D30" s="124">
        <v>0</v>
      </c>
      <c r="E30" s="106">
        <v>7840000</v>
      </c>
      <c r="F30" s="105">
        <v>7840000</v>
      </c>
      <c r="I30" s="65"/>
    </row>
    <row r="31" spans="2:9" ht="16.5" thickBot="1" x14ac:dyDescent="0.3">
      <c r="B31" s="102"/>
      <c r="C31" s="104" t="s">
        <v>232</v>
      </c>
      <c r="D31" s="103">
        <f>D9+D10+D11+D18+D19+D20+D21+D22+D23+D24+D25+D26+D27+D28</f>
        <v>368092936</v>
      </c>
      <c r="E31" s="103">
        <f>E9+E10+E11+E18+E19+E20+E21+E22+E23+E24+E25+E26+E27+E28</f>
        <v>323853693</v>
      </c>
      <c r="F31" s="103">
        <f>F9+F10+F11+F18+F19+F20+F21+F22+F23+F24+F25+F26+F27+F28</f>
        <v>274067290</v>
      </c>
    </row>
    <row r="32" spans="2:9" ht="15" x14ac:dyDescent="0.2">
      <c r="B32" s="102"/>
      <c r="C32" s="102"/>
      <c r="D32" s="102"/>
    </row>
    <row r="33" spans="3:6" x14ac:dyDescent="0.2">
      <c r="F33" s="65"/>
    </row>
    <row r="34" spans="3:6" x14ac:dyDescent="0.2">
      <c r="D34" s="65"/>
    </row>
    <row r="35" spans="3:6" x14ac:dyDescent="0.2">
      <c r="D35" s="65"/>
    </row>
    <row r="36" spans="3:6" x14ac:dyDescent="0.2">
      <c r="D36" s="65"/>
    </row>
    <row r="38" spans="3:6" x14ac:dyDescent="0.2">
      <c r="D38" s="65"/>
    </row>
    <row r="40" spans="3:6" x14ac:dyDescent="0.2">
      <c r="C40" s="122" t="s">
        <v>470</v>
      </c>
      <c r="D40" s="122">
        <v>1216990</v>
      </c>
      <c r="E40" s="122">
        <v>1216990</v>
      </c>
      <c r="F40" s="122">
        <v>1216990</v>
      </c>
    </row>
    <row r="41" spans="3:6" x14ac:dyDescent="0.2">
      <c r="C41" s="122" t="s">
        <v>465</v>
      </c>
      <c r="D41" s="130">
        <f>'03KK'!D71+'03KK'!D68</f>
        <v>323707628</v>
      </c>
      <c r="E41" s="130">
        <f>'03KK'!E71+'03KK'!E68</f>
        <v>279468385</v>
      </c>
      <c r="F41" s="130">
        <f>'03KK'!G71+'03KK'!G68</f>
        <v>229745621</v>
      </c>
    </row>
    <row r="42" spans="3:6" x14ac:dyDescent="0.2">
      <c r="C42" s="122" t="s">
        <v>466</v>
      </c>
      <c r="D42" s="122">
        <v>43168318</v>
      </c>
      <c r="E42" s="122">
        <v>43168318</v>
      </c>
      <c r="F42" s="122">
        <v>43168318</v>
      </c>
    </row>
    <row r="43" spans="3:6" x14ac:dyDescent="0.2">
      <c r="C43" s="122"/>
      <c r="D43" s="130">
        <f>D41+D42+D40</f>
        <v>368092936</v>
      </c>
      <c r="E43" s="130">
        <f t="shared" ref="E43:F43" si="0">E41+E42+E40</f>
        <v>323853693</v>
      </c>
      <c r="F43" s="130">
        <f t="shared" si="0"/>
        <v>274130929</v>
      </c>
    </row>
  </sheetData>
  <mergeCells count="2">
    <mergeCell ref="C2:F2"/>
    <mergeCell ref="C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32"/>
  <sheetViews>
    <sheetView zoomScaleNormal="100" workbookViewId="0">
      <selection activeCell="E16" sqref="E16"/>
    </sheetView>
  </sheetViews>
  <sheetFormatPr defaultRowHeight="12.75" x14ac:dyDescent="0.2"/>
  <cols>
    <col min="1" max="1" width="3.7109375" bestFit="1" customWidth="1"/>
    <col min="2" max="2" width="0.140625" customWidth="1"/>
    <col min="3" max="3" width="35.7109375" customWidth="1"/>
    <col min="4" max="15" width="12.28515625" customWidth="1"/>
    <col min="16" max="16" width="12.7109375" customWidth="1"/>
    <col min="17" max="17" width="0.140625" customWidth="1"/>
    <col min="18" max="18" width="10.7109375" customWidth="1"/>
  </cols>
  <sheetData>
    <row r="1" spans="1:18" x14ac:dyDescent="0.2">
      <c r="A1" s="278"/>
    </row>
    <row r="2" spans="1:18" ht="20.25" x14ac:dyDescent="0.3">
      <c r="D2" s="353" t="s">
        <v>563</v>
      </c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8" ht="18" x14ac:dyDescent="0.2">
      <c r="E3" s="279" t="s">
        <v>358</v>
      </c>
      <c r="F3" s="280" t="str">
        <f>'01KtgvMrlg'!B6</f>
        <v>számú melléklet a(z) 7/2020.(X.28.) Önkormányzati rendelethez</v>
      </c>
    </row>
    <row r="4" spans="1:18" x14ac:dyDescent="0.2">
      <c r="O4" s="281" t="s">
        <v>241</v>
      </c>
    </row>
    <row r="5" spans="1:18" ht="13.5" thickBot="1" x14ac:dyDescent="0.25"/>
    <row r="6" spans="1:18" x14ac:dyDescent="0.2">
      <c r="C6" s="282" t="s">
        <v>4</v>
      </c>
      <c r="D6" s="283" t="s">
        <v>474</v>
      </c>
      <c r="E6" s="283" t="s">
        <v>475</v>
      </c>
      <c r="F6" s="283" t="s">
        <v>476</v>
      </c>
      <c r="G6" s="283" t="s">
        <v>477</v>
      </c>
      <c r="H6" s="283" t="s">
        <v>478</v>
      </c>
      <c r="I6" s="283" t="s">
        <v>479</v>
      </c>
      <c r="J6" s="283" t="s">
        <v>480</v>
      </c>
      <c r="K6" s="283" t="s">
        <v>481</v>
      </c>
      <c r="L6" s="283" t="s">
        <v>482</v>
      </c>
      <c r="M6" s="283" t="s">
        <v>483</v>
      </c>
      <c r="N6" s="283" t="s">
        <v>484</v>
      </c>
      <c r="O6" s="283" t="s">
        <v>485</v>
      </c>
      <c r="P6" s="284" t="s">
        <v>410</v>
      </c>
    </row>
    <row r="7" spans="1:18" ht="13.5" thickBot="1" x14ac:dyDescent="0.25">
      <c r="C7" s="285" t="s">
        <v>411</v>
      </c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7"/>
    </row>
    <row r="8" spans="1:18" x14ac:dyDescent="0.2">
      <c r="B8" s="288">
        <v>77982682</v>
      </c>
      <c r="C8" s="282" t="s">
        <v>251</v>
      </c>
      <c r="D8" s="289">
        <v>6184679</v>
      </c>
      <c r="E8" s="289">
        <v>6184679</v>
      </c>
      <c r="F8" s="289">
        <v>6184679</v>
      </c>
      <c r="G8" s="289">
        <v>6184679</v>
      </c>
      <c r="H8" s="289">
        <v>6184679</v>
      </c>
      <c r="I8" s="289">
        <v>6184679</v>
      </c>
      <c r="J8" s="289">
        <f>6184679+3766534</f>
        <v>9951213</v>
      </c>
      <c r="K8" s="289">
        <v>6184679</v>
      </c>
      <c r="L8" s="289">
        <v>6184679</v>
      </c>
      <c r="M8" s="289">
        <v>6184679</v>
      </c>
      <c r="N8" s="289">
        <v>6184679</v>
      </c>
      <c r="O8" s="289">
        <v>6184679</v>
      </c>
      <c r="P8" s="290">
        <f>SUM(D8:O8)</f>
        <v>77982682</v>
      </c>
      <c r="Q8" s="288">
        <f t="shared" ref="Q8:Q15" si="0">B8-P8</f>
        <v>0</v>
      </c>
      <c r="R8" s="288"/>
    </row>
    <row r="9" spans="1:18" x14ac:dyDescent="0.2">
      <c r="B9" s="288">
        <v>48003936</v>
      </c>
      <c r="C9" s="291" t="s">
        <v>263</v>
      </c>
      <c r="D9" s="129">
        <v>100000</v>
      </c>
      <c r="E9" s="129">
        <v>200000</v>
      </c>
      <c r="F9" s="129">
        <v>17500000</v>
      </c>
      <c r="G9" s="129">
        <v>5000000</v>
      </c>
      <c r="H9" s="129">
        <v>500000</v>
      </c>
      <c r="I9" s="129">
        <v>500000</v>
      </c>
      <c r="J9" s="129">
        <v>500000</v>
      </c>
      <c r="K9" s="129">
        <v>500000</v>
      </c>
      <c r="L9" s="129">
        <v>17500000</v>
      </c>
      <c r="M9" s="129">
        <v>5000000</v>
      </c>
      <c r="N9" s="129">
        <v>400000</v>
      </c>
      <c r="O9" s="129">
        <v>303936</v>
      </c>
      <c r="P9" s="292">
        <f t="shared" ref="P9:P15" si="1">SUM(D9:O9)</f>
        <v>48003936</v>
      </c>
      <c r="Q9" s="288">
        <f t="shared" si="0"/>
        <v>0</v>
      </c>
      <c r="R9" s="288"/>
    </row>
    <row r="10" spans="1:18" x14ac:dyDescent="0.2">
      <c r="B10" s="288">
        <v>11279060</v>
      </c>
      <c r="C10" s="291" t="s">
        <v>267</v>
      </c>
      <c r="D10" s="129">
        <v>939921</v>
      </c>
      <c r="E10" s="129">
        <v>939921</v>
      </c>
      <c r="F10" s="129">
        <v>939921</v>
      </c>
      <c r="G10" s="129">
        <v>939921</v>
      </c>
      <c r="H10" s="129">
        <v>939921</v>
      </c>
      <c r="I10" s="129">
        <v>939921</v>
      </c>
      <c r="J10" s="129">
        <v>939921</v>
      </c>
      <c r="K10" s="129">
        <v>939921</v>
      </c>
      <c r="L10" s="129">
        <v>939921</v>
      </c>
      <c r="M10" s="129">
        <v>939921</v>
      </c>
      <c r="N10" s="129">
        <v>939921</v>
      </c>
      <c r="O10" s="129">
        <v>939929</v>
      </c>
      <c r="P10" s="292">
        <f t="shared" si="1"/>
        <v>11279060</v>
      </c>
      <c r="Q10" s="288">
        <f t="shared" si="0"/>
        <v>0</v>
      </c>
      <c r="R10" s="288"/>
    </row>
    <row r="11" spans="1:18" x14ac:dyDescent="0.2">
      <c r="B11" s="288">
        <v>11023622</v>
      </c>
      <c r="C11" s="291" t="s">
        <v>298</v>
      </c>
      <c r="D11" s="129">
        <v>5228346</v>
      </c>
      <c r="E11" s="129">
        <v>5795276</v>
      </c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292">
        <f t="shared" si="1"/>
        <v>11023622</v>
      </c>
      <c r="Q11" s="288">
        <f t="shared" si="0"/>
        <v>0</v>
      </c>
      <c r="R11" s="288"/>
    </row>
    <row r="12" spans="1:18" x14ac:dyDescent="0.2">
      <c r="B12" s="288">
        <v>7300000</v>
      </c>
      <c r="C12" s="291" t="s">
        <v>546</v>
      </c>
      <c r="D12" s="129"/>
      <c r="E12" s="129">
        <v>7000000</v>
      </c>
      <c r="F12" s="129"/>
      <c r="G12" s="129">
        <v>100000</v>
      </c>
      <c r="H12" s="129"/>
      <c r="I12" s="129"/>
      <c r="J12" s="129"/>
      <c r="K12" s="129">
        <v>100000</v>
      </c>
      <c r="L12" s="129"/>
      <c r="M12" s="129"/>
      <c r="N12" s="129">
        <v>100000</v>
      </c>
      <c r="O12" s="129"/>
      <c r="P12" s="292">
        <f t="shared" si="1"/>
        <v>7300000</v>
      </c>
      <c r="Q12" s="288">
        <f t="shared" si="0"/>
        <v>0</v>
      </c>
      <c r="R12" s="288"/>
    </row>
    <row r="13" spans="1:18" x14ac:dyDescent="0.2">
      <c r="B13" s="288">
        <v>113403487</v>
      </c>
      <c r="C13" s="291" t="s">
        <v>547</v>
      </c>
      <c r="D13" s="129"/>
      <c r="E13" s="129"/>
      <c r="F13" s="129"/>
      <c r="G13" s="129"/>
      <c r="H13" s="129"/>
      <c r="I13" s="129"/>
      <c r="J13" s="129"/>
      <c r="K13" s="129">
        <v>51718098</v>
      </c>
      <c r="L13" s="129"/>
      <c r="M13" s="129">
        <v>9967291</v>
      </c>
      <c r="N13" s="129">
        <v>51718098</v>
      </c>
      <c r="O13" s="129"/>
      <c r="P13" s="292">
        <f t="shared" si="1"/>
        <v>113403487</v>
      </c>
      <c r="Q13" s="288">
        <f t="shared" si="0"/>
        <v>0</v>
      </c>
      <c r="R13" s="288"/>
    </row>
    <row r="14" spans="1:18" x14ac:dyDescent="0.2">
      <c r="B14" s="288">
        <v>31455466</v>
      </c>
      <c r="C14" s="291" t="s">
        <v>548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>
        <f>24156510+7298956</f>
        <v>31455466</v>
      </c>
      <c r="O14" s="129"/>
      <c r="P14" s="292">
        <f t="shared" si="1"/>
        <v>31455466</v>
      </c>
      <c r="Q14" s="288">
        <f t="shared" si="0"/>
        <v>0</v>
      </c>
      <c r="R14" s="288"/>
    </row>
    <row r="15" spans="1:18" x14ac:dyDescent="0.2">
      <c r="B15" s="288">
        <v>247427256</v>
      </c>
      <c r="C15" s="291" t="s">
        <v>549</v>
      </c>
      <c r="D15" s="129">
        <f>247159510+267746</f>
        <v>247427256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292">
        <f t="shared" si="1"/>
        <v>247427256</v>
      </c>
      <c r="Q15" s="288">
        <f t="shared" si="0"/>
        <v>0</v>
      </c>
      <c r="R15" s="288"/>
    </row>
    <row r="16" spans="1:18" ht="13.5" thickBot="1" x14ac:dyDescent="0.25">
      <c r="B16" s="288">
        <f>SUM(B8:B15)</f>
        <v>547875509</v>
      </c>
      <c r="C16" s="293" t="s">
        <v>413</v>
      </c>
      <c r="D16" s="294">
        <f t="shared" ref="D16:O16" si="2">SUM(D8:D15)</f>
        <v>259880202</v>
      </c>
      <c r="E16" s="294">
        <f t="shared" si="2"/>
        <v>20119876</v>
      </c>
      <c r="F16" s="294">
        <f t="shared" si="2"/>
        <v>24624600</v>
      </c>
      <c r="G16" s="294">
        <f t="shared" si="2"/>
        <v>12224600</v>
      </c>
      <c r="H16" s="294">
        <f t="shared" si="2"/>
        <v>7624600</v>
      </c>
      <c r="I16" s="294">
        <f t="shared" si="2"/>
        <v>7624600</v>
      </c>
      <c r="J16" s="294">
        <f t="shared" si="2"/>
        <v>11391134</v>
      </c>
      <c r="K16" s="294">
        <f t="shared" si="2"/>
        <v>59442698</v>
      </c>
      <c r="L16" s="294">
        <f t="shared" si="2"/>
        <v>24624600</v>
      </c>
      <c r="M16" s="294">
        <f t="shared" si="2"/>
        <v>22091891</v>
      </c>
      <c r="N16" s="294">
        <f t="shared" si="2"/>
        <v>90798164</v>
      </c>
      <c r="O16" s="294">
        <f t="shared" si="2"/>
        <v>7428544</v>
      </c>
      <c r="P16" s="295">
        <f>SUM(D16:O16)</f>
        <v>547875509</v>
      </c>
      <c r="R16" s="288"/>
    </row>
    <row r="17" spans="2:18" x14ac:dyDescent="0.2">
      <c r="C17" s="296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8"/>
    </row>
    <row r="18" spans="2:18" ht="13.5" thickBot="1" x14ac:dyDescent="0.25">
      <c r="C18" s="285" t="s">
        <v>414</v>
      </c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7"/>
    </row>
    <row r="19" spans="2:18" x14ac:dyDescent="0.2">
      <c r="B19" s="288">
        <v>30640735</v>
      </c>
      <c r="C19" s="282" t="s">
        <v>253</v>
      </c>
      <c r="D19" s="289">
        <v>2361738</v>
      </c>
      <c r="E19" s="289">
        <v>2361727</v>
      </c>
      <c r="F19" s="289">
        <v>2361727</v>
      </c>
      <c r="G19" s="289">
        <v>2361727</v>
      </c>
      <c r="H19" s="289">
        <v>2361727</v>
      </c>
      <c r="I19" s="289">
        <v>2361727</v>
      </c>
      <c r="J19" s="289">
        <v>2361727</v>
      </c>
      <c r="K19" s="289">
        <v>2821727</v>
      </c>
      <c r="L19" s="289">
        <v>2821727</v>
      </c>
      <c r="M19" s="289">
        <v>2821727</v>
      </c>
      <c r="N19" s="289">
        <v>2821727</v>
      </c>
      <c r="O19" s="289">
        <v>2821727</v>
      </c>
      <c r="P19" s="290">
        <f t="shared" ref="P19:P31" si="3">SUM(D19:O19)</f>
        <v>30640735</v>
      </c>
      <c r="Q19" s="288">
        <f t="shared" ref="Q19:Q29" si="4">B19-P19</f>
        <v>0</v>
      </c>
      <c r="R19" s="288"/>
    </row>
    <row r="20" spans="2:18" x14ac:dyDescent="0.2">
      <c r="B20" s="288">
        <v>6204012.1050000004</v>
      </c>
      <c r="C20" s="291" t="s">
        <v>415</v>
      </c>
      <c r="D20" s="129">
        <v>478686</v>
      </c>
      <c r="E20" s="129">
        <v>478666</v>
      </c>
      <c r="F20" s="129">
        <v>478666</v>
      </c>
      <c r="G20" s="129">
        <v>478666</v>
      </c>
      <c r="H20" s="129">
        <v>478666</v>
      </c>
      <c r="I20" s="129">
        <v>478666</v>
      </c>
      <c r="J20" s="129">
        <v>478666</v>
      </c>
      <c r="K20" s="129">
        <v>570666</v>
      </c>
      <c r="L20" s="129">
        <v>570666</v>
      </c>
      <c r="M20" s="129">
        <v>570666</v>
      </c>
      <c r="N20" s="129">
        <v>570666</v>
      </c>
      <c r="O20" s="129">
        <v>570666</v>
      </c>
      <c r="P20" s="292">
        <f t="shared" si="3"/>
        <v>6204012</v>
      </c>
      <c r="Q20" s="288">
        <f t="shared" si="4"/>
        <v>0.10500000044703484</v>
      </c>
      <c r="R20" s="288"/>
    </row>
    <row r="21" spans="2:18" x14ac:dyDescent="0.2">
      <c r="B21" s="288">
        <v>98169807</v>
      </c>
      <c r="C21" s="291" t="s">
        <v>416</v>
      </c>
      <c r="D21" s="129">
        <v>7906830</v>
      </c>
      <c r="E21" s="129">
        <v>7906830</v>
      </c>
      <c r="F21" s="129">
        <v>7906830</v>
      </c>
      <c r="G21" s="129">
        <v>7906830</v>
      </c>
      <c r="H21" s="129">
        <v>7906830</v>
      </c>
      <c r="I21" s="129">
        <v>7906830</v>
      </c>
      <c r="J21" s="129">
        <v>8454802</v>
      </c>
      <c r="K21" s="129">
        <v>8454802</v>
      </c>
      <c r="L21" s="129">
        <v>8454802</v>
      </c>
      <c r="M21" s="129">
        <v>8454802</v>
      </c>
      <c r="N21" s="129">
        <v>8454802</v>
      </c>
      <c r="O21" s="129">
        <v>8454817</v>
      </c>
      <c r="P21" s="292">
        <f t="shared" si="3"/>
        <v>98169807</v>
      </c>
      <c r="Q21" s="288">
        <f t="shared" si="4"/>
        <v>0</v>
      </c>
      <c r="R21" s="288"/>
    </row>
    <row r="22" spans="2:18" x14ac:dyDescent="0.2">
      <c r="B22" s="288">
        <v>3500000</v>
      </c>
      <c r="C22" s="291" t="s">
        <v>417</v>
      </c>
      <c r="D22" s="129">
        <v>291667</v>
      </c>
      <c r="E22" s="129">
        <v>291667</v>
      </c>
      <c r="F22" s="129">
        <v>291667</v>
      </c>
      <c r="G22" s="129">
        <v>291667</v>
      </c>
      <c r="H22" s="129">
        <v>291667</v>
      </c>
      <c r="I22" s="129">
        <v>291667</v>
      </c>
      <c r="J22" s="129">
        <v>291667</v>
      </c>
      <c r="K22" s="129">
        <v>291667</v>
      </c>
      <c r="L22" s="129">
        <v>291666</v>
      </c>
      <c r="M22" s="129">
        <v>291666</v>
      </c>
      <c r="N22" s="129">
        <v>291666</v>
      </c>
      <c r="O22" s="129">
        <v>291666</v>
      </c>
      <c r="P22" s="292">
        <f t="shared" si="3"/>
        <v>3500000</v>
      </c>
      <c r="Q22" s="288">
        <f t="shared" si="4"/>
        <v>0</v>
      </c>
      <c r="R22" s="288"/>
    </row>
    <row r="23" spans="2:18" x14ac:dyDescent="0.2">
      <c r="B23" s="288">
        <v>62783106</v>
      </c>
      <c r="C23" s="291" t="s">
        <v>550</v>
      </c>
      <c r="D23" s="129">
        <v>5333333</v>
      </c>
      <c r="E23" s="129">
        <v>5333333</v>
      </c>
      <c r="F23" s="129">
        <v>5333333</v>
      </c>
      <c r="G23" s="129">
        <v>5333333</v>
      </c>
      <c r="H23" s="129">
        <v>5333333</v>
      </c>
      <c r="I23" s="129">
        <v>5333333</v>
      </c>
      <c r="J23" s="129">
        <f>5333333-1216990</f>
        <v>4116343</v>
      </c>
      <c r="K23" s="129">
        <v>5333333</v>
      </c>
      <c r="L23" s="129">
        <v>5333333</v>
      </c>
      <c r="M23" s="129">
        <v>5333333</v>
      </c>
      <c r="N23" s="129">
        <v>5333333</v>
      </c>
      <c r="O23" s="129">
        <v>5333433</v>
      </c>
      <c r="P23" s="292">
        <f t="shared" si="3"/>
        <v>62783106</v>
      </c>
      <c r="Q23" s="288">
        <f t="shared" si="4"/>
        <v>0</v>
      </c>
      <c r="R23" s="288"/>
    </row>
    <row r="24" spans="2:18" x14ac:dyDescent="0.2">
      <c r="B24" s="288">
        <v>41163912</v>
      </c>
      <c r="C24" s="291" t="s">
        <v>291</v>
      </c>
      <c r="D24" s="129"/>
      <c r="E24" s="129"/>
      <c r="F24" s="129">
        <v>3779298</v>
      </c>
      <c r="G24" s="129">
        <v>3779298</v>
      </c>
      <c r="H24" s="129">
        <v>3779298</v>
      </c>
      <c r="I24" s="129">
        <v>3779298</v>
      </c>
      <c r="J24" s="129">
        <f>3779298+3370927</f>
        <v>7150225</v>
      </c>
      <c r="K24" s="129">
        <v>3779298</v>
      </c>
      <c r="L24" s="129">
        <v>3779298</v>
      </c>
      <c r="M24" s="129">
        <v>3779298</v>
      </c>
      <c r="N24" s="129">
        <v>3779298</v>
      </c>
      <c r="O24" s="129">
        <v>3779303</v>
      </c>
      <c r="P24" s="292">
        <f t="shared" si="3"/>
        <v>41163912</v>
      </c>
      <c r="Q24" s="288">
        <f t="shared" si="4"/>
        <v>0</v>
      </c>
      <c r="R24" s="288"/>
    </row>
    <row r="25" spans="2:18" x14ac:dyDescent="0.2">
      <c r="B25" s="288">
        <v>297528753</v>
      </c>
      <c r="C25" s="291" t="s">
        <v>295</v>
      </c>
      <c r="D25" s="129"/>
      <c r="E25" s="129"/>
      <c r="F25" s="129">
        <v>28591464</v>
      </c>
      <c r="G25" s="129">
        <v>28591464</v>
      </c>
      <c r="H25" s="129">
        <v>28591464</v>
      </c>
      <c r="I25" s="129">
        <v>28591464</v>
      </c>
      <c r="J25" s="129">
        <v>28591464</v>
      </c>
      <c r="K25" s="129">
        <v>28591464</v>
      </c>
      <c r="L25" s="129">
        <v>28591464</v>
      </c>
      <c r="M25" s="129">
        <v>28591464</v>
      </c>
      <c r="N25" s="129">
        <f>28591464+11614110</f>
        <v>40205574</v>
      </c>
      <c r="O25" s="129">
        <v>28591467</v>
      </c>
      <c r="P25" s="292">
        <f>SUM(D25:O25)</f>
        <v>297528753</v>
      </c>
      <c r="Q25" s="288">
        <f t="shared" si="4"/>
        <v>0</v>
      </c>
      <c r="R25" s="288"/>
    </row>
    <row r="26" spans="2:18" x14ac:dyDescent="0.2">
      <c r="B26" s="288">
        <v>2016900</v>
      </c>
      <c r="C26" s="291" t="s">
        <v>551</v>
      </c>
      <c r="D26" s="129"/>
      <c r="E26" s="129"/>
      <c r="F26" s="129">
        <v>100000</v>
      </c>
      <c r="G26" s="129">
        <v>100000</v>
      </c>
      <c r="H26" s="129"/>
      <c r="I26" s="129">
        <v>100000</v>
      </c>
      <c r="J26" s="129">
        <f>100000+1216900</f>
        <v>1316900</v>
      </c>
      <c r="K26" s="129">
        <v>100000</v>
      </c>
      <c r="L26" s="129"/>
      <c r="M26" s="129">
        <v>100000</v>
      </c>
      <c r="N26" s="129">
        <v>100000</v>
      </c>
      <c r="O26" s="129">
        <v>100000</v>
      </c>
      <c r="P26" s="292">
        <f t="shared" si="3"/>
        <v>2016900</v>
      </c>
      <c r="Q26" s="288">
        <f t="shared" si="4"/>
        <v>0</v>
      </c>
      <c r="R26" s="288"/>
    </row>
    <row r="27" spans="2:18" x14ac:dyDescent="0.2">
      <c r="B27" s="288">
        <f>SUM(B28:B30)</f>
        <v>5868284</v>
      </c>
      <c r="C27" s="291" t="s">
        <v>552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292">
        <f t="shared" si="3"/>
        <v>0</v>
      </c>
      <c r="Q27" s="288"/>
      <c r="R27" s="288"/>
    </row>
    <row r="28" spans="2:18" x14ac:dyDescent="0.2">
      <c r="B28" s="288">
        <v>2773984</v>
      </c>
      <c r="C28" s="291" t="s">
        <v>553</v>
      </c>
      <c r="D28" s="129">
        <f>2506238+267746</f>
        <v>2773984</v>
      </c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292">
        <f t="shared" si="3"/>
        <v>2773984</v>
      </c>
      <c r="Q28" s="288">
        <f t="shared" si="4"/>
        <v>0</v>
      </c>
      <c r="R28" s="288"/>
    </row>
    <row r="29" spans="2:18" x14ac:dyDescent="0.2">
      <c r="B29">
        <v>3094300</v>
      </c>
      <c r="C29" s="291" t="s">
        <v>360</v>
      </c>
      <c r="D29" s="129">
        <v>618700</v>
      </c>
      <c r="E29" s="129"/>
      <c r="F29" s="129"/>
      <c r="G29" s="129">
        <v>618700</v>
      </c>
      <c r="H29" s="129"/>
      <c r="I29" s="129"/>
      <c r="J29" s="129">
        <v>618700</v>
      </c>
      <c r="K29" s="129"/>
      <c r="L29" s="129">
        <v>618700</v>
      </c>
      <c r="M29" s="129">
        <v>0</v>
      </c>
      <c r="N29" s="129"/>
      <c r="O29" s="129">
        <v>619500</v>
      </c>
      <c r="P29" s="292">
        <f t="shared" si="3"/>
        <v>3094300</v>
      </c>
      <c r="Q29" s="288">
        <f t="shared" si="4"/>
        <v>0</v>
      </c>
      <c r="R29" s="288"/>
    </row>
    <row r="30" spans="2:18" x14ac:dyDescent="0.2">
      <c r="B30">
        <v>0</v>
      </c>
      <c r="C30" s="291" t="s">
        <v>554</v>
      </c>
      <c r="D30" s="129">
        <v>0</v>
      </c>
      <c r="E30" s="129">
        <v>0</v>
      </c>
      <c r="F30" s="129">
        <v>0</v>
      </c>
      <c r="G30" s="129">
        <v>0</v>
      </c>
      <c r="H30" s="129">
        <v>0</v>
      </c>
      <c r="I30" s="129">
        <v>0</v>
      </c>
      <c r="J30" s="129">
        <v>0</v>
      </c>
      <c r="K30" s="129">
        <v>0</v>
      </c>
      <c r="L30" s="129">
        <v>0</v>
      </c>
      <c r="M30" s="129">
        <v>0</v>
      </c>
      <c r="N30" s="129">
        <v>0</v>
      </c>
      <c r="O30" s="129">
        <v>0</v>
      </c>
      <c r="P30" s="292">
        <f t="shared" si="3"/>
        <v>0</v>
      </c>
      <c r="Q30" s="288">
        <f>B30-P30</f>
        <v>0</v>
      </c>
      <c r="R30" s="288"/>
    </row>
    <row r="31" spans="2:18" ht="13.5" thickBot="1" x14ac:dyDescent="0.25">
      <c r="B31" s="288">
        <f>SUM(B19:B27)</f>
        <v>547875509.10500002</v>
      </c>
      <c r="C31" s="293" t="s">
        <v>420</v>
      </c>
      <c r="D31" s="294">
        <f t="shared" ref="D31:O31" si="5">SUM(D19:D30)</f>
        <v>19764938</v>
      </c>
      <c r="E31" s="294">
        <f t="shared" si="5"/>
        <v>16372223</v>
      </c>
      <c r="F31" s="294">
        <f t="shared" si="5"/>
        <v>48842985</v>
      </c>
      <c r="G31" s="294">
        <f t="shared" si="5"/>
        <v>49461685</v>
      </c>
      <c r="H31" s="294">
        <f t="shared" si="5"/>
        <v>48742985</v>
      </c>
      <c r="I31" s="294">
        <f t="shared" si="5"/>
        <v>48842985</v>
      </c>
      <c r="J31" s="294">
        <f t="shared" si="5"/>
        <v>53380494</v>
      </c>
      <c r="K31" s="294">
        <f t="shared" si="5"/>
        <v>49942957</v>
      </c>
      <c r="L31" s="294">
        <f t="shared" si="5"/>
        <v>50461656</v>
      </c>
      <c r="M31" s="294">
        <f t="shared" si="5"/>
        <v>49942956</v>
      </c>
      <c r="N31" s="294">
        <f t="shared" si="5"/>
        <v>61557066</v>
      </c>
      <c r="O31" s="294">
        <f t="shared" si="5"/>
        <v>50562579</v>
      </c>
      <c r="P31" s="295">
        <f t="shared" si="3"/>
        <v>547875509</v>
      </c>
      <c r="Q31" s="288"/>
      <c r="R31" s="288"/>
    </row>
    <row r="32" spans="2:18" ht="13.5" thickBot="1" x14ac:dyDescent="0.25">
      <c r="B32" s="288">
        <f>B31-B16</f>
        <v>0.10500001907348633</v>
      </c>
      <c r="C32" s="299" t="s">
        <v>555</v>
      </c>
      <c r="D32" s="300">
        <f>(D16-D31)</f>
        <v>240115264</v>
      </c>
      <c r="E32" s="300">
        <f t="shared" ref="E32:O32" si="6">D32+E16-E31</f>
        <v>243862917</v>
      </c>
      <c r="F32" s="300">
        <f t="shared" si="6"/>
        <v>219644532</v>
      </c>
      <c r="G32" s="300">
        <f t="shared" si="6"/>
        <v>182407447</v>
      </c>
      <c r="H32" s="300">
        <f t="shared" si="6"/>
        <v>141289062</v>
      </c>
      <c r="I32" s="300">
        <f t="shared" si="6"/>
        <v>100070677</v>
      </c>
      <c r="J32" s="300">
        <f t="shared" si="6"/>
        <v>58081317</v>
      </c>
      <c r="K32" s="300">
        <f t="shared" si="6"/>
        <v>67581058</v>
      </c>
      <c r="L32" s="300">
        <f t="shared" si="6"/>
        <v>41744002</v>
      </c>
      <c r="M32" s="300">
        <f t="shared" si="6"/>
        <v>13892937</v>
      </c>
      <c r="N32" s="300">
        <f t="shared" si="6"/>
        <v>43134035</v>
      </c>
      <c r="O32" s="300">
        <f t="shared" si="6"/>
        <v>0</v>
      </c>
      <c r="P32" s="301">
        <f>O32+P16-P31</f>
        <v>0</v>
      </c>
    </row>
  </sheetData>
  <mergeCells count="1">
    <mergeCell ref="D2:N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0070C0"/>
  </sheetPr>
  <dimension ref="B2:I14"/>
  <sheetViews>
    <sheetView workbookViewId="0">
      <selection activeCell="B5" sqref="B5"/>
    </sheetView>
  </sheetViews>
  <sheetFormatPr defaultRowHeight="12.75" x14ac:dyDescent="0.2"/>
  <cols>
    <col min="1" max="1" width="4.7109375" style="38" customWidth="1"/>
    <col min="2" max="2" width="26.85546875" style="38" bestFit="1" customWidth="1"/>
    <col min="3" max="3" width="16.7109375" style="38" customWidth="1"/>
    <col min="4" max="4" width="0.140625" style="38" hidden="1" customWidth="1"/>
    <col min="5" max="9" width="16.7109375" style="38" customWidth="1"/>
    <col min="10" max="257" width="9.140625" style="38"/>
    <col min="258" max="258" width="4.7109375" style="38" customWidth="1"/>
    <col min="259" max="259" width="26.85546875" style="38" bestFit="1" customWidth="1"/>
    <col min="260" max="260" width="16.7109375" style="38" customWidth="1"/>
    <col min="261" max="261" width="0" style="38" hidden="1" customWidth="1"/>
    <col min="262" max="265" width="16.7109375" style="38" customWidth="1"/>
    <col min="266" max="513" width="9.140625" style="38"/>
    <col min="514" max="514" width="4.7109375" style="38" customWidth="1"/>
    <col min="515" max="515" width="26.85546875" style="38" bestFit="1" customWidth="1"/>
    <col min="516" max="516" width="16.7109375" style="38" customWidth="1"/>
    <col min="517" max="517" width="0" style="38" hidden="1" customWidth="1"/>
    <col min="518" max="521" width="16.7109375" style="38" customWidth="1"/>
    <col min="522" max="769" width="9.140625" style="38"/>
    <col min="770" max="770" width="4.7109375" style="38" customWidth="1"/>
    <col min="771" max="771" width="26.85546875" style="38" bestFit="1" customWidth="1"/>
    <col min="772" max="772" width="16.7109375" style="38" customWidth="1"/>
    <col min="773" max="773" width="0" style="38" hidden="1" customWidth="1"/>
    <col min="774" max="777" width="16.7109375" style="38" customWidth="1"/>
    <col min="778" max="1025" width="9.140625" style="38"/>
    <col min="1026" max="1026" width="4.7109375" style="38" customWidth="1"/>
    <col min="1027" max="1027" width="26.85546875" style="38" bestFit="1" customWidth="1"/>
    <col min="1028" max="1028" width="16.7109375" style="38" customWidth="1"/>
    <col min="1029" max="1029" width="0" style="38" hidden="1" customWidth="1"/>
    <col min="1030" max="1033" width="16.7109375" style="38" customWidth="1"/>
    <col min="1034" max="1281" width="9.140625" style="38"/>
    <col min="1282" max="1282" width="4.7109375" style="38" customWidth="1"/>
    <col min="1283" max="1283" width="26.85546875" style="38" bestFit="1" customWidth="1"/>
    <col min="1284" max="1284" width="16.7109375" style="38" customWidth="1"/>
    <col min="1285" max="1285" width="0" style="38" hidden="1" customWidth="1"/>
    <col min="1286" max="1289" width="16.7109375" style="38" customWidth="1"/>
    <col min="1290" max="1537" width="9.140625" style="38"/>
    <col min="1538" max="1538" width="4.7109375" style="38" customWidth="1"/>
    <col min="1539" max="1539" width="26.85546875" style="38" bestFit="1" customWidth="1"/>
    <col min="1540" max="1540" width="16.7109375" style="38" customWidth="1"/>
    <col min="1541" max="1541" width="0" style="38" hidden="1" customWidth="1"/>
    <col min="1542" max="1545" width="16.7109375" style="38" customWidth="1"/>
    <col min="1546" max="1793" width="9.140625" style="38"/>
    <col min="1794" max="1794" width="4.7109375" style="38" customWidth="1"/>
    <col min="1795" max="1795" width="26.85546875" style="38" bestFit="1" customWidth="1"/>
    <col min="1796" max="1796" width="16.7109375" style="38" customWidth="1"/>
    <col min="1797" max="1797" width="0" style="38" hidden="1" customWidth="1"/>
    <col min="1798" max="1801" width="16.7109375" style="38" customWidth="1"/>
    <col min="1802" max="2049" width="9.140625" style="38"/>
    <col min="2050" max="2050" width="4.7109375" style="38" customWidth="1"/>
    <col min="2051" max="2051" width="26.85546875" style="38" bestFit="1" customWidth="1"/>
    <col min="2052" max="2052" width="16.7109375" style="38" customWidth="1"/>
    <col min="2053" max="2053" width="0" style="38" hidden="1" customWidth="1"/>
    <col min="2054" max="2057" width="16.7109375" style="38" customWidth="1"/>
    <col min="2058" max="2305" width="9.140625" style="38"/>
    <col min="2306" max="2306" width="4.7109375" style="38" customWidth="1"/>
    <col min="2307" max="2307" width="26.85546875" style="38" bestFit="1" customWidth="1"/>
    <col min="2308" max="2308" width="16.7109375" style="38" customWidth="1"/>
    <col min="2309" max="2309" width="0" style="38" hidden="1" customWidth="1"/>
    <col min="2310" max="2313" width="16.7109375" style="38" customWidth="1"/>
    <col min="2314" max="2561" width="9.140625" style="38"/>
    <col min="2562" max="2562" width="4.7109375" style="38" customWidth="1"/>
    <col min="2563" max="2563" width="26.85546875" style="38" bestFit="1" customWidth="1"/>
    <col min="2564" max="2564" width="16.7109375" style="38" customWidth="1"/>
    <col min="2565" max="2565" width="0" style="38" hidden="1" customWidth="1"/>
    <col min="2566" max="2569" width="16.7109375" style="38" customWidth="1"/>
    <col min="2570" max="2817" width="9.140625" style="38"/>
    <col min="2818" max="2818" width="4.7109375" style="38" customWidth="1"/>
    <col min="2819" max="2819" width="26.85546875" style="38" bestFit="1" customWidth="1"/>
    <col min="2820" max="2820" width="16.7109375" style="38" customWidth="1"/>
    <col min="2821" max="2821" width="0" style="38" hidden="1" customWidth="1"/>
    <col min="2822" max="2825" width="16.7109375" style="38" customWidth="1"/>
    <col min="2826" max="3073" width="9.140625" style="38"/>
    <col min="3074" max="3074" width="4.7109375" style="38" customWidth="1"/>
    <col min="3075" max="3075" width="26.85546875" style="38" bestFit="1" customWidth="1"/>
    <col min="3076" max="3076" width="16.7109375" style="38" customWidth="1"/>
    <col min="3077" max="3077" width="0" style="38" hidden="1" customWidth="1"/>
    <col min="3078" max="3081" width="16.7109375" style="38" customWidth="1"/>
    <col min="3082" max="3329" width="9.140625" style="38"/>
    <col min="3330" max="3330" width="4.7109375" style="38" customWidth="1"/>
    <col min="3331" max="3331" width="26.85546875" style="38" bestFit="1" customWidth="1"/>
    <col min="3332" max="3332" width="16.7109375" style="38" customWidth="1"/>
    <col min="3333" max="3333" width="0" style="38" hidden="1" customWidth="1"/>
    <col min="3334" max="3337" width="16.7109375" style="38" customWidth="1"/>
    <col min="3338" max="3585" width="9.140625" style="38"/>
    <col min="3586" max="3586" width="4.7109375" style="38" customWidth="1"/>
    <col min="3587" max="3587" width="26.85546875" style="38" bestFit="1" customWidth="1"/>
    <col min="3588" max="3588" width="16.7109375" style="38" customWidth="1"/>
    <col min="3589" max="3589" width="0" style="38" hidden="1" customWidth="1"/>
    <col min="3590" max="3593" width="16.7109375" style="38" customWidth="1"/>
    <col min="3594" max="3841" width="9.140625" style="38"/>
    <col min="3842" max="3842" width="4.7109375" style="38" customWidth="1"/>
    <col min="3843" max="3843" width="26.85546875" style="38" bestFit="1" customWidth="1"/>
    <col min="3844" max="3844" width="16.7109375" style="38" customWidth="1"/>
    <col min="3845" max="3845" width="0" style="38" hidden="1" customWidth="1"/>
    <col min="3846" max="3849" width="16.7109375" style="38" customWidth="1"/>
    <col min="3850" max="4097" width="9.140625" style="38"/>
    <col min="4098" max="4098" width="4.7109375" style="38" customWidth="1"/>
    <col min="4099" max="4099" width="26.85546875" style="38" bestFit="1" customWidth="1"/>
    <col min="4100" max="4100" width="16.7109375" style="38" customWidth="1"/>
    <col min="4101" max="4101" width="0" style="38" hidden="1" customWidth="1"/>
    <col min="4102" max="4105" width="16.7109375" style="38" customWidth="1"/>
    <col min="4106" max="4353" width="9.140625" style="38"/>
    <col min="4354" max="4354" width="4.7109375" style="38" customWidth="1"/>
    <col min="4355" max="4355" width="26.85546875" style="38" bestFit="1" customWidth="1"/>
    <col min="4356" max="4356" width="16.7109375" style="38" customWidth="1"/>
    <col min="4357" max="4357" width="0" style="38" hidden="1" customWidth="1"/>
    <col min="4358" max="4361" width="16.7109375" style="38" customWidth="1"/>
    <col min="4362" max="4609" width="9.140625" style="38"/>
    <col min="4610" max="4610" width="4.7109375" style="38" customWidth="1"/>
    <col min="4611" max="4611" width="26.85546875" style="38" bestFit="1" customWidth="1"/>
    <col min="4612" max="4612" width="16.7109375" style="38" customWidth="1"/>
    <col min="4613" max="4613" width="0" style="38" hidden="1" customWidth="1"/>
    <col min="4614" max="4617" width="16.7109375" style="38" customWidth="1"/>
    <col min="4618" max="4865" width="9.140625" style="38"/>
    <col min="4866" max="4866" width="4.7109375" style="38" customWidth="1"/>
    <col min="4867" max="4867" width="26.85546875" style="38" bestFit="1" customWidth="1"/>
    <col min="4868" max="4868" width="16.7109375" style="38" customWidth="1"/>
    <col min="4869" max="4869" width="0" style="38" hidden="1" customWidth="1"/>
    <col min="4870" max="4873" width="16.7109375" style="38" customWidth="1"/>
    <col min="4874" max="5121" width="9.140625" style="38"/>
    <col min="5122" max="5122" width="4.7109375" style="38" customWidth="1"/>
    <col min="5123" max="5123" width="26.85546875" style="38" bestFit="1" customWidth="1"/>
    <col min="5124" max="5124" width="16.7109375" style="38" customWidth="1"/>
    <col min="5125" max="5125" width="0" style="38" hidden="1" customWidth="1"/>
    <col min="5126" max="5129" width="16.7109375" style="38" customWidth="1"/>
    <col min="5130" max="5377" width="9.140625" style="38"/>
    <col min="5378" max="5378" width="4.7109375" style="38" customWidth="1"/>
    <col min="5379" max="5379" width="26.85546875" style="38" bestFit="1" customWidth="1"/>
    <col min="5380" max="5380" width="16.7109375" style="38" customWidth="1"/>
    <col min="5381" max="5381" width="0" style="38" hidden="1" customWidth="1"/>
    <col min="5382" max="5385" width="16.7109375" style="38" customWidth="1"/>
    <col min="5386" max="5633" width="9.140625" style="38"/>
    <col min="5634" max="5634" width="4.7109375" style="38" customWidth="1"/>
    <col min="5635" max="5635" width="26.85546875" style="38" bestFit="1" customWidth="1"/>
    <col min="5636" max="5636" width="16.7109375" style="38" customWidth="1"/>
    <col min="5637" max="5637" width="0" style="38" hidden="1" customWidth="1"/>
    <col min="5638" max="5641" width="16.7109375" style="38" customWidth="1"/>
    <col min="5642" max="5889" width="9.140625" style="38"/>
    <col min="5890" max="5890" width="4.7109375" style="38" customWidth="1"/>
    <col min="5891" max="5891" width="26.85546875" style="38" bestFit="1" customWidth="1"/>
    <col min="5892" max="5892" width="16.7109375" style="38" customWidth="1"/>
    <col min="5893" max="5893" width="0" style="38" hidden="1" customWidth="1"/>
    <col min="5894" max="5897" width="16.7109375" style="38" customWidth="1"/>
    <col min="5898" max="6145" width="9.140625" style="38"/>
    <col min="6146" max="6146" width="4.7109375" style="38" customWidth="1"/>
    <col min="6147" max="6147" width="26.85546875" style="38" bestFit="1" customWidth="1"/>
    <col min="6148" max="6148" width="16.7109375" style="38" customWidth="1"/>
    <col min="6149" max="6149" width="0" style="38" hidden="1" customWidth="1"/>
    <col min="6150" max="6153" width="16.7109375" style="38" customWidth="1"/>
    <col min="6154" max="6401" width="9.140625" style="38"/>
    <col min="6402" max="6402" width="4.7109375" style="38" customWidth="1"/>
    <col min="6403" max="6403" width="26.85546875" style="38" bestFit="1" customWidth="1"/>
    <col min="6404" max="6404" width="16.7109375" style="38" customWidth="1"/>
    <col min="6405" max="6405" width="0" style="38" hidden="1" customWidth="1"/>
    <col min="6406" max="6409" width="16.7109375" style="38" customWidth="1"/>
    <col min="6410" max="6657" width="9.140625" style="38"/>
    <col min="6658" max="6658" width="4.7109375" style="38" customWidth="1"/>
    <col min="6659" max="6659" width="26.85546875" style="38" bestFit="1" customWidth="1"/>
    <col min="6660" max="6660" width="16.7109375" style="38" customWidth="1"/>
    <col min="6661" max="6661" width="0" style="38" hidden="1" customWidth="1"/>
    <col min="6662" max="6665" width="16.7109375" style="38" customWidth="1"/>
    <col min="6666" max="6913" width="9.140625" style="38"/>
    <col min="6914" max="6914" width="4.7109375" style="38" customWidth="1"/>
    <col min="6915" max="6915" width="26.85546875" style="38" bestFit="1" customWidth="1"/>
    <col min="6916" max="6916" width="16.7109375" style="38" customWidth="1"/>
    <col min="6917" max="6917" width="0" style="38" hidden="1" customWidth="1"/>
    <col min="6918" max="6921" width="16.7109375" style="38" customWidth="1"/>
    <col min="6922" max="7169" width="9.140625" style="38"/>
    <col min="7170" max="7170" width="4.7109375" style="38" customWidth="1"/>
    <col min="7171" max="7171" width="26.85546875" style="38" bestFit="1" customWidth="1"/>
    <col min="7172" max="7172" width="16.7109375" style="38" customWidth="1"/>
    <col min="7173" max="7173" width="0" style="38" hidden="1" customWidth="1"/>
    <col min="7174" max="7177" width="16.7109375" style="38" customWidth="1"/>
    <col min="7178" max="7425" width="9.140625" style="38"/>
    <col min="7426" max="7426" width="4.7109375" style="38" customWidth="1"/>
    <col min="7427" max="7427" width="26.85546875" style="38" bestFit="1" customWidth="1"/>
    <col min="7428" max="7428" width="16.7109375" style="38" customWidth="1"/>
    <col min="7429" max="7429" width="0" style="38" hidden="1" customWidth="1"/>
    <col min="7430" max="7433" width="16.7109375" style="38" customWidth="1"/>
    <col min="7434" max="7681" width="9.140625" style="38"/>
    <col min="7682" max="7682" width="4.7109375" style="38" customWidth="1"/>
    <col min="7683" max="7683" width="26.85546875" style="38" bestFit="1" customWidth="1"/>
    <col min="7684" max="7684" width="16.7109375" style="38" customWidth="1"/>
    <col min="7685" max="7685" width="0" style="38" hidden="1" customWidth="1"/>
    <col min="7686" max="7689" width="16.7109375" style="38" customWidth="1"/>
    <col min="7690" max="7937" width="9.140625" style="38"/>
    <col min="7938" max="7938" width="4.7109375" style="38" customWidth="1"/>
    <col min="7939" max="7939" width="26.85546875" style="38" bestFit="1" customWidth="1"/>
    <col min="7940" max="7940" width="16.7109375" style="38" customWidth="1"/>
    <col min="7941" max="7941" width="0" style="38" hidden="1" customWidth="1"/>
    <col min="7942" max="7945" width="16.7109375" style="38" customWidth="1"/>
    <col min="7946" max="8193" width="9.140625" style="38"/>
    <col min="8194" max="8194" width="4.7109375" style="38" customWidth="1"/>
    <col min="8195" max="8195" width="26.85546875" style="38" bestFit="1" customWidth="1"/>
    <col min="8196" max="8196" width="16.7109375" style="38" customWidth="1"/>
    <col min="8197" max="8197" width="0" style="38" hidden="1" customWidth="1"/>
    <col min="8198" max="8201" width="16.7109375" style="38" customWidth="1"/>
    <col min="8202" max="8449" width="9.140625" style="38"/>
    <col min="8450" max="8450" width="4.7109375" style="38" customWidth="1"/>
    <col min="8451" max="8451" width="26.85546875" style="38" bestFit="1" customWidth="1"/>
    <col min="8452" max="8452" width="16.7109375" style="38" customWidth="1"/>
    <col min="8453" max="8453" width="0" style="38" hidden="1" customWidth="1"/>
    <col min="8454" max="8457" width="16.7109375" style="38" customWidth="1"/>
    <col min="8458" max="8705" width="9.140625" style="38"/>
    <col min="8706" max="8706" width="4.7109375" style="38" customWidth="1"/>
    <col min="8707" max="8707" width="26.85546875" style="38" bestFit="1" customWidth="1"/>
    <col min="8708" max="8708" width="16.7109375" style="38" customWidth="1"/>
    <col min="8709" max="8709" width="0" style="38" hidden="1" customWidth="1"/>
    <col min="8710" max="8713" width="16.7109375" style="38" customWidth="1"/>
    <col min="8714" max="8961" width="9.140625" style="38"/>
    <col min="8962" max="8962" width="4.7109375" style="38" customWidth="1"/>
    <col min="8963" max="8963" width="26.85546875" style="38" bestFit="1" customWidth="1"/>
    <col min="8964" max="8964" width="16.7109375" style="38" customWidth="1"/>
    <col min="8965" max="8965" width="0" style="38" hidden="1" customWidth="1"/>
    <col min="8966" max="8969" width="16.7109375" style="38" customWidth="1"/>
    <col min="8970" max="9217" width="9.140625" style="38"/>
    <col min="9218" max="9218" width="4.7109375" style="38" customWidth="1"/>
    <col min="9219" max="9219" width="26.85546875" style="38" bestFit="1" customWidth="1"/>
    <col min="9220" max="9220" width="16.7109375" style="38" customWidth="1"/>
    <col min="9221" max="9221" width="0" style="38" hidden="1" customWidth="1"/>
    <col min="9222" max="9225" width="16.7109375" style="38" customWidth="1"/>
    <col min="9226" max="9473" width="9.140625" style="38"/>
    <col min="9474" max="9474" width="4.7109375" style="38" customWidth="1"/>
    <col min="9475" max="9475" width="26.85546875" style="38" bestFit="1" customWidth="1"/>
    <col min="9476" max="9476" width="16.7109375" style="38" customWidth="1"/>
    <col min="9477" max="9477" width="0" style="38" hidden="1" customWidth="1"/>
    <col min="9478" max="9481" width="16.7109375" style="38" customWidth="1"/>
    <col min="9482" max="9729" width="9.140625" style="38"/>
    <col min="9730" max="9730" width="4.7109375" style="38" customWidth="1"/>
    <col min="9731" max="9731" width="26.85546875" style="38" bestFit="1" customWidth="1"/>
    <col min="9732" max="9732" width="16.7109375" style="38" customWidth="1"/>
    <col min="9733" max="9733" width="0" style="38" hidden="1" customWidth="1"/>
    <col min="9734" max="9737" width="16.7109375" style="38" customWidth="1"/>
    <col min="9738" max="9985" width="9.140625" style="38"/>
    <col min="9986" max="9986" width="4.7109375" style="38" customWidth="1"/>
    <col min="9987" max="9987" width="26.85546875" style="38" bestFit="1" customWidth="1"/>
    <col min="9988" max="9988" width="16.7109375" style="38" customWidth="1"/>
    <col min="9989" max="9989" width="0" style="38" hidden="1" customWidth="1"/>
    <col min="9990" max="9993" width="16.7109375" style="38" customWidth="1"/>
    <col min="9994" max="10241" width="9.140625" style="38"/>
    <col min="10242" max="10242" width="4.7109375" style="38" customWidth="1"/>
    <col min="10243" max="10243" width="26.85546875" style="38" bestFit="1" customWidth="1"/>
    <col min="10244" max="10244" width="16.7109375" style="38" customWidth="1"/>
    <col min="10245" max="10245" width="0" style="38" hidden="1" customWidth="1"/>
    <col min="10246" max="10249" width="16.7109375" style="38" customWidth="1"/>
    <col min="10250" max="10497" width="9.140625" style="38"/>
    <col min="10498" max="10498" width="4.7109375" style="38" customWidth="1"/>
    <col min="10499" max="10499" width="26.85546875" style="38" bestFit="1" customWidth="1"/>
    <col min="10500" max="10500" width="16.7109375" style="38" customWidth="1"/>
    <col min="10501" max="10501" width="0" style="38" hidden="1" customWidth="1"/>
    <col min="10502" max="10505" width="16.7109375" style="38" customWidth="1"/>
    <col min="10506" max="10753" width="9.140625" style="38"/>
    <col min="10754" max="10754" width="4.7109375" style="38" customWidth="1"/>
    <col min="10755" max="10755" width="26.85546875" style="38" bestFit="1" customWidth="1"/>
    <col min="10756" max="10756" width="16.7109375" style="38" customWidth="1"/>
    <col min="10757" max="10757" width="0" style="38" hidden="1" customWidth="1"/>
    <col min="10758" max="10761" width="16.7109375" style="38" customWidth="1"/>
    <col min="10762" max="11009" width="9.140625" style="38"/>
    <col min="11010" max="11010" width="4.7109375" style="38" customWidth="1"/>
    <col min="11011" max="11011" width="26.85546875" style="38" bestFit="1" customWidth="1"/>
    <col min="11012" max="11012" width="16.7109375" style="38" customWidth="1"/>
    <col min="11013" max="11013" width="0" style="38" hidden="1" customWidth="1"/>
    <col min="11014" max="11017" width="16.7109375" style="38" customWidth="1"/>
    <col min="11018" max="11265" width="9.140625" style="38"/>
    <col min="11266" max="11266" width="4.7109375" style="38" customWidth="1"/>
    <col min="11267" max="11267" width="26.85546875" style="38" bestFit="1" customWidth="1"/>
    <col min="11268" max="11268" width="16.7109375" style="38" customWidth="1"/>
    <col min="11269" max="11269" width="0" style="38" hidden="1" customWidth="1"/>
    <col min="11270" max="11273" width="16.7109375" style="38" customWidth="1"/>
    <col min="11274" max="11521" width="9.140625" style="38"/>
    <col min="11522" max="11522" width="4.7109375" style="38" customWidth="1"/>
    <col min="11523" max="11523" width="26.85546875" style="38" bestFit="1" customWidth="1"/>
    <col min="11524" max="11524" width="16.7109375" style="38" customWidth="1"/>
    <col min="11525" max="11525" width="0" style="38" hidden="1" customWidth="1"/>
    <col min="11526" max="11529" width="16.7109375" style="38" customWidth="1"/>
    <col min="11530" max="11777" width="9.140625" style="38"/>
    <col min="11778" max="11778" width="4.7109375" style="38" customWidth="1"/>
    <col min="11779" max="11779" width="26.85546875" style="38" bestFit="1" customWidth="1"/>
    <col min="11780" max="11780" width="16.7109375" style="38" customWidth="1"/>
    <col min="11781" max="11781" width="0" style="38" hidden="1" customWidth="1"/>
    <col min="11782" max="11785" width="16.7109375" style="38" customWidth="1"/>
    <col min="11786" max="12033" width="9.140625" style="38"/>
    <col min="12034" max="12034" width="4.7109375" style="38" customWidth="1"/>
    <col min="12035" max="12035" width="26.85546875" style="38" bestFit="1" customWidth="1"/>
    <col min="12036" max="12036" width="16.7109375" style="38" customWidth="1"/>
    <col min="12037" max="12037" width="0" style="38" hidden="1" customWidth="1"/>
    <col min="12038" max="12041" width="16.7109375" style="38" customWidth="1"/>
    <col min="12042" max="12289" width="9.140625" style="38"/>
    <col min="12290" max="12290" width="4.7109375" style="38" customWidth="1"/>
    <col min="12291" max="12291" width="26.85546875" style="38" bestFit="1" customWidth="1"/>
    <col min="12292" max="12292" width="16.7109375" style="38" customWidth="1"/>
    <col min="12293" max="12293" width="0" style="38" hidden="1" customWidth="1"/>
    <col min="12294" max="12297" width="16.7109375" style="38" customWidth="1"/>
    <col min="12298" max="12545" width="9.140625" style="38"/>
    <col min="12546" max="12546" width="4.7109375" style="38" customWidth="1"/>
    <col min="12547" max="12547" width="26.85546875" style="38" bestFit="1" customWidth="1"/>
    <col min="12548" max="12548" width="16.7109375" style="38" customWidth="1"/>
    <col min="12549" max="12549" width="0" style="38" hidden="1" customWidth="1"/>
    <col min="12550" max="12553" width="16.7109375" style="38" customWidth="1"/>
    <col min="12554" max="12801" width="9.140625" style="38"/>
    <col min="12802" max="12802" width="4.7109375" style="38" customWidth="1"/>
    <col min="12803" max="12803" width="26.85546875" style="38" bestFit="1" customWidth="1"/>
    <col min="12804" max="12804" width="16.7109375" style="38" customWidth="1"/>
    <col min="12805" max="12805" width="0" style="38" hidden="1" customWidth="1"/>
    <col min="12806" max="12809" width="16.7109375" style="38" customWidth="1"/>
    <col min="12810" max="13057" width="9.140625" style="38"/>
    <col min="13058" max="13058" width="4.7109375" style="38" customWidth="1"/>
    <col min="13059" max="13059" width="26.85546875" style="38" bestFit="1" customWidth="1"/>
    <col min="13060" max="13060" width="16.7109375" style="38" customWidth="1"/>
    <col min="13061" max="13061" width="0" style="38" hidden="1" customWidth="1"/>
    <col min="13062" max="13065" width="16.7109375" style="38" customWidth="1"/>
    <col min="13066" max="13313" width="9.140625" style="38"/>
    <col min="13314" max="13314" width="4.7109375" style="38" customWidth="1"/>
    <col min="13315" max="13315" width="26.85546875" style="38" bestFit="1" customWidth="1"/>
    <col min="13316" max="13316" width="16.7109375" style="38" customWidth="1"/>
    <col min="13317" max="13317" width="0" style="38" hidden="1" customWidth="1"/>
    <col min="13318" max="13321" width="16.7109375" style="38" customWidth="1"/>
    <col min="13322" max="13569" width="9.140625" style="38"/>
    <col min="13570" max="13570" width="4.7109375" style="38" customWidth="1"/>
    <col min="13571" max="13571" width="26.85546875" style="38" bestFit="1" customWidth="1"/>
    <col min="13572" max="13572" width="16.7109375" style="38" customWidth="1"/>
    <col min="13573" max="13573" width="0" style="38" hidden="1" customWidth="1"/>
    <col min="13574" max="13577" width="16.7109375" style="38" customWidth="1"/>
    <col min="13578" max="13825" width="9.140625" style="38"/>
    <col min="13826" max="13826" width="4.7109375" style="38" customWidth="1"/>
    <col min="13827" max="13827" width="26.85546875" style="38" bestFit="1" customWidth="1"/>
    <col min="13828" max="13828" width="16.7109375" style="38" customWidth="1"/>
    <col min="13829" max="13829" width="0" style="38" hidden="1" customWidth="1"/>
    <col min="13830" max="13833" width="16.7109375" style="38" customWidth="1"/>
    <col min="13834" max="14081" width="9.140625" style="38"/>
    <col min="14082" max="14082" width="4.7109375" style="38" customWidth="1"/>
    <col min="14083" max="14083" width="26.85546875" style="38" bestFit="1" customWidth="1"/>
    <col min="14084" max="14084" width="16.7109375" style="38" customWidth="1"/>
    <col min="14085" max="14085" width="0" style="38" hidden="1" customWidth="1"/>
    <col min="14086" max="14089" width="16.7109375" style="38" customWidth="1"/>
    <col min="14090" max="14337" width="9.140625" style="38"/>
    <col min="14338" max="14338" width="4.7109375" style="38" customWidth="1"/>
    <col min="14339" max="14339" width="26.85546875" style="38" bestFit="1" customWidth="1"/>
    <col min="14340" max="14340" width="16.7109375" style="38" customWidth="1"/>
    <col min="14341" max="14341" width="0" style="38" hidden="1" customWidth="1"/>
    <col min="14342" max="14345" width="16.7109375" style="38" customWidth="1"/>
    <col min="14346" max="14593" width="9.140625" style="38"/>
    <col min="14594" max="14594" width="4.7109375" style="38" customWidth="1"/>
    <col min="14595" max="14595" width="26.85546875" style="38" bestFit="1" customWidth="1"/>
    <col min="14596" max="14596" width="16.7109375" style="38" customWidth="1"/>
    <col min="14597" max="14597" width="0" style="38" hidden="1" customWidth="1"/>
    <col min="14598" max="14601" width="16.7109375" style="38" customWidth="1"/>
    <col min="14602" max="14849" width="9.140625" style="38"/>
    <col min="14850" max="14850" width="4.7109375" style="38" customWidth="1"/>
    <col min="14851" max="14851" width="26.85546875" style="38" bestFit="1" customWidth="1"/>
    <col min="14852" max="14852" width="16.7109375" style="38" customWidth="1"/>
    <col min="14853" max="14853" width="0" style="38" hidden="1" customWidth="1"/>
    <col min="14854" max="14857" width="16.7109375" style="38" customWidth="1"/>
    <col min="14858" max="15105" width="9.140625" style="38"/>
    <col min="15106" max="15106" width="4.7109375" style="38" customWidth="1"/>
    <col min="15107" max="15107" width="26.85546875" style="38" bestFit="1" customWidth="1"/>
    <col min="15108" max="15108" width="16.7109375" style="38" customWidth="1"/>
    <col min="15109" max="15109" width="0" style="38" hidden="1" customWidth="1"/>
    <col min="15110" max="15113" width="16.7109375" style="38" customWidth="1"/>
    <col min="15114" max="15361" width="9.140625" style="38"/>
    <col min="15362" max="15362" width="4.7109375" style="38" customWidth="1"/>
    <col min="15363" max="15363" width="26.85546875" style="38" bestFit="1" customWidth="1"/>
    <col min="15364" max="15364" width="16.7109375" style="38" customWidth="1"/>
    <col min="15365" max="15365" width="0" style="38" hidden="1" customWidth="1"/>
    <col min="15366" max="15369" width="16.7109375" style="38" customWidth="1"/>
    <col min="15370" max="15617" width="9.140625" style="38"/>
    <col min="15618" max="15618" width="4.7109375" style="38" customWidth="1"/>
    <col min="15619" max="15619" width="26.85546875" style="38" bestFit="1" customWidth="1"/>
    <col min="15620" max="15620" width="16.7109375" style="38" customWidth="1"/>
    <col min="15621" max="15621" width="0" style="38" hidden="1" customWidth="1"/>
    <col min="15622" max="15625" width="16.7109375" style="38" customWidth="1"/>
    <col min="15626" max="15873" width="9.140625" style="38"/>
    <col min="15874" max="15874" width="4.7109375" style="38" customWidth="1"/>
    <col min="15875" max="15875" width="26.85546875" style="38" bestFit="1" customWidth="1"/>
    <col min="15876" max="15876" width="16.7109375" style="38" customWidth="1"/>
    <col min="15877" max="15877" width="0" style="38" hidden="1" customWidth="1"/>
    <col min="15878" max="15881" width="16.7109375" style="38" customWidth="1"/>
    <col min="15882" max="16129" width="9.140625" style="38"/>
    <col min="16130" max="16130" width="4.7109375" style="38" customWidth="1"/>
    <col min="16131" max="16131" width="26.85546875" style="38" bestFit="1" customWidth="1"/>
    <col min="16132" max="16132" width="16.7109375" style="38" customWidth="1"/>
    <col min="16133" max="16133" width="0" style="38" hidden="1" customWidth="1"/>
    <col min="16134" max="16137" width="16.7109375" style="38" customWidth="1"/>
    <col min="16138" max="16384" width="9.140625" style="38"/>
  </cols>
  <sheetData>
    <row r="2" spans="2:9" ht="18" x14ac:dyDescent="0.25">
      <c r="B2" s="354" t="s">
        <v>239</v>
      </c>
      <c r="C2" s="354"/>
      <c r="D2" s="354"/>
      <c r="E2" s="354"/>
      <c r="F2" s="354"/>
      <c r="G2" s="354"/>
      <c r="H2" s="354"/>
      <c r="I2" s="354"/>
    </row>
    <row r="3" spans="2:9" ht="18" x14ac:dyDescent="0.25">
      <c r="B3" s="355" t="s">
        <v>557</v>
      </c>
      <c r="C3" s="355"/>
      <c r="D3" s="355"/>
      <c r="E3" s="355"/>
      <c r="F3" s="355"/>
      <c r="G3" s="355"/>
      <c r="H3" s="355"/>
      <c r="I3" s="355"/>
    </row>
    <row r="5" spans="2:9" ht="14.25" x14ac:dyDescent="0.2">
      <c r="B5" s="110" t="s">
        <v>561</v>
      </c>
      <c r="C5" s="111" t="str">
        <f>'01KtgvMrlg'!B6</f>
        <v>számú melléklet a(z) 7/2020.(X.28.) Önkormányzati rendelethez</v>
      </c>
    </row>
    <row r="8" spans="2:9" ht="13.5" thickBot="1" x14ac:dyDescent="0.25">
      <c r="I8" s="112" t="s">
        <v>241</v>
      </c>
    </row>
    <row r="9" spans="2:9" ht="18.75" thickBot="1" x14ac:dyDescent="0.3">
      <c r="B9" s="113"/>
      <c r="C9" s="114" t="s">
        <v>556</v>
      </c>
      <c r="D9" s="113"/>
      <c r="E9" s="356" t="s">
        <v>359</v>
      </c>
      <c r="F9" s="357"/>
      <c r="G9" s="357"/>
      <c r="H9" s="358"/>
      <c r="I9" s="359"/>
    </row>
    <row r="10" spans="2:9" ht="18" x14ac:dyDescent="0.25">
      <c r="B10" s="263"/>
      <c r="C10" s="269">
        <v>2019</v>
      </c>
      <c r="D10" s="266"/>
      <c r="E10" s="116" t="s">
        <v>232</v>
      </c>
      <c r="F10" s="115">
        <v>2020</v>
      </c>
      <c r="G10" s="115">
        <v>2021</v>
      </c>
      <c r="H10" s="227">
        <v>2022</v>
      </c>
      <c r="I10" s="117" t="s">
        <v>473</v>
      </c>
    </row>
    <row r="11" spans="2:9" ht="18" x14ac:dyDescent="0.25">
      <c r="B11" s="264" t="s">
        <v>471</v>
      </c>
      <c r="C11" s="270">
        <v>0</v>
      </c>
      <c r="D11" s="267"/>
      <c r="E11" s="118">
        <f>SUM(F11:I11)</f>
        <v>2711474</v>
      </c>
      <c r="F11" s="118">
        <v>272000</v>
      </c>
      <c r="G11" s="118">
        <v>272000</v>
      </c>
      <c r="H11" s="228">
        <v>272000</v>
      </c>
      <c r="I11" s="119">
        <v>1895474</v>
      </c>
    </row>
    <row r="12" spans="2:9" ht="18" x14ac:dyDescent="0.25">
      <c r="B12" s="264" t="s">
        <v>472</v>
      </c>
      <c r="C12" s="270">
        <v>0</v>
      </c>
      <c r="D12" s="267"/>
      <c r="E12" s="118">
        <f>SUM(F12:I12)</f>
        <v>3350000</v>
      </c>
      <c r="F12" s="118">
        <v>336000</v>
      </c>
      <c r="G12" s="118">
        <v>336000</v>
      </c>
      <c r="H12" s="228">
        <v>336000</v>
      </c>
      <c r="I12" s="119">
        <v>2342000</v>
      </c>
    </row>
    <row r="13" spans="2:9" ht="18" x14ac:dyDescent="0.25">
      <c r="B13" s="264" t="s">
        <v>360</v>
      </c>
      <c r="C13" s="270">
        <v>3094300</v>
      </c>
      <c r="D13" s="267"/>
      <c r="E13" s="118">
        <f>SUM(F13:I13)</f>
        <v>0</v>
      </c>
      <c r="F13" s="118">
        <v>0</v>
      </c>
      <c r="G13" s="118">
        <v>0</v>
      </c>
      <c r="H13" s="228">
        <v>0</v>
      </c>
      <c r="I13" s="119">
        <v>0</v>
      </c>
    </row>
    <row r="14" spans="2:9" ht="18.75" thickBot="1" x14ac:dyDescent="0.3">
      <c r="B14" s="265" t="s">
        <v>232</v>
      </c>
      <c r="C14" s="271">
        <f>SUM(C11:C13)</f>
        <v>3094300</v>
      </c>
      <c r="D14" s="268"/>
      <c r="E14" s="120">
        <f>SUM(F14:I14)</f>
        <v>6061474</v>
      </c>
      <c r="F14" s="120">
        <f>SUM(F11:F13)</f>
        <v>608000</v>
      </c>
      <c r="G14" s="120">
        <f>SUM(G11:G13)</f>
        <v>608000</v>
      </c>
      <c r="H14" s="120">
        <f>SUM(H11:H13)</f>
        <v>608000</v>
      </c>
      <c r="I14" s="121">
        <f>SUM(I11:I13)</f>
        <v>4237474</v>
      </c>
    </row>
  </sheetData>
  <mergeCells count="3">
    <mergeCell ref="B2:I2"/>
    <mergeCell ref="B3:I3"/>
    <mergeCell ref="E9:I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13</vt:i4>
      </vt:variant>
    </vt:vector>
  </HeadingPairs>
  <TitlesOfParts>
    <vt:vector size="24" baseType="lpstr">
      <vt:lpstr>01KtgvMrlg</vt:lpstr>
      <vt:lpstr>02FelhMrlg</vt:lpstr>
      <vt:lpstr>03KK</vt:lpstr>
      <vt:lpstr>04KB</vt:lpstr>
      <vt:lpstr>05FK</vt:lpstr>
      <vt:lpstr>06FB</vt:lpstr>
      <vt:lpstr>07Beruh</vt:lpstr>
      <vt:lpstr>08EiUtemterv</vt:lpstr>
      <vt:lpstr>09Tobbeves</vt:lpstr>
      <vt:lpstr>10Cofog</vt:lpstr>
      <vt:lpstr>11_Kov3Ev</vt:lpstr>
      <vt:lpstr>'03KK'!Nyomtatási_cím</vt:lpstr>
      <vt:lpstr>'04KB'!Nyomtatási_cím</vt:lpstr>
      <vt:lpstr>'10Cofog'!Nyomtatási_cím</vt:lpstr>
      <vt:lpstr>'01KtgvMrlg'!Nyomtatási_terület</vt:lpstr>
      <vt:lpstr>'02FelhMrlg'!Nyomtatási_terület</vt:lpstr>
      <vt:lpstr>'03KK'!Nyomtatási_terület</vt:lpstr>
      <vt:lpstr>'04KB'!Nyomtatási_terület</vt:lpstr>
      <vt:lpstr>'05FK'!Nyomtatási_terület</vt:lpstr>
      <vt:lpstr>'06FB'!Nyomtatási_terület</vt:lpstr>
      <vt:lpstr>'07Beruh'!Nyomtatási_terület</vt:lpstr>
      <vt:lpstr>'08EiUtemterv'!Nyomtatási_terület</vt:lpstr>
      <vt:lpstr>'10Cofog'!Nyomtatási_terület</vt:lpstr>
      <vt:lpstr>'11_Kov3Ev'!Nyomtatási_terület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.</cp:lastModifiedBy>
  <cp:lastPrinted>2020-07-01T09:36:43Z</cp:lastPrinted>
  <dcterms:created xsi:type="dcterms:W3CDTF">2010-05-29T08:47:41Z</dcterms:created>
  <dcterms:modified xsi:type="dcterms:W3CDTF">2020-10-30T08:58:24Z</dcterms:modified>
</cp:coreProperties>
</file>