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Testületi 0717\"/>
    </mc:Choice>
  </mc:AlternateContent>
  <bookViews>
    <workbookView xWindow="0" yWindow="0" windowWidth="20490" windowHeight="8340" firstSheet="14" activeTab="14"/>
  </bookViews>
  <sheets>
    <sheet name="1.mell.önk.mérleg" sheetId="7" r:id="rId1"/>
    <sheet name="2.mell.Bevétel" sheetId="8" r:id="rId2"/>
    <sheet name="3.mell.Kiadás " sheetId="10" r:id="rId3"/>
    <sheet name="4.mell.Finansz.bevét" sheetId="17" r:id="rId4"/>
    <sheet name="5. mell.Finansz.kiadás" sheetId="18" r:id="rId5"/>
    <sheet name="6. mell.Bevétel cofog" sheetId="19" r:id="rId6"/>
    <sheet name="7.mell.Kiadás cofog" sheetId="20" r:id="rId7"/>
    <sheet name="8.mell.beruh." sheetId="44" r:id="rId8"/>
    <sheet name="9.mell.létszám" sheetId="31" r:id="rId9"/>
    <sheet name="10.a mell.köznev.szoc.tám." sheetId="57" r:id="rId10"/>
    <sheet name="10.b mell.kieg.köt.tám." sheetId="58" r:id="rId11"/>
    <sheet name="11.mell.többéves kihatás" sheetId="32" r:id="rId12"/>
    <sheet name="12.mell.maradvány" sheetId="35" r:id="rId13"/>
    <sheet name="13.mell.mérleg" sheetId="41" r:id="rId14"/>
    <sheet name="14.mell.eredmény" sheetId="40" r:id="rId15"/>
    <sheet name="15.mell.vagyonkim" sheetId="47" r:id="rId16"/>
    <sheet name="16.mell.közvetett" sheetId="45" r:id="rId17"/>
    <sheet name="Munka1" sheetId="48" r:id="rId18"/>
    <sheet name="Munka2" sheetId="49" r:id="rId19"/>
  </sheets>
  <externalReferences>
    <externalReference r:id="rId20"/>
    <externalReference r:id="rId21"/>
  </externalReferences>
  <definedNames>
    <definedName name="_4._sz._sor_részletezése" localSheetId="9">#REF!</definedName>
    <definedName name="_4._sz._sor_részletezése" localSheetId="10">#REF!</definedName>
    <definedName name="_4._sz._sor_részletezése" localSheetId="7">#REF!</definedName>
    <definedName name="_4._sz._sor_részletezése">#REF!</definedName>
    <definedName name="beruh" localSheetId="9">'[1]4.1. táj.'!#REF!</definedName>
    <definedName name="beruh" localSheetId="10">'[1]4.1. táj.'!#REF!</definedName>
    <definedName name="beruh" localSheetId="7">'[1]4.1. táj.'!#REF!</definedName>
    <definedName name="beruh">'[1]4.1. táj.'!#REF!</definedName>
    <definedName name="intézmények" localSheetId="9">'[2]4.1. táj.'!#REF!</definedName>
    <definedName name="intézmények" localSheetId="10">'[2]4.1. táj.'!#REF!</definedName>
    <definedName name="intézmények" localSheetId="7">'[2]4.1. táj.'!#REF!</definedName>
    <definedName name="intézmények">'[2]4.1. táj.'!#REF!</definedName>
    <definedName name="_xlnm.Print_Titles" localSheetId="10">'10.b mell.kieg.köt.tám.'!$6:$6</definedName>
    <definedName name="_xlnm.Print_Titles" localSheetId="15">'15.mell.vagyonkim'!$1:$3</definedName>
    <definedName name="_xlnm.Print_Titles" localSheetId="6">'7.mell.Kiadás cofog'!$A:$A</definedName>
    <definedName name="_xlnm.Print_Area" localSheetId="0">'1.mell.önk.mérleg'!$A$1:$J$22</definedName>
    <definedName name="_xlnm.Print_Area" localSheetId="11">'11.mell.többéves kihatás'!$A$1:$E$12</definedName>
    <definedName name="_xlnm.Print_Area" localSheetId="15">'15.mell.vagyonkim'!$A$1:$H$91</definedName>
    <definedName name="_xlnm.Print_Area" localSheetId="16">'16.mell.közvetett'!$A$1:$E$26</definedName>
    <definedName name="_xlnm.Print_Area" localSheetId="4">'5. mell.Finansz.kiadás'!$A$1:$K$30</definedName>
    <definedName name="_xlnm.Print_Area" localSheetId="5">'6. mell.Bevétel cofog'!$A$1:$L$193</definedName>
    <definedName name="_xlnm.Print_Area" localSheetId="6">'7.mell.Kiadás cofog'!$A$1:$Z$109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5" l="1"/>
  <c r="D85" i="47" l="1"/>
  <c r="D86" i="47"/>
  <c r="D87" i="47"/>
  <c r="D88" i="47"/>
  <c r="D89" i="47"/>
  <c r="D90" i="47"/>
  <c r="D91" i="47"/>
  <c r="D84" i="47"/>
  <c r="C84" i="47"/>
  <c r="C85" i="47"/>
  <c r="C87" i="47"/>
  <c r="C88" i="47"/>
  <c r="C89" i="47"/>
  <c r="C91" i="47"/>
  <c r="C21" i="58"/>
  <c r="C18" i="57"/>
  <c r="D18" i="57"/>
  <c r="E18" i="57"/>
  <c r="F18" i="57"/>
  <c r="G18" i="57"/>
  <c r="I18" i="57"/>
  <c r="J18" i="57"/>
  <c r="H18" i="57"/>
  <c r="F17" i="57"/>
  <c r="F8" i="57"/>
  <c r="F9" i="57"/>
  <c r="F10" i="57"/>
  <c r="F11" i="57"/>
  <c r="F12" i="57"/>
  <c r="F13" i="57"/>
  <c r="F14" i="57"/>
  <c r="F15" i="57"/>
  <c r="F7" i="57"/>
  <c r="J17" i="57"/>
  <c r="D15" i="44" l="1"/>
  <c r="S10" i="20"/>
  <c r="T10" i="20"/>
  <c r="U10" i="20"/>
  <c r="V10" i="20"/>
  <c r="V51" i="20" s="1"/>
  <c r="W10" i="20"/>
  <c r="X10" i="20"/>
  <c r="S17" i="20"/>
  <c r="T17" i="20"/>
  <c r="U17" i="20"/>
  <c r="V17" i="20"/>
  <c r="W17" i="20"/>
  <c r="X17" i="20"/>
  <c r="S24" i="20"/>
  <c r="T24" i="20"/>
  <c r="U24" i="20"/>
  <c r="V24" i="20"/>
  <c r="W24" i="20"/>
  <c r="X24" i="20"/>
  <c r="S32" i="20"/>
  <c r="T32" i="20"/>
  <c r="U32" i="20"/>
  <c r="V32" i="20"/>
  <c r="W32" i="20"/>
  <c r="X32" i="20"/>
  <c r="S37" i="20"/>
  <c r="T37" i="20"/>
  <c r="U37" i="20"/>
  <c r="V37" i="20"/>
  <c r="W37" i="20"/>
  <c r="X37" i="20"/>
  <c r="S46" i="20"/>
  <c r="T46" i="20"/>
  <c r="U46" i="20"/>
  <c r="V46" i="20"/>
  <c r="W46" i="20"/>
  <c r="X46" i="20"/>
  <c r="S50" i="20"/>
  <c r="T50" i="20"/>
  <c r="U50" i="20"/>
  <c r="V50" i="20"/>
  <c r="W50" i="20"/>
  <c r="X50" i="20"/>
  <c r="S51" i="20"/>
  <c r="T51" i="20"/>
  <c r="U51" i="20"/>
  <c r="W51" i="20"/>
  <c r="X51" i="20"/>
  <c r="M10" i="20"/>
  <c r="M17" i="20"/>
  <c r="M51" i="20" s="1"/>
  <c r="M24" i="20"/>
  <c r="M32" i="20"/>
  <c r="M37" i="20"/>
  <c r="M46" i="20"/>
  <c r="M50" i="20"/>
  <c r="C167" i="41" l="1"/>
  <c r="E167" i="41"/>
  <c r="E21" i="58" l="1"/>
  <c r="F21" i="58"/>
  <c r="G21" i="58"/>
  <c r="D21" i="58"/>
  <c r="F37" i="20" l="1"/>
  <c r="P10" i="20"/>
  <c r="P17" i="20"/>
  <c r="P24" i="20"/>
  <c r="P32" i="20"/>
  <c r="P37" i="20"/>
  <c r="P46" i="20"/>
  <c r="P50" i="20"/>
  <c r="Z50" i="20"/>
  <c r="Y50" i="20"/>
  <c r="R50" i="20"/>
  <c r="Q50" i="20"/>
  <c r="O50" i="20"/>
  <c r="N50" i="20"/>
  <c r="Z46" i="20"/>
  <c r="Y46" i="20"/>
  <c r="R46" i="20"/>
  <c r="Q46" i="20"/>
  <c r="O46" i="20"/>
  <c r="N46" i="20"/>
  <c r="Z37" i="20"/>
  <c r="Y37" i="20"/>
  <c r="R37" i="20"/>
  <c r="Q37" i="20"/>
  <c r="O37" i="20"/>
  <c r="N37" i="20"/>
  <c r="Z32" i="20"/>
  <c r="Y32" i="20"/>
  <c r="R32" i="20"/>
  <c r="Q32" i="20"/>
  <c r="O32" i="20"/>
  <c r="N32" i="20"/>
  <c r="Z24" i="20"/>
  <c r="Y24" i="20"/>
  <c r="R24" i="20"/>
  <c r="Q24" i="20"/>
  <c r="O24" i="20"/>
  <c r="N24" i="20"/>
  <c r="Z17" i="20"/>
  <c r="Y17" i="20"/>
  <c r="R17" i="20"/>
  <c r="Q17" i="20"/>
  <c r="O17" i="20"/>
  <c r="N17" i="20"/>
  <c r="Z10" i="20"/>
  <c r="Y10" i="20"/>
  <c r="R10" i="20"/>
  <c r="Q10" i="20"/>
  <c r="O10" i="20"/>
  <c r="N10" i="20"/>
  <c r="L50" i="20"/>
  <c r="K50" i="20"/>
  <c r="J50" i="20"/>
  <c r="I50" i="20"/>
  <c r="L46" i="20"/>
  <c r="K46" i="20"/>
  <c r="J46" i="20"/>
  <c r="I46" i="20"/>
  <c r="L37" i="20"/>
  <c r="K37" i="20"/>
  <c r="J37" i="20"/>
  <c r="I37" i="20"/>
  <c r="L32" i="20"/>
  <c r="K32" i="20"/>
  <c r="J32" i="20"/>
  <c r="I32" i="20"/>
  <c r="L24" i="20"/>
  <c r="K24" i="20"/>
  <c r="J24" i="20"/>
  <c r="I24" i="20"/>
  <c r="L17" i="20"/>
  <c r="K17" i="20"/>
  <c r="J17" i="20"/>
  <c r="I17" i="20"/>
  <c r="L10" i="20"/>
  <c r="K10" i="20"/>
  <c r="J10" i="20"/>
  <c r="I10" i="20"/>
  <c r="H50" i="20"/>
  <c r="G50" i="20"/>
  <c r="F50" i="20"/>
  <c r="H46" i="20"/>
  <c r="G46" i="20"/>
  <c r="F46" i="20"/>
  <c r="H37" i="20"/>
  <c r="G37" i="20"/>
  <c r="H32" i="20"/>
  <c r="G32" i="20"/>
  <c r="F32" i="20"/>
  <c r="H24" i="20"/>
  <c r="G24" i="20"/>
  <c r="F24" i="20"/>
  <c r="H17" i="20"/>
  <c r="G17" i="20"/>
  <c r="F17" i="20"/>
  <c r="H10" i="20"/>
  <c r="G10" i="20"/>
  <c r="F10" i="20"/>
  <c r="G112" i="19"/>
  <c r="G118" i="19"/>
  <c r="G136" i="19"/>
  <c r="G138" i="19"/>
  <c r="G149" i="19"/>
  <c r="G155" i="19"/>
  <c r="G159" i="19"/>
  <c r="G177" i="19"/>
  <c r="G183" i="19"/>
  <c r="G188" i="19"/>
  <c r="G190" i="19" s="1"/>
  <c r="C65" i="19"/>
  <c r="C66" i="19"/>
  <c r="K28" i="19"/>
  <c r="K31" i="19"/>
  <c r="K40" i="19"/>
  <c r="K42" i="19" s="1"/>
  <c r="K53" i="19"/>
  <c r="K59" i="19"/>
  <c r="K63" i="19"/>
  <c r="K69" i="19"/>
  <c r="K74" i="19"/>
  <c r="K79" i="19"/>
  <c r="K82" i="19"/>
  <c r="K93" i="19"/>
  <c r="K15" i="19"/>
  <c r="K21" i="19" s="1"/>
  <c r="K70" i="19" l="1"/>
  <c r="K88" i="19"/>
  <c r="K95" i="19" s="1"/>
  <c r="I51" i="20"/>
  <c r="F51" i="20"/>
  <c r="G51" i="20"/>
  <c r="Y51" i="20"/>
  <c r="H51" i="20"/>
  <c r="P51" i="20"/>
  <c r="J51" i="20"/>
  <c r="Q51" i="20"/>
  <c r="R51" i="20"/>
  <c r="K51" i="20"/>
  <c r="L51" i="20"/>
  <c r="N51" i="20"/>
  <c r="O51" i="20"/>
  <c r="Z51" i="20"/>
  <c r="G165" i="19"/>
  <c r="G191" i="19" s="1"/>
  <c r="K96" i="19"/>
  <c r="K12" i="31"/>
  <c r="L12" i="31"/>
  <c r="M12" i="31"/>
  <c r="B9" i="40" l="1"/>
  <c r="D9" i="40"/>
  <c r="B10" i="40"/>
  <c r="D10" i="40"/>
  <c r="B11" i="40"/>
  <c r="D11" i="40"/>
  <c r="B12" i="40"/>
  <c r="D12" i="40"/>
  <c r="B13" i="40"/>
  <c r="D13" i="40"/>
  <c r="B14" i="40"/>
  <c r="D14" i="40"/>
  <c r="B15" i="40"/>
  <c r="D15" i="40"/>
  <c r="B16" i="40"/>
  <c r="D16" i="40"/>
  <c r="B17" i="40"/>
  <c r="D17" i="40"/>
  <c r="B18" i="40"/>
  <c r="D18" i="40"/>
  <c r="B19" i="40"/>
  <c r="D19" i="40"/>
  <c r="B20" i="40"/>
  <c r="D20" i="40"/>
  <c r="B21" i="40"/>
  <c r="D21" i="40"/>
  <c r="B22" i="40"/>
  <c r="D22" i="40"/>
  <c r="B23" i="40"/>
  <c r="D23" i="40"/>
  <c r="B24" i="40"/>
  <c r="D24" i="40"/>
  <c r="B25" i="40"/>
  <c r="D25" i="40"/>
  <c r="B26" i="40"/>
  <c r="D26" i="40"/>
  <c r="B27" i="40"/>
  <c r="D27" i="40"/>
  <c r="B28" i="40"/>
  <c r="D28" i="40"/>
  <c r="B29" i="40"/>
  <c r="D29" i="40"/>
  <c r="B30" i="40"/>
  <c r="D30" i="40"/>
  <c r="B31" i="40"/>
  <c r="D31" i="40"/>
  <c r="B32" i="40"/>
  <c r="D32" i="40"/>
  <c r="B33" i="40"/>
  <c r="D33" i="40"/>
  <c r="B34" i="40"/>
  <c r="D34" i="40"/>
  <c r="B35" i="40"/>
  <c r="D35" i="40"/>
  <c r="B36" i="40"/>
  <c r="D36" i="40"/>
  <c r="B37" i="40"/>
  <c r="D37" i="40"/>
  <c r="C56" i="47"/>
  <c r="D56" i="47"/>
  <c r="D55" i="47"/>
  <c r="C55" i="47"/>
  <c r="C52" i="47"/>
  <c r="D52" i="47"/>
  <c r="C53" i="47"/>
  <c r="D53" i="47"/>
  <c r="D51" i="47"/>
  <c r="C51" i="47"/>
  <c r="D50" i="47"/>
  <c r="C50" i="47"/>
  <c r="D48" i="47"/>
  <c r="C48" i="47"/>
  <c r="D47" i="47"/>
  <c r="C47" i="47"/>
  <c r="D45" i="47"/>
  <c r="C45" i="47"/>
  <c r="D43" i="47"/>
  <c r="C43" i="47"/>
  <c r="D42" i="47"/>
  <c r="C42" i="47"/>
  <c r="C38" i="47"/>
  <c r="D38" i="47"/>
  <c r="C39" i="47"/>
  <c r="D39" i="47"/>
  <c r="D37" i="47"/>
  <c r="C37" i="47"/>
  <c r="D35" i="47"/>
  <c r="C35" i="47"/>
  <c r="D34" i="47"/>
  <c r="C34" i="47"/>
  <c r="C32" i="47"/>
  <c r="D32" i="47"/>
  <c r="D31" i="47"/>
  <c r="C31" i="47"/>
  <c r="C28" i="47"/>
  <c r="D28" i="47"/>
  <c r="D27" i="47"/>
  <c r="C27" i="47"/>
  <c r="D26" i="47"/>
  <c r="C26" i="47"/>
  <c r="C24" i="47"/>
  <c r="D24" i="47"/>
  <c r="D23" i="47"/>
  <c r="C23" i="47"/>
  <c r="D20" i="47"/>
  <c r="C20" i="47"/>
  <c r="D17" i="47"/>
  <c r="D18" i="47"/>
  <c r="C18" i="47"/>
  <c r="C17" i="47"/>
  <c r="C76" i="47"/>
  <c r="C71" i="47"/>
  <c r="C72" i="47"/>
  <c r="C70" i="47"/>
  <c r="C64" i="47"/>
  <c r="C65" i="47"/>
  <c r="C66" i="47"/>
  <c r="C67" i="47"/>
  <c r="C68" i="47"/>
  <c r="C63" i="47"/>
  <c r="D13" i="47"/>
  <c r="C13" i="47"/>
  <c r="D11" i="47"/>
  <c r="D10" i="47"/>
  <c r="C11" i="47"/>
  <c r="C10" i="47"/>
  <c r="C256" i="41"/>
  <c r="E256" i="41"/>
  <c r="E181" i="41"/>
  <c r="E182" i="41"/>
  <c r="E183" i="41"/>
  <c r="E184" i="41"/>
  <c r="E185" i="41"/>
  <c r="E186" i="41"/>
  <c r="E187" i="41"/>
  <c r="E188" i="41"/>
  <c r="E189" i="41"/>
  <c r="E190" i="41"/>
  <c r="E191" i="41"/>
  <c r="E192" i="41"/>
  <c r="E193" i="41"/>
  <c r="E194" i="41"/>
  <c r="E195" i="41"/>
  <c r="E196" i="41"/>
  <c r="E197" i="41"/>
  <c r="E198" i="41"/>
  <c r="E199" i="41"/>
  <c r="E200" i="41"/>
  <c r="E201" i="41"/>
  <c r="E202" i="41"/>
  <c r="E203" i="41"/>
  <c r="E204" i="41"/>
  <c r="E205" i="41"/>
  <c r="E206" i="41"/>
  <c r="E207" i="41"/>
  <c r="E208" i="41"/>
  <c r="E209" i="41"/>
  <c r="E210" i="41"/>
  <c r="E211" i="41"/>
  <c r="E212" i="41"/>
  <c r="E213" i="41"/>
  <c r="E214" i="41"/>
  <c r="E215" i="41"/>
  <c r="E216" i="41"/>
  <c r="E217" i="41"/>
  <c r="E218" i="41"/>
  <c r="E219" i="41"/>
  <c r="E220" i="41"/>
  <c r="E221" i="41"/>
  <c r="E222" i="41"/>
  <c r="E223" i="41"/>
  <c r="E224" i="41"/>
  <c r="E225" i="41"/>
  <c r="E226" i="41"/>
  <c r="E227" i="41"/>
  <c r="E228" i="41"/>
  <c r="E229" i="41"/>
  <c r="E230" i="41"/>
  <c r="E231" i="41"/>
  <c r="E232" i="41"/>
  <c r="E233" i="41"/>
  <c r="E234" i="41"/>
  <c r="E235" i="41"/>
  <c r="E236" i="41"/>
  <c r="E237" i="41"/>
  <c r="E238" i="41"/>
  <c r="E239" i="41"/>
  <c r="E240" i="41"/>
  <c r="E241" i="41"/>
  <c r="E242" i="41"/>
  <c r="E243" i="41"/>
  <c r="E244" i="41"/>
  <c r="E245" i="41"/>
  <c r="E246" i="41"/>
  <c r="E247" i="41"/>
  <c r="E248" i="41"/>
  <c r="E249" i="41"/>
  <c r="E250" i="41"/>
  <c r="E251" i="41"/>
  <c r="E252" i="41"/>
  <c r="E253" i="41"/>
  <c r="E254" i="41"/>
  <c r="E255" i="41"/>
  <c r="C181" i="41"/>
  <c r="C182" i="41"/>
  <c r="C183" i="41"/>
  <c r="C184" i="41"/>
  <c r="C185" i="41"/>
  <c r="C186" i="41"/>
  <c r="C187" i="41"/>
  <c r="C188" i="41"/>
  <c r="C189" i="41"/>
  <c r="C190" i="41"/>
  <c r="C191" i="41"/>
  <c r="C192" i="41"/>
  <c r="C193" i="41"/>
  <c r="C194" i="41"/>
  <c r="C195" i="41"/>
  <c r="C196" i="41"/>
  <c r="C197" i="41"/>
  <c r="C198" i="41"/>
  <c r="C199" i="41"/>
  <c r="C200" i="41"/>
  <c r="C201" i="41"/>
  <c r="C202" i="41"/>
  <c r="C203" i="41"/>
  <c r="C204" i="41"/>
  <c r="C205" i="41"/>
  <c r="C206" i="41"/>
  <c r="C207" i="41"/>
  <c r="C208" i="41"/>
  <c r="C209" i="41"/>
  <c r="C210" i="41"/>
  <c r="C211" i="41"/>
  <c r="C212" i="41"/>
  <c r="C213" i="41"/>
  <c r="C214" i="41"/>
  <c r="C215" i="41"/>
  <c r="C216" i="41"/>
  <c r="C217" i="41"/>
  <c r="C218" i="41"/>
  <c r="C219" i="41"/>
  <c r="C220" i="41"/>
  <c r="C221" i="41"/>
  <c r="C222" i="41"/>
  <c r="C223" i="41"/>
  <c r="C224" i="41"/>
  <c r="C225" i="41"/>
  <c r="C226" i="41"/>
  <c r="C227" i="41"/>
  <c r="C228" i="41"/>
  <c r="C229" i="41"/>
  <c r="C230" i="41"/>
  <c r="C231" i="41"/>
  <c r="C232" i="41"/>
  <c r="C233" i="41"/>
  <c r="C234" i="41"/>
  <c r="C235" i="41"/>
  <c r="C236" i="41"/>
  <c r="C237" i="41"/>
  <c r="C238" i="41"/>
  <c r="C239" i="41"/>
  <c r="C240" i="41"/>
  <c r="C241" i="41"/>
  <c r="C242" i="41"/>
  <c r="C243" i="41"/>
  <c r="C244" i="41"/>
  <c r="C245" i="41"/>
  <c r="C246" i="41"/>
  <c r="C247" i="41"/>
  <c r="C248" i="41"/>
  <c r="C249" i="41"/>
  <c r="C250" i="41"/>
  <c r="C251" i="41"/>
  <c r="C252" i="41"/>
  <c r="C253" i="41"/>
  <c r="C254" i="41"/>
  <c r="C255" i="41"/>
  <c r="E180" i="41"/>
  <c r="C180" i="41"/>
  <c r="E179" i="41"/>
  <c r="C179" i="41"/>
  <c r="C9" i="41"/>
  <c r="E9" i="41"/>
  <c r="C10" i="41"/>
  <c r="E10" i="41"/>
  <c r="C11" i="41"/>
  <c r="E11" i="41"/>
  <c r="C12" i="41"/>
  <c r="E12" i="41"/>
  <c r="C13" i="41"/>
  <c r="E13" i="41"/>
  <c r="C14" i="41"/>
  <c r="E14" i="41"/>
  <c r="C15" i="41"/>
  <c r="E15" i="41"/>
  <c r="C16" i="41"/>
  <c r="E16" i="41"/>
  <c r="C17" i="41"/>
  <c r="E17" i="41"/>
  <c r="C18" i="41"/>
  <c r="E18" i="41"/>
  <c r="C19" i="41"/>
  <c r="E19" i="41"/>
  <c r="C20" i="41"/>
  <c r="E20" i="41"/>
  <c r="C21" i="41"/>
  <c r="E21" i="41"/>
  <c r="C22" i="41"/>
  <c r="E22" i="41"/>
  <c r="C23" i="41"/>
  <c r="E23" i="41"/>
  <c r="C24" i="41"/>
  <c r="E24" i="41"/>
  <c r="C25" i="41"/>
  <c r="E25" i="41"/>
  <c r="C26" i="41"/>
  <c r="E26" i="41"/>
  <c r="C27" i="41"/>
  <c r="E27" i="41"/>
  <c r="C28" i="41"/>
  <c r="E28" i="41"/>
  <c r="C29" i="41"/>
  <c r="E29" i="41"/>
  <c r="C30" i="41"/>
  <c r="E30" i="41"/>
  <c r="C31" i="41"/>
  <c r="E31" i="41"/>
  <c r="C32" i="41"/>
  <c r="E32" i="41"/>
  <c r="C33" i="41"/>
  <c r="E33" i="41"/>
  <c r="C34" i="41"/>
  <c r="E34" i="41"/>
  <c r="C35" i="41"/>
  <c r="E35" i="41"/>
  <c r="C36" i="41"/>
  <c r="E36" i="41"/>
  <c r="C37" i="41"/>
  <c r="E37" i="41"/>
  <c r="C38" i="41"/>
  <c r="E38" i="41"/>
  <c r="C39" i="41"/>
  <c r="E39" i="41"/>
  <c r="C40" i="41"/>
  <c r="E40" i="41"/>
  <c r="C41" i="41"/>
  <c r="E41" i="41"/>
  <c r="C42" i="41"/>
  <c r="E42" i="41"/>
  <c r="C43" i="41"/>
  <c r="E43" i="41"/>
  <c r="C44" i="41"/>
  <c r="E44" i="41"/>
  <c r="C45" i="41"/>
  <c r="E45" i="41"/>
  <c r="C46" i="41"/>
  <c r="E46" i="41"/>
  <c r="C47" i="41"/>
  <c r="E47" i="41"/>
  <c r="C48" i="41"/>
  <c r="E48" i="41"/>
  <c r="C49" i="41"/>
  <c r="E49" i="41"/>
  <c r="C50" i="41"/>
  <c r="E50" i="41"/>
  <c r="C51" i="41"/>
  <c r="E51" i="41"/>
  <c r="C52" i="41"/>
  <c r="E52" i="41"/>
  <c r="C53" i="41"/>
  <c r="E53" i="41"/>
  <c r="C54" i="41"/>
  <c r="E54" i="41"/>
  <c r="C55" i="41"/>
  <c r="E55" i="41"/>
  <c r="C56" i="41"/>
  <c r="E56" i="41"/>
  <c r="C57" i="41"/>
  <c r="E57" i="41"/>
  <c r="C58" i="41"/>
  <c r="E58" i="41"/>
  <c r="C59" i="41"/>
  <c r="E59" i="41"/>
  <c r="C60" i="41"/>
  <c r="E60" i="41"/>
  <c r="C61" i="41"/>
  <c r="E61" i="41"/>
  <c r="C62" i="41"/>
  <c r="E62" i="41"/>
  <c r="C63" i="41"/>
  <c r="E63" i="41"/>
  <c r="C64" i="41"/>
  <c r="E64" i="41"/>
  <c r="C65" i="41"/>
  <c r="E65" i="41"/>
  <c r="C66" i="41"/>
  <c r="E66" i="41"/>
  <c r="C67" i="41"/>
  <c r="E67" i="41"/>
  <c r="C68" i="41"/>
  <c r="E68" i="41"/>
  <c r="C69" i="41"/>
  <c r="E69" i="41"/>
  <c r="C70" i="41"/>
  <c r="E70" i="41"/>
  <c r="C71" i="41"/>
  <c r="E71" i="41"/>
  <c r="C72" i="41"/>
  <c r="E72" i="41"/>
  <c r="C73" i="41"/>
  <c r="E73" i="41"/>
  <c r="C74" i="41"/>
  <c r="E74" i="41"/>
  <c r="C75" i="41"/>
  <c r="E75" i="41"/>
  <c r="C76" i="41"/>
  <c r="E76" i="41"/>
  <c r="C77" i="41"/>
  <c r="E77" i="41"/>
  <c r="C78" i="41"/>
  <c r="E78" i="41"/>
  <c r="C79" i="41"/>
  <c r="E79" i="41"/>
  <c r="C80" i="41"/>
  <c r="E80" i="41"/>
  <c r="C81" i="41"/>
  <c r="E81" i="41"/>
  <c r="C82" i="41"/>
  <c r="E82" i="41"/>
  <c r="C83" i="41"/>
  <c r="E83" i="41"/>
  <c r="C84" i="41"/>
  <c r="E84" i="41"/>
  <c r="C85" i="41"/>
  <c r="E85" i="41"/>
  <c r="C86" i="41"/>
  <c r="E86" i="41"/>
  <c r="C87" i="41"/>
  <c r="E87" i="41"/>
  <c r="C88" i="41"/>
  <c r="E88" i="41"/>
  <c r="C89" i="41"/>
  <c r="E89" i="41"/>
  <c r="C90" i="41"/>
  <c r="E90" i="41"/>
  <c r="C91" i="41"/>
  <c r="E91" i="41"/>
  <c r="C92" i="41"/>
  <c r="E92" i="41"/>
  <c r="C93" i="41"/>
  <c r="E93" i="41"/>
  <c r="C94" i="41"/>
  <c r="E94" i="41"/>
  <c r="C95" i="41"/>
  <c r="E95" i="41"/>
  <c r="C96" i="41"/>
  <c r="E96" i="41"/>
  <c r="C97" i="41"/>
  <c r="E97" i="41"/>
  <c r="C98" i="41"/>
  <c r="E98" i="41"/>
  <c r="C99" i="41"/>
  <c r="E99" i="41"/>
  <c r="C100" i="41"/>
  <c r="E100" i="41"/>
  <c r="C101" i="41"/>
  <c r="E101" i="41"/>
  <c r="C102" i="41"/>
  <c r="E102" i="41"/>
  <c r="C103" i="41"/>
  <c r="E103" i="41"/>
  <c r="C104" i="41"/>
  <c r="E104" i="41"/>
  <c r="C105" i="41"/>
  <c r="E105" i="41"/>
  <c r="C106" i="41"/>
  <c r="E106" i="41"/>
  <c r="C107" i="41"/>
  <c r="E107" i="41"/>
  <c r="C108" i="41"/>
  <c r="E108" i="41"/>
  <c r="C109" i="41"/>
  <c r="E109" i="41"/>
  <c r="C110" i="41"/>
  <c r="E110" i="41"/>
  <c r="C111" i="41"/>
  <c r="E111" i="41"/>
  <c r="C112" i="41"/>
  <c r="E112" i="41"/>
  <c r="C113" i="41"/>
  <c r="E113" i="41"/>
  <c r="C114" i="41"/>
  <c r="E114" i="41"/>
  <c r="C115" i="41"/>
  <c r="E115" i="41"/>
  <c r="C116" i="41"/>
  <c r="E116" i="41"/>
  <c r="C117" i="41"/>
  <c r="E117" i="41"/>
  <c r="C118" i="41"/>
  <c r="E118" i="41"/>
  <c r="C119" i="41"/>
  <c r="E119" i="41"/>
  <c r="C120" i="41"/>
  <c r="E120" i="41"/>
  <c r="C121" i="41"/>
  <c r="E121" i="41"/>
  <c r="C122" i="41"/>
  <c r="E122" i="41"/>
  <c r="C123" i="41"/>
  <c r="E123" i="41"/>
  <c r="C124" i="41"/>
  <c r="E124" i="41"/>
  <c r="C125" i="41"/>
  <c r="E125" i="41"/>
  <c r="C126" i="41"/>
  <c r="E126" i="41"/>
  <c r="C127" i="41"/>
  <c r="E127" i="41"/>
  <c r="C128" i="41"/>
  <c r="E128" i="41"/>
  <c r="C129" i="41"/>
  <c r="E129" i="41"/>
  <c r="C130" i="41"/>
  <c r="E130" i="41"/>
  <c r="C131" i="41"/>
  <c r="E131" i="41"/>
  <c r="C132" i="41"/>
  <c r="E132" i="41"/>
  <c r="C133" i="41"/>
  <c r="E133" i="41"/>
  <c r="C134" i="41"/>
  <c r="E134" i="41"/>
  <c r="C135" i="41"/>
  <c r="E135" i="41"/>
  <c r="C136" i="41"/>
  <c r="E136" i="41"/>
  <c r="C137" i="41"/>
  <c r="E137" i="41"/>
  <c r="C138" i="41"/>
  <c r="E138" i="41"/>
  <c r="C139" i="41"/>
  <c r="E139" i="41"/>
  <c r="C140" i="41"/>
  <c r="E140" i="41"/>
  <c r="C141" i="41"/>
  <c r="E141" i="41"/>
  <c r="C142" i="41"/>
  <c r="E142" i="41"/>
  <c r="C143" i="41"/>
  <c r="E143" i="41"/>
  <c r="C144" i="41"/>
  <c r="E144" i="41"/>
  <c r="C145" i="41"/>
  <c r="E145" i="41"/>
  <c r="C146" i="41"/>
  <c r="E146" i="41"/>
  <c r="C147" i="41"/>
  <c r="E147" i="41"/>
  <c r="C148" i="41"/>
  <c r="E148" i="41"/>
  <c r="C149" i="41"/>
  <c r="E149" i="41"/>
  <c r="C150" i="41"/>
  <c r="E150" i="41"/>
  <c r="C151" i="41"/>
  <c r="E151" i="41"/>
  <c r="C152" i="41"/>
  <c r="E152" i="41"/>
  <c r="C153" i="41"/>
  <c r="E153" i="41"/>
  <c r="C154" i="41"/>
  <c r="E154" i="41"/>
  <c r="C155" i="41"/>
  <c r="E155" i="41"/>
  <c r="C156" i="41"/>
  <c r="E156" i="41"/>
  <c r="C157" i="41"/>
  <c r="E157" i="41"/>
  <c r="C158" i="41"/>
  <c r="E158" i="41"/>
  <c r="C159" i="41"/>
  <c r="E159" i="41"/>
  <c r="C160" i="41"/>
  <c r="E160" i="41"/>
  <c r="C161" i="41"/>
  <c r="E161" i="41"/>
  <c r="C162" i="41"/>
  <c r="E162" i="41"/>
  <c r="C163" i="41"/>
  <c r="E163" i="41"/>
  <c r="C164" i="41"/>
  <c r="E164" i="41"/>
  <c r="C165" i="41"/>
  <c r="E165" i="41"/>
  <c r="C166" i="41"/>
  <c r="E166" i="41"/>
  <c r="C168" i="41"/>
  <c r="E168" i="41"/>
  <c r="C169" i="41"/>
  <c r="E169" i="41"/>
  <c r="C170" i="41"/>
  <c r="E170" i="41"/>
  <c r="C171" i="41"/>
  <c r="E171" i="41"/>
  <c r="C172" i="41"/>
  <c r="E172" i="41"/>
  <c r="C173" i="41"/>
  <c r="E173" i="41"/>
  <c r="C174" i="41"/>
  <c r="E174" i="41"/>
  <c r="C175" i="41"/>
  <c r="E175" i="41"/>
  <c r="C176" i="41"/>
  <c r="E176" i="41"/>
  <c r="C177" i="41"/>
  <c r="E177" i="41"/>
  <c r="C178" i="41"/>
  <c r="E178" i="41"/>
  <c r="E8" i="41"/>
  <c r="C8" i="41"/>
  <c r="G13" i="57"/>
  <c r="G14" i="57"/>
  <c r="I14" i="57" s="1"/>
  <c r="G15" i="57"/>
  <c r="J15" i="57" s="1"/>
  <c r="G16" i="57"/>
  <c r="C12" i="44"/>
  <c r="B12" i="44" s="1"/>
  <c r="D12" i="44"/>
  <c r="E63" i="19"/>
  <c r="F63" i="19"/>
  <c r="G63" i="19"/>
  <c r="H63" i="19"/>
  <c r="I63" i="19"/>
  <c r="J63" i="19"/>
  <c r="L63" i="19"/>
  <c r="D63" i="19"/>
  <c r="C62" i="19"/>
  <c r="I107" i="20"/>
  <c r="H107" i="20"/>
  <c r="G107" i="20"/>
  <c r="I98" i="20"/>
  <c r="H98" i="20"/>
  <c r="G98" i="20"/>
  <c r="I93" i="20"/>
  <c r="H93" i="20"/>
  <c r="G93" i="20"/>
  <c r="I85" i="20"/>
  <c r="H85" i="20"/>
  <c r="G85" i="20"/>
  <c r="I72" i="20"/>
  <c r="H72" i="20"/>
  <c r="G72" i="20"/>
  <c r="I65" i="20"/>
  <c r="H65" i="20"/>
  <c r="G65" i="20"/>
  <c r="J13" i="57" l="1"/>
  <c r="I108" i="20"/>
  <c r="H108" i="20"/>
  <c r="G108" i="20"/>
  <c r="C10" i="17"/>
  <c r="D10" i="17"/>
  <c r="E10" i="17"/>
  <c r="C11" i="17"/>
  <c r="D11" i="17"/>
  <c r="E11" i="17"/>
  <c r="C13" i="17"/>
  <c r="D13" i="17"/>
  <c r="E13" i="17"/>
  <c r="C14" i="17"/>
  <c r="D14" i="17"/>
  <c r="E14" i="17"/>
  <c r="C15" i="17"/>
  <c r="D15" i="17"/>
  <c r="E15" i="17"/>
  <c r="C16" i="17"/>
  <c r="D16" i="17"/>
  <c r="E16" i="17"/>
  <c r="C18" i="17"/>
  <c r="D18" i="17"/>
  <c r="E18" i="17"/>
  <c r="C19" i="17"/>
  <c r="D19" i="17"/>
  <c r="E19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2" i="17"/>
  <c r="D32" i="17"/>
  <c r="E32" i="17"/>
  <c r="E9" i="17"/>
  <c r="D9" i="17"/>
  <c r="C9" i="17"/>
  <c r="C9" i="18"/>
  <c r="D9" i="18"/>
  <c r="E9" i="18"/>
  <c r="C10" i="18"/>
  <c r="D10" i="18"/>
  <c r="E10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7" i="18"/>
  <c r="D17" i="18"/>
  <c r="E17" i="18"/>
  <c r="C18" i="18"/>
  <c r="D18" i="18"/>
  <c r="E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4" i="18"/>
  <c r="D24" i="18"/>
  <c r="E24" i="18"/>
  <c r="C25" i="18"/>
  <c r="D25" i="18"/>
  <c r="E25" i="18"/>
  <c r="C26" i="18"/>
  <c r="D26" i="18"/>
  <c r="E26" i="18"/>
  <c r="C27" i="18"/>
  <c r="D27" i="18"/>
  <c r="E27" i="18"/>
  <c r="C29" i="18"/>
  <c r="D29" i="18"/>
  <c r="E29" i="18"/>
  <c r="E8" i="18"/>
  <c r="D8" i="18"/>
  <c r="C8" i="18"/>
  <c r="C11" i="10"/>
  <c r="D11" i="10"/>
  <c r="E11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E10" i="10"/>
  <c r="D10" i="10"/>
  <c r="C10" i="10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8" i="8"/>
  <c r="D28" i="8"/>
  <c r="E28" i="8"/>
  <c r="C29" i="8"/>
  <c r="D29" i="8"/>
  <c r="E29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40" i="8"/>
  <c r="D40" i="8"/>
  <c r="E40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60" i="8"/>
  <c r="D60" i="8"/>
  <c r="E60" i="8"/>
  <c r="C61" i="8"/>
  <c r="D61" i="8"/>
  <c r="E61" i="8"/>
  <c r="C62" i="8"/>
  <c r="D62" i="8"/>
  <c r="E62" i="8"/>
  <c r="C63" i="8"/>
  <c r="D63" i="8"/>
  <c r="E63" i="8"/>
  <c r="C64" i="8"/>
  <c r="D64" i="8"/>
  <c r="E64" i="8"/>
  <c r="C66" i="8"/>
  <c r="D66" i="8"/>
  <c r="E66" i="8"/>
  <c r="C67" i="8"/>
  <c r="D67" i="8"/>
  <c r="E67" i="8"/>
  <c r="C68" i="8"/>
  <c r="D68" i="8"/>
  <c r="E68" i="8"/>
  <c r="C69" i="8"/>
  <c r="D69" i="8"/>
  <c r="E69" i="8"/>
  <c r="C70" i="8"/>
  <c r="D70" i="8"/>
  <c r="E70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E9" i="8"/>
  <c r="D9" i="8"/>
  <c r="C9" i="8"/>
  <c r="E19" i="47" l="1"/>
  <c r="E16" i="47"/>
  <c r="B34" i="44"/>
  <c r="D30" i="44"/>
  <c r="B26" i="44"/>
  <c r="D19" i="44"/>
  <c r="B15" i="44"/>
  <c r="D9" i="44"/>
  <c r="B9" i="44" s="1"/>
  <c r="D164" i="19"/>
  <c r="C163" i="19"/>
  <c r="E15" i="47" l="1"/>
  <c r="E59" i="19"/>
  <c r="F59" i="19"/>
  <c r="G59" i="19"/>
  <c r="H59" i="19"/>
  <c r="I59" i="19"/>
  <c r="J59" i="19"/>
  <c r="L59" i="19"/>
  <c r="D59" i="19"/>
  <c r="C47" i="20"/>
  <c r="G39" i="8" l="1"/>
  <c r="H39" i="8"/>
  <c r="F39" i="8"/>
  <c r="H14" i="57" l="1"/>
  <c r="H16" i="57"/>
  <c r="G73" i="47" l="1"/>
  <c r="C30" i="44" l="1"/>
  <c r="D28" i="44"/>
  <c r="C19" i="44"/>
  <c r="B19" i="44" s="1"/>
  <c r="B7" i="44" s="1"/>
  <c r="E72" i="20"/>
  <c r="F72" i="20"/>
  <c r="D72" i="20"/>
  <c r="E65" i="20"/>
  <c r="F65" i="20"/>
  <c r="D65" i="20"/>
  <c r="C67" i="20"/>
  <c r="C68" i="20"/>
  <c r="C69" i="20"/>
  <c r="C70" i="20"/>
  <c r="C71" i="20"/>
  <c r="C63" i="20"/>
  <c r="C64" i="20"/>
  <c r="E85" i="20"/>
  <c r="F85" i="20"/>
  <c r="E93" i="20"/>
  <c r="F93" i="20"/>
  <c r="E98" i="20"/>
  <c r="F98" i="20"/>
  <c r="E107" i="20"/>
  <c r="F107" i="20"/>
  <c r="C49" i="20"/>
  <c r="D50" i="20"/>
  <c r="E50" i="20"/>
  <c r="AA50" i="20"/>
  <c r="E17" i="20"/>
  <c r="AA17" i="20"/>
  <c r="D17" i="20"/>
  <c r="E10" i="20"/>
  <c r="AA10" i="20"/>
  <c r="D10" i="20"/>
  <c r="C12" i="20"/>
  <c r="C13" i="20"/>
  <c r="C14" i="20"/>
  <c r="C15" i="20"/>
  <c r="C16" i="20"/>
  <c r="C8" i="20"/>
  <c r="C9" i="20"/>
  <c r="C28" i="44" l="1"/>
  <c r="B30" i="44"/>
  <c r="E108" i="20"/>
  <c r="F108" i="20"/>
  <c r="C7" i="44"/>
  <c r="C36" i="44" s="1"/>
  <c r="D7" i="44"/>
  <c r="D36" i="44" s="1"/>
  <c r="F188" i="19"/>
  <c r="F183" i="19"/>
  <c r="F177" i="19"/>
  <c r="F159" i="19"/>
  <c r="F155" i="19"/>
  <c r="F149" i="19"/>
  <c r="F136" i="19"/>
  <c r="F138" i="19" s="1"/>
  <c r="F118" i="19"/>
  <c r="F112" i="19"/>
  <c r="J15" i="19"/>
  <c r="J21" i="19" s="1"/>
  <c r="J28" i="19"/>
  <c r="J31" i="19"/>
  <c r="J40" i="19"/>
  <c r="J53" i="19"/>
  <c r="J69" i="19"/>
  <c r="J74" i="19"/>
  <c r="J79" i="19"/>
  <c r="J82" i="19"/>
  <c r="H82" i="19"/>
  <c r="H28" i="19"/>
  <c r="H31" i="19"/>
  <c r="H40" i="19"/>
  <c r="H53" i="19"/>
  <c r="H69" i="19"/>
  <c r="H74" i="19"/>
  <c r="H79" i="19"/>
  <c r="H21" i="19"/>
  <c r="H42" i="19" l="1"/>
  <c r="F165" i="19"/>
  <c r="F190" i="19"/>
  <c r="J42" i="19"/>
  <c r="J70" i="19" s="1"/>
  <c r="H88" i="19"/>
  <c r="J88" i="19"/>
  <c r="H70" i="19"/>
  <c r="H96" i="19" s="1"/>
  <c r="G19" i="10"/>
  <c r="H19" i="10"/>
  <c r="I19" i="10"/>
  <c r="J19" i="10"/>
  <c r="K19" i="10"/>
  <c r="F19" i="10"/>
  <c r="G12" i="10"/>
  <c r="H12" i="10"/>
  <c r="I12" i="10"/>
  <c r="J12" i="10"/>
  <c r="K12" i="10"/>
  <c r="F12" i="10"/>
  <c r="H59" i="8"/>
  <c r="F191" i="19" l="1"/>
  <c r="C19" i="10"/>
  <c r="E19" i="10"/>
  <c r="E12" i="10"/>
  <c r="C12" i="10"/>
  <c r="D12" i="10"/>
  <c r="D19" i="10"/>
  <c r="B28" i="44"/>
  <c r="C90" i="47"/>
  <c r="G89" i="47"/>
  <c r="G86" i="47"/>
  <c r="E86" i="47"/>
  <c r="C86" i="47" s="1"/>
  <c r="E73" i="47"/>
  <c r="G69" i="47"/>
  <c r="G78" i="47" s="1"/>
  <c r="E69" i="47"/>
  <c r="H54" i="47"/>
  <c r="G54" i="47"/>
  <c r="F54" i="47"/>
  <c r="E54" i="47"/>
  <c r="H49" i="47"/>
  <c r="G49" i="47"/>
  <c r="F49" i="47"/>
  <c r="E49" i="47"/>
  <c r="C44" i="47"/>
  <c r="H44" i="47"/>
  <c r="G44" i="47"/>
  <c r="F44" i="47"/>
  <c r="E44" i="47"/>
  <c r="D44" i="47"/>
  <c r="D41" i="47"/>
  <c r="H41" i="47"/>
  <c r="G41" i="47"/>
  <c r="F41" i="47"/>
  <c r="E41" i="47"/>
  <c r="H36" i="47"/>
  <c r="G36" i="47"/>
  <c r="F36" i="47"/>
  <c r="E36" i="47"/>
  <c r="D33" i="47"/>
  <c r="H33" i="47"/>
  <c r="G33" i="47"/>
  <c r="F33" i="47"/>
  <c r="E33" i="47"/>
  <c r="C33" i="47"/>
  <c r="H30" i="47"/>
  <c r="G30" i="47"/>
  <c r="F30" i="47"/>
  <c r="E30" i="47"/>
  <c r="D25" i="47"/>
  <c r="C25" i="47"/>
  <c r="H25" i="47"/>
  <c r="G25" i="47"/>
  <c r="F25" i="47"/>
  <c r="E25" i="47"/>
  <c r="C22" i="47"/>
  <c r="H22" i="47"/>
  <c r="G22" i="47"/>
  <c r="F22" i="47"/>
  <c r="E22" i="47"/>
  <c r="D19" i="47"/>
  <c r="C19" i="47"/>
  <c r="H19" i="47"/>
  <c r="G19" i="47"/>
  <c r="F19" i="47"/>
  <c r="H16" i="47"/>
  <c r="G16" i="47"/>
  <c r="F16" i="47"/>
  <c r="D12" i="47"/>
  <c r="C12" i="47"/>
  <c r="H12" i="47"/>
  <c r="G12" i="47"/>
  <c r="F12" i="47"/>
  <c r="E12" i="47"/>
  <c r="H9" i="47"/>
  <c r="H8" i="47" s="1"/>
  <c r="G9" i="47"/>
  <c r="G8" i="47" s="1"/>
  <c r="F9" i="47"/>
  <c r="F8" i="47" s="1"/>
  <c r="E9" i="47"/>
  <c r="E17" i="45"/>
  <c r="D26" i="45"/>
  <c r="B26" i="45"/>
  <c r="E10" i="45"/>
  <c r="E11" i="45"/>
  <c r="E12" i="45"/>
  <c r="E13" i="45"/>
  <c r="E14" i="45"/>
  <c r="E15" i="45"/>
  <c r="E16" i="45"/>
  <c r="E18" i="45"/>
  <c r="E19" i="45"/>
  <c r="E20" i="45"/>
  <c r="E22" i="45"/>
  <c r="E23" i="45"/>
  <c r="E24" i="45"/>
  <c r="E25" i="45"/>
  <c r="E9" i="45"/>
  <c r="E155" i="19"/>
  <c r="D155" i="19"/>
  <c r="E159" i="19"/>
  <c r="D159" i="19"/>
  <c r="L40" i="19"/>
  <c r="L42" i="19" s="1"/>
  <c r="I82" i="19"/>
  <c r="G82" i="19"/>
  <c r="F82" i="19"/>
  <c r="E82" i="19"/>
  <c r="I79" i="19"/>
  <c r="G79" i="19"/>
  <c r="F79" i="19"/>
  <c r="E79" i="19"/>
  <c r="I74" i="19"/>
  <c r="G74" i="19"/>
  <c r="F74" i="19"/>
  <c r="E74" i="19"/>
  <c r="I69" i="19"/>
  <c r="G69" i="19"/>
  <c r="F69" i="19"/>
  <c r="E69" i="19"/>
  <c r="I53" i="19"/>
  <c r="G53" i="19"/>
  <c r="F53" i="19"/>
  <c r="E53" i="19"/>
  <c r="I40" i="19"/>
  <c r="G40" i="19"/>
  <c r="F40" i="19"/>
  <c r="E40" i="19"/>
  <c r="I31" i="19"/>
  <c r="G31" i="19"/>
  <c r="F31" i="19"/>
  <c r="E31" i="19"/>
  <c r="I28" i="19"/>
  <c r="G28" i="19"/>
  <c r="F28" i="19"/>
  <c r="E28" i="19"/>
  <c r="I15" i="19"/>
  <c r="I21" i="19" s="1"/>
  <c r="G15" i="19"/>
  <c r="G21" i="19" s="1"/>
  <c r="F15" i="19"/>
  <c r="F21" i="19" s="1"/>
  <c r="E15" i="19"/>
  <c r="E21" i="19" s="1"/>
  <c r="H21" i="47" l="1"/>
  <c r="H15" i="47"/>
  <c r="G21" i="47"/>
  <c r="H29" i="47"/>
  <c r="D29" i="47" s="1"/>
  <c r="G15" i="47"/>
  <c r="E21" i="47"/>
  <c r="E14" i="47" s="1"/>
  <c r="G29" i="47"/>
  <c r="C29" i="47" s="1"/>
  <c r="E40" i="47"/>
  <c r="D40" i="47"/>
  <c r="C69" i="47"/>
  <c r="D9" i="47"/>
  <c r="D8" i="47" s="1"/>
  <c r="G40" i="47"/>
  <c r="C41" i="47"/>
  <c r="C40" i="47" s="1"/>
  <c r="F21" i="47"/>
  <c r="F15" i="47"/>
  <c r="E8" i="47"/>
  <c r="F40" i="47"/>
  <c r="H40" i="47"/>
  <c r="D30" i="47"/>
  <c r="C21" i="47"/>
  <c r="E78" i="47"/>
  <c r="D36" i="47"/>
  <c r="C16" i="47"/>
  <c r="C15" i="47" s="1"/>
  <c r="D22" i="47"/>
  <c r="D21" i="47" s="1"/>
  <c r="C73" i="47"/>
  <c r="C9" i="47"/>
  <c r="C8" i="47" s="1"/>
  <c r="C36" i="47"/>
  <c r="C30" i="47"/>
  <c r="D49" i="47"/>
  <c r="D54" i="47"/>
  <c r="G42" i="19"/>
  <c r="G70" i="19" s="1"/>
  <c r="E42" i="19"/>
  <c r="E70" i="19"/>
  <c r="G88" i="19"/>
  <c r="I42" i="19"/>
  <c r="I70" i="19" s="1"/>
  <c r="I88" i="19"/>
  <c r="E88" i="19"/>
  <c r="C49" i="47"/>
  <c r="C54" i="47"/>
  <c r="F42" i="19"/>
  <c r="F70" i="19" s="1"/>
  <c r="F88" i="19"/>
  <c r="E77" i="47"/>
  <c r="G77" i="47"/>
  <c r="B36" i="44"/>
  <c r="H14" i="47" l="1"/>
  <c r="H46" i="47" s="1"/>
  <c r="H57" i="47" s="1"/>
  <c r="G14" i="47"/>
  <c r="F14" i="47"/>
  <c r="F46" i="47" s="1"/>
  <c r="F57" i="47" s="1"/>
  <c r="D57" i="47" s="1"/>
  <c r="G46" i="47"/>
  <c r="G57" i="47" s="1"/>
  <c r="E46" i="47"/>
  <c r="E57" i="47" s="1"/>
  <c r="C14" i="47"/>
  <c r="C46" i="47" s="1"/>
  <c r="C78" i="47"/>
  <c r="C77" i="47"/>
  <c r="C57" i="47" l="1"/>
  <c r="C21" i="45"/>
  <c r="E21" i="45" l="1"/>
  <c r="E26" i="45" s="1"/>
  <c r="C26" i="45"/>
  <c r="C18" i="20" l="1"/>
  <c r="L82" i="19"/>
  <c r="L79" i="19"/>
  <c r="D79" i="19"/>
  <c r="L74" i="19"/>
  <c r="D74" i="19"/>
  <c r="E183" i="19"/>
  <c r="E177" i="19"/>
  <c r="E149" i="19"/>
  <c r="E136" i="19"/>
  <c r="E138" i="19" s="1"/>
  <c r="E118" i="19"/>
  <c r="E112" i="19"/>
  <c r="E12" i="35"/>
  <c r="E9" i="35"/>
  <c r="D12" i="35"/>
  <c r="D9" i="35"/>
  <c r="K56" i="10"/>
  <c r="K48" i="10"/>
  <c r="K43" i="10"/>
  <c r="K35" i="10"/>
  <c r="H56" i="10"/>
  <c r="H48" i="10"/>
  <c r="E48" i="10" s="1"/>
  <c r="H43" i="10"/>
  <c r="E43" i="10" s="1"/>
  <c r="H35" i="10"/>
  <c r="E35" i="10" s="1"/>
  <c r="K71" i="8"/>
  <c r="K65" i="8"/>
  <c r="K59" i="8"/>
  <c r="E59" i="8" s="1"/>
  <c r="E16" i="7" s="1"/>
  <c r="K53" i="8"/>
  <c r="K39" i="8"/>
  <c r="K30" i="8"/>
  <c r="K27" i="8"/>
  <c r="K15" i="8"/>
  <c r="K21" i="8" s="1"/>
  <c r="H71" i="8"/>
  <c r="E71" i="8" s="1"/>
  <c r="H65" i="8"/>
  <c r="E65" i="8" s="1"/>
  <c r="H53" i="8"/>
  <c r="H30" i="8"/>
  <c r="H27" i="8"/>
  <c r="H15" i="8"/>
  <c r="G28" i="18"/>
  <c r="H28" i="18"/>
  <c r="H16" i="18"/>
  <c r="H11" i="18"/>
  <c r="J28" i="18"/>
  <c r="K28" i="18"/>
  <c r="J16" i="18"/>
  <c r="K16" i="18"/>
  <c r="J11" i="18"/>
  <c r="J23" i="18" s="1"/>
  <c r="K11" i="18"/>
  <c r="K23" i="18" s="1"/>
  <c r="K30" i="18" s="1"/>
  <c r="G16" i="18"/>
  <c r="D16" i="18" s="1"/>
  <c r="K31" i="17"/>
  <c r="K20" i="17"/>
  <c r="K17" i="17"/>
  <c r="K12" i="17"/>
  <c r="H17" i="17"/>
  <c r="H12" i="17"/>
  <c r="E12" i="17" s="1"/>
  <c r="H20" i="17"/>
  <c r="H31" i="17"/>
  <c r="J9" i="7"/>
  <c r="J10" i="7"/>
  <c r="J11" i="7"/>
  <c r="J8" i="7"/>
  <c r="C20" i="35"/>
  <c r="C19" i="35"/>
  <c r="C18" i="35"/>
  <c r="C17" i="35"/>
  <c r="C16" i="35"/>
  <c r="C15" i="35"/>
  <c r="C14" i="35"/>
  <c r="C11" i="35"/>
  <c r="C10" i="35"/>
  <c r="C8" i="35"/>
  <c r="C7" i="35"/>
  <c r="E28" i="18" l="1"/>
  <c r="D28" i="18"/>
  <c r="H41" i="8"/>
  <c r="E30" i="8"/>
  <c r="E17" i="17"/>
  <c r="E11" i="18"/>
  <c r="E15" i="8"/>
  <c r="E31" i="17"/>
  <c r="E16" i="18"/>
  <c r="E27" i="8"/>
  <c r="E15" i="7" s="1"/>
  <c r="K41" i="8"/>
  <c r="E39" i="8"/>
  <c r="E56" i="10"/>
  <c r="J17" i="7" s="1"/>
  <c r="L88" i="19"/>
  <c r="E20" i="17"/>
  <c r="E53" i="8"/>
  <c r="E10" i="7" s="1"/>
  <c r="E13" i="35"/>
  <c r="E21" i="35" s="1"/>
  <c r="J12" i="7"/>
  <c r="J13" i="7" s="1"/>
  <c r="C12" i="35"/>
  <c r="H23" i="18"/>
  <c r="E23" i="18" s="1"/>
  <c r="J16" i="7"/>
  <c r="E17" i="7"/>
  <c r="E11" i="7"/>
  <c r="D13" i="35"/>
  <c r="J15" i="7"/>
  <c r="K57" i="10"/>
  <c r="K26" i="17"/>
  <c r="K72" i="8"/>
  <c r="H26" i="17"/>
  <c r="H57" i="10"/>
  <c r="E165" i="19"/>
  <c r="C9" i="35"/>
  <c r="H21" i="8"/>
  <c r="E41" i="8" l="1"/>
  <c r="E9" i="7" s="1"/>
  <c r="K33" i="17"/>
  <c r="E26" i="17"/>
  <c r="E20" i="7" s="1"/>
  <c r="E21" i="7" s="1"/>
  <c r="E57" i="10"/>
  <c r="E21" i="8"/>
  <c r="E8" i="7" s="1"/>
  <c r="E18" i="7"/>
  <c r="C13" i="35"/>
  <c r="C21" i="35" s="1"/>
  <c r="H30" i="18"/>
  <c r="J18" i="7"/>
  <c r="D21" i="35"/>
  <c r="H33" i="17"/>
  <c r="H72" i="8"/>
  <c r="E72" i="8" s="1"/>
  <c r="J13" i="31"/>
  <c r="I13" i="31"/>
  <c r="G13" i="31"/>
  <c r="F13" i="31"/>
  <c r="E13" i="31"/>
  <c r="D13" i="31"/>
  <c r="C13" i="31"/>
  <c r="B13" i="31"/>
  <c r="M11" i="31"/>
  <c r="L11" i="31"/>
  <c r="K11" i="31"/>
  <c r="M10" i="31"/>
  <c r="L10" i="31"/>
  <c r="H13" i="31"/>
  <c r="E33" i="17" l="1"/>
  <c r="E30" i="18"/>
  <c r="J20" i="7" s="1"/>
  <c r="J21" i="7" s="1"/>
  <c r="J22" i="7" s="1"/>
  <c r="L13" i="31"/>
  <c r="M13" i="31"/>
  <c r="K10" i="31"/>
  <c r="K13" i="31" s="1"/>
  <c r="C27" i="19" l="1"/>
  <c r="G11" i="18"/>
  <c r="D11" i="18" s="1"/>
  <c r="C23" i="20" l="1"/>
  <c r="D69" i="19"/>
  <c r="D118" i="19"/>
  <c r="C9" i="19" l="1"/>
  <c r="C48" i="20" l="1"/>
  <c r="C50" i="20" s="1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6" i="20"/>
  <c r="C87" i="20"/>
  <c r="C88" i="20"/>
  <c r="C89" i="20"/>
  <c r="C90" i="20"/>
  <c r="C91" i="20"/>
  <c r="C92" i="20"/>
  <c r="C94" i="20"/>
  <c r="C95" i="20"/>
  <c r="C96" i="20"/>
  <c r="C97" i="20"/>
  <c r="C99" i="20"/>
  <c r="C100" i="20"/>
  <c r="C101" i="20"/>
  <c r="C102" i="20"/>
  <c r="C103" i="20"/>
  <c r="C104" i="20"/>
  <c r="C105" i="20"/>
  <c r="C106" i="20"/>
  <c r="C33" i="20"/>
  <c r="C34" i="20"/>
  <c r="C35" i="20"/>
  <c r="C36" i="20"/>
  <c r="C38" i="20"/>
  <c r="C39" i="20"/>
  <c r="C40" i="20"/>
  <c r="C41" i="20"/>
  <c r="C42" i="20"/>
  <c r="C43" i="20"/>
  <c r="C44" i="20"/>
  <c r="C45" i="20"/>
  <c r="C26" i="20"/>
  <c r="C29" i="20"/>
  <c r="C30" i="20"/>
  <c r="C31" i="20"/>
  <c r="C25" i="20"/>
  <c r="C19" i="20"/>
  <c r="C20" i="20"/>
  <c r="C21" i="20"/>
  <c r="C22" i="20"/>
  <c r="C119" i="19"/>
  <c r="C67" i="19"/>
  <c r="C68" i="19"/>
  <c r="C64" i="19"/>
  <c r="C55" i="19"/>
  <c r="C56" i="19"/>
  <c r="C57" i="19"/>
  <c r="C58" i="19"/>
  <c r="C60" i="19"/>
  <c r="C61" i="19"/>
  <c r="C54" i="19"/>
  <c r="C50" i="19"/>
  <c r="C51" i="19"/>
  <c r="C52" i="19"/>
  <c r="C49" i="19"/>
  <c r="C48" i="19"/>
  <c r="C44" i="19"/>
  <c r="C43" i="19"/>
  <c r="C36" i="19"/>
  <c r="C37" i="19"/>
  <c r="C38" i="19"/>
  <c r="C32" i="19"/>
  <c r="C30" i="19"/>
  <c r="C33" i="19"/>
  <c r="C34" i="19"/>
  <c r="C35" i="19"/>
  <c r="C145" i="19"/>
  <c r="C146" i="19"/>
  <c r="C147" i="19"/>
  <c r="C148" i="19"/>
  <c r="C144" i="19"/>
  <c r="C143" i="19"/>
  <c r="C142" i="19"/>
  <c r="C141" i="19"/>
  <c r="C140" i="19"/>
  <c r="C139" i="19"/>
  <c r="C111" i="19"/>
  <c r="C113" i="19"/>
  <c r="C114" i="19"/>
  <c r="C115" i="19"/>
  <c r="C116" i="19"/>
  <c r="C117" i="19"/>
  <c r="C120" i="19"/>
  <c r="C121" i="19"/>
  <c r="C122" i="19"/>
  <c r="C123" i="19"/>
  <c r="C125" i="19"/>
  <c r="C126" i="19"/>
  <c r="C128" i="19"/>
  <c r="C129" i="19"/>
  <c r="C130" i="19"/>
  <c r="C131" i="19"/>
  <c r="C132" i="19"/>
  <c r="C133" i="19"/>
  <c r="C134" i="19"/>
  <c r="C107" i="19"/>
  <c r="C108" i="19"/>
  <c r="C109" i="19"/>
  <c r="C110" i="19"/>
  <c r="C106" i="19"/>
  <c r="C182" i="19"/>
  <c r="C184" i="19"/>
  <c r="C185" i="19"/>
  <c r="C186" i="19"/>
  <c r="C187" i="19"/>
  <c r="C189" i="19"/>
  <c r="C181" i="19"/>
  <c r="C180" i="19"/>
  <c r="C167" i="19"/>
  <c r="C168" i="19"/>
  <c r="C169" i="19"/>
  <c r="C170" i="19"/>
  <c r="C171" i="19"/>
  <c r="C172" i="19"/>
  <c r="C173" i="19"/>
  <c r="C174" i="19"/>
  <c r="C175" i="19"/>
  <c r="C176" i="19"/>
  <c r="C178" i="19"/>
  <c r="C179" i="19"/>
  <c r="C166" i="19"/>
  <c r="C151" i="19"/>
  <c r="C152" i="19"/>
  <c r="C153" i="19"/>
  <c r="C154" i="19"/>
  <c r="C156" i="19"/>
  <c r="C157" i="19"/>
  <c r="C158" i="19"/>
  <c r="C160" i="19"/>
  <c r="C161" i="19"/>
  <c r="C150" i="19"/>
  <c r="C29" i="19"/>
  <c r="C26" i="19"/>
  <c r="C84" i="19"/>
  <c r="C85" i="19"/>
  <c r="C86" i="19"/>
  <c r="C87" i="19"/>
  <c r="C89" i="19"/>
  <c r="C90" i="19"/>
  <c r="C91" i="19"/>
  <c r="C92" i="19"/>
  <c r="C94" i="19"/>
  <c r="C83" i="19"/>
  <c r="C71" i="19"/>
  <c r="C72" i="19"/>
  <c r="C73" i="19"/>
  <c r="C75" i="19"/>
  <c r="C76" i="19"/>
  <c r="C77" i="19"/>
  <c r="C78" i="19"/>
  <c r="C79" i="19"/>
  <c r="C80" i="19"/>
  <c r="C20" i="19"/>
  <c r="C22" i="19"/>
  <c r="C23" i="19"/>
  <c r="C24" i="19"/>
  <c r="C25" i="19"/>
  <c r="C17" i="19"/>
  <c r="C18" i="19"/>
  <c r="C19" i="19"/>
  <c r="C16" i="19"/>
  <c r="C12" i="19"/>
  <c r="C13" i="19"/>
  <c r="C14" i="19"/>
  <c r="C11" i="19"/>
  <c r="C10" i="19"/>
  <c r="C81" i="19"/>
  <c r="C47" i="19"/>
  <c r="C45" i="19"/>
  <c r="J30" i="18"/>
  <c r="G23" i="18"/>
  <c r="D23" i="18" s="1"/>
  <c r="G30" i="18" l="1"/>
  <c r="C74" i="19"/>
  <c r="C82" i="19"/>
  <c r="C15" i="19"/>
  <c r="J31" i="17"/>
  <c r="J20" i="17"/>
  <c r="J17" i="17"/>
  <c r="J12" i="17"/>
  <c r="G31" i="17"/>
  <c r="D31" i="17" s="1"/>
  <c r="G20" i="17"/>
  <c r="G17" i="17"/>
  <c r="D17" i="17" s="1"/>
  <c r="G12" i="17"/>
  <c r="D12" i="17" s="1"/>
  <c r="J56" i="10"/>
  <c r="J48" i="10"/>
  <c r="J43" i="10"/>
  <c r="J35" i="10"/>
  <c r="G56" i="10"/>
  <c r="D56" i="10" s="1"/>
  <c r="G48" i="10"/>
  <c r="D48" i="10" s="1"/>
  <c r="G35" i="10"/>
  <c r="J71" i="8"/>
  <c r="J65" i="8"/>
  <c r="J59" i="8"/>
  <c r="J39" i="8"/>
  <c r="J30" i="8"/>
  <c r="J27" i="8"/>
  <c r="J15" i="8"/>
  <c r="J21" i="8" s="1"/>
  <c r="G71" i="8"/>
  <c r="G65" i="8"/>
  <c r="D65" i="8" s="1"/>
  <c r="G59" i="8"/>
  <c r="G30" i="8"/>
  <c r="G27" i="8"/>
  <c r="D27" i="8" s="1"/>
  <c r="G15" i="8"/>
  <c r="D15" i="8" s="1"/>
  <c r="I9" i="7"/>
  <c r="I10" i="7"/>
  <c r="I11" i="7"/>
  <c r="H10" i="7"/>
  <c r="I8" i="7"/>
  <c r="H8" i="7"/>
  <c r="F12" i="17"/>
  <c r="F17" i="17"/>
  <c r="F20" i="17"/>
  <c r="F31" i="17"/>
  <c r="D28" i="19"/>
  <c r="C46" i="19"/>
  <c r="D31" i="19"/>
  <c r="C39" i="19"/>
  <c r="C40" i="19" s="1"/>
  <c r="C41" i="19"/>
  <c r="C10" i="20"/>
  <c r="C28" i="20"/>
  <c r="C27" i="20"/>
  <c r="D71" i="8" l="1"/>
  <c r="J41" i="8"/>
  <c r="D39" i="8"/>
  <c r="G41" i="8"/>
  <c r="D30" i="8"/>
  <c r="D35" i="10"/>
  <c r="D20" i="17"/>
  <c r="D30" i="18"/>
  <c r="I20" i="7" s="1"/>
  <c r="I21" i="7" s="1"/>
  <c r="D59" i="8"/>
  <c r="D16" i="7" s="1"/>
  <c r="D15" i="7"/>
  <c r="D11" i="7"/>
  <c r="D17" i="7"/>
  <c r="I17" i="7"/>
  <c r="I16" i="7"/>
  <c r="I12" i="7"/>
  <c r="I13" i="7" s="1"/>
  <c r="F26" i="17"/>
  <c r="F33" i="17" s="1"/>
  <c r="J26" i="17"/>
  <c r="G26" i="17"/>
  <c r="J57" i="10"/>
  <c r="G21" i="8"/>
  <c r="C11" i="20"/>
  <c r="J53" i="8"/>
  <c r="G43" i="10"/>
  <c r="D43" i="10" s="1"/>
  <c r="G53" i="8"/>
  <c r="C17" i="20"/>
  <c r="E46" i="20"/>
  <c r="E37" i="20"/>
  <c r="E32" i="20"/>
  <c r="E24" i="20"/>
  <c r="C66" i="20"/>
  <c r="C65" i="20"/>
  <c r="H9" i="7"/>
  <c r="D107" i="20"/>
  <c r="D98" i="20"/>
  <c r="D93" i="20"/>
  <c r="D85" i="20"/>
  <c r="AA46" i="20"/>
  <c r="D46" i="20"/>
  <c r="AA37" i="20"/>
  <c r="D37" i="20"/>
  <c r="AA32" i="20"/>
  <c r="D32" i="20"/>
  <c r="AA24" i="20"/>
  <c r="D24" i="20"/>
  <c r="D177" i="19"/>
  <c r="D183" i="19" s="1"/>
  <c r="D149" i="19"/>
  <c r="D136" i="19"/>
  <c r="D138" i="19" s="1"/>
  <c r="D112" i="19"/>
  <c r="D82" i="19"/>
  <c r="D88" i="19" s="1"/>
  <c r="L69" i="19"/>
  <c r="L53" i="19"/>
  <c r="D53" i="19"/>
  <c r="D40" i="19"/>
  <c r="L31" i="19"/>
  <c r="L28" i="19"/>
  <c r="L15" i="19"/>
  <c r="L21" i="19" s="1"/>
  <c r="D15" i="19"/>
  <c r="D21" i="19" s="1"/>
  <c r="J72" i="8" l="1"/>
  <c r="D41" i="8"/>
  <c r="J33" i="17"/>
  <c r="D26" i="17"/>
  <c r="D20" i="7" s="1"/>
  <c r="D21" i="7" s="1"/>
  <c r="D53" i="8"/>
  <c r="D10" i="7" s="1"/>
  <c r="D21" i="8"/>
  <c r="D8" i="7" s="1"/>
  <c r="AA51" i="20"/>
  <c r="L70" i="19"/>
  <c r="D51" i="20"/>
  <c r="E51" i="20"/>
  <c r="I15" i="7"/>
  <c r="I18" i="7" s="1"/>
  <c r="I22" i="7" s="1"/>
  <c r="G33" i="17"/>
  <c r="D9" i="7"/>
  <c r="D18" i="7"/>
  <c r="C118" i="19"/>
  <c r="C124" i="19"/>
  <c r="C155" i="19"/>
  <c r="C159" i="19"/>
  <c r="C59" i="19"/>
  <c r="C63" i="19"/>
  <c r="C177" i="19"/>
  <c r="G72" i="8"/>
  <c r="C28" i="19"/>
  <c r="C98" i="20"/>
  <c r="C21" i="19"/>
  <c r="C53" i="19"/>
  <c r="C69" i="19"/>
  <c r="C112" i="19"/>
  <c r="C149" i="19"/>
  <c r="C107" i="20"/>
  <c r="D42" i="19"/>
  <c r="C127" i="19"/>
  <c r="C46" i="20"/>
  <c r="C85" i="20"/>
  <c r="C93" i="20"/>
  <c r="C31" i="19"/>
  <c r="C164" i="19"/>
  <c r="C162" i="19"/>
  <c r="C137" i="19"/>
  <c r="C135" i="19"/>
  <c r="C24" i="20"/>
  <c r="C183" i="19"/>
  <c r="G57" i="10"/>
  <c r="D57" i="10" s="1"/>
  <c r="D165" i="19"/>
  <c r="D108" i="20"/>
  <c r="C37" i="20"/>
  <c r="D72" i="8" l="1"/>
  <c r="D33" i="17"/>
  <c r="C42" i="19"/>
  <c r="C32" i="20"/>
  <c r="C51" i="20" s="1"/>
  <c r="D70" i="19"/>
  <c r="D13" i="7"/>
  <c r="D22" i="7" s="1"/>
  <c r="I24" i="7" s="1"/>
  <c r="L93" i="19"/>
  <c r="C136" i="19"/>
  <c r="L95" i="19" l="1"/>
  <c r="L96" i="19" s="1"/>
  <c r="C88" i="19"/>
  <c r="C138" i="19"/>
  <c r="C165" i="19" s="1"/>
  <c r="H93" i="19" l="1"/>
  <c r="J93" i="19"/>
  <c r="J95" i="19" s="1"/>
  <c r="J96" i="19" s="1"/>
  <c r="G93" i="19"/>
  <c r="G95" i="19" s="1"/>
  <c r="G96" i="19" s="1"/>
  <c r="C70" i="19"/>
  <c r="E93" i="19" l="1"/>
  <c r="I93" i="19"/>
  <c r="I95" i="19" s="1"/>
  <c r="I96" i="19" s="1"/>
  <c r="F93" i="19"/>
  <c r="E95" i="19" l="1"/>
  <c r="E96" i="19" s="1"/>
  <c r="F95" i="19"/>
  <c r="F96" i="19" s="1"/>
  <c r="D93" i="19" l="1"/>
  <c r="D95" i="19" s="1"/>
  <c r="E188" i="19"/>
  <c r="E190" i="19" s="1"/>
  <c r="E191" i="19" s="1"/>
  <c r="C93" i="19" l="1"/>
  <c r="C95" i="19" s="1"/>
  <c r="D96" i="19"/>
  <c r="C96" i="19" s="1"/>
  <c r="D188" i="19" l="1"/>
  <c r="F43" i="10"/>
  <c r="H11" i="7"/>
  <c r="I28" i="18"/>
  <c r="F28" i="18"/>
  <c r="I16" i="18"/>
  <c r="F16" i="18"/>
  <c r="C16" i="18" s="1"/>
  <c r="I11" i="18"/>
  <c r="I23" i="18" s="1"/>
  <c r="F11" i="18"/>
  <c r="I31" i="17"/>
  <c r="C31" i="17" s="1"/>
  <c r="I20" i="17"/>
  <c r="C20" i="17" s="1"/>
  <c r="I17" i="17"/>
  <c r="C17" i="17" s="1"/>
  <c r="I12" i="17"/>
  <c r="C12" i="17" s="1"/>
  <c r="C11" i="18" l="1"/>
  <c r="C28" i="18"/>
  <c r="C188" i="19"/>
  <c r="D190" i="19"/>
  <c r="I26" i="17"/>
  <c r="C26" i="17" s="1"/>
  <c r="I30" i="18"/>
  <c r="F23" i="18"/>
  <c r="C23" i="18" s="1"/>
  <c r="C20" i="7" l="1"/>
  <c r="C21" i="7" s="1"/>
  <c r="I33" i="17"/>
  <c r="C33" i="17" s="1"/>
  <c r="F30" i="18"/>
  <c r="I56" i="10"/>
  <c r="F56" i="10"/>
  <c r="I48" i="10"/>
  <c r="F48" i="10"/>
  <c r="C48" i="10" s="1"/>
  <c r="I43" i="10"/>
  <c r="C43" i="10" s="1"/>
  <c r="I35" i="10"/>
  <c r="F35" i="10"/>
  <c r="I71" i="8"/>
  <c r="F71" i="8"/>
  <c r="I65" i="8"/>
  <c r="F65" i="8"/>
  <c r="C65" i="8" s="1"/>
  <c r="I59" i="8"/>
  <c r="F59" i="8"/>
  <c r="C59" i="8" s="1"/>
  <c r="I53" i="8"/>
  <c r="I39" i="8"/>
  <c r="I30" i="8"/>
  <c r="F30" i="8"/>
  <c r="I27" i="8"/>
  <c r="F27" i="8"/>
  <c r="C27" i="8" s="1"/>
  <c r="I15" i="8"/>
  <c r="I21" i="8" s="1"/>
  <c r="C71" i="8" l="1"/>
  <c r="C35" i="10"/>
  <c r="F41" i="8"/>
  <c r="C30" i="8"/>
  <c r="I41" i="8"/>
  <c r="C39" i="8"/>
  <c r="C56" i="10"/>
  <c r="D191" i="19"/>
  <c r="C190" i="19"/>
  <c r="C191" i="19" s="1"/>
  <c r="C30" i="18"/>
  <c r="H20" i="7" s="1"/>
  <c r="C17" i="7"/>
  <c r="C15" i="7"/>
  <c r="C16" i="7"/>
  <c r="H12" i="7"/>
  <c r="C11" i="7"/>
  <c r="H15" i="7"/>
  <c r="H17" i="7"/>
  <c r="H16" i="7"/>
  <c r="F53" i="8"/>
  <c r="C53" i="8" s="1"/>
  <c r="I57" i="10"/>
  <c r="I72" i="8"/>
  <c r="F15" i="8"/>
  <c r="C15" i="8" s="1"/>
  <c r="C41" i="8" l="1"/>
  <c r="C9" i="7" s="1"/>
  <c r="C10" i="7"/>
  <c r="E13" i="7"/>
  <c r="E22" i="7" s="1"/>
  <c r="F21" i="8"/>
  <c r="F57" i="10"/>
  <c r="C57" i="10" s="1"/>
  <c r="C21" i="8" l="1"/>
  <c r="C8" i="7" s="1"/>
  <c r="F72" i="8"/>
  <c r="C72" i="8" s="1"/>
  <c r="H21" i="7"/>
  <c r="C18" i="7" l="1"/>
  <c r="C108" i="20" l="1"/>
  <c r="H18" i="7"/>
  <c r="C13" i="7" l="1"/>
  <c r="C22" i="7" s="1"/>
  <c r="H13" i="7" l="1"/>
  <c r="H22" i="7" s="1"/>
  <c r="H24" i="7" s="1"/>
  <c r="G7" i="57"/>
  <c r="J7" i="57" s="1"/>
  <c r="H8" i="57"/>
  <c r="G8" i="57"/>
  <c r="J8" i="57" s="1"/>
  <c r="I7" i="57" l="1"/>
  <c r="I8" i="57"/>
  <c r="H9" i="57" l="1"/>
  <c r="G9" i="57"/>
  <c r="J9" i="57" s="1"/>
  <c r="H10" i="57"/>
  <c r="G10" i="57"/>
  <c r="J10" i="57" s="1"/>
  <c r="G11" i="57"/>
  <c r="H11" i="57"/>
  <c r="I10" i="57" l="1"/>
  <c r="I9" i="57"/>
  <c r="I11" i="57"/>
  <c r="G12" i="57"/>
  <c r="J12" i="57" l="1"/>
  <c r="I13" i="57"/>
  <c r="H13" i="57"/>
  <c r="D16" i="47" l="1"/>
  <c r="D15" i="47" s="1"/>
  <c r="D14" i="47" s="1"/>
  <c r="D46" i="47" s="1"/>
</calcChain>
</file>

<file path=xl/sharedStrings.xml><?xml version="1.0" encoding="utf-8"?>
<sst xmlns="http://schemas.openxmlformats.org/spreadsheetml/2006/main" count="1899" uniqueCount="1185">
  <si>
    <t>Kamatbevételek</t>
  </si>
  <si>
    <t>Megnevezés</t>
  </si>
  <si>
    <t>K2</t>
  </si>
  <si>
    <t>B E V É T E L E K</t>
  </si>
  <si>
    <t>K I A D Á S O K</t>
  </si>
  <si>
    <t>Rovat száma</t>
  </si>
  <si>
    <t>M Ű K Ö D T E T É S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</si>
  <si>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</si>
  <si>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</si>
  <si>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</si>
  <si>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</si>
  <si>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</si>
  <si>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</si>
  <si>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</si>
  <si>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</si>
  <si>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</si>
  <si>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</si>
  <si>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</si>
  <si>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</si>
  <si>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</si>
  <si>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</si>
  <si>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</si>
  <si>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B816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</si>
  <si>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</si>
  <si>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</si>
  <si>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</si>
  <si>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</si>
  <si>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</si>
  <si>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</si>
  <si>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</si>
  <si>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</si>
  <si>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</si>
  <si>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</si>
  <si>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</si>
  <si>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</si>
  <si>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</si>
  <si>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</si>
  <si>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</si>
  <si>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</si>
  <si>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</si>
  <si>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</si>
  <si>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</si>
  <si>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B813</t>
  </si>
  <si>
    <t xml:space="preserve">Finanszírozási kiadások                           </t>
  </si>
  <si>
    <t>K9</t>
  </si>
  <si>
    <t>B8</t>
  </si>
  <si>
    <t>FINANSZÍROZÁSI BEVÉTELEK</t>
  </si>
  <si>
    <t>FINANSZÍROZÁSI KIADÁSOK</t>
  </si>
  <si>
    <t>KÖLTSÉGVETÉSI BEVÉTELEK MINDÖSSZESEN</t>
  </si>
  <si>
    <t>KÖLTSÉGVETÉSI KIADÁSOK MINDÖSSZESEN</t>
  </si>
  <si>
    <t>Felhalmozási célú  átvett pénzeszközök (kölcsönök)</t>
  </si>
  <si>
    <t>Bevételi jogcím</t>
  </si>
  <si>
    <t>Rovat szám</t>
  </si>
  <si>
    <t>Eredeti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</si>
  <si>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</si>
  <si>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</si>
  <si>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</si>
  <si>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</si>
  <si>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</si>
  <si>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</si>
  <si>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</si>
  <si>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</si>
  <si>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</si>
  <si>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</si>
  <si>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</si>
  <si>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</si>
  <si>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</si>
  <si>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</si>
  <si>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</si>
  <si>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</si>
  <si>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</si>
  <si>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</si>
  <si>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</si>
  <si>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</si>
  <si>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</si>
  <si>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</si>
  <si>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</si>
  <si>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</si>
  <si>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</si>
  <si>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</si>
  <si>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</si>
  <si>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</si>
  <si>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</si>
  <si>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</si>
  <si>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</si>
  <si>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</si>
  <si>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</si>
  <si>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</si>
  <si>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</si>
  <si>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</si>
  <si>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</si>
  <si>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</si>
  <si>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</si>
  <si>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</si>
  <si>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</si>
  <si>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</si>
  <si>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</si>
  <si>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</si>
  <si>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</si>
  <si>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</si>
  <si>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</si>
  <si>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</si>
  <si>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</si>
  <si>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</si>
  <si>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</si>
  <si>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</si>
  <si>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</si>
  <si>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</si>
  <si>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</si>
  <si>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</si>
  <si>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</si>
  <si>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</si>
  <si>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</si>
  <si>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</si>
  <si>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</si>
  <si>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</si>
  <si>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</si>
  <si>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</si>
  <si>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</si>
  <si>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</si>
  <si>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</si>
  <si>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</si>
  <si>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</si>
  <si>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</si>
  <si>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</si>
  <si>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</si>
  <si>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</si>
  <si>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</si>
  <si>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</si>
  <si>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</si>
  <si>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</si>
  <si>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</si>
  <si>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</si>
  <si>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</si>
  <si>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</si>
  <si>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</si>
  <si>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</si>
  <si>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</si>
  <si>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</si>
  <si>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</si>
  <si>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</si>
  <si>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</si>
  <si>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</si>
  <si>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</si>
  <si>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</si>
  <si>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</si>
  <si>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</si>
  <si>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</si>
  <si>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</si>
  <si>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</si>
  <si>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</si>
  <si>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</si>
  <si>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</si>
  <si>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</si>
  <si>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</si>
  <si>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</si>
  <si>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</si>
  <si>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</si>
  <si>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</si>
  <si>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</si>
  <si>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</si>
  <si>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</si>
  <si>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 xml:space="preserve">Költségvetési bevételek </t>
  </si>
  <si>
    <t>B1-B7</t>
  </si>
  <si>
    <t>Kiadásnem</t>
  </si>
  <si>
    <t xml:space="preserve">Személyi juttatások </t>
  </si>
  <si>
    <t xml:space="preserve">Munkaadókat terhelő járulékok és szociális hozzájárulási adó                                                                            </t>
  </si>
  <si>
    <t xml:space="preserve">Dologi kiadások </t>
  </si>
  <si>
    <t xml:space="preserve">Ellátottak pénzbeli juttatásai </t>
  </si>
  <si>
    <t>Nemzetközi kötelezettségek</t>
  </si>
  <si>
    <t>Elvonások és befizetések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</si>
  <si>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</si>
  <si>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</si>
  <si>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</si>
  <si>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</si>
  <si>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államházt.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</si>
  <si>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</si>
  <si>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</si>
  <si>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</si>
  <si>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</si>
  <si>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Egyéb működési célú kiadások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</si>
  <si>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</si>
  <si>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</si>
  <si>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</si>
  <si>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</si>
  <si>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</si>
  <si>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</si>
  <si>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</si>
  <si>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</si>
  <si>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</si>
  <si>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</si>
  <si>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</si>
  <si>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</si>
  <si>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 xml:space="preserve">Felújítások 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</si>
  <si>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</si>
  <si>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</si>
  <si>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</si>
  <si>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</si>
  <si>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</si>
  <si>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</si>
  <si>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</si>
  <si>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</si>
  <si>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 xml:space="preserve">Költségvetési kiadások </t>
  </si>
  <si>
    <t>K1-K8</t>
  </si>
  <si>
    <t xml:space="preserve"> </t>
  </si>
  <si>
    <t>Jogcím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</si>
  <si>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</si>
  <si>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</si>
  <si>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</si>
  <si>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</si>
  <si>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</si>
  <si>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</si>
  <si>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</si>
  <si>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</si>
  <si>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</si>
  <si>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</si>
  <si>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</si>
  <si>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</si>
  <si>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</si>
  <si>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</si>
  <si>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</si>
  <si>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</si>
  <si>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</si>
  <si>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</si>
  <si>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</si>
  <si>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</si>
  <si>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</si>
  <si>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</si>
  <si>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</si>
  <si>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</si>
  <si>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</si>
  <si>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</si>
  <si>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</si>
  <si>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</si>
  <si>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</si>
  <si>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</si>
  <si>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</si>
  <si>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</si>
  <si>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</si>
  <si>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</si>
  <si>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</si>
  <si>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</si>
  <si>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</si>
  <si>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</si>
  <si>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</si>
  <si>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</si>
  <si>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</si>
  <si>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</si>
  <si>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</si>
  <si>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</si>
  <si>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</si>
  <si>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</si>
  <si>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</si>
  <si>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</si>
  <si>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</si>
  <si>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</si>
  <si>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</si>
  <si>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</si>
  <si>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</si>
  <si>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</si>
  <si>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</si>
  <si>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</si>
  <si>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</si>
  <si>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</si>
  <si>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</si>
  <si>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</si>
  <si>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</si>
  <si>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</si>
  <si>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</si>
  <si>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</si>
  <si>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</si>
  <si>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</si>
  <si>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</si>
  <si>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</si>
  <si>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kapcsolódó származékos ügyletek bevételei</t>
  </si>
  <si>
    <t>B83</t>
  </si>
  <si>
    <t>25</t>
  </si>
  <si>
    <t>Finanszírozási bevételek (=18+23+24)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</si>
  <si>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</si>
  <si>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</si>
  <si>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</si>
  <si>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</si>
  <si>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</si>
  <si>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</si>
  <si>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</si>
  <si>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</si>
  <si>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</si>
  <si>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</si>
  <si>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</si>
  <si>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</si>
  <si>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</si>
  <si>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</si>
  <si>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</si>
  <si>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</si>
  <si>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</si>
  <si>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</si>
  <si>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</si>
  <si>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</si>
  <si>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</si>
  <si>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</si>
  <si>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</si>
  <si>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</si>
  <si>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</si>
  <si>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</si>
  <si>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</si>
  <si>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</si>
  <si>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</si>
  <si>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</si>
  <si>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</si>
  <si>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</si>
  <si>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</si>
  <si>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</si>
  <si>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</si>
  <si>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</si>
  <si>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</si>
  <si>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</si>
  <si>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</si>
  <si>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</si>
  <si>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</si>
  <si>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</si>
  <si>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</si>
  <si>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</si>
  <si>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</si>
  <si>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Felhalmozási célú garancia- és kezességvállalásból származó megtérülések államháztart. kívülről</t>
  </si>
  <si>
    <t>Felhalmozási célú visszatérítendő támogatások, kölcsönök visszatérülése államházt. kívülről</t>
  </si>
  <si>
    <t>Felhalmozási célú átvett pénzeszközök (=55+56+57)</t>
  </si>
  <si>
    <t xml:space="preserve">Maradvány igénybevétele </t>
  </si>
  <si>
    <t xml:space="preserve">Belföldi finanszírozás bevételei </t>
  </si>
  <si>
    <t>Külföldi finanszírozás bevételei</t>
  </si>
  <si>
    <t xml:space="preserve">Finanszírozási bevételek </t>
  </si>
  <si>
    <t>Bevételek összesen</t>
  </si>
  <si>
    <t>Egyéb működési célú támogatások államháztartáson belülre</t>
  </si>
  <si>
    <t>K506</t>
  </si>
  <si>
    <t>011130 Önkormányzat és önk. Hivatalok jogalakotó és ált. ig.tev.</t>
  </si>
  <si>
    <t>013350     Az önkormányzati vagyonnal való gazdálkod. kapcs.fel.</t>
  </si>
  <si>
    <t>Működési célú visszatérítendő támogatások, kölcsönök igénybevétele államháztartáson kívülről</t>
  </si>
  <si>
    <t>Egyéb felhalmozási célú támogatások bevételei államháztartáson kívülről</t>
  </si>
  <si>
    <t xml:space="preserve">Belföldi értékpapírok bevételei </t>
  </si>
  <si>
    <t xml:space="preserve">Hitel-, kölcsönfelvétel államháztartáson kívülről </t>
  </si>
  <si>
    <t>Módosított előirányzat</t>
  </si>
  <si>
    <t>Biztosító által fizetett kártérítések</t>
  </si>
  <si>
    <t>B411</t>
  </si>
  <si>
    <t>Működési célú visszatérítendő támogatások, kölcsönök visszatérülése az Európai Uniótól</t>
  </si>
  <si>
    <t>Működési célú visszatérítendő támogatások, kölcsönök visszatérülése kormányzatoktól és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</si>
  <si>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</si>
  <si>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</si>
  <si>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</si>
  <si>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 kormányzatoktól és más nemzetközi szervezetektől</t>
  </si>
  <si>
    <t>B74</t>
  </si>
  <si>
    <t>B75</t>
  </si>
  <si>
    <t>K501</t>
  </si>
  <si>
    <t>Egyéb elvonások és befizetések</t>
  </si>
  <si>
    <t>K5023</t>
  </si>
  <si>
    <t>A helyi önkormányzatok előző évi elszámolásából származó kiadások</t>
  </si>
  <si>
    <t>K5021</t>
  </si>
  <si>
    <t>A helyi önkormányzatok törvényi előíráson alapuló befitései</t>
  </si>
  <si>
    <t>K5022</t>
  </si>
  <si>
    <t>K503</t>
  </si>
  <si>
    <t>K504</t>
  </si>
  <si>
    <t>Felhalmozási célú visszatérítendő támogatások, kölcösnök visszatérülése az Európai Uniótól</t>
  </si>
  <si>
    <t>Felhalmozási célú visszatérítendő támogatások, kölcösnök visszatérülése kormányoktól és más nemzetközi szervezetektől</t>
  </si>
  <si>
    <t>Lekötött banketétek megszüntetése</t>
  </si>
  <si>
    <t>K508</t>
  </si>
  <si>
    <t>K507</t>
  </si>
  <si>
    <t>K509</t>
  </si>
  <si>
    <t>K510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</si>
  <si>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</si>
  <si>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</si>
  <si>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</si>
  <si>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</si>
  <si>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</si>
  <si>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</si>
  <si>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</si>
  <si>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</si>
  <si>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</si>
  <si>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K72</t>
  </si>
  <si>
    <t>K71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</si>
  <si>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</si>
  <si>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</si>
  <si>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</si>
  <si>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</si>
  <si>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</si>
  <si>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</si>
  <si>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</si>
  <si>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</si>
  <si>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</si>
  <si>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K89</t>
  </si>
  <si>
    <t>K502</t>
  </si>
  <si>
    <t>K505</t>
  </si>
  <si>
    <t>K88</t>
  </si>
  <si>
    <t>k501</t>
  </si>
  <si>
    <t>Működési célú támogatás nyújtása államháztartáson belülre</t>
  </si>
  <si>
    <t>K1-K9</t>
  </si>
  <si>
    <t>Bírság</t>
  </si>
  <si>
    <t>Közalkalmazottak</t>
  </si>
  <si>
    <t>Egyéb dolgozók</t>
  </si>
  <si>
    <t>Összesen</t>
  </si>
  <si>
    <t>MINDÖSSZESEN</t>
  </si>
  <si>
    <t>#</t>
  </si>
  <si>
    <t>Lakossági víz- és csatornaszolgáltatás támogatása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</si>
  <si>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</si>
  <si>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</si>
  <si>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</si>
  <si>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</si>
  <si>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</si>
  <si>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</si>
  <si>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</si>
  <si>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</si>
  <si>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</si>
  <si>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</si>
  <si>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</si>
  <si>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</si>
  <si>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</si>
  <si>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</si>
  <si>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</si>
  <si>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</si>
  <si>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</si>
  <si>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</si>
  <si>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</si>
  <si>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</si>
  <si>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</si>
  <si>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</si>
  <si>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</si>
  <si>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</si>
  <si>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</si>
  <si>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</si>
  <si>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Települési önkormányzatok nyilvános könyvtári és közművelődési feladatainak támogatása</t>
  </si>
  <si>
    <t>52</t>
  </si>
  <si>
    <t>Települési önkormányzatok muzeális intézményi feladatainak támogatása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</si>
  <si>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</si>
  <si>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</si>
  <si>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</si>
  <si>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</si>
  <si>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</si>
  <si>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</si>
  <si>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</si>
  <si>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</si>
  <si>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</si>
  <si>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</si>
  <si>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</si>
  <si>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</si>
  <si>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</si>
  <si>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</si>
  <si>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</si>
  <si>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</si>
  <si>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</si>
  <si>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</si>
  <si>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</si>
  <si>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</si>
  <si>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</si>
  <si>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</si>
  <si>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</si>
  <si>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</si>
  <si>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</si>
  <si>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</si>
  <si>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</si>
  <si>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</si>
  <si>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</si>
  <si>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</si>
  <si>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</si>
  <si>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</si>
  <si>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</si>
  <si>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</si>
  <si>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</si>
  <si>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</si>
  <si>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</si>
  <si>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</si>
  <si>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</si>
  <si>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</si>
  <si>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</si>
  <si>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</si>
  <si>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</si>
  <si>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</si>
  <si>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</si>
  <si>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</si>
  <si>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</si>
  <si>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</si>
  <si>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</si>
  <si>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</si>
  <si>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</si>
  <si>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</si>
  <si>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</si>
  <si>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</si>
  <si>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</si>
  <si>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</si>
  <si>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</si>
  <si>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Önkormányzat összesen</t>
  </si>
  <si>
    <t>Előző időszak</t>
  </si>
  <si>
    <t>Tárgyi időszak</t>
  </si>
  <si>
    <t>ESZKÖZÖK</t>
  </si>
  <si>
    <t>FORRÁSOK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</si>
  <si>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</si>
  <si>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</si>
  <si>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</si>
  <si>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</si>
  <si>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</si>
  <si>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</si>
  <si>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</si>
  <si>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</si>
  <si>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</si>
  <si>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</si>
  <si>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</si>
  <si>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</si>
  <si>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</si>
  <si>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</si>
  <si>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</si>
  <si>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</si>
  <si>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</si>
  <si>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</si>
  <si>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</si>
  <si>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</si>
  <si>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</si>
  <si>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</si>
  <si>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</si>
  <si>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</si>
  <si>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</si>
  <si>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</si>
  <si>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</si>
  <si>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</si>
  <si>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</si>
  <si>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</si>
  <si>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</si>
  <si>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</si>
  <si>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</si>
  <si>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</si>
  <si>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</si>
  <si>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</si>
  <si>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</si>
  <si>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</si>
  <si>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</si>
  <si>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</si>
  <si>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</si>
  <si>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</si>
  <si>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</si>
  <si>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</si>
  <si>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</si>
  <si>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</si>
  <si>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</si>
  <si>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</si>
  <si>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</si>
  <si>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</si>
  <si>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</si>
  <si>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</si>
  <si>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</si>
  <si>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</si>
  <si>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</si>
  <si>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</si>
  <si>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</si>
  <si>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</si>
  <si>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</si>
  <si>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ezer Ft-ban</t>
  </si>
  <si>
    <t>Bruttó érték</t>
  </si>
  <si>
    <t>Nettó érték</t>
  </si>
  <si>
    <t>I. Immateriális javak (2+5)</t>
  </si>
  <si>
    <t>Forgalomképtelen immateriális javak</t>
  </si>
  <si>
    <t>Korlátozottan forgalomképes immateriális javak</t>
  </si>
  <si>
    <t>Forgalomképes immateriális javak</t>
  </si>
  <si>
    <t xml:space="preserve">Forgalomképtelen ingatlanok </t>
  </si>
  <si>
    <t xml:space="preserve">Korlátozottan forgalomképes ingatlanok </t>
  </si>
  <si>
    <t xml:space="preserve">Forgalomképes ingatlanok </t>
  </si>
  <si>
    <t>Forgalomképtelen gépek, berendezések és felszerelések</t>
  </si>
  <si>
    <t>Korlátozottan forgalomképes gépek, berendezések és felszerelések</t>
  </si>
  <si>
    <t>Forgalomképes gépek, berendezések és felszerelések</t>
  </si>
  <si>
    <t xml:space="preserve">3. Járművek </t>
  </si>
  <si>
    <t xml:space="preserve">4. Tenyészállatok </t>
  </si>
  <si>
    <t xml:space="preserve">Forgalomképtelen  </t>
  </si>
  <si>
    <t>Korlátozottan forgalomképes</t>
  </si>
  <si>
    <t>Forgalomképes</t>
  </si>
  <si>
    <t>7. Tárgyi eszközök értékhelyesbítése</t>
  </si>
  <si>
    <t>1. Tartós részesedés</t>
  </si>
  <si>
    <t>2. Tartós hitelviszonyt megtestesítő értékpapír</t>
  </si>
  <si>
    <t>7. Befektetett pénzügyi eszközök értékhelyesbítése</t>
  </si>
  <si>
    <t>Forgalomképtelen</t>
  </si>
  <si>
    <t>I. Készletek</t>
  </si>
  <si>
    <t>II. Értékpapírok</t>
  </si>
  <si>
    <t>C) PÉNZESZKÖZÖK</t>
  </si>
  <si>
    <t>I. Költségvetési évben esedékes követelések</t>
  </si>
  <si>
    <t>II. Költségvetési évet követően esedékes követelések</t>
  </si>
  <si>
    <t>III. Követelés jellegű sajátos elszámolások</t>
  </si>
  <si>
    <t>E) EGYÉB SAJÁTOS ESZKÖZOLDALI ELSZÁMOLÁSOK</t>
  </si>
  <si>
    <t>F) AKTÍV IDŐBELI ELHATÁROLÁSOK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</si>
  <si>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</si>
  <si>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</si>
  <si>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</si>
  <si>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</si>
  <si>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</si>
  <si>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</si>
  <si>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(1+2+3+4+5+6)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</si>
  <si>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</si>
  <si>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</si>
  <si>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</si>
  <si>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(8+9+10)</t>
  </si>
  <si>
    <t>I) EGYÉB SAJÁTOS FORRÁSOLDALI ELSZÁMOLÁSOK</t>
  </si>
  <si>
    <t>J) KINCSTÁRI SZÁMLAVEZETÉSSEL KAPCSOLATOS ELSZÁMOLÁSOK</t>
  </si>
  <si>
    <t>K) PASSZÍV IDŐBELI ELHATÁROLÁSOK</t>
  </si>
  <si>
    <t>FORRÁSOK ÖSSZESEN (4+7+11)</t>
  </si>
  <si>
    <t>FORRÁSOK ÖSSZESEN (7+11+12+13+14)</t>
  </si>
  <si>
    <t>Adónem</t>
  </si>
  <si>
    <t>Telekadó</t>
  </si>
  <si>
    <t>Iparűzési adó</t>
  </si>
  <si>
    <t>Késedelmi pótlék</t>
  </si>
  <si>
    <t>Ellátottak térítési méltányossági díjának, kártérítésének elengedése</t>
  </si>
  <si>
    <t>Helyiségek, eszközök hasznosításából származó bevételből nyújtott kedvezmény, mentesség</t>
  </si>
  <si>
    <t>Módosítások (+/-)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</si>
  <si>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</si>
  <si>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</si>
  <si>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</si>
  <si>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06        Központi működési célú támogatások eredményszemléletű bevételei</t>
  </si>
  <si>
    <t>07        Egyéb működési célú támogatások eredményszemléletű bevételei</t>
  </si>
  <si>
    <t>VI        Értékcsökkenési leírás</t>
  </si>
  <si>
    <t>VII        Egyéb ráfordítások</t>
  </si>
  <si>
    <t>04        Saját termelésű készletek állományváltozása</t>
  </si>
  <si>
    <t>05        Saját előállítású eszközök aktivált értéke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</si>
  <si>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</si>
  <si>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</si>
  <si>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</si>
  <si>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</si>
  <si>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</si>
  <si>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</si>
  <si>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</si>
  <si>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</si>
  <si>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</si>
  <si>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</si>
  <si>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</si>
  <si>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</si>
  <si>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</si>
  <si>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</si>
  <si>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</si>
  <si>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</si>
  <si>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</si>
  <si>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</si>
  <si>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</si>
  <si>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</si>
  <si>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</si>
  <si>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</si>
  <si>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</si>
  <si>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</si>
  <si>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</si>
  <si>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</si>
  <si>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</si>
  <si>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</si>
  <si>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</si>
  <si>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</si>
  <si>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</si>
  <si>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</si>
  <si>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</si>
  <si>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</si>
  <si>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</si>
  <si>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</si>
  <si>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</si>
  <si>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</si>
  <si>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</si>
  <si>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</si>
  <si>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</si>
  <si>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</si>
  <si>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</si>
  <si>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</si>
  <si>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</si>
  <si>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</si>
  <si>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</si>
  <si>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</si>
  <si>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</si>
  <si>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</si>
  <si>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</si>
  <si>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</si>
  <si>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</si>
  <si>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</si>
  <si>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</si>
  <si>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</si>
  <si>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</si>
  <si>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</si>
  <si>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</si>
  <si>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</si>
  <si>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</si>
  <si>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</si>
  <si>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</si>
  <si>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</si>
  <si>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</si>
  <si>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</si>
  <si>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</si>
  <si>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</si>
  <si>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</si>
  <si>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</si>
  <si>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</si>
  <si>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</si>
  <si>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</si>
  <si>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</si>
  <si>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</si>
  <si>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</si>
  <si>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</si>
  <si>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</si>
  <si>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</si>
  <si>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</si>
  <si>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</si>
  <si>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</si>
  <si>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</si>
  <si>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</si>
  <si>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</si>
  <si>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</si>
  <si>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</si>
  <si>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</si>
  <si>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</si>
  <si>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</si>
  <si>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</si>
  <si>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</si>
  <si>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</si>
  <si>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</si>
  <si>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</si>
  <si>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</si>
  <si>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</si>
  <si>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</si>
  <si>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</si>
  <si>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</si>
  <si>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</si>
  <si>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</si>
  <si>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</si>
  <si>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</si>
  <si>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</si>
  <si>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</si>
  <si>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</si>
  <si>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</si>
  <si>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</si>
  <si>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</si>
  <si>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</si>
  <si>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</si>
  <si>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</si>
  <si>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</si>
  <si>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</si>
  <si>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</si>
  <si>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</si>
  <si>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</si>
  <si>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</si>
  <si>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</si>
  <si>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</si>
  <si>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</si>
  <si>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</si>
  <si>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</si>
  <si>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</si>
  <si>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</si>
  <si>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</si>
  <si>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</si>
  <si>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</si>
  <si>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</si>
  <si>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</si>
  <si>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</si>
  <si>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</si>
  <si>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</si>
  <si>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</si>
  <si>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</si>
  <si>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</si>
  <si>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</si>
  <si>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hosszú lejáratú tulajdonosi kölcsönök bevételeire</t>
  </si>
  <si>
    <t>D/II8c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</si>
  <si>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</si>
  <si>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D/III/1a - ebből: immateriális javakra adott előlegek</t>
  </si>
  <si>
    <t>D/III/1b - ebből: beruházásokra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</si>
  <si>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</si>
  <si>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</si>
  <si>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</si>
  <si>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</si>
  <si>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</si>
  <si>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</si>
  <si>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</si>
  <si>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</si>
  <si>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</si>
  <si>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</si>
  <si>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</si>
  <si>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</si>
  <si>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</si>
  <si>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</si>
  <si>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</si>
  <si>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</si>
  <si>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</si>
  <si>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</si>
  <si>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</si>
  <si>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</si>
  <si>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</si>
  <si>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</si>
  <si>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</si>
  <si>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</si>
  <si>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</si>
  <si>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</si>
  <si>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</si>
  <si>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</si>
  <si>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</si>
  <si>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</si>
  <si>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</si>
  <si>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</si>
  <si>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</si>
  <si>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</si>
  <si>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</si>
  <si>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</si>
  <si>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</si>
  <si>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</si>
  <si>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</si>
  <si>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</si>
  <si>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</si>
  <si>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</si>
  <si>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</si>
  <si>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</si>
  <si>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</si>
  <si>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</si>
  <si>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</si>
  <si>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</si>
  <si>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</si>
  <si>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</si>
  <si>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</si>
  <si>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</si>
  <si>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</si>
  <si>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</si>
  <si>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</si>
  <si>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</si>
  <si>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</si>
  <si>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</si>
  <si>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</si>
  <si>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</si>
  <si>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</si>
  <si>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</si>
  <si>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</si>
  <si>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</si>
  <si>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</si>
  <si>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</si>
  <si>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</si>
  <si>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</si>
  <si>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</si>
  <si>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</si>
  <si>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</si>
  <si>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</si>
  <si>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</si>
  <si>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</si>
  <si>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</si>
  <si>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</si>
  <si>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</si>
  <si>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</si>
  <si>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</si>
  <si>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</si>
  <si>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</si>
  <si>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</si>
  <si>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</si>
  <si>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</si>
  <si>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</si>
  <si>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</si>
  <si>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</si>
  <si>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</si>
  <si>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</si>
  <si>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</si>
  <si>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</si>
  <si>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</si>
  <si>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</si>
  <si>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</si>
  <si>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</si>
  <si>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</si>
  <si>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</si>
  <si>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</si>
  <si>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</si>
  <si>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</si>
  <si>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</si>
  <si>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</si>
  <si>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</si>
  <si>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</si>
  <si>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</si>
  <si>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</si>
  <si>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</si>
  <si>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</si>
  <si>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</si>
  <si>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</si>
  <si>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</si>
  <si>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</si>
  <si>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</si>
  <si>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</si>
  <si>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</si>
  <si>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</si>
  <si>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</si>
  <si>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</si>
  <si>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</si>
  <si>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</si>
  <si>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</si>
  <si>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</si>
  <si>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</si>
  <si>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</si>
  <si>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</si>
  <si>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</si>
  <si>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</si>
  <si>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</si>
  <si>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</si>
  <si>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</si>
  <si>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</si>
  <si>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</si>
  <si>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</si>
  <si>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</si>
  <si>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</si>
  <si>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</si>
  <si>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</si>
  <si>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</si>
  <si>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</si>
  <si>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</si>
  <si>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</si>
  <si>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</si>
  <si>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</si>
  <si>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</si>
  <si>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</si>
  <si>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</si>
  <si>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</si>
  <si>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</si>
  <si>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</si>
  <si>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</si>
  <si>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</si>
  <si>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</si>
  <si>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</si>
  <si>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</si>
  <si>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</si>
  <si>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</si>
  <si>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</si>
  <si>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</si>
  <si>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</si>
  <si>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</si>
  <si>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</si>
  <si>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</si>
  <si>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</si>
  <si>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</si>
  <si>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</si>
  <si>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</si>
  <si>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</si>
  <si>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</si>
  <si>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</si>
  <si>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</si>
  <si>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</si>
  <si>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</si>
  <si>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</si>
  <si>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</si>
  <si>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</si>
  <si>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</si>
  <si>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</si>
  <si>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</si>
  <si>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</si>
  <si>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</si>
  <si>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</si>
  <si>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</si>
  <si>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</si>
  <si>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</si>
  <si>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Beruházási célú előzetesen felszámított áfa</t>
  </si>
  <si>
    <t>Közvetett támogatás</t>
  </si>
  <si>
    <t>Kedvezmény</t>
  </si>
  <si>
    <t>Mentesség</t>
  </si>
  <si>
    <t>Elengedés</t>
  </si>
  <si>
    <t>Építmény adó</t>
  </si>
  <si>
    <t>Magánszem. kommunális adó</t>
  </si>
  <si>
    <t>Vállalkozók kommunális adó</t>
  </si>
  <si>
    <t>Idegenforgalmi adó</t>
  </si>
  <si>
    <t>Termőföld bérbead. jöv.</t>
  </si>
  <si>
    <t>Gépjármű adó</t>
  </si>
  <si>
    <t>Egyéb bevétel</t>
  </si>
  <si>
    <t>Helyi adó összesen:</t>
  </si>
  <si>
    <t>Lakosság részére lakásépítéshez, lakásfelújításhoz  nyújtott kölcsön elengedése</t>
  </si>
  <si>
    <t>KÖZVETETT TÁMOGATÁSOK ÖSSZESEN:</t>
  </si>
  <si>
    <t>Mindösszesen</t>
  </si>
  <si>
    <t>Önkormányzat</t>
  </si>
  <si>
    <t xml:space="preserve">        Törzsvagyon (3+4)</t>
  </si>
  <si>
    <t xml:space="preserve">        Üzleti vagyon (6)</t>
  </si>
  <si>
    <t>II. Tárgyi eszközök (8+14+20+21+22+28)</t>
  </si>
  <si>
    <t>1. Ingatlamok és kapcsolódó vagyoni értékű jogok (9+12)</t>
  </si>
  <si>
    <t xml:space="preserve">       Törzsvagyon (10+11)</t>
  </si>
  <si>
    <t xml:space="preserve">        Üzleti vagyon (13)</t>
  </si>
  <si>
    <t>2. Gépek, berendezések és felszerelések (15+18)</t>
  </si>
  <si>
    <t xml:space="preserve">        Törzsvagyon (16+17)</t>
  </si>
  <si>
    <t xml:space="preserve">        Üzleti vagyon (19)</t>
  </si>
  <si>
    <t>5. Beruházások, felújítások (23+26)</t>
  </si>
  <si>
    <t xml:space="preserve">       Törzsvagyon (24+25)</t>
  </si>
  <si>
    <t xml:space="preserve">        Üzleti vagyon (27)</t>
  </si>
  <si>
    <t>III. Befektetett pénzügyi eszközök (30+31+32)</t>
  </si>
  <si>
    <t>IV. Koncesszióba, vagyonkezelésbe adott eszközök (34+37)</t>
  </si>
  <si>
    <t xml:space="preserve">       Törzsvagyon (35+36)</t>
  </si>
  <si>
    <t xml:space="preserve">        Üzleti vagyon (38)</t>
  </si>
  <si>
    <t>A) NEMZETI VAGYONBA TARTOZÓ BEFEKTETETT ESZKÖZÖK (1+7+29+33)</t>
  </si>
  <si>
    <t>B) NEMZETI VAGYONBA TARTOZÓ FORGÓESZKÖZÖK (40+41)</t>
  </si>
  <si>
    <t>D) KÖVETELÉSEK (44+45+46)</t>
  </si>
  <si>
    <t>ESZKÖZÖK ÖSSZESEN (39+42+43+47+48+49)</t>
  </si>
  <si>
    <t>082042 Könyvtári állomány gyarapítása, nyilvántartása</t>
  </si>
  <si>
    <t>082091 Közművelő dés közösségi és társadalmi részvétel fejlesztése</t>
  </si>
  <si>
    <t>900020 Önkormányzatok funkcióra nem sorolható bevételei áht. kívülről</t>
  </si>
  <si>
    <t>091140 Óvodai nevelés, ellátás működtetési feladatai</t>
  </si>
  <si>
    <t>011130 Önkormányzatok és önk.hiv.jogalkotó és ig.tev.</t>
  </si>
  <si>
    <t>018010 Önkormányzatok elszámolásai a központi költségvetéssel</t>
  </si>
  <si>
    <t>018030 Támogatási célú finanszírozási műveletek</t>
  </si>
  <si>
    <t>041233 Hosszabb időtartamú közfoglalkoztatás</t>
  </si>
  <si>
    <t>Központi irányáító szervi támogatások folyósítása</t>
  </si>
  <si>
    <t>Belföldi finanszírozás kiadásai</t>
  </si>
  <si>
    <t>064010 Közvilágítás</t>
  </si>
  <si>
    <t>107060 Egyéb szociális pénzbeli és természetbeni ellátások, támogatások</t>
  </si>
  <si>
    <t>Ingatlan beruházások</t>
  </si>
  <si>
    <t>Informatikai eszközök beszerzése</t>
  </si>
  <si>
    <t>Egyéb tárgyi eszközök beszerzése</t>
  </si>
  <si>
    <t>Felújítások</t>
  </si>
  <si>
    <t>Felújítási célú előzetesen felszámított áfa</t>
  </si>
  <si>
    <t>Stabilitási tv. 3. § (1) bekezdés szerinti adósságot keletkeztető ügyleteiből eredő fizetési kötelezettségeinek a következő évet követő három évre várható összege</t>
  </si>
  <si>
    <t>D/III/1 Adott előlegek</t>
  </si>
  <si>
    <t>K511</t>
  </si>
  <si>
    <t>Egyéb nyújtott kedvezmény vagy kölcsön elengedése</t>
  </si>
  <si>
    <t>Talajterhelésii díj</t>
  </si>
  <si>
    <t>Teljesítés</t>
  </si>
  <si>
    <t>adatok Forintban</t>
  </si>
  <si>
    <t>Finanszírozási bevételek</t>
  </si>
  <si>
    <t>Foglalkoztatottak személyi juttatásai</t>
  </si>
  <si>
    <t>K11</t>
  </si>
  <si>
    <t>Külső személyi juttatások</t>
  </si>
  <si>
    <t>K12</t>
  </si>
  <si>
    <t>Készletbeszerzés</t>
  </si>
  <si>
    <t>K31</t>
  </si>
  <si>
    <t>Kommunikációs szolgáltatások</t>
  </si>
  <si>
    <t>K32</t>
  </si>
  <si>
    <t>Szolgáltatási kiadások</t>
  </si>
  <si>
    <t>K33</t>
  </si>
  <si>
    <t>Kiküldetések, reklám- és propagandakiadások</t>
  </si>
  <si>
    <t>K34</t>
  </si>
  <si>
    <t>K35</t>
  </si>
  <si>
    <t>Különféle befizetések és egyéb dologi kiadások</t>
  </si>
  <si>
    <t>Biztosító által fizetett kártérítés</t>
  </si>
  <si>
    <t>Működési célú visszatérítendő támogatások, kölcsönök nyújtása államháztartáson kívülre</t>
  </si>
  <si>
    <t>066020 Város- és községgazd.egyéb szolgáltatások</t>
  </si>
  <si>
    <t>091220 Köznev. intézmény 1-4. évf. tanulók nevelésével, oktatásával összefüggő műk. feladatok</t>
  </si>
  <si>
    <t>096015 Gyermek-étkeztetés köznevelési intézményben</t>
  </si>
  <si>
    <t>Pénzeszközök lekötött bankbetétként elhelyezése</t>
  </si>
  <si>
    <t>adatok Forint</t>
  </si>
  <si>
    <t>E/I Előzetesen felszámított általános forgalmi adó elszámolása (=E/I/1+…+E/I/4)</t>
  </si>
  <si>
    <t>E/I/2 Más előzetesen felszámított levonható általános forgalmi adó</t>
  </si>
  <si>
    <t>E/III/2 Utalványok, bérletek és más hasonló, készpénz-helyettesítő fizetési eszköznek nem minősülő eszközök elszámolásai</t>
  </si>
  <si>
    <t>E/II/2 Más fizetendő általános forgalmi adó</t>
  </si>
  <si>
    <t>E/II Fizetendő általános fogalmi adó elszámolása (=E/II/1+E/II/2)</t>
  </si>
  <si>
    <t>E/III/1 December havi illetmények, munkabérek elszámolása</t>
  </si>
  <si>
    <t>E/III Egyéb sajátos eszközoldali elszámolások (=E/III/1+E/III/2)</t>
  </si>
  <si>
    <t>H/II/9e - ebből: költségvetési évet követően esedékes kötelezettségek államháztartáson belüli megelőlegezések visszafizetésére</t>
  </si>
  <si>
    <t>09        Különféle egyéb eredményszemléletű bevételek</t>
  </si>
  <si>
    <t>08        Felhalmozási célú támogatások eredményszemléletű bevételei</t>
  </si>
  <si>
    <t>C)        MÉRLEG SZERINTI EREDMÉNY (=±A±B)</t>
  </si>
  <si>
    <t>B)        PÉNZÜGYI MŰVELETEK EREDMÉNYE (=VIII-IX)</t>
  </si>
  <si>
    <t>I        Tevékenység nettó eredményszemléletű bevétele (=01+02+03)</t>
  </si>
  <si>
    <t>II        Aktivált saját teljesítmények értéke (=±04+05)</t>
  </si>
  <si>
    <t>III        Egyéb eredményszemléletű bevételek (=06+07+08+09)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</si>
  <si>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</si>
  <si>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</si>
  <si>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</si>
  <si>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</si>
  <si>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(=10+11+12+13)</t>
  </si>
  <si>
    <t>14        Bérköltség</t>
  </si>
  <si>
    <t>15        Személyi jellegű egyéb kifizetések</t>
  </si>
  <si>
    <t>16        Bérjárulékok</t>
  </si>
  <si>
    <t>V        Személyi jellegű ráfordítások (=14+15+16)</t>
  </si>
  <si>
    <t xml:space="preserve">A) TEVÉKENYSÉGEK EREDMÉNYE (=I±II+III-IV-V-VI-VII) </t>
  </si>
  <si>
    <t>20        Egyéb kapott (járó) kamatok és kamatjellegű eredményszemléletű bevételek</t>
  </si>
  <si>
    <t>IX        Pénzügyi műveletek ráfordításai (=22+23+24+25+26)</t>
  </si>
  <si>
    <t>VIII        Pénzügyi műveletek eredményszemléletű bevételei (=17+18+19+20+21)</t>
  </si>
  <si>
    <t xml:space="preserve">
könyvviteli mérlegben értékkel szereplő eszközök</t>
  </si>
  <si>
    <t>könyvviteli mérlegben értékkel szereplő források</t>
  </si>
  <si>
    <t>Forint</t>
  </si>
  <si>
    <t>Költségvetési törvény alapján feladatátvétellel/ feladatátadással korrigált támogatás</t>
  </si>
  <si>
    <t>Támogatás évközi változás Május 15.</t>
  </si>
  <si>
    <t>Támogatás évközi változás Október 1.</t>
  </si>
  <si>
    <t>Tényleges támogatás</t>
  </si>
  <si>
    <t>III.4. A települési önkormányzatok által biztosított egyes szociális szakosított ellátások, valamint a gyermekek átmeneti gondozásával kapcsolatos feladatok támogatása 09 01 03 04 00</t>
  </si>
  <si>
    <t>Az önkormányzat  által az adott célra ténylegesen felhasznált összeg</t>
  </si>
  <si>
    <t>Az önkormányzat  által fel nem használt, de a következő évben jogszerűen felhasználható összeg</t>
  </si>
  <si>
    <t>A települési önkormányzatok szociális feladatainak egyéb támogatása</t>
  </si>
  <si>
    <t>I.2. Nem közművel összegyűjtött háztartási szennyvíz ártalmatlanítása 09 01 01 02 00</t>
  </si>
  <si>
    <t>Visszafizetési kötelezettség</t>
  </si>
  <si>
    <t>Az önkormányzat által az adott célra december 31-ig ténylegesen felhasznált összeg</t>
  </si>
  <si>
    <t>Évvégi eltérés  (+,-) mutatószám szerint támogatás</t>
  </si>
  <si>
    <t xml:space="preserve">Összesen </t>
  </si>
  <si>
    <t>Többlet-támogatás</t>
  </si>
  <si>
    <t xml:space="preserve">Eltérés </t>
  </si>
  <si>
    <t>2017. ÉVI KIADÁSOK KORMÁNYZATI FUNKCIÓNKÉNT</t>
  </si>
  <si>
    <t>082044 Könyvtári szolgáltatások</t>
  </si>
  <si>
    <t>Települési önkormányzatok szociális célú tüzelőanyag vásárlásához kapcs.támogatása</t>
  </si>
  <si>
    <t>Kulturális illetménypótlék</t>
  </si>
  <si>
    <t>2020.</t>
  </si>
  <si>
    <t>ZICHYÚJFALU KÖZSÉG ÖNKORMÁNYZATA</t>
  </si>
  <si>
    <t>Községi és Iskolai Könyvtár</t>
  </si>
  <si>
    <t>Zichyújfalu Község Önkormányzata</t>
  </si>
  <si>
    <t>104037 Intézményen kívüli gyermek étkeztetés</t>
  </si>
  <si>
    <t>107051 Szociális étkeztetés</t>
  </si>
  <si>
    <t>066020 Város- és községgazdálkodási egyéb szolgáltatások</t>
  </si>
  <si>
    <t>900020 Önkormányzatok funkcióra nem sorolható bevételei áht. Kívülről</t>
  </si>
  <si>
    <t xml:space="preserve">Egyéb működési célú átvett pénzeszközök </t>
  </si>
  <si>
    <t>013320 Köztemető fenntartás és -működtetés</t>
  </si>
  <si>
    <t>072111 Háziorvosi alapellátás</t>
  </si>
  <si>
    <t>072112 Háziorvosi  ügyeleti ellátás</t>
  </si>
  <si>
    <t>081030 Sport-létesítmények, edzőtáborok működtetése és fejlesztése</t>
  </si>
  <si>
    <t>104037 Intézményen kívüli gyermek-étkeztetés</t>
  </si>
  <si>
    <t>Könyvtár</t>
  </si>
  <si>
    <t>E) EGYÉB SAJÁTOS ELSZÁMOLÁSOK (=E/I+…+E/II)</t>
  </si>
  <si>
    <t>Választott tisztségviselő</t>
  </si>
  <si>
    <t>2018. év önkormányzat összesen</t>
  </si>
  <si>
    <t>092120 Köznev. intézmény 5-8. évf. tanulók nevelésével, oktatásával összefüggő műk. feladatok</t>
  </si>
  <si>
    <t>104042 Család és gyermekjóléti szolgáltatások</t>
  </si>
  <si>
    <t>Ravatalozó felújítása</t>
  </si>
  <si>
    <t>közfoglalkoztatottak</t>
  </si>
  <si>
    <t>I.1. A települési  önkormányzatok működésének támogatása 09 01 01 01 00</t>
  </si>
  <si>
    <t>II. A települési önkormányzatok egyes köznevelési feladatainak támogatása 09 01 02 00 00</t>
  </si>
  <si>
    <t>Polgármesteri illetmény támogatása</t>
  </si>
  <si>
    <t>Szociális ágazati pótlék</t>
  </si>
  <si>
    <t>Jó adatszolgáltató önkormányzatok támogatása</t>
  </si>
  <si>
    <t>2021.</t>
  </si>
  <si>
    <t>E/I/4 Más előzetesen felszámított nem levonható általános forgalmi adó</t>
  </si>
  <si>
    <t>2019. ÉVI BESZÁMOLÓ PÉNZFORGALMI MÉRLEGE</t>
  </si>
  <si>
    <t>2019. évi eredeti előirányzat</t>
  </si>
  <si>
    <t>2019. évi módosított előirányzat</t>
  </si>
  <si>
    <t>2019. évi teljesítés</t>
  </si>
  <si>
    <t>2019. ÉVI KÖLTSÉGVETÉSI BEVÉTELEK</t>
  </si>
  <si>
    <t>2019. év önkormányzat összesen</t>
  </si>
  <si>
    <t>2019. ÉVI KÖLTSÉGVETÉSI KIADÁSOK</t>
  </si>
  <si>
    <t>2019. ÉVI FINANSZÍROZÁSI BEVÉTELEK</t>
  </si>
  <si>
    <t>2019. ÉVI FINANSZÍROZÁSI KIADÁSOK</t>
  </si>
  <si>
    <t xml:space="preserve"> 6. melléklet a     /2020. (VII.....) önkormányzati rendelethez</t>
  </si>
  <si>
    <t>2019. ÉVI BEVÉTELEK KORMÁNYZATI FUNKCIÓNKÉNT</t>
  </si>
  <si>
    <t>2019. ÉVI KIADÁSOK KORMÁNYZATI FUNKCIÓNKÉNT</t>
  </si>
  <si>
    <t xml:space="preserve"> 7. melléklet a        /2020. (VII.....) önkormányzati rendelethez</t>
  </si>
  <si>
    <t>074031 Család és nővédelmi egészségügyi gondozás</t>
  </si>
  <si>
    <t>084031 Civil szervezetek működési támogatása</t>
  </si>
  <si>
    <t>2019. ÉVI FELÚJÍTÁSI ÉS FELHALMOZÁSI KIADÁSOK</t>
  </si>
  <si>
    <t>Játszótéri felszerelések</t>
  </si>
  <si>
    <t>Orvosi rendelőbe eszközök (Magyar Falu Program támogatás)</t>
  </si>
  <si>
    <t>ZICHYÚJFALU KÖZSÉG ÖNKORMÁNYZATA 2019. ÉVI LÉTSZÁMADATAI</t>
  </si>
  <si>
    <t>Engedélyezett létszám                 2019.évre</t>
  </si>
  <si>
    <t>Tényleges létszám 2019.XII.31-én</t>
  </si>
  <si>
    <t>Átlagos létszám 2019. évre</t>
  </si>
  <si>
    <t>Az önkormányzatok általános, köznevelési és szociális feladataihoz kapcsolódó 2019. évi támogatások elszámolása</t>
  </si>
  <si>
    <t>I.3. Határátkelőhelyek fenntartásának támogatása 09 01 01 03 00</t>
  </si>
  <si>
    <t>I.4. Megyei önkormányzatok feladatainak támogatása 09 01 01 04 00</t>
  </si>
  <si>
    <t>III.3. Egyes szociális és gyermekjóléti feladatok támogatása - család és gyermekjóléti szolgálat/központ 09 01 03 03 01</t>
  </si>
  <si>
    <t>III.3. Egyes szociális és gyermekjóléti feladatok támogatása - család és gyermekjóléti szolgálat/központ kivételével 09 01 03 03 02</t>
  </si>
  <si>
    <t>III.5.a Intézményi gyermekétkeztetés támogatása 09 01 03 05 01</t>
  </si>
  <si>
    <t>III.5.b Rászoruló gyermekek szünidei étkeztetése 09 01 03 05 02</t>
  </si>
  <si>
    <t>III.6. Bölcsőde, mini bölcsőde támogatása 09 01 03 06 00</t>
  </si>
  <si>
    <t xml:space="preserve"> A helyi önkormányzatok kiegészítő támogatásainak és egyéb kötött felhasználású 2019. évi támogatásainak elszámolása</t>
  </si>
  <si>
    <t>A 2018. évről áthúzódó és 2019. évi bérkompenzáció támogatása</t>
  </si>
  <si>
    <t>Belterületi utak, járdák, hidak felújítása</t>
  </si>
  <si>
    <t>A minimálbér és a garantált bérminimum emelés hatásának kompenzációja</t>
  </si>
  <si>
    <t>A téli rezsicsökkentésben korábban nem részesült, a vezetékes gáz- vagy távfűtéstől eltérő fűtőanyagot használó háztartások egyszeri támogatása</t>
  </si>
  <si>
    <t>A központi költségvetésből 2019. évben támogatásként rendelkezésre bocsátott összeg</t>
  </si>
  <si>
    <t>Az önkormányzat által a 2018. évben fel nem használt, de 2019. évben jogszerűen felhasználható összeg</t>
  </si>
  <si>
    <t>2022.</t>
  </si>
  <si>
    <t>2019. évi maradványkimutatás</t>
  </si>
  <si>
    <t>2019. évi mérleg</t>
  </si>
  <si>
    <t>2019. évi eredménykimutatás</t>
  </si>
  <si>
    <t xml:space="preserve">VAGYONKIMUTATÁS - 2019. </t>
  </si>
  <si>
    <t>MÉRLEGEN KÍVÜLI TÉTELEK</t>
  </si>
  <si>
    <t>előző év</t>
  </si>
  <si>
    <t>tárgyév</t>
  </si>
  <si>
    <t>L/1</t>
  </si>
  <si>
    <t>L/2</t>
  </si>
  <si>
    <t>L/3</t>
  </si>
  <si>
    <t>L/4</t>
  </si>
  <si>
    <t>L/5</t>
  </si>
  <si>
    <t>L/6</t>
  </si>
  <si>
    <t>L/7</t>
  </si>
  <si>
    <t>L/8</t>
  </si>
  <si>
    <t>"0"-ra írt eszközök</t>
  </si>
  <si>
    <t>Használatban lévő kisértékű immateriális javak, tárgyi eszközök</t>
  </si>
  <si>
    <t>Használatban lévő készletek</t>
  </si>
  <si>
    <t>01-02. számlacsoportban nyilvántartott eszközök (Áht-n belül vagyonkezelésbe adott, bérbevett, letétbe, bizományba, üzemeltetésre átvett, stb.)</t>
  </si>
  <si>
    <t>A nemzeti vagyonról szóló 2011. évi CXCVI. Törvény 1. § (2) bekezdés g) és h) pontja szerinti kulturális javak és régészeti leletek (bekerülési érték nélkül)</t>
  </si>
  <si>
    <t>Függő követelések</t>
  </si>
  <si>
    <t>Függő kötelezettségek</t>
  </si>
  <si>
    <t>Biztos (jövőbeni) követelések</t>
  </si>
  <si>
    <t>2019. évben adott közvetett támogatások</t>
  </si>
  <si>
    <t>Vasút utca aszfaltburkolatának felújítása támogatás</t>
  </si>
  <si>
    <t>Vasút utca aszfaltburkolatának felújítása önrész</t>
  </si>
  <si>
    <t>Magyar Falu Program - Óvoda épületének fejlesztése támogatás</t>
  </si>
  <si>
    <t>Az összes maradványból:</t>
  </si>
  <si>
    <t xml:space="preserve"> 1. melléklet a    3/2020. (VII.20.) önkormányzati rendelethez</t>
  </si>
  <si>
    <t xml:space="preserve"> 2. melléklet a     3/2020. (VII.20.) önkormányzati rendelethez</t>
  </si>
  <si>
    <t xml:space="preserve"> 3. melléklet a 3/2020. (VII.20.) önkormányzati rendelethez</t>
  </si>
  <si>
    <t xml:space="preserve"> 4. melléklet a 3/2020. (VII.20.) önkormányzati rendelethez</t>
  </si>
  <si>
    <t>5. melléklet a 3/2020. (VII.20.) önkormányzati rendelethez</t>
  </si>
  <si>
    <t xml:space="preserve"> 6. melléklet a 3/2020. (VII.20.) önkormányzati rendelethez</t>
  </si>
  <si>
    <t xml:space="preserve"> 7. melléklet a  3/2020. (VII.20.) önkormányzati rendelethez</t>
  </si>
  <si>
    <t>8. melléklet a 3/2020. (VII.20.) önkormányzati rendelethez</t>
  </si>
  <si>
    <t xml:space="preserve"> 9. melléklet a 3/2020. (VII.20.) önkormányzati rendelethez</t>
  </si>
  <si>
    <t>10.a melléklet a 3/2020. (VII.20.) önkormányzati rendelethez</t>
  </si>
  <si>
    <t>10.b melléklet a  3/2020. (VII.20.) önkormányzati rendelethez</t>
  </si>
  <si>
    <t xml:space="preserve"> 11.melléklet a 3/2020. (VII.20.) önkormányzati rendelet</t>
  </si>
  <si>
    <t>12. melléklet a 3/2020. (VII.20.) önkormányzati rendelethez</t>
  </si>
  <si>
    <t>13. melléklet a  3/2020. (VII.20.) önkormányzati rendelethez</t>
  </si>
  <si>
    <t>14. melléklet a 3/2020. (VII.20.) önkormányzati rendelethez</t>
  </si>
  <si>
    <t>15. melléklet a 3/2020. (VII.20.) önkormányzati rendelethez</t>
  </si>
  <si>
    <t>16. melléklet a  3/2020. (VII.20.)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</si>
</sst>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0__"/>
    <numFmt numFmtId="166" formatCode="#,##0_ ;\-#,##0\ "/>
    <numFmt numFmtId="167" formatCode="#,##0.0"/>
  </numFmts>
  <fonts count="9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e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e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el CE"/>
      <charset val="238"/>
    </font>
    <font>
      <sz val="10"/>
      <name val="MS Sans Serif"/>
      <family val="2"/>
      <charset val="238"/>
    </font>
    <font>
      <b/>
      <sz val="12"/>
      <name val="Arie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2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u/>
      <sz val="1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2" fillId="3" borderId="0" applyNumberFormat="0" applyBorder="0" applyProtection="0">
      <alignment horizontal="center" vertical="center" wrapText="1"/>
    </xf>
    <xf numFmtId="0" fontId="3" fillId="3" borderId="0" applyNumberFormat="0" applyAlignment="0" applyProtection="0"/>
    <xf numFmtId="0" fontId="4" fillId="0" borderId="5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5" fillId="0" borderId="0"/>
    <xf numFmtId="0" fontId="8" fillId="0" borderId="0"/>
    <xf numFmtId="0" fontId="6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3" fillId="6" borderId="0" applyNumberFormat="0" applyBorder="0" applyAlignment="0" applyProtection="0"/>
    <xf numFmtId="0" fontId="34" fillId="23" borderId="49" applyNumberFormat="0" applyAlignment="0" applyProtection="0"/>
    <xf numFmtId="0" fontId="35" fillId="24" borderId="50" applyNumberFormat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0" borderId="45" applyNumberFormat="0" applyFill="0" applyAlignment="0" applyProtection="0"/>
    <xf numFmtId="0" fontId="39" fillId="0" borderId="5" applyNumberFormat="0" applyFill="0" applyAlignment="0" applyProtection="0"/>
    <xf numFmtId="0" fontId="40" fillId="0" borderId="51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49" applyNumberFormat="0" applyAlignment="0" applyProtection="0"/>
    <xf numFmtId="0" fontId="42" fillId="0" borderId="52" applyNumberFormat="0" applyFill="0" applyAlignment="0" applyProtection="0"/>
    <xf numFmtId="0" fontId="43" fillId="25" borderId="0" applyNumberFormat="0" applyBorder="0" applyAlignment="0" applyProtection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31" fillId="26" borderId="53" applyNumberFormat="0" applyFont="0" applyAlignment="0" applyProtection="0"/>
    <xf numFmtId="0" fontId="45" fillId="23" borderId="54" applyNumberFormat="0" applyAlignment="0" applyProtection="0"/>
    <xf numFmtId="0" fontId="46" fillId="0" borderId="0" applyNumberFormat="0" applyFill="0" applyBorder="0" applyAlignment="0" applyProtection="0"/>
    <xf numFmtId="0" fontId="47" fillId="0" borderId="55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0"/>
    <xf numFmtId="0" fontId="55" fillId="0" borderId="0"/>
  </cellStyleXfs>
  <cellXfs count="782">
    <xf numFmtId="0" fontId="0" fillId="0" borderId="0" xfId="0"/>
    <xf numFmtId="0" fontId="5" fillId="0" borderId="0" xfId="12" applyFont="1" applyAlignment="1">
      <alignment vertical="center"/>
    </xf>
    <xf numFmtId="0" fontId="8" fillId="0" borderId="0" xfId="12"/>
    <xf numFmtId="0" fontId="8" fillId="0" borderId="0" xfId="12" applyFont="1"/>
    <xf numFmtId="3" fontId="5" fillId="0" borderId="17" xfId="12" applyNumberFormat="1" applyFont="1" applyBorder="1" applyAlignment="1">
      <alignment horizontal="center" vertical="center"/>
    </xf>
    <xf numFmtId="3" fontId="10" fillId="0" borderId="18" xfId="12" applyNumberFormat="1" applyFont="1" applyBorder="1" applyAlignment="1">
      <alignment horizontal="center" vertical="center" wrapText="1"/>
    </xf>
    <xf numFmtId="3" fontId="10" fillId="0" borderId="19" xfId="12" applyNumberFormat="1" applyFont="1" applyBorder="1" applyAlignment="1">
      <alignment horizontal="center" vertical="center" wrapText="1"/>
    </xf>
    <xf numFmtId="0" fontId="5" fillId="0" borderId="14" xfId="12" applyFont="1" applyBorder="1"/>
    <xf numFmtId="3" fontId="5" fillId="0" borderId="15" xfId="12" applyNumberFormat="1" applyFont="1" applyBorder="1" applyAlignment="1">
      <alignment horizontal="center" vertical="center" wrapText="1"/>
    </xf>
    <xf numFmtId="3" fontId="5" fillId="0" borderId="25" xfId="12" applyNumberFormat="1" applyFont="1" applyBorder="1" applyAlignment="1">
      <alignment vertical="center" wrapText="1"/>
    </xf>
    <xf numFmtId="0" fontId="5" fillId="0" borderId="15" xfId="12" applyFont="1" applyBorder="1" applyAlignment="1">
      <alignment horizontal="center"/>
    </xf>
    <xf numFmtId="0" fontId="5" fillId="0" borderId="26" xfId="12" applyFont="1" applyBorder="1"/>
    <xf numFmtId="3" fontId="5" fillId="0" borderId="1" xfId="12" applyNumberFormat="1" applyFont="1" applyBorder="1" applyAlignment="1">
      <alignment horizontal="center" vertical="center" wrapText="1"/>
    </xf>
    <xf numFmtId="3" fontId="5" fillId="0" borderId="2" xfId="12" applyNumberFormat="1" applyFont="1" applyBorder="1" applyAlignment="1">
      <alignment vertical="center" wrapText="1"/>
    </xf>
    <xf numFmtId="0" fontId="5" fillId="0" borderId="1" xfId="12" applyFont="1" applyBorder="1" applyAlignment="1">
      <alignment horizontal="center"/>
    </xf>
    <xf numFmtId="0" fontId="8" fillId="0" borderId="26" xfId="12" applyBorder="1"/>
    <xf numFmtId="0" fontId="5" fillId="0" borderId="26" xfId="12" applyFont="1" applyFill="1" applyBorder="1"/>
    <xf numFmtId="0" fontId="5" fillId="0" borderId="28" xfId="12" applyFont="1" applyBorder="1" applyAlignment="1">
      <alignment vertical="center"/>
    </xf>
    <xf numFmtId="0" fontId="5" fillId="0" borderId="6" xfId="12" applyFont="1" applyBorder="1" applyAlignment="1">
      <alignment horizontal="center" vertical="center"/>
    </xf>
    <xf numFmtId="3" fontId="5" fillId="0" borderId="8" xfId="12" applyNumberFormat="1" applyFont="1" applyBorder="1" applyAlignment="1">
      <alignment vertical="center"/>
    </xf>
    <xf numFmtId="0" fontId="5" fillId="0" borderId="1" xfId="12" applyFont="1" applyFill="1" applyBorder="1" applyAlignment="1">
      <alignment horizontal="center"/>
    </xf>
    <xf numFmtId="3" fontId="11" fillId="0" borderId="21" xfId="12" applyNumberFormat="1" applyFont="1" applyBorder="1" applyAlignment="1">
      <alignment vertical="center" wrapText="1"/>
    </xf>
    <xf numFmtId="3" fontId="11" fillId="0" borderId="22" xfId="12" applyNumberFormat="1" applyFont="1" applyBorder="1" applyAlignment="1">
      <alignment vertical="center" wrapText="1"/>
    </xf>
    <xf numFmtId="3" fontId="11" fillId="0" borderId="23" xfId="12" applyNumberFormat="1" applyFont="1" applyBorder="1" applyAlignment="1">
      <alignment vertical="center" wrapText="1"/>
    </xf>
    <xf numFmtId="0" fontId="12" fillId="0" borderId="0" xfId="12" applyFont="1"/>
    <xf numFmtId="3" fontId="5" fillId="0" borderId="14" xfId="12" applyNumberFormat="1" applyFont="1" applyBorder="1" applyAlignment="1">
      <alignment vertical="center"/>
    </xf>
    <xf numFmtId="3" fontId="5" fillId="0" borderId="15" xfId="12" applyNumberFormat="1" applyFont="1" applyBorder="1" applyAlignment="1">
      <alignment horizontal="center" vertical="center"/>
    </xf>
    <xf numFmtId="0" fontId="5" fillId="0" borderId="29" xfId="12" applyFont="1" applyBorder="1" applyAlignment="1">
      <alignment vertical="center"/>
    </xf>
    <xf numFmtId="0" fontId="5" fillId="0" borderId="26" xfId="12" applyFont="1" applyBorder="1" applyAlignment="1">
      <alignment vertical="center"/>
    </xf>
    <xf numFmtId="0" fontId="5" fillId="0" borderId="1" xfId="12" applyFont="1" applyBorder="1" applyAlignment="1">
      <alignment horizontal="center" vertical="center"/>
    </xf>
    <xf numFmtId="0" fontId="5" fillId="0" borderId="30" xfId="12" applyFont="1" applyFill="1" applyBorder="1"/>
    <xf numFmtId="3" fontId="5" fillId="0" borderId="7" xfId="12" applyNumberFormat="1" applyFont="1" applyBorder="1" applyAlignment="1">
      <alignment horizontal="center" vertical="center" wrapText="1"/>
    </xf>
    <xf numFmtId="3" fontId="5" fillId="0" borderId="9" xfId="12" applyNumberFormat="1" applyFont="1" applyBorder="1" applyAlignment="1">
      <alignment vertical="center" wrapText="1"/>
    </xf>
    <xf numFmtId="0" fontId="5" fillId="0" borderId="7" xfId="12" applyFont="1" applyFill="1" applyBorder="1" applyAlignment="1">
      <alignment horizontal="center"/>
    </xf>
    <xf numFmtId="3" fontId="8" fillId="0" borderId="0" xfId="12" applyNumberFormat="1"/>
    <xf numFmtId="0" fontId="5" fillId="0" borderId="2" xfId="12" applyFont="1" applyBorder="1"/>
    <xf numFmtId="3" fontId="5" fillId="0" borderId="1" xfId="12" applyNumberFormat="1" applyFont="1" applyBorder="1" applyAlignment="1">
      <alignment vertical="center" wrapText="1"/>
    </xf>
    <xf numFmtId="0" fontId="11" fillId="0" borderId="21" xfId="12" applyFont="1" applyBorder="1" applyAlignment="1">
      <alignment vertical="center"/>
    </xf>
    <xf numFmtId="0" fontId="11" fillId="0" borderId="22" xfId="12" applyFont="1" applyBorder="1" applyAlignment="1">
      <alignment vertical="center"/>
    </xf>
    <xf numFmtId="3" fontId="11" fillId="0" borderId="23" xfId="12" applyNumberFormat="1" applyFont="1" applyBorder="1" applyAlignment="1">
      <alignment vertical="center"/>
    </xf>
    <xf numFmtId="0" fontId="5" fillId="0" borderId="23" xfId="12" applyFont="1" applyBorder="1" applyAlignment="1">
      <alignment vertical="center"/>
    </xf>
    <xf numFmtId="3" fontId="9" fillId="0" borderId="21" xfId="12" applyNumberFormat="1" applyFont="1" applyBorder="1" applyAlignment="1">
      <alignment horizontal="center" vertical="center"/>
    </xf>
    <xf numFmtId="3" fontId="9" fillId="0" borderId="22" xfId="12" applyNumberFormat="1" applyFont="1" applyBorder="1" applyAlignment="1">
      <alignment horizontal="center" vertical="center"/>
    </xf>
    <xf numFmtId="3" fontId="9" fillId="0" borderId="23" xfId="12" applyNumberFormat="1" applyFont="1" applyBorder="1" applyAlignment="1">
      <alignment vertical="center"/>
    </xf>
    <xf numFmtId="3" fontId="9" fillId="0" borderId="23" xfId="12" applyNumberFormat="1" applyFont="1" applyBorder="1" applyAlignment="1">
      <alignment horizontal="center" vertical="center"/>
    </xf>
    <xf numFmtId="3" fontId="8" fillId="0" borderId="0" xfId="12" applyNumberFormat="1" applyFont="1"/>
    <xf numFmtId="3" fontId="5" fillId="0" borderId="0" xfId="12" applyNumberFormat="1" applyFont="1" applyAlignment="1">
      <alignment vertical="center"/>
    </xf>
    <xf numFmtId="3" fontId="11" fillId="0" borderId="0" xfId="12" applyNumberFormat="1" applyFont="1" applyAlignment="1">
      <alignment vertical="center"/>
    </xf>
    <xf numFmtId="0" fontId="5" fillId="0" borderId="0" xfId="12" applyFont="1"/>
    <xf numFmtId="0" fontId="8" fillId="0" borderId="0" xfId="12"/>
    <xf numFmtId="0" fontId="8" fillId="0" borderId="0" xfId="12"/>
    <xf numFmtId="0" fontId="8" fillId="0" borderId="0" xfId="12" applyAlignment="1">
      <alignment horizontal="center" vertical="center"/>
    </xf>
    <xf numFmtId="0" fontId="12" fillId="0" borderId="0" xfId="12" applyFont="1" applyAlignment="1">
      <alignment horizontal="center" vertical="center"/>
    </xf>
    <xf numFmtId="0" fontId="11" fillId="0" borderId="1" xfId="12" applyFont="1" applyBorder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  <xf numFmtId="0" fontId="8" fillId="0" borderId="1" xfId="12" applyBorder="1"/>
    <xf numFmtId="0" fontId="13" fillId="0" borderId="11" xfId="12" applyFont="1" applyFill="1" applyBorder="1" applyAlignment="1">
      <alignment vertical="center" wrapText="1"/>
    </xf>
    <xf numFmtId="0" fontId="13" fillId="0" borderId="11" xfId="12" applyFont="1" applyFill="1" applyBorder="1" applyAlignment="1">
      <alignment horizontal="center" vertical="center"/>
    </xf>
    <xf numFmtId="3" fontId="13" fillId="0" borderId="11" xfId="12" applyNumberFormat="1" applyFont="1" applyFill="1" applyBorder="1" applyAlignment="1">
      <alignment vertical="center"/>
    </xf>
    <xf numFmtId="0" fontId="14" fillId="0" borderId="11" xfId="12" applyFont="1" applyFill="1" applyBorder="1" applyAlignment="1">
      <alignment vertical="center" wrapText="1"/>
    </xf>
    <xf numFmtId="0" fontId="14" fillId="0" borderId="11" xfId="12" applyFont="1" applyFill="1" applyBorder="1" applyAlignment="1">
      <alignment horizontal="center" vertical="center"/>
    </xf>
    <xf numFmtId="3" fontId="14" fillId="0" borderId="11" xfId="12" applyNumberFormat="1" applyFont="1" applyFill="1" applyBorder="1" applyAlignment="1">
      <alignment vertical="center"/>
    </xf>
    <xf numFmtId="0" fontId="5" fillId="0" borderId="11" xfId="12" applyFont="1" applyFill="1" applyBorder="1" applyAlignment="1">
      <alignment vertical="center" wrapText="1"/>
    </xf>
    <xf numFmtId="0" fontId="11" fillId="0" borderId="11" xfId="12" applyFont="1" applyFill="1" applyBorder="1" applyAlignment="1">
      <alignment vertical="center" wrapText="1"/>
    </xf>
    <xf numFmtId="0" fontId="14" fillId="0" borderId="0" xfId="12" applyFont="1" applyAlignment="1">
      <alignment horizontal="center" vertical="center"/>
    </xf>
    <xf numFmtId="0" fontId="5" fillId="0" borderId="0" xfId="12" applyFont="1" applyBorder="1"/>
    <xf numFmtId="0" fontId="5" fillId="0" borderId="0" xfId="12" applyFont="1" applyBorder="1" applyAlignment="1">
      <alignment horizontal="right"/>
    </xf>
    <xf numFmtId="0" fontId="11" fillId="0" borderId="0" xfId="12" applyFont="1" applyAlignment="1">
      <alignment wrapText="1"/>
    </xf>
    <xf numFmtId="0" fontId="5" fillId="0" borderId="1" xfId="12" applyFont="1" applyBorder="1"/>
    <xf numFmtId="0" fontId="14" fillId="0" borderId="11" xfId="12" applyNumberFormat="1" applyFont="1" applyFill="1" applyBorder="1" applyAlignment="1">
      <alignment vertical="center"/>
    </xf>
    <xf numFmtId="3" fontId="14" fillId="2" borderId="1" xfId="12" applyNumberFormat="1" applyFont="1" applyFill="1" applyBorder="1" applyAlignment="1">
      <alignment vertical="center"/>
    </xf>
    <xf numFmtId="3" fontId="11" fillId="0" borderId="1" xfId="12" applyNumberFormat="1" applyFont="1" applyBorder="1"/>
    <xf numFmtId="3" fontId="8" fillId="0" borderId="1" xfId="12" applyNumberFormat="1" applyBorder="1"/>
    <xf numFmtId="0" fontId="13" fillId="0" borderId="11" xfId="12" applyNumberFormat="1" applyFont="1" applyFill="1" applyBorder="1" applyAlignment="1">
      <alignment vertical="center"/>
    </xf>
    <xf numFmtId="3" fontId="14" fillId="0" borderId="1" xfId="12" applyNumberFormat="1" applyFont="1" applyFill="1" applyBorder="1" applyAlignment="1">
      <alignment vertical="center"/>
    </xf>
    <xf numFmtId="0" fontId="5" fillId="0" borderId="11" xfId="12" applyFont="1" applyFill="1" applyBorder="1" applyAlignment="1">
      <alignment vertical="center"/>
    </xf>
    <xf numFmtId="165" fontId="13" fillId="0" borderId="11" xfId="12" applyNumberFormat="1" applyFont="1" applyFill="1" applyBorder="1" applyAlignment="1">
      <alignment vertical="center"/>
    </xf>
    <xf numFmtId="0" fontId="13" fillId="0" borderId="11" xfId="12" applyFont="1" applyFill="1" applyBorder="1" applyAlignment="1">
      <alignment vertical="center"/>
    </xf>
    <xf numFmtId="0" fontId="14" fillId="0" borderId="11" xfId="12" applyFont="1" applyFill="1" applyBorder="1" applyAlignment="1">
      <alignment vertical="center"/>
    </xf>
    <xf numFmtId="0" fontId="8" fillId="0" borderId="0" xfId="12" applyAlignment="1">
      <alignment horizontal="left"/>
    </xf>
    <xf numFmtId="0" fontId="5" fillId="0" borderId="0" xfId="11"/>
    <xf numFmtId="0" fontId="11" fillId="0" borderId="1" xfId="12" applyFont="1" applyBorder="1" applyAlignment="1">
      <alignment horizontal="center" vertical="center"/>
    </xf>
    <xf numFmtId="0" fontId="11" fillId="0" borderId="11" xfId="12" applyFont="1" applyFill="1" applyBorder="1" applyAlignment="1">
      <alignment vertical="center"/>
    </xf>
    <xf numFmtId="0" fontId="11" fillId="0" borderId="11" xfId="12" applyFont="1" applyFill="1" applyBorder="1" applyAlignment="1">
      <alignment horizontal="left" vertical="center"/>
    </xf>
    <xf numFmtId="0" fontId="5" fillId="0" borderId="0" xfId="12" applyFont="1"/>
    <xf numFmtId="0" fontId="8" fillId="0" borderId="0" xfId="12"/>
    <xf numFmtId="0" fontId="5" fillId="0" borderId="0" xfId="12" applyFont="1" applyBorder="1" applyAlignment="1">
      <alignment horizontal="right"/>
    </xf>
    <xf numFmtId="3" fontId="13" fillId="0" borderId="1" xfId="12" applyNumberFormat="1" applyFont="1" applyFill="1" applyBorder="1" applyAlignment="1">
      <alignment vertical="center"/>
    </xf>
    <xf numFmtId="3" fontId="5" fillId="0" borderId="1" xfId="12" applyNumberFormat="1" applyFont="1" applyBorder="1"/>
    <xf numFmtId="3" fontId="11" fillId="0" borderId="0" xfId="12" applyNumberFormat="1" applyFont="1" applyBorder="1"/>
    <xf numFmtId="3" fontId="8" fillId="0" borderId="0" xfId="12" applyNumberFormat="1" applyBorder="1"/>
    <xf numFmtId="0" fontId="5" fillId="0" borderId="0" xfId="12" applyFont="1"/>
    <xf numFmtId="0" fontId="8" fillId="0" borderId="0" xfId="12"/>
    <xf numFmtId="3" fontId="11" fillId="0" borderId="11" xfId="12" applyNumberFormat="1" applyFont="1" applyBorder="1"/>
    <xf numFmtId="3" fontId="8" fillId="0" borderId="11" xfId="12" applyNumberFormat="1" applyBorder="1"/>
    <xf numFmtId="0" fontId="18" fillId="0" borderId="11" xfId="12" applyFont="1" applyBorder="1" applyAlignment="1">
      <alignment horizontal="center" vertical="center" wrapText="1"/>
    </xf>
    <xf numFmtId="0" fontId="18" fillId="0" borderId="1" xfId="12" applyFont="1" applyBorder="1" applyAlignment="1">
      <alignment horizontal="center" vertical="center" wrapText="1"/>
    </xf>
    <xf numFmtId="0" fontId="5" fillId="0" borderId="0" xfId="12" applyFont="1"/>
    <xf numFmtId="0" fontId="8" fillId="0" borderId="0" xfId="12"/>
    <xf numFmtId="0" fontId="9" fillId="0" borderId="13" xfId="12" applyFont="1" applyBorder="1" applyAlignment="1">
      <alignment horizontal="center" vertical="center"/>
    </xf>
    <xf numFmtId="0" fontId="8" fillId="0" borderId="3" xfId="12" applyBorder="1" applyAlignment="1">
      <alignment horizontal="right"/>
    </xf>
    <xf numFmtId="0" fontId="14" fillId="0" borderId="0" xfId="12" applyFont="1" applyAlignment="1">
      <alignment horizontal="center" vertical="center"/>
    </xf>
    <xf numFmtId="0" fontId="5" fillId="0" borderId="0" xfId="12" applyFont="1" applyBorder="1" applyAlignment="1">
      <alignment horizontal="right"/>
    </xf>
    <xf numFmtId="0" fontId="13" fillId="0" borderId="0" xfId="12" applyFont="1" applyAlignment="1">
      <alignment horizontal="right" vertical="center"/>
    </xf>
    <xf numFmtId="3" fontId="5" fillId="2" borderId="37" xfId="12" applyNumberFormat="1" applyFont="1" applyFill="1" applyBorder="1" applyAlignment="1">
      <alignment vertical="center" wrapText="1"/>
    </xf>
    <xf numFmtId="3" fontId="5" fillId="2" borderId="11" xfId="12" applyNumberFormat="1" applyFont="1" applyFill="1" applyBorder="1" applyAlignment="1">
      <alignment vertical="center" wrapText="1"/>
    </xf>
    <xf numFmtId="3" fontId="5" fillId="0" borderId="11" xfId="12" applyNumberFormat="1" applyFont="1" applyBorder="1" applyAlignment="1">
      <alignment vertical="center"/>
    </xf>
    <xf numFmtId="3" fontId="11" fillId="0" borderId="39" xfId="12" applyNumberFormat="1" applyFont="1" applyBorder="1" applyAlignment="1">
      <alignment vertical="center" wrapText="1"/>
    </xf>
    <xf numFmtId="3" fontId="5" fillId="4" borderId="37" xfId="12" applyNumberFormat="1" applyFont="1" applyFill="1" applyBorder="1" applyAlignment="1">
      <alignment vertical="center"/>
    </xf>
    <xf numFmtId="3" fontId="5" fillId="0" borderId="10" xfId="12" applyNumberFormat="1" applyFont="1" applyBorder="1" applyAlignment="1">
      <alignment vertical="center"/>
    </xf>
    <xf numFmtId="3" fontId="5" fillId="0" borderId="4" xfId="12" applyNumberFormat="1" applyFont="1" applyBorder="1" applyAlignment="1">
      <alignment vertical="center"/>
    </xf>
    <xf numFmtId="3" fontId="11" fillId="0" borderId="39" xfId="12" applyNumberFormat="1" applyFont="1" applyBorder="1" applyAlignment="1">
      <alignment vertical="center"/>
    </xf>
    <xf numFmtId="3" fontId="9" fillId="0" borderId="39" xfId="12" applyNumberFormat="1" applyFont="1" applyBorder="1" applyAlignment="1">
      <alignment vertical="center"/>
    </xf>
    <xf numFmtId="0" fontId="8" fillId="0" borderId="36" xfId="12" applyFont="1" applyBorder="1"/>
    <xf numFmtId="0" fontId="8" fillId="0" borderId="44" xfId="12" applyFont="1" applyBorder="1"/>
    <xf numFmtId="0" fontId="20" fillId="0" borderId="1" xfId="12" applyFont="1" applyBorder="1" applyAlignment="1">
      <alignment horizontal="center" vertical="center" wrapText="1"/>
    </xf>
    <xf numFmtId="0" fontId="20" fillId="0" borderId="11" xfId="12" applyFont="1" applyBorder="1" applyAlignment="1">
      <alignment horizontal="center" vertical="center" wrapText="1"/>
    </xf>
    <xf numFmtId="3" fontId="8" fillId="0" borderId="27" xfId="12" applyNumberFormat="1" applyBorder="1"/>
    <xf numFmtId="3" fontId="8" fillId="0" borderId="16" xfId="12" applyNumberFormat="1" applyBorder="1"/>
    <xf numFmtId="0" fontId="8" fillId="0" borderId="0" xfId="12"/>
    <xf numFmtId="0" fontId="5" fillId="0" borderId="0" xfId="12" applyFont="1" applyBorder="1" applyAlignment="1">
      <alignment horizontal="right"/>
    </xf>
    <xf numFmtId="0" fontId="8" fillId="0" borderId="0" xfId="12"/>
    <xf numFmtId="0" fontId="9" fillId="0" borderId="13" xfId="12" applyFont="1" applyBorder="1" applyAlignment="1">
      <alignment horizontal="center" vertical="center"/>
    </xf>
    <xf numFmtId="0" fontId="6" fillId="0" borderId="0" xfId="11" applyFont="1" applyAlignment="1">
      <alignment vertical="center"/>
    </xf>
    <xf numFmtId="0" fontId="6" fillId="0" borderId="0" xfId="11" applyFont="1" applyAlignment="1">
      <alignment horizontal="center" vertical="center"/>
    </xf>
    <xf numFmtId="0" fontId="22" fillId="0" borderId="0" xfId="11" applyFont="1" applyAlignment="1">
      <alignment vertical="center"/>
    </xf>
    <xf numFmtId="0" fontId="22" fillId="0" borderId="0" xfId="11" applyFont="1" applyAlignment="1">
      <alignment horizontal="center" vertical="center"/>
    </xf>
    <xf numFmtId="0" fontId="23" fillId="0" borderId="0" xfId="11" applyFont="1" applyAlignment="1">
      <alignment horizontal="right" vertical="center"/>
    </xf>
    <xf numFmtId="0" fontId="24" fillId="0" borderId="0" xfId="11" applyFont="1" applyAlignment="1">
      <alignment horizontal="center" vertical="center"/>
    </xf>
    <xf numFmtId="0" fontId="6" fillId="0" borderId="12" xfId="11" applyFont="1" applyBorder="1" applyAlignment="1">
      <alignment horizontal="left" vertical="center" wrapText="1"/>
    </xf>
    <xf numFmtId="0" fontId="6" fillId="0" borderId="38" xfId="11" applyFont="1" applyBorder="1" applyAlignment="1">
      <alignment horizontal="left" vertical="center" wrapText="1"/>
    </xf>
    <xf numFmtId="0" fontId="6" fillId="0" borderId="38" xfId="11" applyFont="1" applyBorder="1" applyAlignment="1">
      <alignment vertical="center" wrapText="1"/>
    </xf>
    <xf numFmtId="4" fontId="6" fillId="0" borderId="1" xfId="11" applyNumberFormat="1" applyFont="1" applyBorder="1" applyAlignment="1">
      <alignment horizontal="right" vertical="center"/>
    </xf>
    <xf numFmtId="4" fontId="6" fillId="0" borderId="27" xfId="11" applyNumberFormat="1" applyFont="1" applyBorder="1" applyAlignment="1">
      <alignment horizontal="right" vertical="center"/>
    </xf>
    <xf numFmtId="0" fontId="25" fillId="0" borderId="32" xfId="11" applyFont="1" applyBorder="1" applyAlignment="1">
      <alignment horizontal="center" vertical="center"/>
    </xf>
    <xf numFmtId="3" fontId="6" fillId="0" borderId="0" xfId="11" applyNumberFormat="1" applyFont="1" applyAlignment="1">
      <alignment horizontal="center" vertical="center"/>
    </xf>
    <xf numFmtId="0" fontId="5" fillId="0" borderId="0" xfId="12" applyFont="1"/>
    <xf numFmtId="0" fontId="8" fillId="0" borderId="0" xfId="12"/>
    <xf numFmtId="0" fontId="14" fillId="0" borderId="0" xfId="12" applyFont="1" applyAlignment="1">
      <alignment horizontal="center" vertical="center"/>
    </xf>
    <xf numFmtId="0" fontId="5" fillId="0" borderId="0" xfId="12" applyFont="1" applyBorder="1" applyAlignment="1">
      <alignment horizontal="right"/>
    </xf>
    <xf numFmtId="0" fontId="13" fillId="0" borderId="0" xfId="12" applyFont="1" applyAlignment="1">
      <alignment horizontal="right" vertical="center"/>
    </xf>
    <xf numFmtId="0" fontId="27" fillId="0" borderId="0" xfId="16"/>
    <xf numFmtId="0" fontId="29" fillId="4" borderId="1" xfId="16" applyFont="1" applyFill="1" applyBorder="1" applyAlignment="1">
      <alignment horizontal="center" vertical="top" wrapText="1"/>
    </xf>
    <xf numFmtId="0" fontId="5" fillId="4" borderId="1" xfId="16" applyFont="1" applyFill="1" applyBorder="1" applyAlignment="1">
      <alignment horizontal="center" vertical="top" wrapText="1"/>
    </xf>
    <xf numFmtId="3" fontId="30" fillId="0" borderId="1" xfId="16" applyNumberFormat="1" applyFont="1" applyBorder="1" applyAlignment="1">
      <alignment horizontal="right" vertical="center" wrapText="1"/>
    </xf>
    <xf numFmtId="0" fontId="27" fillId="0" borderId="0" xfId="16"/>
    <xf numFmtId="0" fontId="7" fillId="4" borderId="1" xfId="16" applyFont="1" applyFill="1" applyBorder="1" applyAlignment="1">
      <alignment horizontal="center" vertical="top" wrapText="1"/>
    </xf>
    <xf numFmtId="0" fontId="3" fillId="4" borderId="1" xfId="16" applyFont="1" applyFill="1" applyBorder="1" applyAlignment="1">
      <alignment horizontal="center" vertical="center" wrapText="1"/>
    </xf>
    <xf numFmtId="0" fontId="50" fillId="4" borderId="1" xfId="16" applyFont="1" applyFill="1" applyBorder="1" applyAlignment="1">
      <alignment horizontal="center" vertical="center" wrapText="1"/>
    </xf>
    <xf numFmtId="0" fontId="50" fillId="0" borderId="1" xfId="16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0" fontId="5" fillId="0" borderId="1" xfId="16" applyFont="1" applyBorder="1" applyAlignment="1">
      <alignment horizontal="center" vertical="center" wrapText="1"/>
    </xf>
    <xf numFmtId="0" fontId="21" fillId="0" borderId="1" xfId="16" applyFont="1" applyBorder="1" applyAlignment="1">
      <alignment horizontal="left" vertical="center" wrapText="1"/>
    </xf>
    <xf numFmtId="3" fontId="11" fillId="0" borderId="1" xfId="16" applyNumberFormat="1" applyFont="1" applyBorder="1" applyAlignment="1">
      <alignment horizontal="right" vertical="center" wrapText="1"/>
    </xf>
    <xf numFmtId="3" fontId="6" fillId="0" borderId="1" xfId="16" applyNumberFormat="1" applyFont="1" applyBorder="1" applyAlignment="1">
      <alignment horizontal="right" vertical="center"/>
    </xf>
    <xf numFmtId="0" fontId="11" fillId="0" borderId="1" xfId="16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center" wrapText="1"/>
    </xf>
    <xf numFmtId="3" fontId="5" fillId="0" borderId="1" xfId="16" applyNumberFormat="1" applyFont="1" applyBorder="1" applyAlignment="1">
      <alignment horizontal="right" vertical="top" wrapText="1"/>
    </xf>
    <xf numFmtId="3" fontId="11" fillId="0" borderId="1" xfId="16" applyNumberFormat="1" applyFont="1" applyBorder="1" applyAlignment="1">
      <alignment horizontal="right" vertical="top" wrapText="1"/>
    </xf>
    <xf numFmtId="0" fontId="8" fillId="0" borderId="13" xfId="12" applyFont="1" applyBorder="1"/>
    <xf numFmtId="0" fontId="8" fillId="0" borderId="39" xfId="12" applyFont="1" applyBorder="1"/>
    <xf numFmtId="3" fontId="8" fillId="0" borderId="4" xfId="12" applyNumberFormat="1" applyBorder="1"/>
    <xf numFmtId="3" fontId="8" fillId="0" borderId="10" xfId="12" applyNumberFormat="1" applyBorder="1"/>
    <xf numFmtId="0" fontId="8" fillId="0" borderId="62" xfId="12" applyFont="1" applyBorder="1"/>
    <xf numFmtId="3" fontId="8" fillId="0" borderId="37" xfId="12" applyNumberFormat="1" applyBorder="1"/>
    <xf numFmtId="3" fontId="8" fillId="0" borderId="44" xfId="12" applyNumberFormat="1" applyBorder="1"/>
    <xf numFmtId="3" fontId="11" fillId="0" borderId="24" xfId="12" applyNumberFormat="1" applyFont="1" applyBorder="1" applyAlignment="1">
      <alignment vertical="center" wrapText="1"/>
    </xf>
    <xf numFmtId="3" fontId="9" fillId="0" borderId="24" xfId="12" applyNumberFormat="1" applyFont="1" applyBorder="1" applyAlignment="1">
      <alignment vertical="center"/>
    </xf>
    <xf numFmtId="0" fontId="29" fillId="4" borderId="64" xfId="16" applyFont="1" applyFill="1" applyBorder="1" applyAlignment="1">
      <alignment horizontal="center" vertical="top" wrapText="1"/>
    </xf>
    <xf numFmtId="0" fontId="29" fillId="4" borderId="66" xfId="16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5" fillId="0" borderId="66" xfId="0" applyNumberFormat="1" applyFont="1" applyBorder="1" applyAlignment="1">
      <alignment horizontal="right" vertical="top" wrapText="1"/>
    </xf>
    <xf numFmtId="3" fontId="5" fillId="0" borderId="64" xfId="0" applyNumberFormat="1" applyFont="1" applyBorder="1" applyAlignment="1">
      <alignment horizontal="right" vertical="top" wrapText="1"/>
    </xf>
    <xf numFmtId="3" fontId="11" fillId="0" borderId="66" xfId="0" applyNumberFormat="1" applyFont="1" applyBorder="1" applyAlignment="1">
      <alignment horizontal="right" vertical="top" wrapText="1"/>
    </xf>
    <xf numFmtId="3" fontId="11" fillId="0" borderId="64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0" fillId="0" borderId="1" xfId="16" applyFont="1" applyBorder="1" applyAlignment="1">
      <alignment horizontal="right" vertical="center" wrapText="1"/>
    </xf>
    <xf numFmtId="3" fontId="30" fillId="0" borderId="64" xfId="16" applyNumberFormat="1" applyFont="1" applyBorder="1" applyAlignment="1">
      <alignment horizontal="right" vertical="center" wrapText="1"/>
    </xf>
    <xf numFmtId="0" fontId="11" fillId="0" borderId="1" xfId="16" applyFont="1" applyBorder="1" applyAlignment="1">
      <alignment horizontal="right" vertical="center" wrapText="1"/>
    </xf>
    <xf numFmtId="3" fontId="11" fillId="0" borderId="64" xfId="16" applyNumberFormat="1" applyFont="1" applyBorder="1" applyAlignment="1">
      <alignment horizontal="right" vertical="center" wrapText="1"/>
    </xf>
    <xf numFmtId="0" fontId="8" fillId="0" borderId="0" xfId="12"/>
    <xf numFmtId="0" fontId="13" fillId="0" borderId="0" xfId="12" applyFont="1" applyAlignment="1">
      <alignment horizontal="right" vertical="center"/>
    </xf>
    <xf numFmtId="3" fontId="11" fillId="0" borderId="64" xfId="16" applyNumberFormat="1" applyFont="1" applyBorder="1" applyAlignment="1">
      <alignment horizontal="right" vertical="top" wrapText="1"/>
    </xf>
    <xf numFmtId="3" fontId="8" fillId="0" borderId="1" xfId="12" applyNumberFormat="1" applyBorder="1" applyAlignment="1">
      <alignment vertical="center"/>
    </xf>
    <xf numFmtId="3" fontId="25" fillId="0" borderId="1" xfId="16" applyNumberFormat="1" applyFont="1" applyBorder="1" applyAlignment="1">
      <alignment horizontal="right" vertical="center"/>
    </xf>
    <xf numFmtId="3" fontId="8" fillId="0" borderId="31" xfId="12" applyNumberFormat="1" applyBorder="1"/>
    <xf numFmtId="0" fontId="8" fillId="0" borderId="0" xfId="12" applyBorder="1"/>
    <xf numFmtId="0" fontId="5" fillId="0" borderId="0" xfId="12" applyFont="1"/>
    <xf numFmtId="0" fontId="8" fillId="0" borderId="0" xfId="12"/>
    <xf numFmtId="3" fontId="8" fillId="2" borderId="0" xfId="12" applyNumberFormat="1" applyFill="1"/>
    <xf numFmtId="0" fontId="18" fillId="0" borderId="0" xfId="12" applyFont="1" applyBorder="1" applyAlignment="1">
      <alignment horizontal="center" vertical="center" wrapText="1"/>
    </xf>
    <xf numFmtId="0" fontId="16" fillId="0" borderId="0" xfId="8" applyFont="1" applyAlignment="1">
      <alignment horizontal="left" vertical="center"/>
    </xf>
    <xf numFmtId="0" fontId="1" fillId="0" borderId="0" xfId="10"/>
    <xf numFmtId="3" fontId="1" fillId="0" borderId="0" xfId="10" applyNumberFormat="1"/>
    <xf numFmtId="0" fontId="7" fillId="0" borderId="0" xfId="8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3" fontId="5" fillId="0" borderId="68" xfId="12" applyNumberFormat="1" applyFont="1" applyBorder="1" applyAlignment="1">
      <alignment vertical="center"/>
    </xf>
    <xf numFmtId="0" fontId="55" fillId="0" borderId="0" xfId="64"/>
    <xf numFmtId="3" fontId="6" fillId="0" borderId="0" xfId="64" applyNumberFormat="1" applyFont="1" applyAlignment="1">
      <alignment horizontal="center"/>
    </xf>
    <xf numFmtId="0" fontId="6" fillId="0" borderId="0" xfId="64" applyFont="1"/>
    <xf numFmtId="0" fontId="6" fillId="0" borderId="0" xfId="64" applyFont="1" applyBorder="1"/>
    <xf numFmtId="0" fontId="55" fillId="0" borderId="0" xfId="64" applyBorder="1" applyAlignment="1">
      <alignment wrapText="1"/>
    </xf>
    <xf numFmtId="0" fontId="6" fillId="0" borderId="0" xfId="64" applyFont="1" applyBorder="1" applyAlignment="1">
      <alignment horizontal="center"/>
    </xf>
    <xf numFmtId="0" fontId="6" fillId="0" borderId="0" xfId="64" applyFont="1" applyBorder="1" applyAlignment="1"/>
    <xf numFmtId="0" fontId="55" fillId="0" borderId="0" xfId="64" applyBorder="1" applyAlignment="1"/>
    <xf numFmtId="0" fontId="25" fillId="0" borderId="1" xfId="64" applyFont="1" applyBorder="1" applyAlignment="1">
      <alignment horizontal="center"/>
    </xf>
    <xf numFmtId="0" fontId="11" fillId="0" borderId="1" xfId="64" applyFont="1" applyBorder="1" applyAlignment="1">
      <alignment horizontal="center"/>
    </xf>
    <xf numFmtId="0" fontId="25" fillId="0" borderId="69" xfId="64" applyFont="1" applyBorder="1" applyAlignment="1">
      <alignment horizontal="center"/>
    </xf>
    <xf numFmtId="0" fontId="6" fillId="0" borderId="0" xfId="64" applyFont="1" applyBorder="1" applyAlignment="1">
      <alignment horizontal="right" vertical="center"/>
    </xf>
    <xf numFmtId="0" fontId="17" fillId="0" borderId="0" xfId="64" applyFont="1" applyAlignment="1">
      <alignment vertical="center"/>
    </xf>
    <xf numFmtId="0" fontId="52" fillId="0" borderId="0" xfId="56" applyFont="1" applyAlignment="1">
      <alignment vertical="center"/>
    </xf>
    <xf numFmtId="3" fontId="52" fillId="0" borderId="0" xfId="56" applyNumberFormat="1" applyFont="1" applyAlignment="1">
      <alignment vertical="center"/>
    </xf>
    <xf numFmtId="0" fontId="52" fillId="0" borderId="0" xfId="56" applyFont="1" applyAlignment="1">
      <alignment horizontal="center" vertical="center"/>
    </xf>
    <xf numFmtId="0" fontId="8" fillId="0" borderId="0" xfId="12"/>
    <xf numFmtId="0" fontId="5" fillId="0" borderId="0" xfId="12" applyFont="1"/>
    <xf numFmtId="0" fontId="8" fillId="0" borderId="0" xfId="12"/>
    <xf numFmtId="0" fontId="28" fillId="0" borderId="0" xfId="16" applyFont="1" applyAlignment="1">
      <alignment horizontal="left" vertical="center"/>
    </xf>
    <xf numFmtId="3" fontId="13" fillId="2" borderId="1" xfId="12" applyNumberFormat="1" applyFont="1" applyFill="1" applyBorder="1" applyAlignment="1">
      <alignment vertical="center"/>
    </xf>
    <xf numFmtId="0" fontId="8" fillId="0" borderId="63" xfId="12" applyBorder="1"/>
    <xf numFmtId="3" fontId="5" fillId="0" borderId="15" xfId="12" applyNumberFormat="1" applyFont="1" applyBorder="1" applyAlignment="1">
      <alignment vertical="center"/>
    </xf>
    <xf numFmtId="3" fontId="5" fillId="0" borderId="16" xfId="12" applyNumberFormat="1" applyFont="1" applyBorder="1" applyAlignment="1">
      <alignment vertical="center" wrapText="1"/>
    </xf>
    <xf numFmtId="3" fontId="11" fillId="0" borderId="63" xfId="12" applyNumberFormat="1" applyFont="1" applyBorder="1"/>
    <xf numFmtId="3" fontId="11" fillId="0" borderId="70" xfId="12" applyNumberFormat="1" applyFont="1" applyBorder="1"/>
    <xf numFmtId="0" fontId="28" fillId="0" borderId="0" xfId="16" applyFont="1" applyAlignment="1">
      <alignment horizontal="left" vertical="center"/>
    </xf>
    <xf numFmtId="0" fontId="11" fillId="0" borderId="0" xfId="12" applyFont="1" applyBorder="1" applyAlignment="1">
      <alignment vertical="center" wrapText="1"/>
    </xf>
    <xf numFmtId="0" fontId="14" fillId="0" borderId="26" xfId="12" applyFont="1" applyFill="1" applyBorder="1" applyAlignment="1">
      <alignment vertical="center"/>
    </xf>
    <xf numFmtId="0" fontId="5" fillId="0" borderId="0" xfId="12" applyFont="1" applyAlignment="1"/>
    <xf numFmtId="0" fontId="8" fillId="0" borderId="0" xfId="12" applyAlignment="1"/>
    <xf numFmtId="0" fontId="14" fillId="0" borderId="26" xfId="12" applyFont="1" applyFill="1" applyBorder="1" applyAlignment="1">
      <alignment vertical="center" wrapText="1"/>
    </xf>
    <xf numFmtId="3" fontId="11" fillId="0" borderId="27" xfId="12" applyNumberFormat="1" applyFont="1" applyBorder="1"/>
    <xf numFmtId="0" fontId="5" fillId="0" borderId="26" xfId="12" applyFont="1" applyFill="1" applyBorder="1" applyAlignment="1">
      <alignment vertical="center" wrapText="1"/>
    </xf>
    <xf numFmtId="0" fontId="11" fillId="0" borderId="26" xfId="12" applyFont="1" applyFill="1" applyBorder="1" applyAlignment="1">
      <alignment vertical="center" wrapText="1"/>
    </xf>
    <xf numFmtId="3" fontId="13" fillId="0" borderId="27" xfId="12" applyNumberFormat="1" applyFont="1" applyFill="1" applyBorder="1" applyAlignment="1">
      <alignment vertical="center"/>
    </xf>
    <xf numFmtId="0" fontId="5" fillId="0" borderId="26" xfId="12" applyFont="1" applyFill="1" applyBorder="1" applyAlignment="1">
      <alignment vertical="center"/>
    </xf>
    <xf numFmtId="0" fontId="13" fillId="0" borderId="1" xfId="12" applyFont="1" applyFill="1" applyBorder="1" applyAlignment="1">
      <alignment vertical="center" wrapText="1"/>
    </xf>
    <xf numFmtId="0" fontId="14" fillId="0" borderId="1" xfId="12" applyFont="1" applyFill="1" applyBorder="1" applyAlignment="1">
      <alignment vertical="center" wrapText="1"/>
    </xf>
    <xf numFmtId="3" fontId="11" fillId="0" borderId="18" xfId="12" applyNumberFormat="1" applyFont="1" applyBorder="1"/>
    <xf numFmtId="3" fontId="11" fillId="0" borderId="20" xfId="12" applyNumberFormat="1" applyFont="1" applyBorder="1"/>
    <xf numFmtId="0" fontId="11" fillId="0" borderId="15" xfId="12" applyFont="1" applyBorder="1" applyAlignment="1">
      <alignment horizontal="center" vertical="center" wrapText="1"/>
    </xf>
    <xf numFmtId="0" fontId="5" fillId="0" borderId="11" xfId="12" applyFont="1" applyBorder="1"/>
    <xf numFmtId="3" fontId="8" fillId="0" borderId="0" xfId="12" applyNumberFormat="1" applyFill="1" applyBorder="1"/>
    <xf numFmtId="3" fontId="11" fillId="0" borderId="43" xfId="12" applyNumberFormat="1" applyFont="1" applyBorder="1"/>
    <xf numFmtId="0" fontId="11" fillId="0" borderId="0" xfId="12" applyFont="1"/>
    <xf numFmtId="0" fontId="5" fillId="0" borderId="1" xfId="12" applyFont="1" applyBorder="1" applyAlignment="1">
      <alignment horizontal="right"/>
    </xf>
    <xf numFmtId="0" fontId="5" fillId="0" borderId="27" xfId="12" applyFont="1" applyBorder="1"/>
    <xf numFmtId="0" fontId="14" fillId="0" borderId="1" xfId="12" applyNumberFormat="1" applyFont="1" applyFill="1" applyBorder="1" applyAlignment="1">
      <alignment vertical="center"/>
    </xf>
    <xf numFmtId="0" fontId="13" fillId="0" borderId="1" xfId="12" applyNumberFormat="1" applyFont="1" applyFill="1" applyBorder="1" applyAlignment="1">
      <alignment vertical="center"/>
    </xf>
    <xf numFmtId="165" fontId="13" fillId="0" borderId="26" xfId="12" applyNumberFormat="1" applyFont="1" applyFill="1" applyBorder="1" applyAlignment="1">
      <alignment vertical="center"/>
    </xf>
    <xf numFmtId="0" fontId="13" fillId="0" borderId="26" xfId="12" applyFont="1" applyFill="1" applyBorder="1" applyAlignment="1">
      <alignment vertical="center"/>
    </xf>
    <xf numFmtId="0" fontId="14" fillId="0" borderId="17" xfId="12" applyFont="1" applyFill="1" applyBorder="1" applyAlignment="1">
      <alignment vertical="center"/>
    </xf>
    <xf numFmtId="0" fontId="14" fillId="0" borderId="18" xfId="12" applyNumberFormat="1" applyFont="1" applyFill="1" applyBorder="1" applyAlignment="1">
      <alignment vertical="center"/>
    </xf>
    <xf numFmtId="3" fontId="14" fillId="0" borderId="18" xfId="12" applyNumberFormat="1" applyFont="1" applyFill="1" applyBorder="1" applyAlignment="1">
      <alignment vertical="center"/>
    </xf>
    <xf numFmtId="0" fontId="11" fillId="0" borderId="14" xfId="12" applyFont="1" applyBorder="1" applyAlignment="1">
      <alignment horizontal="center" vertical="center" wrapText="1"/>
    </xf>
    <xf numFmtId="0" fontId="18" fillId="0" borderId="15" xfId="12" applyFont="1" applyBorder="1" applyAlignment="1">
      <alignment horizontal="center" vertical="center" wrapText="1"/>
    </xf>
    <xf numFmtId="0" fontId="18" fillId="0" borderId="16" xfId="12" applyFont="1" applyBorder="1" applyAlignment="1">
      <alignment horizontal="center" vertical="center" wrapText="1"/>
    </xf>
    <xf numFmtId="0" fontId="12" fillId="0" borderId="0" xfId="12" applyFont="1" applyAlignment="1">
      <alignment vertical="center"/>
    </xf>
    <xf numFmtId="0" fontId="26" fillId="0" borderId="0" xfId="10" applyFont="1" applyBorder="1"/>
    <xf numFmtId="3" fontId="26" fillId="0" borderId="0" xfId="10" applyNumberFormat="1" applyFont="1" applyBorder="1" applyAlignment="1">
      <alignment vertical="center"/>
    </xf>
    <xf numFmtId="0" fontId="49" fillId="0" borderId="0" xfId="16" applyFont="1" applyAlignment="1">
      <alignment vertical="center" wrapText="1"/>
    </xf>
    <xf numFmtId="0" fontId="11" fillId="0" borderId="1" xfId="64" applyFont="1" applyBorder="1" applyAlignment="1">
      <alignment horizontal="left" vertical="center" wrapText="1"/>
    </xf>
    <xf numFmtId="0" fontId="6" fillId="0" borderId="0" xfId="64" applyFont="1" applyBorder="1" applyAlignment="1">
      <alignment horizontal="left" vertical="center"/>
    </xf>
    <xf numFmtId="0" fontId="55" fillId="0" borderId="0" xfId="64" applyAlignment="1">
      <alignment horizontal="left" vertical="center"/>
    </xf>
    <xf numFmtId="0" fontId="25" fillId="0" borderId="0" xfId="64" applyFont="1" applyBorder="1" applyAlignment="1">
      <alignment horizontal="left" vertical="center"/>
    </xf>
    <xf numFmtId="0" fontId="14" fillId="0" borderId="1" xfId="64" applyFont="1" applyBorder="1" applyAlignment="1">
      <alignment horizontal="left" vertical="center" wrapText="1"/>
    </xf>
    <xf numFmtId="3" fontId="5" fillId="0" borderId="1" xfId="64" applyNumberFormat="1" applyFont="1" applyBorder="1" applyAlignment="1">
      <alignment horizontal="right" vertical="center" wrapText="1"/>
    </xf>
    <xf numFmtId="3" fontId="5" fillId="0" borderId="69" xfId="64" applyNumberFormat="1" applyFont="1" applyBorder="1" applyAlignment="1">
      <alignment horizontal="right" vertical="center" wrapText="1"/>
    </xf>
    <xf numFmtId="3" fontId="5" fillId="0" borderId="2" xfId="64" applyNumberFormat="1" applyFont="1" applyBorder="1" applyAlignment="1">
      <alignment horizontal="right" vertical="center" wrapText="1"/>
    </xf>
    <xf numFmtId="3" fontId="13" fillId="0" borderId="1" xfId="64" applyNumberFormat="1" applyFont="1" applyBorder="1" applyAlignment="1">
      <alignment horizontal="right" vertical="center" wrapText="1"/>
    </xf>
    <xf numFmtId="3" fontId="13" fillId="0" borderId="69" xfId="64" applyNumberFormat="1" applyFont="1" applyBorder="1" applyAlignment="1">
      <alignment horizontal="right" vertical="center" wrapText="1"/>
    </xf>
    <xf numFmtId="3" fontId="56" fillId="0" borderId="1" xfId="64" applyNumberFormat="1" applyFont="1" applyBorder="1" applyAlignment="1">
      <alignment horizontal="right" vertical="center" wrapText="1"/>
    </xf>
    <xf numFmtId="0" fontId="8" fillId="0" borderId="0" xfId="12"/>
    <xf numFmtId="0" fontId="56" fillId="0" borderId="0" xfId="12" applyFont="1" applyAlignment="1">
      <alignment horizontal="center" vertical="center"/>
    </xf>
    <xf numFmtId="0" fontId="5" fillId="0" borderId="0" xfId="12" applyFont="1"/>
    <xf numFmtId="0" fontId="8" fillId="0" borderId="0" xfId="12"/>
    <xf numFmtId="3" fontId="11" fillId="0" borderId="11" xfId="12" applyNumberFormat="1" applyFont="1" applyBorder="1" applyAlignment="1">
      <alignment vertical="center"/>
    </xf>
    <xf numFmtId="3" fontId="11" fillId="0" borderId="1" xfId="12" applyNumberFormat="1" applyFont="1" applyBorder="1" applyAlignment="1">
      <alignment vertical="center"/>
    </xf>
    <xf numFmtId="0" fontId="8" fillId="0" borderId="0" xfId="12" applyAlignment="1">
      <alignment vertical="center"/>
    </xf>
    <xf numFmtId="3" fontId="8" fillId="0" borderId="11" xfId="12" applyNumberFormat="1" applyBorder="1" applyAlignment="1">
      <alignment vertical="center"/>
    </xf>
    <xf numFmtId="0" fontId="8" fillId="0" borderId="1" xfId="12" applyBorder="1" applyAlignment="1">
      <alignment vertical="center"/>
    </xf>
    <xf numFmtId="3" fontId="5" fillId="0" borderId="1" xfId="12" applyNumberFormat="1" applyFont="1" applyBorder="1" applyAlignment="1">
      <alignment vertical="center"/>
    </xf>
    <xf numFmtId="0" fontId="5" fillId="0" borderId="0" xfId="12" applyFont="1"/>
    <xf numFmtId="0" fontId="8" fillId="0" borderId="0" xfId="12"/>
    <xf numFmtId="0" fontId="58" fillId="0" borderId="0" xfId="12" applyFont="1" applyAlignment="1"/>
    <xf numFmtId="0" fontId="58" fillId="0" borderId="0" xfId="12" applyFont="1"/>
    <xf numFmtId="0" fontId="60" fillId="0" borderId="0" xfId="12" applyFont="1" applyAlignment="1">
      <alignment vertical="center"/>
    </xf>
    <xf numFmtId="0" fontId="61" fillId="0" borderId="0" xfId="12" applyFont="1" applyAlignment="1">
      <alignment horizontal="center" vertical="center"/>
    </xf>
    <xf numFmtId="0" fontId="58" fillId="0" borderId="14" xfId="12" applyFont="1" applyBorder="1"/>
    <xf numFmtId="0" fontId="58" fillId="0" borderId="15" xfId="12" applyFont="1" applyBorder="1" applyAlignment="1">
      <alignment horizontal="center"/>
    </xf>
    <xf numFmtId="0" fontId="62" fillId="0" borderId="26" xfId="12" applyFont="1" applyBorder="1" applyAlignment="1">
      <alignment horizontal="center" vertical="center" wrapText="1"/>
    </xf>
    <xf numFmtId="0" fontId="62" fillId="0" borderId="1" xfId="12" applyFont="1" applyBorder="1" applyAlignment="1">
      <alignment horizontal="center" vertical="center" wrapText="1"/>
    </xf>
    <xf numFmtId="0" fontId="62" fillId="0" borderId="0" xfId="12" applyFont="1" applyAlignment="1">
      <alignment horizontal="center" vertical="center" wrapText="1"/>
    </xf>
    <xf numFmtId="0" fontId="58" fillId="0" borderId="26" xfId="12" applyFont="1" applyBorder="1"/>
    <xf numFmtId="0" fontId="58" fillId="0" borderId="1" xfId="12" applyFont="1" applyBorder="1" applyAlignment="1">
      <alignment horizontal="center" vertical="center"/>
    </xf>
    <xf numFmtId="0" fontId="58" fillId="0" borderId="1" xfId="12" applyFont="1" applyBorder="1"/>
    <xf numFmtId="0" fontId="58" fillId="0" borderId="27" xfId="12" applyFont="1" applyBorder="1"/>
    <xf numFmtId="0" fontId="63" fillId="0" borderId="26" xfId="12" applyFont="1" applyFill="1" applyBorder="1" applyAlignment="1">
      <alignment vertical="center" wrapText="1"/>
    </xf>
    <xf numFmtId="0" fontId="63" fillId="0" borderId="1" xfId="12" applyFont="1" applyFill="1" applyBorder="1" applyAlignment="1">
      <alignment horizontal="center" vertical="center"/>
    </xf>
    <xf numFmtId="3" fontId="63" fillId="0" borderId="1" xfId="12" applyNumberFormat="1" applyFont="1" applyFill="1" applyBorder="1" applyAlignment="1">
      <alignment vertical="center"/>
    </xf>
    <xf numFmtId="3" fontId="58" fillId="0" borderId="1" xfId="12" applyNumberFormat="1" applyFont="1" applyBorder="1"/>
    <xf numFmtId="3" fontId="58" fillId="0" borderId="27" xfId="12" applyNumberFormat="1" applyFont="1" applyBorder="1"/>
    <xf numFmtId="0" fontId="60" fillId="0" borderId="26" xfId="12" applyFont="1" applyFill="1" applyBorder="1" applyAlignment="1">
      <alignment vertical="center" wrapText="1"/>
    </xf>
    <xf numFmtId="0" fontId="60" fillId="0" borderId="1" xfId="12" applyFont="1" applyFill="1" applyBorder="1" applyAlignment="1">
      <alignment horizontal="center" vertical="center"/>
    </xf>
    <xf numFmtId="3" fontId="60" fillId="0" borderId="1" xfId="12" applyNumberFormat="1" applyFont="1" applyFill="1" applyBorder="1" applyAlignment="1">
      <alignment vertical="center"/>
    </xf>
    <xf numFmtId="3" fontId="62" fillId="0" borderId="1" xfId="12" applyNumberFormat="1" applyFont="1" applyBorder="1"/>
    <xf numFmtId="3" fontId="62" fillId="0" borderId="27" xfId="12" applyNumberFormat="1" applyFont="1" applyBorder="1"/>
    <xf numFmtId="3" fontId="60" fillId="0" borderId="27" xfId="12" applyNumberFormat="1" applyFont="1" applyFill="1" applyBorder="1" applyAlignment="1">
      <alignment vertical="center"/>
    </xf>
    <xf numFmtId="0" fontId="58" fillId="0" borderId="26" xfId="12" applyFont="1" applyFill="1" applyBorder="1" applyAlignment="1">
      <alignment vertical="center" wrapText="1"/>
    </xf>
    <xf numFmtId="0" fontId="62" fillId="0" borderId="26" xfId="12" applyFont="1" applyFill="1" applyBorder="1" applyAlignment="1">
      <alignment vertical="center" wrapText="1"/>
    </xf>
    <xf numFmtId="3" fontId="63" fillId="0" borderId="27" xfId="12" applyNumberFormat="1" applyFont="1" applyFill="1" applyBorder="1" applyAlignment="1">
      <alignment vertical="center"/>
    </xf>
    <xf numFmtId="0" fontId="58" fillId="0" borderId="26" xfId="12" applyFont="1" applyFill="1" applyBorder="1" applyAlignment="1">
      <alignment vertical="center"/>
    </xf>
    <xf numFmtId="0" fontId="63" fillId="0" borderId="1" xfId="12" applyFont="1" applyFill="1" applyBorder="1" applyAlignment="1">
      <alignment vertical="center" wrapText="1"/>
    </xf>
    <xf numFmtId="0" fontId="60" fillId="0" borderId="1" xfId="12" applyFont="1" applyFill="1" applyBorder="1" applyAlignment="1">
      <alignment vertical="center" wrapText="1"/>
    </xf>
    <xf numFmtId="0" fontId="62" fillId="0" borderId="26" xfId="12" applyFont="1" applyFill="1" applyBorder="1" applyAlignment="1">
      <alignment vertical="center"/>
    </xf>
    <xf numFmtId="0" fontId="62" fillId="0" borderId="17" xfId="12" applyFont="1" applyBorder="1"/>
    <xf numFmtId="0" fontId="62" fillId="0" borderId="18" xfId="12" applyFont="1" applyBorder="1" applyAlignment="1">
      <alignment horizontal="center" vertical="center"/>
    </xf>
    <xf numFmtId="3" fontId="62" fillId="0" borderId="18" xfId="12" applyNumberFormat="1" applyFont="1" applyBorder="1"/>
    <xf numFmtId="3" fontId="62" fillId="0" borderId="20" xfId="12" applyNumberFormat="1" applyFont="1" applyBorder="1"/>
    <xf numFmtId="0" fontId="58" fillId="0" borderId="0" xfId="12" applyFont="1" applyAlignment="1">
      <alignment horizontal="center" vertical="center"/>
    </xf>
    <xf numFmtId="0" fontId="58" fillId="0" borderId="0" xfId="12" applyFont="1" applyBorder="1"/>
    <xf numFmtId="0" fontId="58" fillId="0" borderId="15" xfId="12" applyFont="1" applyBorder="1" applyAlignment="1">
      <alignment horizontal="center" vertical="center"/>
    </xf>
    <xf numFmtId="0" fontId="62" fillId="0" borderId="0" xfId="12" applyFont="1" applyBorder="1" applyAlignment="1">
      <alignment horizontal="center" vertical="center" wrapText="1"/>
    </xf>
    <xf numFmtId="0" fontId="58" fillId="0" borderId="11" xfId="12" applyFont="1" applyBorder="1"/>
    <xf numFmtId="3" fontId="63" fillId="0" borderId="11" xfId="12" applyNumberFormat="1" applyFont="1" applyFill="1" applyBorder="1" applyAlignment="1">
      <alignment vertical="center"/>
    </xf>
    <xf numFmtId="3" fontId="60" fillId="0" borderId="11" xfId="12" applyNumberFormat="1" applyFont="1" applyFill="1" applyBorder="1" applyAlignment="1">
      <alignment vertical="center"/>
    </xf>
    <xf numFmtId="0" fontId="62" fillId="0" borderId="0" xfId="12" applyFont="1" applyBorder="1"/>
    <xf numFmtId="3" fontId="60" fillId="0" borderId="0" xfId="12" applyNumberFormat="1" applyFont="1" applyFill="1" applyBorder="1" applyAlignment="1">
      <alignment vertical="center"/>
    </xf>
    <xf numFmtId="3" fontId="62" fillId="0" borderId="11" xfId="12" applyNumberFormat="1" applyFont="1" applyBorder="1"/>
    <xf numFmtId="3" fontId="63" fillId="0" borderId="0" xfId="12" applyNumberFormat="1" applyFont="1" applyFill="1" applyBorder="1" applyAlignment="1">
      <alignment vertical="center"/>
    </xf>
    <xf numFmtId="3" fontId="58" fillId="0" borderId="0" xfId="12" applyNumberFormat="1" applyFont="1" applyBorder="1"/>
    <xf numFmtId="3" fontId="58" fillId="0" borderId="11" xfId="12" applyNumberFormat="1" applyFont="1" applyBorder="1"/>
    <xf numFmtId="3" fontId="60" fillId="0" borderId="1" xfId="1" applyNumberFormat="1" applyFont="1" applyFill="1" applyBorder="1" applyAlignment="1">
      <alignment vertical="center"/>
    </xf>
    <xf numFmtId="3" fontId="60" fillId="0" borderId="11" xfId="1" applyNumberFormat="1" applyFont="1" applyFill="1" applyBorder="1" applyAlignment="1">
      <alignment vertical="center"/>
    </xf>
    <xf numFmtId="166" fontId="60" fillId="0" borderId="0" xfId="1" applyNumberFormat="1" applyFont="1" applyFill="1" applyBorder="1" applyAlignment="1">
      <alignment vertical="center"/>
    </xf>
    <xf numFmtId="0" fontId="60" fillId="0" borderId="0" xfId="12" applyFont="1" applyFill="1" applyBorder="1" applyAlignment="1">
      <alignment vertical="center"/>
    </xf>
    <xf numFmtId="3" fontId="62" fillId="0" borderId="43" xfId="12" applyNumberFormat="1" applyFont="1" applyBorder="1"/>
    <xf numFmtId="3" fontId="62" fillId="0" borderId="0" xfId="12" applyNumberFormat="1" applyFont="1" applyBorder="1"/>
    <xf numFmtId="3" fontId="58" fillId="0" borderId="0" xfId="12" applyNumberFormat="1" applyFont="1"/>
    <xf numFmtId="3" fontId="58" fillId="2" borderId="0" xfId="12" applyNumberFormat="1" applyFont="1" applyFill="1"/>
    <xf numFmtId="3" fontId="11" fillId="0" borderId="27" xfId="12" applyNumberFormat="1" applyFont="1" applyBorder="1" applyAlignment="1">
      <alignment vertical="center"/>
    </xf>
    <xf numFmtId="3" fontId="5" fillId="0" borderId="27" xfId="12" applyNumberFormat="1" applyFont="1" applyBorder="1"/>
    <xf numFmtId="3" fontId="8" fillId="0" borderId="27" xfId="12" applyNumberFormat="1" applyBorder="1" applyAlignment="1">
      <alignment vertical="center"/>
    </xf>
    <xf numFmtId="3" fontId="14" fillId="0" borderId="56" xfId="12" applyNumberFormat="1" applyFont="1" applyFill="1" applyBorder="1" applyAlignment="1">
      <alignment vertical="center"/>
    </xf>
    <xf numFmtId="0" fontId="8" fillId="0" borderId="0" xfId="12" applyBorder="1" applyAlignment="1">
      <alignment vertical="center"/>
    </xf>
    <xf numFmtId="3" fontId="11" fillId="0" borderId="0" xfId="12" applyNumberFormat="1" applyFont="1" applyBorder="1" applyAlignment="1">
      <alignment vertical="center"/>
    </xf>
    <xf numFmtId="3" fontId="8" fillId="0" borderId="0" xfId="12" applyNumberFormat="1" applyBorder="1" applyAlignment="1">
      <alignment vertical="center"/>
    </xf>
    <xf numFmtId="3" fontId="5" fillId="0" borderId="11" xfId="12" applyNumberFormat="1" applyFont="1" applyBorder="1"/>
    <xf numFmtId="0" fontId="65" fillId="0" borderId="23" xfId="10" applyFont="1" applyBorder="1" applyAlignment="1">
      <alignment horizontal="center" vertical="center" wrapText="1"/>
    </xf>
    <xf numFmtId="3" fontId="54" fillId="0" borderId="0" xfId="10" applyNumberFormat="1" applyFont="1"/>
    <xf numFmtId="0" fontId="54" fillId="0" borderId="0" xfId="10" applyFont="1"/>
    <xf numFmtId="3" fontId="11" fillId="0" borderId="40" xfId="10" applyNumberFormat="1" applyFont="1" applyBorder="1" applyAlignment="1">
      <alignment vertical="center"/>
    </xf>
    <xf numFmtId="3" fontId="66" fillId="0" borderId="1" xfId="0" applyNumberFormat="1" applyFont="1" applyBorder="1" applyAlignment="1">
      <alignment horizontal="right" vertical="center"/>
    </xf>
    <xf numFmtId="0" fontId="66" fillId="0" borderId="0" xfId="10" applyFont="1"/>
    <xf numFmtId="3" fontId="54" fillId="0" borderId="1" xfId="0" applyNumberFormat="1" applyFont="1" applyBorder="1" applyAlignment="1">
      <alignment horizontal="right" vertical="center"/>
    </xf>
    <xf numFmtId="3" fontId="67" fillId="0" borderId="1" xfId="0" applyNumberFormat="1" applyFont="1" applyBorder="1" applyAlignment="1">
      <alignment horizontal="right" vertical="center"/>
    </xf>
    <xf numFmtId="3" fontId="67" fillId="0" borderId="0" xfId="10" applyNumberFormat="1" applyFont="1"/>
    <xf numFmtId="0" fontId="67" fillId="0" borderId="0" xfId="10" applyFont="1"/>
    <xf numFmtId="3" fontId="66" fillId="0" borderId="0" xfId="10" applyNumberFormat="1" applyFont="1"/>
    <xf numFmtId="3" fontId="54" fillId="0" borderId="6" xfId="10" applyNumberFormat="1" applyFont="1" applyBorder="1" applyAlignment="1">
      <alignment vertical="center"/>
    </xf>
    <xf numFmtId="3" fontId="68" fillId="0" borderId="6" xfId="10" applyNumberFormat="1" applyFont="1" applyBorder="1" applyAlignment="1">
      <alignment vertical="center"/>
    </xf>
    <xf numFmtId="3" fontId="54" fillId="0" borderId="1" xfId="10" applyNumberFormat="1" applyFont="1" applyBorder="1" applyAlignment="1">
      <alignment vertical="center"/>
    </xf>
    <xf numFmtId="0" fontId="5" fillId="0" borderId="0" xfId="11" applyFont="1"/>
    <xf numFmtId="0" fontId="6" fillId="0" borderId="17" xfId="11" applyFont="1" applyBorder="1" applyAlignment="1">
      <alignment horizontal="center" vertical="center" wrapText="1"/>
    </xf>
    <xf numFmtId="0" fontId="6" fillId="0" borderId="18" xfId="11" applyFont="1" applyBorder="1" applyAlignment="1">
      <alignment horizontal="center" vertical="center" wrapText="1"/>
    </xf>
    <xf numFmtId="0" fontId="6" fillId="0" borderId="20" xfId="11" applyFont="1" applyBorder="1" applyAlignment="1">
      <alignment horizontal="center" vertical="center" wrapText="1"/>
    </xf>
    <xf numFmtId="4" fontId="6" fillId="0" borderId="28" xfId="11" applyNumberFormat="1" applyFont="1" applyBorder="1" applyAlignment="1">
      <alignment horizontal="right" vertical="center"/>
    </xf>
    <xf numFmtId="4" fontId="6" fillId="0" borderId="6" xfId="11" applyNumberFormat="1" applyFont="1" applyBorder="1" applyAlignment="1">
      <alignment horizontal="right" vertical="center"/>
    </xf>
    <xf numFmtId="2" fontId="6" fillId="0" borderId="34" xfId="11" applyNumberFormat="1" applyFont="1" applyBorder="1" applyAlignment="1">
      <alignment horizontal="right" vertical="center"/>
    </xf>
    <xf numFmtId="2" fontId="6" fillId="0" borderId="14" xfId="11" applyNumberFormat="1" applyFont="1" applyBorder="1" applyAlignment="1">
      <alignment horizontal="right" vertical="center"/>
    </xf>
    <xf numFmtId="2" fontId="6" fillId="0" borderId="15" xfId="11" applyNumberFormat="1" applyFont="1" applyBorder="1" applyAlignment="1">
      <alignment horizontal="right" vertical="center"/>
    </xf>
    <xf numFmtId="2" fontId="6" fillId="0" borderId="37" xfId="11" applyNumberFormat="1" applyFont="1" applyBorder="1" applyAlignment="1">
      <alignment horizontal="right" vertical="center"/>
    </xf>
    <xf numFmtId="4" fontId="6" fillId="0" borderId="14" xfId="11" applyNumberFormat="1" applyFont="1" applyBorder="1" applyAlignment="1">
      <alignment horizontal="right" vertical="center" wrapText="1"/>
    </xf>
    <xf numFmtId="2" fontId="6" fillId="0" borderId="16" xfId="11" applyNumberFormat="1" applyFont="1" applyBorder="1" applyAlignment="1">
      <alignment horizontal="right" vertical="center"/>
    </xf>
    <xf numFmtId="4" fontId="6" fillId="0" borderId="25" xfId="11" applyNumberFormat="1" applyFont="1" applyBorder="1" applyAlignment="1">
      <alignment horizontal="right" vertical="center"/>
    </xf>
    <xf numFmtId="4" fontId="6" fillId="0" borderId="16" xfId="11" applyNumberFormat="1" applyFont="1" applyBorder="1" applyAlignment="1">
      <alignment horizontal="right" vertical="center"/>
    </xf>
    <xf numFmtId="4" fontId="6" fillId="0" borderId="26" xfId="11" applyNumberFormat="1" applyFont="1" applyBorder="1" applyAlignment="1">
      <alignment horizontal="right" vertical="center"/>
    </xf>
    <xf numFmtId="2" fontId="6" fillId="0" borderId="27" xfId="11" applyNumberFormat="1" applyFont="1" applyBorder="1" applyAlignment="1">
      <alignment horizontal="right" vertical="center"/>
    </xf>
    <xf numFmtId="2" fontId="6" fillId="0" borderId="26" xfId="11" applyNumberFormat="1" applyFont="1" applyBorder="1" applyAlignment="1">
      <alignment horizontal="right" vertical="center"/>
    </xf>
    <xf numFmtId="2" fontId="6" fillId="0" borderId="1" xfId="11" applyNumberFormat="1" applyFont="1" applyBorder="1" applyAlignment="1">
      <alignment horizontal="right" vertical="center"/>
    </xf>
    <xf numFmtId="2" fontId="6" fillId="0" borderId="11" xfId="11" applyNumberFormat="1" applyFont="1" applyBorder="1" applyAlignment="1">
      <alignment horizontal="right" vertical="center"/>
    </xf>
    <xf numFmtId="167" fontId="6" fillId="0" borderId="26" xfId="11" applyNumberFormat="1" applyFont="1" applyBorder="1" applyAlignment="1">
      <alignment horizontal="right" vertical="center"/>
    </xf>
    <xf numFmtId="167" fontId="6" fillId="0" borderId="1" xfId="11" applyNumberFormat="1" applyFont="1" applyBorder="1" applyAlignment="1">
      <alignment horizontal="right" vertical="center"/>
    </xf>
    <xf numFmtId="167" fontId="6" fillId="0" borderId="27" xfId="11" applyNumberFormat="1" applyFont="1" applyBorder="1" applyAlignment="1">
      <alignment horizontal="right" vertical="center"/>
    </xf>
    <xf numFmtId="4" fontId="6" fillId="0" borderId="8" xfId="11" applyNumberFormat="1" applyFont="1" applyBorder="1" applyAlignment="1">
      <alignment horizontal="right" vertical="center"/>
    </xf>
    <xf numFmtId="4" fontId="6" fillId="0" borderId="34" xfId="11" applyNumberFormat="1" applyFont="1" applyBorder="1" applyAlignment="1">
      <alignment horizontal="right" vertical="center"/>
    </xf>
    <xf numFmtId="4" fontId="6" fillId="0" borderId="11" xfId="11" applyNumberFormat="1" applyFont="1" applyBorder="1" applyAlignment="1">
      <alignment horizontal="right" vertical="center"/>
    </xf>
    <xf numFmtId="4" fontId="6" fillId="0" borderId="26" xfId="11" applyNumberFormat="1" applyFont="1" applyBorder="1" applyAlignment="1">
      <alignment horizontal="right" vertical="center" wrapText="1"/>
    </xf>
    <xf numFmtId="4" fontId="25" fillId="0" borderId="21" xfId="11" applyNumberFormat="1" applyFont="1" applyBorder="1" applyAlignment="1">
      <alignment horizontal="right" vertical="center"/>
    </xf>
    <xf numFmtId="4" fontId="25" fillId="0" borderId="23" xfId="11" applyNumberFormat="1" applyFont="1" applyBorder="1" applyAlignment="1">
      <alignment horizontal="right" vertical="center"/>
    </xf>
    <xf numFmtId="4" fontId="25" fillId="0" borderId="39" xfId="11" applyNumberFormat="1" applyFont="1" applyBorder="1" applyAlignment="1">
      <alignment horizontal="right" vertical="center"/>
    </xf>
    <xf numFmtId="4" fontId="25" fillId="0" borderId="24" xfId="11" applyNumberFormat="1" applyFont="1" applyBorder="1" applyAlignment="1">
      <alignment horizontal="right" vertical="center"/>
    </xf>
    <xf numFmtId="0" fontId="28" fillId="0" borderId="0" xfId="16" applyFont="1" applyAlignment="1">
      <alignment horizontal="left" vertical="center"/>
    </xf>
    <xf numFmtId="0" fontId="70" fillId="0" borderId="0" xfId="16" applyFont="1"/>
    <xf numFmtId="0" fontId="74" fillId="4" borderId="1" xfId="16" applyFont="1" applyFill="1" applyBorder="1" applyAlignment="1">
      <alignment horizontal="center" vertical="center" wrapText="1"/>
    </xf>
    <xf numFmtId="0" fontId="74" fillId="4" borderId="64" xfId="16" applyFont="1" applyFill="1" applyBorder="1" applyAlignment="1">
      <alignment horizontal="center" vertical="center" wrapText="1"/>
    </xf>
    <xf numFmtId="0" fontId="74" fillId="4" borderId="66" xfId="16" applyFont="1" applyFill="1" applyBorder="1" applyAlignment="1">
      <alignment horizontal="center" vertical="center" wrapText="1"/>
    </xf>
    <xf numFmtId="0" fontId="74" fillId="0" borderId="1" xfId="16" applyFont="1" applyBorder="1" applyAlignment="1">
      <alignment horizontal="center" vertical="top" wrapText="1"/>
    </xf>
    <xf numFmtId="0" fontId="74" fillId="0" borderId="1" xfId="16" applyFont="1" applyBorder="1" applyAlignment="1">
      <alignment horizontal="left" vertical="top" wrapText="1"/>
    </xf>
    <xf numFmtId="3" fontId="74" fillId="0" borderId="1" xfId="16" applyNumberFormat="1" applyFont="1" applyBorder="1" applyAlignment="1">
      <alignment horizontal="right" vertical="top" wrapText="1"/>
    </xf>
    <xf numFmtId="3" fontId="74" fillId="0" borderId="64" xfId="16" applyNumberFormat="1" applyFont="1" applyBorder="1" applyAlignment="1">
      <alignment horizontal="right" vertical="top" wrapText="1"/>
    </xf>
    <xf numFmtId="3" fontId="74" fillId="0" borderId="66" xfId="16" applyNumberFormat="1" applyFont="1" applyBorder="1" applyAlignment="1">
      <alignment horizontal="right" vertical="top" wrapText="1"/>
    </xf>
    <xf numFmtId="3" fontId="74" fillId="0" borderId="66" xfId="0" applyNumberFormat="1" applyFont="1" applyBorder="1" applyAlignment="1">
      <alignment horizontal="right" vertical="top" wrapText="1"/>
    </xf>
    <xf numFmtId="3" fontId="74" fillId="0" borderId="64" xfId="0" applyNumberFormat="1" applyFont="1" applyBorder="1" applyAlignment="1">
      <alignment horizontal="right" vertical="top" wrapText="1"/>
    </xf>
    <xf numFmtId="0" fontId="76" fillId="0" borderId="1" xfId="16" applyFont="1" applyBorder="1" applyAlignment="1">
      <alignment horizontal="center" vertical="top" wrapText="1"/>
    </xf>
    <xf numFmtId="0" fontId="76" fillId="0" borderId="1" xfId="16" applyFont="1" applyBorder="1" applyAlignment="1">
      <alignment horizontal="left" vertical="top" wrapText="1"/>
    </xf>
    <xf numFmtId="3" fontId="76" fillId="0" borderId="1" xfId="16" applyNumberFormat="1" applyFont="1" applyBorder="1" applyAlignment="1">
      <alignment horizontal="right" vertical="top" wrapText="1"/>
    </xf>
    <xf numFmtId="3" fontId="76" fillId="0" borderId="64" xfId="16" applyNumberFormat="1" applyFont="1" applyBorder="1" applyAlignment="1">
      <alignment horizontal="right" vertical="top" wrapText="1"/>
    </xf>
    <xf numFmtId="3" fontId="76" fillId="0" borderId="66" xfId="16" applyNumberFormat="1" applyFont="1" applyBorder="1" applyAlignment="1">
      <alignment horizontal="right" vertical="top" wrapText="1"/>
    </xf>
    <xf numFmtId="3" fontId="76" fillId="0" borderId="66" xfId="0" applyNumberFormat="1" applyFont="1" applyBorder="1" applyAlignment="1">
      <alignment horizontal="right" vertical="top" wrapText="1"/>
    </xf>
    <xf numFmtId="3" fontId="76" fillId="0" borderId="64" xfId="0" applyNumberFormat="1" applyFont="1" applyBorder="1" applyAlignment="1">
      <alignment horizontal="right" vertical="top" wrapText="1"/>
    </xf>
    <xf numFmtId="0" fontId="77" fillId="0" borderId="0" xfId="16" applyFont="1"/>
    <xf numFmtId="0" fontId="69" fillId="0" borderId="0" xfId="16" applyFont="1" applyAlignment="1">
      <alignment horizontal="left" vertical="center"/>
    </xf>
    <xf numFmtId="0" fontId="76" fillId="0" borderId="1" xfId="16" applyFont="1" applyBorder="1" applyAlignment="1">
      <alignment horizontal="center" vertical="center" wrapText="1"/>
    </xf>
    <xf numFmtId="0" fontId="70" fillId="0" borderId="0" xfId="16" applyFont="1" applyAlignment="1">
      <alignment vertical="center"/>
    </xf>
    <xf numFmtId="0" fontId="76" fillId="30" borderId="1" xfId="16" applyFont="1" applyFill="1" applyBorder="1" applyAlignment="1">
      <alignment horizontal="left" vertical="center" wrapText="1"/>
    </xf>
    <xf numFmtId="3" fontId="76" fillId="30" borderId="1" xfId="16" applyNumberFormat="1" applyFont="1" applyFill="1" applyBorder="1" applyAlignment="1">
      <alignment horizontal="right" vertical="center" wrapText="1"/>
    </xf>
    <xf numFmtId="3" fontId="76" fillId="30" borderId="64" xfId="16" applyNumberFormat="1" applyFont="1" applyFill="1" applyBorder="1" applyAlignment="1">
      <alignment horizontal="right" vertical="center" wrapText="1"/>
    </xf>
    <xf numFmtId="3" fontId="76" fillId="30" borderId="66" xfId="16" applyNumberFormat="1" applyFont="1" applyFill="1" applyBorder="1" applyAlignment="1">
      <alignment horizontal="right" vertical="center" wrapText="1"/>
    </xf>
    <xf numFmtId="3" fontId="76" fillId="30" borderId="66" xfId="0" applyNumberFormat="1" applyFont="1" applyFill="1" applyBorder="1" applyAlignment="1">
      <alignment horizontal="right" vertical="center" wrapText="1"/>
    </xf>
    <xf numFmtId="3" fontId="76" fillId="30" borderId="64" xfId="0" applyNumberFormat="1" applyFont="1" applyFill="1" applyBorder="1" applyAlignment="1">
      <alignment horizontal="right" vertical="center" wrapText="1"/>
    </xf>
    <xf numFmtId="0" fontId="57" fillId="0" borderId="0" xfId="0" applyFont="1"/>
    <xf numFmtId="0" fontId="5" fillId="0" borderId="0" xfId="54" applyFont="1" applyAlignment="1">
      <alignment vertical="center"/>
    </xf>
    <xf numFmtId="0" fontId="5" fillId="0" borderId="0" xfId="54" applyFont="1" applyAlignment="1">
      <alignment horizontal="center" vertical="center"/>
    </xf>
    <xf numFmtId="3" fontId="5" fillId="0" borderId="0" xfId="54" applyNumberFormat="1" applyFont="1" applyAlignment="1">
      <alignment vertical="center"/>
    </xf>
    <xf numFmtId="0" fontId="5" fillId="0" borderId="0" xfId="56" applyFont="1" applyAlignment="1">
      <alignment vertical="center"/>
    </xf>
    <xf numFmtId="3" fontId="5" fillId="0" borderId="0" xfId="56" applyNumberFormat="1" applyFont="1" applyAlignment="1">
      <alignment vertical="center"/>
    </xf>
    <xf numFmtId="3" fontId="11" fillId="0" borderId="0" xfId="54" applyNumberFormat="1" applyFont="1" applyAlignment="1">
      <alignment horizontal="right" vertical="center"/>
    </xf>
    <xf numFmtId="0" fontId="11" fillId="27" borderId="12" xfId="57" applyFont="1" applyFill="1" applyBorder="1" applyAlignment="1">
      <alignment horizontal="center" vertical="center"/>
    </xf>
    <xf numFmtId="0" fontId="11" fillId="27" borderId="16" xfId="57" applyFont="1" applyFill="1" applyBorder="1" applyAlignment="1">
      <alignment horizontal="center" vertical="center" wrapText="1"/>
    </xf>
    <xf numFmtId="3" fontId="11" fillId="27" borderId="25" xfId="57" applyNumberFormat="1" applyFont="1" applyFill="1" applyBorder="1" applyAlignment="1">
      <alignment horizontal="center" vertical="center"/>
    </xf>
    <xf numFmtId="3" fontId="11" fillId="27" borderId="36" xfId="57" applyNumberFormat="1" applyFont="1" applyFill="1" applyBorder="1" applyAlignment="1">
      <alignment horizontal="center" vertical="center" wrapText="1"/>
    </xf>
    <xf numFmtId="3" fontId="11" fillId="27" borderId="15" xfId="57" applyNumberFormat="1" applyFont="1" applyFill="1" applyBorder="1" applyAlignment="1">
      <alignment horizontal="center" vertical="center"/>
    </xf>
    <xf numFmtId="0" fontId="11" fillId="28" borderId="12" xfId="57" applyFont="1" applyFill="1" applyBorder="1" applyAlignment="1">
      <alignment vertical="center"/>
    </xf>
    <xf numFmtId="0" fontId="11" fillId="28" borderId="16" xfId="57" applyFont="1" applyFill="1" applyBorder="1" applyAlignment="1">
      <alignment horizontal="center" vertical="center"/>
    </xf>
    <xf numFmtId="3" fontId="11" fillId="28" borderId="25" xfId="57" applyNumberFormat="1" applyFont="1" applyFill="1" applyBorder="1" applyAlignment="1">
      <alignment vertical="center"/>
    </xf>
    <xf numFmtId="3" fontId="11" fillId="28" borderId="36" xfId="57" applyNumberFormat="1" applyFont="1" applyFill="1" applyBorder="1" applyAlignment="1">
      <alignment vertical="center"/>
    </xf>
    <xf numFmtId="3" fontId="11" fillId="28" borderId="15" xfId="57" applyNumberFormat="1" applyFont="1" applyFill="1" applyBorder="1" applyAlignment="1">
      <alignment vertical="center"/>
    </xf>
    <xf numFmtId="0" fontId="11" fillId="1" borderId="38" xfId="56" applyFont="1" applyFill="1" applyBorder="1" applyAlignment="1">
      <alignment vertical="center"/>
    </xf>
    <xf numFmtId="0" fontId="5" fillId="1" borderId="27" xfId="57" applyFont="1" applyFill="1" applyBorder="1" applyAlignment="1">
      <alignment horizontal="center" vertical="center"/>
    </xf>
    <xf numFmtId="3" fontId="11" fillId="1" borderId="2" xfId="56" applyNumberFormat="1" applyFont="1" applyFill="1" applyBorder="1" applyAlignment="1">
      <alignment vertical="center"/>
    </xf>
    <xf numFmtId="3" fontId="11" fillId="1" borderId="56" xfId="56" applyNumberFormat="1" applyFont="1" applyFill="1" applyBorder="1" applyAlignment="1">
      <alignment vertical="center"/>
    </xf>
    <xf numFmtId="3" fontId="11" fillId="1" borderId="1" xfId="56" applyNumberFormat="1" applyFont="1" applyFill="1" applyBorder="1" applyAlignment="1">
      <alignment vertical="center"/>
    </xf>
    <xf numFmtId="0" fontId="5" fillId="0" borderId="38" xfId="56" applyFont="1" applyFill="1" applyBorder="1" applyAlignment="1">
      <alignment vertical="center"/>
    </xf>
    <xf numFmtId="0" fontId="5" fillId="0" borderId="27" xfId="57" applyFont="1" applyFill="1" applyBorder="1" applyAlignment="1">
      <alignment horizontal="center" vertical="center"/>
    </xf>
    <xf numFmtId="3" fontId="5" fillId="0" borderId="2" xfId="56" applyNumberFormat="1" applyFont="1" applyFill="1" applyBorder="1" applyAlignment="1">
      <alignment vertical="center"/>
    </xf>
    <xf numFmtId="3" fontId="5" fillId="0" borderId="56" xfId="56" applyNumberFormat="1" applyFont="1" applyFill="1" applyBorder="1" applyAlignment="1">
      <alignment vertical="center"/>
    </xf>
    <xf numFmtId="3" fontId="5" fillId="0" borderId="1" xfId="56" applyNumberFormat="1" applyFont="1" applyFill="1" applyBorder="1" applyAlignment="1">
      <alignment vertical="center"/>
    </xf>
    <xf numFmtId="3" fontId="11" fillId="1" borderId="27" xfId="56" applyNumberFormat="1" applyFont="1" applyFill="1" applyBorder="1" applyAlignment="1">
      <alignment vertical="center"/>
    </xf>
    <xf numFmtId="0" fontId="11" fillId="0" borderId="57" xfId="56" applyFont="1" applyFill="1" applyBorder="1" applyAlignment="1">
      <alignment vertical="center"/>
    </xf>
    <xf numFmtId="0" fontId="5" fillId="0" borderId="20" xfId="57" applyFont="1" applyFill="1" applyBorder="1" applyAlignment="1">
      <alignment horizontal="center" vertical="center"/>
    </xf>
    <xf numFmtId="3" fontId="5" fillId="0" borderId="19" xfId="56" applyNumberFormat="1" applyFont="1" applyFill="1" applyBorder="1" applyAlignment="1">
      <alignment vertical="center"/>
    </xf>
    <xf numFmtId="3" fontId="5" fillId="0" borderId="58" xfId="56" applyNumberFormat="1" applyFont="1" applyFill="1" applyBorder="1" applyAlignment="1">
      <alignment vertical="center"/>
    </xf>
    <xf numFmtId="3" fontId="5" fillId="0" borderId="18" xfId="56" applyNumberFormat="1" applyFont="1" applyFill="1" applyBorder="1" applyAlignment="1">
      <alignment vertical="center"/>
    </xf>
    <xf numFmtId="0" fontId="11" fillId="28" borderId="32" xfId="56" applyFont="1" applyFill="1" applyBorder="1" applyAlignment="1">
      <alignment vertical="center"/>
    </xf>
    <xf numFmtId="0" fontId="11" fillId="28" borderId="24" xfId="57" applyFont="1" applyFill="1" applyBorder="1" applyAlignment="1">
      <alignment horizontal="center" vertical="center"/>
    </xf>
    <xf numFmtId="3" fontId="11" fillId="28" borderId="22" xfId="56" applyNumberFormat="1" applyFont="1" applyFill="1" applyBorder="1" applyAlignment="1">
      <alignment vertical="center"/>
    </xf>
    <xf numFmtId="3" fontId="11" fillId="28" borderId="24" xfId="56" applyNumberFormat="1" applyFont="1" applyFill="1" applyBorder="1" applyAlignment="1">
      <alignment vertical="center"/>
    </xf>
    <xf numFmtId="3" fontId="11" fillId="28" borderId="23" xfId="56" applyNumberFormat="1" applyFont="1" applyFill="1" applyBorder="1" applyAlignment="1">
      <alignment vertical="center"/>
    </xf>
    <xf numFmtId="0" fontId="11" fillId="29" borderId="32" xfId="56" applyFont="1" applyFill="1" applyBorder="1" applyAlignment="1">
      <alignment vertical="center"/>
    </xf>
    <xf numFmtId="0" fontId="11" fillId="29" borderId="24" xfId="57" applyFont="1" applyFill="1" applyBorder="1" applyAlignment="1">
      <alignment horizontal="center" vertical="center"/>
    </xf>
    <xf numFmtId="3" fontId="11" fillId="29" borderId="22" xfId="56" applyNumberFormat="1" applyFont="1" applyFill="1" applyBorder="1" applyAlignment="1">
      <alignment vertical="center"/>
    </xf>
    <xf numFmtId="3" fontId="11" fillId="29" borderId="23" xfId="56" applyNumberFormat="1" applyFont="1" applyFill="1" applyBorder="1" applyAlignment="1">
      <alignment vertical="center"/>
    </xf>
    <xf numFmtId="3" fontId="11" fillId="29" borderId="24" xfId="56" applyNumberFormat="1" applyFont="1" applyFill="1" applyBorder="1" applyAlignment="1">
      <alignment vertical="center"/>
    </xf>
    <xf numFmtId="0" fontId="11" fillId="1" borderId="41" xfId="56" applyFont="1" applyFill="1" applyBorder="1" applyAlignment="1">
      <alignment vertical="center"/>
    </xf>
    <xf numFmtId="0" fontId="11" fillId="1" borderId="34" xfId="57" applyFont="1" applyFill="1" applyBorder="1" applyAlignment="1">
      <alignment horizontal="center" vertical="center"/>
    </xf>
    <xf numFmtId="3" fontId="11" fillId="1" borderId="8" xfId="56" applyNumberFormat="1" applyFont="1" applyFill="1" applyBorder="1" applyAlignment="1">
      <alignment vertical="center"/>
    </xf>
    <xf numFmtId="3" fontId="11" fillId="1" borderId="34" xfId="56" applyNumberFormat="1" applyFont="1" applyFill="1" applyBorder="1" applyAlignment="1">
      <alignment vertical="center"/>
    </xf>
    <xf numFmtId="3" fontId="11" fillId="1" borderId="6" xfId="56" applyNumberFormat="1" applyFont="1" applyFill="1" applyBorder="1" applyAlignment="1">
      <alignment vertical="center"/>
    </xf>
    <xf numFmtId="0" fontId="11" fillId="0" borderId="38" xfId="56" applyFont="1" applyFill="1" applyBorder="1" applyAlignment="1">
      <alignment vertical="center"/>
    </xf>
    <xf numFmtId="0" fontId="11" fillId="0" borderId="27" xfId="57" applyFont="1" applyFill="1" applyBorder="1" applyAlignment="1">
      <alignment horizontal="center" vertical="center"/>
    </xf>
    <xf numFmtId="3" fontId="11" fillId="0" borderId="2" xfId="56" applyNumberFormat="1" applyFont="1" applyFill="1" applyBorder="1" applyAlignment="1">
      <alignment vertical="center"/>
    </xf>
    <xf numFmtId="3" fontId="11" fillId="0" borderId="27" xfId="56" applyNumberFormat="1" applyFont="1" applyFill="1" applyBorder="1" applyAlignment="1">
      <alignment vertical="center"/>
    </xf>
    <xf numFmtId="3" fontId="11" fillId="0" borderId="1" xfId="56" applyNumberFormat="1" applyFont="1" applyFill="1" applyBorder="1" applyAlignment="1">
      <alignment vertical="center"/>
    </xf>
    <xf numFmtId="0" fontId="11" fillId="0" borderId="38" xfId="56" applyFont="1" applyFill="1" applyBorder="1" applyAlignment="1" applyProtection="1">
      <alignment horizontal="left" vertical="center" wrapText="1"/>
    </xf>
    <xf numFmtId="3" fontId="11" fillId="0" borderId="20" xfId="56" applyNumberFormat="1" applyFont="1" applyFill="1" applyBorder="1" applyAlignment="1">
      <alignment vertical="center"/>
    </xf>
    <xf numFmtId="0" fontId="11" fillId="29" borderId="32" xfId="56" applyFont="1" applyFill="1" applyBorder="1" applyAlignment="1" applyProtection="1">
      <alignment horizontal="left" vertical="center" wrapText="1"/>
    </xf>
    <xf numFmtId="3" fontId="11" fillId="29" borderId="48" xfId="56" applyNumberFormat="1" applyFont="1" applyFill="1" applyBorder="1" applyAlignment="1">
      <alignment vertical="center"/>
    </xf>
    <xf numFmtId="0" fontId="11" fillId="1" borderId="12" xfId="56" applyFont="1" applyFill="1" applyBorder="1" applyAlignment="1">
      <alignment vertical="center"/>
    </xf>
    <xf numFmtId="0" fontId="11" fillId="1" borderId="16" xfId="57" applyFont="1" applyFill="1" applyBorder="1" applyAlignment="1">
      <alignment horizontal="center" vertical="center"/>
    </xf>
    <xf numFmtId="3" fontId="11" fillId="1" borderId="25" xfId="56" applyNumberFormat="1" applyFont="1" applyFill="1" applyBorder="1" applyAlignment="1">
      <alignment vertical="center"/>
    </xf>
    <xf numFmtId="3" fontId="11" fillId="1" borderId="36" xfId="56" applyNumberFormat="1" applyFont="1" applyFill="1" applyBorder="1" applyAlignment="1">
      <alignment vertical="center"/>
    </xf>
    <xf numFmtId="3" fontId="11" fillId="1" borderId="15" xfId="56" applyNumberFormat="1" applyFont="1" applyFill="1" applyBorder="1" applyAlignment="1">
      <alignment vertical="center"/>
    </xf>
    <xf numFmtId="3" fontId="11" fillId="0" borderId="56" xfId="56" applyNumberFormat="1" applyFont="1" applyFill="1" applyBorder="1" applyAlignment="1">
      <alignment vertical="center"/>
    </xf>
    <xf numFmtId="0" fontId="11" fillId="0" borderId="20" xfId="57" applyFont="1" applyFill="1" applyBorder="1" applyAlignment="1">
      <alignment horizontal="center" vertical="center"/>
    </xf>
    <xf numFmtId="3" fontId="11" fillId="0" borderId="19" xfId="56" applyNumberFormat="1" applyFont="1" applyFill="1" applyBorder="1" applyAlignment="1">
      <alignment vertical="center"/>
    </xf>
    <xf numFmtId="3" fontId="11" fillId="0" borderId="58" xfId="56" applyNumberFormat="1" applyFont="1" applyFill="1" applyBorder="1" applyAlignment="1">
      <alignment vertical="center"/>
    </xf>
    <xf numFmtId="3" fontId="11" fillId="0" borderId="18" xfId="56" applyNumberFormat="1" applyFont="1" applyFill="1" applyBorder="1" applyAlignment="1">
      <alignment vertical="center"/>
    </xf>
    <xf numFmtId="0" fontId="11" fillId="28" borderId="32" xfId="56" applyFont="1" applyFill="1" applyBorder="1" applyAlignment="1" applyProtection="1">
      <alignment horizontal="left" vertical="center" wrapText="1"/>
    </xf>
    <xf numFmtId="3" fontId="11" fillId="28" borderId="48" xfId="56" applyNumberFormat="1" applyFont="1" applyFill="1" applyBorder="1" applyAlignment="1">
      <alignment vertical="center"/>
    </xf>
    <xf numFmtId="0" fontId="5" fillId="0" borderId="12" xfId="56" applyFont="1" applyBorder="1" applyAlignment="1" applyProtection="1">
      <alignment horizontal="left" vertical="center" wrapText="1"/>
    </xf>
    <xf numFmtId="0" fontId="5" fillId="0" borderId="16" xfId="57" applyFont="1" applyFill="1" applyBorder="1" applyAlignment="1">
      <alignment horizontal="center" vertical="center"/>
    </xf>
    <xf numFmtId="3" fontId="5" fillId="0" borderId="15" xfId="56" applyNumberFormat="1" applyFont="1" applyFill="1" applyBorder="1" applyAlignment="1">
      <alignment vertical="center"/>
    </xf>
    <xf numFmtId="3" fontId="5" fillId="0" borderId="36" xfId="56" applyNumberFormat="1" applyFont="1" applyFill="1" applyBorder="1" applyAlignment="1">
      <alignment vertical="center"/>
    </xf>
    <xf numFmtId="0" fontId="5" fillId="0" borderId="38" xfId="56" applyFont="1" applyBorder="1" applyAlignment="1" applyProtection="1">
      <alignment horizontal="left" vertical="center" wrapText="1"/>
    </xf>
    <xf numFmtId="3" fontId="5" fillId="0" borderId="26" xfId="56" applyNumberFormat="1" applyFont="1" applyFill="1" applyBorder="1" applyAlignment="1">
      <alignment vertical="center"/>
    </xf>
    <xf numFmtId="0" fontId="5" fillId="0" borderId="57" xfId="56" applyFont="1" applyBorder="1" applyAlignment="1" applyProtection="1">
      <alignment horizontal="left" vertical="center" wrapText="1"/>
    </xf>
    <xf numFmtId="3" fontId="11" fillId="1" borderId="61" xfId="56" applyNumberFormat="1" applyFont="1" applyFill="1" applyBorder="1" applyAlignment="1">
      <alignment vertical="center"/>
    </xf>
    <xf numFmtId="0" fontId="11" fillId="27" borderId="32" xfId="56" applyFont="1" applyFill="1" applyBorder="1" applyAlignment="1">
      <alignment vertical="center"/>
    </xf>
    <xf numFmtId="0" fontId="11" fillId="27" borderId="24" xfId="57" applyFont="1" applyFill="1" applyBorder="1" applyAlignment="1">
      <alignment horizontal="center" vertical="center"/>
    </xf>
    <xf numFmtId="3" fontId="11" fillId="27" borderId="22" xfId="56" applyNumberFormat="1" applyFont="1" applyFill="1" applyBorder="1" applyAlignment="1">
      <alignment vertical="center"/>
    </xf>
    <xf numFmtId="3" fontId="11" fillId="27" borderId="24" xfId="56" applyNumberFormat="1" applyFont="1" applyFill="1" applyBorder="1" applyAlignment="1">
      <alignment vertical="center"/>
    </xf>
    <xf numFmtId="3" fontId="11" fillId="27" borderId="23" xfId="56" applyNumberFormat="1" applyFont="1" applyFill="1" applyBorder="1" applyAlignment="1">
      <alignment vertical="center"/>
    </xf>
    <xf numFmtId="3" fontId="5" fillId="0" borderId="16" xfId="56" applyNumberFormat="1" applyFont="1" applyFill="1" applyBorder="1" applyAlignment="1">
      <alignment vertical="center"/>
    </xf>
    <xf numFmtId="3" fontId="5" fillId="0" borderId="27" xfId="56" applyNumberFormat="1" applyFont="1" applyFill="1" applyBorder="1" applyAlignment="1">
      <alignment vertical="center"/>
    </xf>
    <xf numFmtId="3" fontId="5" fillId="0" borderId="20" xfId="56" applyNumberFormat="1" applyFont="1" applyFill="1" applyBorder="1" applyAlignment="1">
      <alignment vertical="center"/>
    </xf>
    <xf numFmtId="0" fontId="5" fillId="0" borderId="60" xfId="57" applyFont="1" applyFill="1" applyBorder="1" applyAlignment="1">
      <alignment horizontal="center" vertical="center"/>
    </xf>
    <xf numFmtId="3" fontId="5" fillId="0" borderId="59" xfId="56" applyNumberFormat="1" applyFont="1" applyFill="1" applyBorder="1" applyAlignment="1">
      <alignment vertical="center"/>
    </xf>
    <xf numFmtId="3" fontId="5" fillId="0" borderId="60" xfId="56" applyNumberFormat="1" applyFont="1" applyFill="1" applyBorder="1" applyAlignment="1">
      <alignment vertical="center"/>
    </xf>
    <xf numFmtId="0" fontId="5" fillId="0" borderId="47" xfId="56" applyFont="1" applyBorder="1" applyAlignment="1" applyProtection="1">
      <alignment horizontal="left" vertical="center" wrapText="1"/>
    </xf>
    <xf numFmtId="0" fontId="11" fillId="27" borderId="21" xfId="56" applyFont="1" applyFill="1" applyBorder="1" applyAlignment="1">
      <alignment vertical="center"/>
    </xf>
    <xf numFmtId="0" fontId="11" fillId="27" borderId="24" xfId="56" applyFont="1" applyFill="1" applyBorder="1" applyAlignment="1">
      <alignment horizontal="center" vertical="center"/>
    </xf>
    <xf numFmtId="0" fontId="5" fillId="0" borderId="0" xfId="56" applyFont="1" applyBorder="1" applyAlignment="1" applyProtection="1">
      <alignment horizontal="left" vertical="center" wrapText="1"/>
    </xf>
    <xf numFmtId="0" fontId="5" fillId="0" borderId="0" xfId="57" applyFont="1" applyFill="1" applyBorder="1" applyAlignment="1">
      <alignment horizontal="center" vertical="center"/>
    </xf>
    <xf numFmtId="3" fontId="11" fillId="0" borderId="0" xfId="56" applyNumberFormat="1" applyFont="1" applyFill="1" applyAlignment="1">
      <alignment vertical="center"/>
    </xf>
    <xf numFmtId="0" fontId="5" fillId="0" borderId="0" xfId="56" applyFont="1" applyFill="1" applyAlignment="1">
      <alignment vertical="center"/>
    </xf>
    <xf numFmtId="0" fontId="5" fillId="0" borderId="0" xfId="56" applyFont="1" applyAlignment="1">
      <alignment horizontal="center" vertical="center"/>
    </xf>
    <xf numFmtId="0" fontId="11" fillId="27" borderId="32" xfId="57" applyFont="1" applyFill="1" applyBorder="1" applyAlignment="1">
      <alignment horizontal="center" vertical="center"/>
    </xf>
    <xf numFmtId="0" fontId="11" fillId="27" borderId="23" xfId="57" applyFont="1" applyFill="1" applyBorder="1" applyAlignment="1">
      <alignment horizontal="center" vertical="center" wrapText="1"/>
    </xf>
    <xf numFmtId="0" fontId="5" fillId="0" borderId="41" xfId="57" applyFont="1" applyFill="1" applyBorder="1" applyAlignment="1">
      <alignment vertical="center"/>
    </xf>
    <xf numFmtId="0" fontId="5" fillId="0" borderId="6" xfId="57" applyFont="1" applyFill="1" applyBorder="1" applyAlignment="1">
      <alignment horizontal="center" vertical="center"/>
    </xf>
    <xf numFmtId="0" fontId="5" fillId="0" borderId="38" xfId="57" applyFont="1" applyFill="1" applyBorder="1" applyAlignment="1">
      <alignment vertical="center"/>
    </xf>
    <xf numFmtId="0" fontId="5" fillId="0" borderId="1" xfId="57" applyFont="1" applyFill="1" applyBorder="1" applyAlignment="1">
      <alignment horizontal="center" vertical="center"/>
    </xf>
    <xf numFmtId="0" fontId="5" fillId="0" borderId="57" xfId="57" applyFont="1" applyFill="1" applyBorder="1" applyAlignment="1">
      <alignment vertical="center"/>
    </xf>
    <xf numFmtId="0" fontId="5" fillId="0" borderId="18" xfId="57" applyFont="1" applyFill="1" applyBorder="1" applyAlignment="1">
      <alignment horizontal="center" vertical="center"/>
    </xf>
    <xf numFmtId="0" fontId="11" fillId="27" borderId="23" xfId="57" applyFont="1" applyFill="1" applyBorder="1" applyAlignment="1">
      <alignment horizontal="center" vertical="center"/>
    </xf>
    <xf numFmtId="0" fontId="5" fillId="0" borderId="41" xfId="56" applyFont="1" applyFill="1" applyBorder="1" applyAlignment="1">
      <alignment vertical="center"/>
    </xf>
    <xf numFmtId="0" fontId="5" fillId="0" borderId="29" xfId="56" applyFont="1" applyFill="1" applyBorder="1" applyAlignment="1">
      <alignment vertical="center"/>
    </xf>
    <xf numFmtId="0" fontId="5" fillId="0" borderId="40" xfId="57" applyFont="1" applyFill="1" applyBorder="1" applyAlignment="1">
      <alignment horizontal="center" vertical="center"/>
    </xf>
    <xf numFmtId="0" fontId="11" fillId="27" borderId="23" xfId="56" applyFont="1" applyFill="1" applyBorder="1" applyAlignment="1">
      <alignment horizontal="center" vertical="center"/>
    </xf>
    <xf numFmtId="0" fontId="11" fillId="27" borderId="15" xfId="57" applyFont="1" applyFill="1" applyBorder="1" applyAlignment="1">
      <alignment horizontal="center" vertical="center" wrapText="1"/>
    </xf>
    <xf numFmtId="0" fontId="5" fillId="0" borderId="41" xfId="56" applyFont="1" applyBorder="1" applyAlignment="1">
      <alignment vertical="center"/>
    </xf>
    <xf numFmtId="3" fontId="5" fillId="0" borderId="6" xfId="56" applyNumberFormat="1" applyFont="1" applyFill="1" applyBorder="1" applyAlignment="1">
      <alignment vertical="center"/>
    </xf>
    <xf numFmtId="3" fontId="5" fillId="0" borderId="61" xfId="56" applyNumberFormat="1" applyFont="1" applyBorder="1" applyAlignment="1">
      <alignment vertical="center"/>
    </xf>
    <xf numFmtId="0" fontId="5" fillId="0" borderId="42" xfId="56" applyFont="1" applyBorder="1" applyAlignment="1">
      <alignment vertical="center"/>
    </xf>
    <xf numFmtId="3" fontId="5" fillId="0" borderId="56" xfId="56" applyNumberFormat="1" applyFont="1" applyBorder="1" applyAlignment="1">
      <alignment vertical="center"/>
    </xf>
    <xf numFmtId="0" fontId="5" fillId="0" borderId="57" xfId="56" applyFont="1" applyBorder="1" applyAlignment="1">
      <alignment vertical="center"/>
    </xf>
    <xf numFmtId="3" fontId="5" fillId="0" borderId="58" xfId="56" applyNumberFormat="1" applyFont="1" applyBorder="1" applyAlignment="1">
      <alignment vertical="center"/>
    </xf>
    <xf numFmtId="0" fontId="78" fillId="0" borderId="0" xfId="0" applyFont="1"/>
    <xf numFmtId="0" fontId="27" fillId="2" borderId="0" xfId="16" applyFill="1" applyBorder="1" applyAlignment="1"/>
    <xf numFmtId="0" fontId="27" fillId="0" borderId="0" xfId="16" applyBorder="1"/>
    <xf numFmtId="0" fontId="5" fillId="0" borderId="3" xfId="16" applyFont="1" applyBorder="1" applyAlignment="1"/>
    <xf numFmtId="0" fontId="5" fillId="0" borderId="3" xfId="16" applyFont="1" applyBorder="1" applyAlignment="1">
      <alignment horizontal="right"/>
    </xf>
    <xf numFmtId="0" fontId="27" fillId="0" borderId="0" xfId="16" applyAlignment="1">
      <alignment horizontal="right"/>
    </xf>
    <xf numFmtId="49" fontId="79" fillId="0" borderId="0" xfId="0" applyNumberFormat="1" applyFont="1" applyAlignment="1">
      <alignment vertical="center"/>
    </xf>
    <xf numFmtId="49" fontId="79" fillId="0" borderId="3" xfId="0" applyNumberFormat="1" applyFont="1" applyBorder="1" applyAlignment="1">
      <alignment horizontal="center" vertical="center"/>
    </xf>
    <xf numFmtId="0" fontId="53" fillId="0" borderId="0" xfId="16" applyFont="1"/>
    <xf numFmtId="0" fontId="5" fillId="0" borderId="1" xfId="16" applyFont="1" applyBorder="1" applyAlignment="1">
      <alignment horizontal="left" vertical="center" wrapText="1"/>
    </xf>
    <xf numFmtId="3" fontId="5" fillId="0" borderId="1" xfId="16" applyNumberFormat="1" applyFont="1" applyBorder="1" applyAlignment="1">
      <alignment horizontal="right" vertical="center" wrapText="1"/>
    </xf>
    <xf numFmtId="0" fontId="27" fillId="0" borderId="0" xfId="16" applyAlignment="1">
      <alignment vertical="center"/>
    </xf>
    <xf numFmtId="0" fontId="11" fillId="0" borderId="1" xfId="16" applyFont="1" applyBorder="1" applyAlignment="1">
      <alignment horizontal="left" vertical="center" wrapText="1"/>
    </xf>
    <xf numFmtId="0" fontId="53" fillId="0" borderId="0" xfId="16" applyFont="1" applyAlignment="1">
      <alignment vertical="center"/>
    </xf>
    <xf numFmtId="0" fontId="11" fillId="2" borderId="1" xfId="16" applyFont="1" applyFill="1" applyBorder="1" applyAlignment="1">
      <alignment horizontal="center" vertical="top" wrapText="1"/>
    </xf>
    <xf numFmtId="0" fontId="11" fillId="2" borderId="1" xfId="16" applyFont="1" applyFill="1" applyBorder="1" applyAlignment="1">
      <alignment horizontal="center" vertical="center" wrapText="1"/>
    </xf>
    <xf numFmtId="0" fontId="3" fillId="4" borderId="1" xfId="16" applyFont="1" applyFill="1" applyBorder="1" applyAlignment="1">
      <alignment horizontal="center" vertical="top" wrapText="1"/>
    </xf>
    <xf numFmtId="0" fontId="11" fillId="4" borderId="1" xfId="16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80" fillId="0" borderId="0" xfId="11" applyFont="1"/>
    <xf numFmtId="0" fontId="82" fillId="0" borderId="0" xfId="11" applyFont="1" applyAlignment="1">
      <alignment vertical="center"/>
    </xf>
    <xf numFmtId="0" fontId="80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6" fillId="0" borderId="3" xfId="0" applyFont="1" applyBorder="1" applyAlignment="1">
      <alignment horizontal="right" vertical="center" wrapText="1"/>
    </xf>
    <xf numFmtId="0" fontId="85" fillId="0" borderId="1" xfId="0" applyFont="1" applyBorder="1"/>
    <xf numFmtId="0" fontId="87" fillId="0" borderId="1" xfId="0" applyFont="1" applyBorder="1"/>
    <xf numFmtId="0" fontId="88" fillId="0" borderId="1" xfId="0" applyFont="1" applyBorder="1"/>
    <xf numFmtId="164" fontId="80" fillId="0" borderId="0" xfId="5" applyNumberFormat="1" applyFont="1"/>
    <xf numFmtId="0" fontId="5" fillId="0" borderId="0" xfId="12" applyFont="1"/>
    <xf numFmtId="0" fontId="8" fillId="0" borderId="0" xfId="12"/>
    <xf numFmtId="0" fontId="28" fillId="0" borderId="0" xfId="16" applyFont="1" applyAlignment="1">
      <alignment horizontal="left" vertical="center"/>
    </xf>
    <xf numFmtId="0" fontId="5" fillId="0" borderId="38" xfId="12" applyFont="1" applyFill="1" applyBorder="1" applyAlignment="1">
      <alignment vertical="center" wrapText="1"/>
    </xf>
    <xf numFmtId="0" fontId="13" fillId="0" borderId="1" xfId="12" applyFont="1" applyFill="1" applyBorder="1" applyAlignment="1">
      <alignment horizontal="center" vertical="center"/>
    </xf>
    <xf numFmtId="3" fontId="9" fillId="0" borderId="23" xfId="10" applyNumberFormat="1" applyFont="1" applyBorder="1" applyAlignment="1">
      <alignment vertical="center"/>
    </xf>
    <xf numFmtId="0" fontId="57" fillId="0" borderId="0" xfId="10" applyFont="1" applyAlignment="1">
      <alignment vertical="center"/>
    </xf>
    <xf numFmtId="0" fontId="65" fillId="0" borderId="21" xfId="10" applyFont="1" applyBorder="1" applyAlignment="1">
      <alignment horizontal="center" vertical="center"/>
    </xf>
    <xf numFmtId="0" fontId="65" fillId="0" borderId="24" xfId="10" applyFont="1" applyBorder="1" applyAlignment="1">
      <alignment horizontal="center" vertical="center" wrapText="1"/>
    </xf>
    <xf numFmtId="0" fontId="89" fillId="0" borderId="21" xfId="10" applyFont="1" applyBorder="1" applyAlignment="1">
      <alignment vertical="center"/>
    </xf>
    <xf numFmtId="3" fontId="9" fillId="0" borderId="24" xfId="10" applyNumberFormat="1" applyFont="1" applyBorder="1" applyAlignment="1">
      <alignment vertical="center"/>
    </xf>
    <xf numFmtId="0" fontId="54" fillId="0" borderId="26" xfId="10" applyFont="1" applyBorder="1"/>
    <xf numFmtId="3" fontId="11" fillId="0" borderId="44" xfId="10" applyNumberFormat="1" applyFont="1" applyBorder="1" applyAlignment="1">
      <alignment vertical="center"/>
    </xf>
    <xf numFmtId="0" fontId="66" fillId="0" borderId="26" xfId="10" applyFont="1" applyBorder="1"/>
    <xf numFmtId="3" fontId="66" fillId="0" borderId="27" xfId="0" applyNumberFormat="1" applyFont="1" applyBorder="1" applyAlignment="1">
      <alignment horizontal="right" vertical="center"/>
    </xf>
    <xf numFmtId="3" fontId="54" fillId="0" borderId="27" xfId="0" applyNumberFormat="1" applyFont="1" applyBorder="1" applyAlignment="1">
      <alignment horizontal="right" vertical="center"/>
    </xf>
    <xf numFmtId="3" fontId="67" fillId="0" borderId="27" xfId="0" applyNumberFormat="1" applyFont="1" applyBorder="1" applyAlignment="1">
      <alignment horizontal="right" vertical="center"/>
    </xf>
    <xf numFmtId="0" fontId="66" fillId="0" borderId="28" xfId="10" applyFont="1" applyBorder="1"/>
    <xf numFmtId="0" fontId="54" fillId="0" borderId="28" xfId="10" applyFont="1" applyBorder="1"/>
    <xf numFmtId="0" fontId="54" fillId="0" borderId="28" xfId="10" applyFont="1" applyBorder="1" applyAlignment="1">
      <alignment horizontal="left" indent="7"/>
    </xf>
    <xf numFmtId="3" fontId="54" fillId="0" borderId="34" xfId="10" applyNumberFormat="1" applyFont="1" applyBorder="1" applyAlignment="1">
      <alignment vertical="center"/>
    </xf>
    <xf numFmtId="3" fontId="68" fillId="0" borderId="34" xfId="10" applyNumberFormat="1" applyFont="1" applyBorder="1" applyAlignment="1">
      <alignment vertical="center"/>
    </xf>
    <xf numFmtId="0" fontId="54" fillId="0" borderId="26" xfId="10" applyFont="1" applyBorder="1" applyAlignment="1">
      <alignment horizontal="left" indent="7"/>
    </xf>
    <xf numFmtId="3" fontId="67" fillId="0" borderId="27" xfId="1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83" fillId="0" borderId="1" xfId="0" applyFont="1" applyBorder="1" applyAlignment="1">
      <alignment vertical="center"/>
    </xf>
    <xf numFmtId="0" fontId="8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0" fillId="0" borderId="0" xfId="11" applyFont="1" applyAlignment="1">
      <alignment vertical="center"/>
    </xf>
    <xf numFmtId="3" fontId="74" fillId="0" borderId="2" xfId="16" applyNumberFormat="1" applyFont="1" applyBorder="1" applyAlignment="1">
      <alignment horizontal="right" vertical="top" wrapText="1"/>
    </xf>
    <xf numFmtId="3" fontId="76" fillId="0" borderId="2" xfId="16" applyNumberFormat="1" applyFont="1" applyBorder="1" applyAlignment="1">
      <alignment horizontal="right" vertical="top" wrapText="1"/>
    </xf>
    <xf numFmtId="3" fontId="76" fillId="30" borderId="2" xfId="16" applyNumberFormat="1" applyFont="1" applyFill="1" applyBorder="1" applyAlignment="1">
      <alignment horizontal="right" vertical="center" wrapText="1"/>
    </xf>
    <xf numFmtId="3" fontId="74" fillId="0" borderId="2" xfId="0" applyNumberFormat="1" applyFont="1" applyBorder="1" applyAlignment="1">
      <alignment horizontal="right" vertical="top" wrapText="1"/>
    </xf>
    <xf numFmtId="3" fontId="76" fillId="0" borderId="2" xfId="0" applyNumberFormat="1" applyFont="1" applyBorder="1" applyAlignment="1">
      <alignment horizontal="right" vertical="top" wrapText="1"/>
    </xf>
    <xf numFmtId="3" fontId="76" fillId="3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vertical="top" wrapText="1"/>
    </xf>
    <xf numFmtId="0" fontId="30" fillId="0" borderId="2" xfId="16" applyFont="1" applyBorder="1" applyAlignment="1">
      <alignment horizontal="right" vertical="center" wrapText="1"/>
    </xf>
    <xf numFmtId="3" fontId="30" fillId="0" borderId="66" xfId="16" applyNumberFormat="1" applyFont="1" applyBorder="1" applyAlignment="1">
      <alignment horizontal="right" vertical="center" wrapText="1"/>
    </xf>
    <xf numFmtId="0" fontId="7" fillId="4" borderId="64" xfId="16" applyFont="1" applyFill="1" applyBorder="1" applyAlignment="1">
      <alignment horizontal="center" vertical="top" wrapText="1"/>
    </xf>
    <xf numFmtId="0" fontId="5" fillId="0" borderId="0" xfId="12" applyFont="1"/>
    <xf numFmtId="0" fontId="62" fillId="0" borderId="0" xfId="12" applyFont="1" applyBorder="1" applyAlignment="1">
      <alignment horizontal="center" vertical="center" wrapText="1"/>
    </xf>
    <xf numFmtId="0" fontId="13" fillId="0" borderId="0" xfId="12" applyFont="1" applyAlignment="1">
      <alignment horizontal="center" vertical="center"/>
    </xf>
    <xf numFmtId="0" fontId="28" fillId="0" borderId="3" xfId="16" applyFont="1" applyBorder="1" applyAlignment="1">
      <alignment horizontal="right"/>
    </xf>
    <xf numFmtId="3" fontId="60" fillId="0" borderId="0" xfId="1" applyNumberFormat="1" applyFont="1" applyFill="1" applyBorder="1" applyAlignment="1">
      <alignment vertical="center"/>
    </xf>
    <xf numFmtId="0" fontId="18" fillId="0" borderId="56" xfId="12" applyFont="1" applyBorder="1" applyAlignment="1">
      <alignment horizontal="center" vertical="center" wrapText="1"/>
    </xf>
    <xf numFmtId="0" fontId="13" fillId="0" borderId="26" xfId="12" applyFont="1" applyFill="1" applyBorder="1" applyAlignment="1">
      <alignment vertical="center" wrapText="1"/>
    </xf>
    <xf numFmtId="0" fontId="11" fillId="0" borderId="27" xfId="12" applyFont="1" applyBorder="1" applyAlignment="1">
      <alignment horizontal="center" vertical="center" wrapText="1"/>
    </xf>
    <xf numFmtId="3" fontId="5" fillId="0" borderId="14" xfId="56" applyNumberFormat="1" applyFont="1" applyFill="1" applyBorder="1" applyAlignment="1">
      <alignment vertical="center"/>
    </xf>
    <xf numFmtId="3" fontId="5" fillId="0" borderId="17" xfId="56" applyNumberFormat="1" applyFont="1" applyFill="1" applyBorder="1" applyAlignment="1">
      <alignment vertical="center"/>
    </xf>
    <xf numFmtId="0" fontId="11" fillId="0" borderId="1" xfId="16" applyFont="1" applyBorder="1" applyAlignment="1">
      <alignment horizontal="left" vertical="top" wrapText="1"/>
    </xf>
    <xf numFmtId="3" fontId="11" fillId="1" borderId="14" xfId="56" applyNumberFormat="1" applyFont="1" applyFill="1" applyBorder="1" applyAlignment="1">
      <alignment vertical="center"/>
    </xf>
    <xf numFmtId="3" fontId="11" fillId="0" borderId="26" xfId="56" applyNumberFormat="1" applyFont="1" applyFill="1" applyBorder="1" applyAlignment="1">
      <alignment vertical="center"/>
    </xf>
    <xf numFmtId="3" fontId="11" fillId="1" borderId="28" xfId="56" applyNumberFormat="1" applyFont="1" applyFill="1" applyBorder="1" applyAlignment="1">
      <alignment vertical="center"/>
    </xf>
    <xf numFmtId="3" fontId="11" fillId="0" borderId="17" xfId="56" applyNumberFormat="1" applyFont="1" applyFill="1" applyBorder="1" applyAlignment="1">
      <alignment vertical="center"/>
    </xf>
    <xf numFmtId="3" fontId="11" fillId="29" borderId="33" xfId="56" applyNumberFormat="1" applyFont="1" applyFill="1" applyBorder="1" applyAlignment="1">
      <alignment vertical="center"/>
    </xf>
    <xf numFmtId="3" fontId="11" fillId="29" borderId="21" xfId="56" applyNumberFormat="1" applyFont="1" applyFill="1" applyBorder="1" applyAlignment="1">
      <alignment vertical="center"/>
    </xf>
    <xf numFmtId="0" fontId="54" fillId="0" borderId="26" xfId="0" applyFont="1" applyBorder="1" applyAlignment="1">
      <alignment horizontal="left" vertical="center"/>
    </xf>
    <xf numFmtId="0" fontId="5" fillId="0" borderId="0" xfId="12" applyFont="1"/>
    <xf numFmtId="0" fontId="8" fillId="0" borderId="0" xfId="12"/>
    <xf numFmtId="0" fontId="62" fillId="0" borderId="0" xfId="12" applyFont="1" applyBorder="1" applyAlignment="1">
      <alignment horizontal="center" vertical="center" wrapText="1"/>
    </xf>
    <xf numFmtId="3" fontId="60" fillId="0" borderId="27" xfId="1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16" applyFont="1" applyBorder="1" applyAlignment="1">
      <alignment horizontal="left" vertical="top" wrapText="1"/>
    </xf>
    <xf numFmtId="0" fontId="5" fillId="0" borderId="0" xfId="12" applyFont="1"/>
    <xf numFmtId="0" fontId="8" fillId="0" borderId="0" xfId="12"/>
    <xf numFmtId="0" fontId="28" fillId="0" borderId="0" xfId="16" applyFont="1" applyAlignment="1">
      <alignment horizontal="left" vertical="center"/>
    </xf>
    <xf numFmtId="3" fontId="10" fillId="0" borderId="20" xfId="1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42" xfId="56" applyFont="1" applyBorder="1" applyAlignment="1">
      <alignment vertical="center" wrapText="1"/>
    </xf>
    <xf numFmtId="3" fontId="5" fillId="0" borderId="74" xfId="56" applyNumberFormat="1" applyFont="1" applyBorder="1" applyAlignment="1">
      <alignment vertical="center"/>
    </xf>
    <xf numFmtId="0" fontId="21" fillId="0" borderId="0" xfId="16" applyFont="1"/>
    <xf numFmtId="3" fontId="21" fillId="0" borderId="0" xfId="16" applyNumberFormat="1" applyFont="1"/>
    <xf numFmtId="3" fontId="27" fillId="0" borderId="0" xfId="16" applyNumberFormat="1"/>
    <xf numFmtId="0" fontId="90" fillId="0" borderId="0" xfId="16" applyFont="1"/>
    <xf numFmtId="3" fontId="9" fillId="0" borderId="0" xfId="16" applyNumberFormat="1" applyFont="1"/>
    <xf numFmtId="0" fontId="5" fillId="0" borderId="68" xfId="12" applyFont="1" applyBorder="1" applyAlignment="1">
      <alignment horizontal="right"/>
    </xf>
    <xf numFmtId="0" fontId="8" fillId="0" borderId="68" xfId="12" applyBorder="1" applyAlignment="1">
      <alignment horizontal="right"/>
    </xf>
    <xf numFmtId="3" fontId="9" fillId="0" borderId="21" xfId="12" applyNumberFormat="1" applyFont="1" applyBorder="1" applyAlignment="1">
      <alignment horizontal="center" vertical="center"/>
    </xf>
    <xf numFmtId="3" fontId="9" fillId="0" borderId="22" xfId="12" applyNumberFormat="1" applyFont="1" applyBorder="1" applyAlignment="1">
      <alignment horizontal="center" vertical="center"/>
    </xf>
    <xf numFmtId="3" fontId="9" fillId="0" borderId="23" xfId="12" applyNumberFormat="1" applyFont="1" applyBorder="1" applyAlignment="1">
      <alignment horizontal="center" vertical="center"/>
    </xf>
    <xf numFmtId="3" fontId="9" fillId="0" borderId="39" xfId="12" applyNumberFormat="1" applyFont="1" applyBorder="1" applyAlignment="1">
      <alignment horizontal="center" vertical="center"/>
    </xf>
    <xf numFmtId="3" fontId="9" fillId="0" borderId="21" xfId="12" applyNumberFormat="1" applyFont="1" applyBorder="1" applyAlignment="1">
      <alignment horizontal="center" vertical="center" wrapText="1"/>
    </xf>
    <xf numFmtId="3" fontId="9" fillId="0" borderId="22" xfId="12" applyNumberFormat="1" applyFont="1" applyBorder="1" applyAlignment="1">
      <alignment horizontal="center" vertical="center" wrapText="1"/>
    </xf>
    <xf numFmtId="3" fontId="9" fillId="0" borderId="23" xfId="12" applyNumberFormat="1" applyFont="1" applyBorder="1" applyAlignment="1">
      <alignment horizontal="center" vertical="center" wrapText="1"/>
    </xf>
    <xf numFmtId="3" fontId="9" fillId="0" borderId="39" xfId="12" applyNumberFormat="1" applyFont="1" applyBorder="1" applyAlignment="1">
      <alignment horizontal="center" vertical="center" wrapText="1"/>
    </xf>
    <xf numFmtId="3" fontId="9" fillId="0" borderId="32" xfId="12" applyNumberFormat="1" applyFont="1" applyBorder="1" applyAlignment="1">
      <alignment horizontal="center" vertical="center" wrapText="1"/>
    </xf>
    <xf numFmtId="3" fontId="9" fillId="0" borderId="33" xfId="12" applyNumberFormat="1" applyFont="1" applyBorder="1" applyAlignment="1">
      <alignment horizontal="center" vertical="center" wrapText="1"/>
    </xf>
    <xf numFmtId="0" fontId="5" fillId="0" borderId="0" xfId="12" applyFont="1"/>
    <xf numFmtId="0" fontId="8" fillId="0" borderId="0" xfId="12"/>
    <xf numFmtId="0" fontId="5" fillId="0" borderId="0" xfId="12" applyFont="1" applyAlignment="1">
      <alignment horizontal="right" vertical="center"/>
    </xf>
    <xf numFmtId="0" fontId="9" fillId="0" borderId="12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center"/>
    </xf>
    <xf numFmtId="0" fontId="9" fillId="0" borderId="14" xfId="12" applyFont="1" applyBorder="1" applyAlignment="1">
      <alignment horizontal="center" vertical="center"/>
    </xf>
    <xf numFmtId="0" fontId="9" fillId="0" borderId="15" xfId="12" applyFont="1" applyBorder="1" applyAlignment="1">
      <alignment horizontal="center" vertical="center"/>
    </xf>
    <xf numFmtId="0" fontId="9" fillId="0" borderId="37" xfId="12" applyFont="1" applyBorder="1" applyAlignment="1">
      <alignment horizontal="center" vertical="center"/>
    </xf>
    <xf numFmtId="0" fontId="3" fillId="0" borderId="0" xfId="12" applyFont="1" applyAlignment="1">
      <alignment horizontal="center" vertical="center" wrapText="1"/>
    </xf>
    <xf numFmtId="0" fontId="3" fillId="0" borderId="0" xfId="12" applyFont="1" applyAlignment="1">
      <alignment horizontal="center" vertical="center"/>
    </xf>
    <xf numFmtId="0" fontId="56" fillId="0" borderId="0" xfId="12" applyFont="1" applyAlignment="1">
      <alignment horizontal="center" vertical="center"/>
    </xf>
    <xf numFmtId="0" fontId="14" fillId="0" borderId="11" xfId="12" applyFont="1" applyBorder="1" applyAlignment="1">
      <alignment horizontal="center" vertical="center" wrapText="1"/>
    </xf>
    <xf numFmtId="0" fontId="14" fillId="0" borderId="35" xfId="12" applyFont="1" applyBorder="1" applyAlignment="1">
      <alignment horizontal="center" vertical="center" wrapText="1"/>
    </xf>
    <xf numFmtId="0" fontId="14" fillId="0" borderId="2" xfId="12" applyFont="1" applyBorder="1" applyAlignment="1">
      <alignment horizontal="center" vertical="center" wrapText="1"/>
    </xf>
    <xf numFmtId="0" fontId="11" fillId="0" borderId="11" xfId="12" applyFont="1" applyBorder="1" applyAlignment="1">
      <alignment horizontal="center" vertical="center" wrapText="1"/>
    </xf>
    <xf numFmtId="0" fontId="11" fillId="0" borderId="35" xfId="12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0" fontId="5" fillId="0" borderId="0" xfId="12" applyFont="1" applyAlignment="1">
      <alignment horizontal="right"/>
    </xf>
    <xf numFmtId="0" fontId="5" fillId="0" borderId="0" xfId="12" applyFont="1" applyBorder="1" applyAlignment="1">
      <alignment horizontal="right"/>
    </xf>
    <xf numFmtId="0" fontId="14" fillId="0" borderId="11" xfId="12" applyFont="1" applyBorder="1" applyAlignment="1">
      <alignment horizontal="center" vertical="center"/>
    </xf>
    <xf numFmtId="0" fontId="14" fillId="0" borderId="35" xfId="12" applyFont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3" fillId="0" borderId="0" xfId="12" applyFont="1" applyAlignment="1">
      <alignment horizontal="right" vertical="center"/>
    </xf>
    <xf numFmtId="0" fontId="8" fillId="0" borderId="0" xfId="12" applyAlignment="1">
      <alignment horizontal="right"/>
    </xf>
    <xf numFmtId="0" fontId="59" fillId="0" borderId="0" xfId="12" applyFont="1" applyAlignment="1">
      <alignment horizontal="center" vertical="center"/>
    </xf>
    <xf numFmtId="0" fontId="64" fillId="0" borderId="0" xfId="12" applyFont="1" applyAlignment="1">
      <alignment horizontal="center" vertical="center"/>
    </xf>
    <xf numFmtId="0" fontId="62" fillId="0" borderId="0" xfId="12" applyFont="1" applyBorder="1" applyAlignment="1">
      <alignment horizontal="center" vertical="center" wrapText="1"/>
    </xf>
    <xf numFmtId="0" fontId="11" fillId="0" borderId="37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0" fontId="11" fillId="0" borderId="36" xfId="12" applyFont="1" applyBorder="1" applyAlignment="1">
      <alignment horizontal="center" vertical="center"/>
    </xf>
    <xf numFmtId="0" fontId="11" fillId="0" borderId="37" xfId="12" applyFont="1" applyBorder="1" applyAlignment="1">
      <alignment horizontal="center" vertical="center" wrapText="1"/>
    </xf>
    <xf numFmtId="0" fontId="11" fillId="0" borderId="13" xfId="12" applyFont="1" applyBorder="1" applyAlignment="1">
      <alignment horizontal="center" vertical="center" wrapText="1"/>
    </xf>
    <xf numFmtId="0" fontId="11" fillId="0" borderId="36" xfId="12" applyFont="1" applyBorder="1" applyAlignment="1">
      <alignment horizontal="center" vertical="center" wrapText="1"/>
    </xf>
    <xf numFmtId="0" fontId="11" fillId="0" borderId="0" xfId="12" applyFont="1" applyBorder="1" applyAlignment="1">
      <alignment horizontal="center" vertical="center" wrapText="1"/>
    </xf>
    <xf numFmtId="0" fontId="11" fillId="0" borderId="71" xfId="12" applyFont="1" applyBorder="1" applyAlignment="1">
      <alignment horizontal="center" vertical="center" wrapText="1"/>
    </xf>
    <xf numFmtId="0" fontId="11" fillId="0" borderId="6" xfId="12" applyFont="1" applyBorder="1" applyAlignment="1">
      <alignment horizontal="center" vertical="center" wrapText="1"/>
    </xf>
    <xf numFmtId="0" fontId="11" fillId="0" borderId="72" xfId="12" applyFont="1" applyBorder="1" applyAlignment="1">
      <alignment horizontal="center" vertical="center" wrapText="1"/>
    </xf>
    <xf numFmtId="0" fontId="11" fillId="0" borderId="28" xfId="12" applyFont="1" applyBorder="1" applyAlignment="1">
      <alignment horizontal="center" vertical="center" wrapText="1"/>
    </xf>
    <xf numFmtId="0" fontId="11" fillId="0" borderId="63" xfId="12" applyFont="1" applyBorder="1" applyAlignment="1">
      <alignment horizontal="center" vertical="center" wrapText="1"/>
    </xf>
    <xf numFmtId="0" fontId="11" fillId="0" borderId="73" xfId="12" applyFont="1" applyBorder="1" applyAlignment="1">
      <alignment horizontal="center" vertical="center" wrapText="1"/>
    </xf>
    <xf numFmtId="0" fontId="16" fillId="4" borderId="0" xfId="8" applyFont="1" applyFill="1" applyAlignment="1">
      <alignment horizontal="left" vertical="center"/>
    </xf>
    <xf numFmtId="0" fontId="51" fillId="0" borderId="0" xfId="8" applyFont="1" applyAlignment="1">
      <alignment horizontal="center"/>
    </xf>
    <xf numFmtId="0" fontId="15" fillId="0" borderId="0" xfId="7" applyFont="1" applyAlignment="1">
      <alignment horizontal="right" vertical="center"/>
    </xf>
    <xf numFmtId="0" fontId="6" fillId="0" borderId="0" xfId="11" applyFont="1" applyAlignment="1">
      <alignment horizontal="left" vertical="center"/>
    </xf>
    <xf numFmtId="0" fontId="23" fillId="0" borderId="0" xfId="11" applyFont="1" applyAlignment="1">
      <alignment horizontal="right" vertical="center"/>
    </xf>
    <xf numFmtId="0" fontId="25" fillId="0" borderId="0" xfId="11" applyFont="1" applyAlignment="1">
      <alignment horizontal="center" vertical="center"/>
    </xf>
    <xf numFmtId="0" fontId="6" fillId="0" borderId="46" xfId="11" applyFont="1" applyBorder="1" applyAlignment="1">
      <alignment horizontal="center" vertical="center"/>
    </xf>
    <xf numFmtId="0" fontId="6" fillId="0" borderId="47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 wrapText="1"/>
    </xf>
    <xf numFmtId="0" fontId="6" fillId="0" borderId="13" xfId="11" applyFont="1" applyBorder="1" applyAlignment="1">
      <alignment horizontal="center" vertical="center" wrapText="1"/>
    </xf>
    <xf numFmtId="0" fontId="6" fillId="0" borderId="36" xfId="11" applyFont="1" applyBorder="1" applyAlignment="1">
      <alignment horizontal="center" vertical="center" wrapText="1"/>
    </xf>
    <xf numFmtId="0" fontId="6" fillId="0" borderId="14" xfId="11" applyFont="1" applyBorder="1" applyAlignment="1">
      <alignment horizontal="center" vertical="center" wrapText="1"/>
    </xf>
    <xf numFmtId="0" fontId="6" fillId="0" borderId="15" xfId="11" applyFont="1" applyBorder="1" applyAlignment="1">
      <alignment horizontal="center" vertical="center" wrapText="1"/>
    </xf>
    <xf numFmtId="0" fontId="6" fillId="0" borderId="16" xfId="11" applyFont="1" applyBorder="1" applyAlignment="1">
      <alignment horizontal="center" vertical="center" wrapText="1"/>
    </xf>
    <xf numFmtId="0" fontId="6" fillId="0" borderId="25" xfId="11" applyFont="1" applyBorder="1" applyAlignment="1">
      <alignment horizontal="center" vertical="center" wrapText="1"/>
    </xf>
    <xf numFmtId="0" fontId="51" fillId="0" borderId="0" xfId="11" applyFont="1" applyAlignment="1">
      <alignment horizontal="center" vertical="center"/>
    </xf>
    <xf numFmtId="0" fontId="28" fillId="0" borderId="0" xfId="16" applyFont="1" applyAlignment="1">
      <alignment horizontal="left" vertical="center"/>
    </xf>
    <xf numFmtId="0" fontId="49" fillId="0" borderId="0" xfId="16" applyFont="1" applyAlignment="1">
      <alignment horizontal="center" vertical="center" wrapText="1"/>
    </xf>
    <xf numFmtId="0" fontId="3" fillId="2" borderId="0" xfId="16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4" borderId="0" xfId="16" applyFont="1" applyFill="1" applyBorder="1" applyAlignment="1">
      <alignment horizontal="center" vertical="center" wrapText="1"/>
    </xf>
    <xf numFmtId="0" fontId="11" fillId="4" borderId="0" xfId="16" applyFont="1" applyFill="1" applyBorder="1" applyAlignment="1">
      <alignment vertical="center"/>
    </xf>
    <xf numFmtId="0" fontId="81" fillId="0" borderId="0" xfId="7" applyFont="1" applyAlignment="1">
      <alignment horizontal="right" vertical="center"/>
    </xf>
    <xf numFmtId="0" fontId="3" fillId="0" borderId="0" xfId="11" applyFont="1" applyBorder="1" applyAlignment="1">
      <alignment horizontal="center" wrapText="1"/>
    </xf>
    <xf numFmtId="0" fontId="83" fillId="0" borderId="0" xfId="11" applyFont="1" applyBorder="1" applyAlignment="1">
      <alignment horizontal="center" wrapText="1"/>
    </xf>
    <xf numFmtId="0" fontId="84" fillId="0" borderId="0" xfId="11" applyFont="1" applyBorder="1" applyAlignment="1">
      <alignment horizontal="center" vertical="center" wrapText="1"/>
    </xf>
    <xf numFmtId="0" fontId="71" fillId="0" borderId="0" xfId="16" applyFont="1" applyAlignment="1">
      <alignment horizontal="center" vertical="center" wrapText="1"/>
    </xf>
    <xf numFmtId="0" fontId="72" fillId="0" borderId="0" xfId="16" applyFont="1" applyAlignment="1">
      <alignment horizontal="center"/>
    </xf>
    <xf numFmtId="0" fontId="73" fillId="4" borderId="10" xfId="16" applyFont="1" applyFill="1" applyBorder="1" applyAlignment="1">
      <alignment horizontal="center" vertical="center" wrapText="1"/>
    </xf>
    <xf numFmtId="0" fontId="73" fillId="4" borderId="9" xfId="16" applyFont="1" applyFill="1" applyBorder="1" applyAlignment="1">
      <alignment horizontal="center" vertical="center" wrapText="1"/>
    </xf>
    <xf numFmtId="0" fontId="73" fillId="4" borderId="4" xfId="16" applyFont="1" applyFill="1" applyBorder="1" applyAlignment="1">
      <alignment horizontal="center" vertical="center" wrapText="1"/>
    </xf>
    <xf numFmtId="0" fontId="73" fillId="4" borderId="8" xfId="16" applyFont="1" applyFill="1" applyBorder="1" applyAlignment="1">
      <alignment horizontal="center" vertical="center" wrapText="1"/>
    </xf>
    <xf numFmtId="0" fontId="73" fillId="4" borderId="0" xfId="16" applyFont="1" applyFill="1" applyAlignment="1">
      <alignment horizontal="center" vertical="top" wrapText="1"/>
    </xf>
    <xf numFmtId="0" fontId="70" fillId="4" borderId="0" xfId="16" applyFont="1" applyFill="1"/>
    <xf numFmtId="0" fontId="74" fillId="0" borderId="3" xfId="16" applyFont="1" applyBorder="1" applyAlignment="1">
      <alignment horizontal="right"/>
    </xf>
    <xf numFmtId="0" fontId="75" fillId="4" borderId="11" xfId="16" applyFont="1" applyFill="1" applyBorder="1" applyAlignment="1">
      <alignment horizontal="center" vertical="center" wrapText="1"/>
    </xf>
    <xf numFmtId="0" fontId="75" fillId="4" borderId="35" xfId="16" applyFont="1" applyFill="1" applyBorder="1" applyAlignment="1">
      <alignment horizontal="center" vertical="center" wrapText="1"/>
    </xf>
    <xf numFmtId="0" fontId="75" fillId="4" borderId="65" xfId="16" applyFont="1" applyFill="1" applyBorder="1" applyAlignment="1">
      <alignment horizontal="center" vertical="center" wrapText="1"/>
    </xf>
    <xf numFmtId="0" fontId="3" fillId="4" borderId="67" xfId="16" applyFont="1" applyFill="1" applyBorder="1" applyAlignment="1">
      <alignment horizontal="center" vertical="center" wrapText="1"/>
    </xf>
    <xf numFmtId="0" fontId="3" fillId="0" borderId="67" xfId="16" applyFont="1" applyBorder="1" applyAlignment="1">
      <alignment horizontal="center" vertical="center" wrapText="1"/>
    </xf>
    <xf numFmtId="0" fontId="75" fillId="0" borderId="35" xfId="16" applyFont="1" applyBorder="1" applyAlignment="1">
      <alignment horizontal="center" vertical="center" wrapText="1"/>
    </xf>
    <xf numFmtId="0" fontId="75" fillId="0" borderId="65" xfId="16" applyFont="1" applyBorder="1" applyAlignment="1">
      <alignment horizontal="center" vertical="center" wrapText="1"/>
    </xf>
    <xf numFmtId="0" fontId="51" fillId="0" borderId="0" xfId="16" applyFont="1" applyAlignment="1">
      <alignment horizontal="center"/>
    </xf>
    <xf numFmtId="0" fontId="3" fillId="4" borderId="11" xfId="16" applyFont="1" applyFill="1" applyBorder="1" applyAlignment="1">
      <alignment horizontal="center" vertical="center" wrapText="1"/>
    </xf>
    <xf numFmtId="0" fontId="3" fillId="4" borderId="35" xfId="16" applyFont="1" applyFill="1" applyBorder="1" applyAlignment="1">
      <alignment horizontal="center" vertical="center" wrapText="1"/>
    </xf>
    <xf numFmtId="0" fontId="3" fillId="4" borderId="65" xfId="16" applyFont="1" applyFill="1" applyBorder="1" applyAlignment="1">
      <alignment horizontal="center" vertical="center" wrapText="1"/>
    </xf>
    <xf numFmtId="0" fontId="3" fillId="0" borderId="35" xfId="16" applyFont="1" applyBorder="1" applyAlignment="1">
      <alignment horizontal="center" vertical="center" wrapText="1"/>
    </xf>
    <xf numFmtId="0" fontId="3" fillId="0" borderId="65" xfId="16" applyFont="1" applyBorder="1" applyAlignment="1">
      <alignment horizontal="center" vertical="center" wrapText="1"/>
    </xf>
    <xf numFmtId="0" fontId="27" fillId="4" borderId="8" xfId="16" applyFill="1" applyBorder="1"/>
    <xf numFmtId="0" fontId="27" fillId="4" borderId="6" xfId="16" applyFill="1" applyBorder="1"/>
    <xf numFmtId="0" fontId="27" fillId="4" borderId="4" xfId="16" applyFill="1" applyBorder="1"/>
    <xf numFmtId="0" fontId="5" fillId="0" borderId="0" xfId="16" applyFont="1" applyAlignment="1">
      <alignment horizontal="right"/>
    </xf>
    <xf numFmtId="3" fontId="11" fillId="27" borderId="39" xfId="56" applyNumberFormat="1" applyFont="1" applyFill="1" applyBorder="1" applyAlignment="1">
      <alignment horizontal="center" vertical="center"/>
    </xf>
    <xf numFmtId="3" fontId="11" fillId="27" borderId="48" xfId="56" applyNumberFormat="1" applyFont="1" applyFill="1" applyBorder="1" applyAlignment="1">
      <alignment horizontal="center" vertical="center"/>
    </xf>
    <xf numFmtId="0" fontId="11" fillId="27" borderId="32" xfId="57" applyFont="1" applyFill="1" applyBorder="1" applyAlignment="1">
      <alignment horizontal="center" vertical="center"/>
    </xf>
    <xf numFmtId="0" fontId="11" fillId="27" borderId="48" xfId="57" applyFont="1" applyFill="1" applyBorder="1" applyAlignment="1">
      <alignment horizontal="center" vertical="center"/>
    </xf>
    <xf numFmtId="0" fontId="11" fillId="0" borderId="0" xfId="56" applyFont="1" applyAlignment="1">
      <alignment horizontal="center" wrapText="1"/>
    </xf>
    <xf numFmtId="3" fontId="11" fillId="27" borderId="22" xfId="56" applyNumberFormat="1" applyFont="1" applyFill="1" applyBorder="1" applyAlignment="1">
      <alignment horizontal="center" vertical="center"/>
    </xf>
    <xf numFmtId="3" fontId="11" fillId="27" borderId="24" xfId="56" applyNumberFormat="1" applyFont="1" applyFill="1" applyBorder="1" applyAlignment="1">
      <alignment horizontal="center" vertical="center"/>
    </xf>
    <xf numFmtId="3" fontId="5" fillId="0" borderId="37" xfId="57" applyNumberFormat="1" applyFont="1" applyFill="1" applyBorder="1" applyAlignment="1">
      <alignment horizontal="center" vertical="center"/>
    </xf>
    <xf numFmtId="3" fontId="5" fillId="0" borderId="36" xfId="57" applyNumberFormat="1" applyFont="1" applyFill="1" applyBorder="1" applyAlignment="1">
      <alignment horizontal="center" vertical="center"/>
    </xf>
    <xf numFmtId="3" fontId="5" fillId="0" borderId="11" xfId="57" applyNumberFormat="1" applyFont="1" applyFill="1" applyBorder="1" applyAlignment="1">
      <alignment horizontal="center" vertical="center"/>
    </xf>
    <xf numFmtId="3" fontId="5" fillId="0" borderId="56" xfId="57" applyNumberFormat="1" applyFont="1" applyFill="1" applyBorder="1" applyAlignment="1">
      <alignment horizontal="center" vertical="center"/>
    </xf>
    <xf numFmtId="3" fontId="5" fillId="0" borderId="43" xfId="57" applyNumberFormat="1" applyFont="1" applyFill="1" applyBorder="1" applyAlignment="1">
      <alignment horizontal="center" vertical="center"/>
    </xf>
    <xf numFmtId="3" fontId="5" fillId="0" borderId="58" xfId="57" applyNumberFormat="1" applyFont="1" applyFill="1" applyBorder="1" applyAlignment="1">
      <alignment horizontal="center" vertical="center"/>
    </xf>
    <xf numFmtId="3" fontId="11" fillId="27" borderId="22" xfId="57" applyNumberFormat="1" applyFont="1" applyFill="1" applyBorder="1" applyAlignment="1">
      <alignment horizontal="center" vertical="center" wrapText="1"/>
    </xf>
    <xf numFmtId="3" fontId="11" fillId="27" borderId="24" xfId="57" applyNumberFormat="1" applyFont="1" applyFill="1" applyBorder="1" applyAlignment="1">
      <alignment horizontal="center" vertical="center" wrapText="1"/>
    </xf>
    <xf numFmtId="0" fontId="6" fillId="0" borderId="0" xfId="8" applyFont="1" applyAlignment="1">
      <alignment horizontal="left" vertical="center"/>
    </xf>
    <xf numFmtId="49" fontId="3" fillId="0" borderId="0" xfId="8" applyNumberFormat="1" applyFont="1" applyFill="1" applyAlignment="1">
      <alignment horizontal="center" vertical="center" wrapText="1"/>
    </xf>
    <xf numFmtId="0" fontId="16" fillId="0" borderId="0" xfId="53" applyFont="1" applyAlignment="1">
      <alignment horizontal="left" vertical="center"/>
    </xf>
    <xf numFmtId="0" fontId="17" fillId="0" borderId="0" xfId="53" applyFont="1" applyAlignment="1">
      <alignment horizontal="left" vertical="center"/>
    </xf>
    <xf numFmtId="3" fontId="25" fillId="0" borderId="0" xfId="64" applyNumberFormat="1" applyFont="1" applyAlignment="1">
      <alignment horizontal="center"/>
    </xf>
    <xf numFmtId="0" fontId="25" fillId="0" borderId="7" xfId="64" applyFont="1" applyBorder="1" applyAlignment="1">
      <alignment horizontal="center" vertical="center"/>
    </xf>
    <xf numFmtId="0" fontId="25" fillId="0" borderId="6" xfId="64" applyFont="1" applyBorder="1" applyAlignment="1">
      <alignment horizontal="center" vertical="center"/>
    </xf>
    <xf numFmtId="0" fontId="25" fillId="0" borderId="1" xfId="64" applyFont="1" applyBorder="1" applyAlignment="1">
      <alignment horizontal="center"/>
    </xf>
    <xf numFmtId="0" fontId="25" fillId="0" borderId="69" xfId="64" applyFont="1" applyBorder="1" applyAlignment="1">
      <alignment horizontal="center"/>
    </xf>
    <xf numFmtId="0" fontId="25" fillId="0" borderId="9" xfId="64" applyFont="1" applyBorder="1" applyAlignment="1">
      <alignment horizontal="center" vertical="center"/>
    </xf>
    <xf numFmtId="0" fontId="25" fillId="0" borderId="8" xfId="64" applyFont="1" applyBorder="1" applyAlignment="1">
      <alignment horizontal="center" vertical="center"/>
    </xf>
    <xf numFmtId="0" fontId="3" fillId="0" borderId="0" xfId="53" applyFont="1" applyAlignment="1">
      <alignment horizontal="center"/>
    </xf>
  </cellXfs>
  <cellStyles count="65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Cím 2" xfId="2"/>
    <cellStyle name="Címsor 1 2" xfId="3"/>
    <cellStyle name="Címsor 2 2" xfId="4"/>
    <cellStyle name="Explanatory Text" xfId="44"/>
    <cellStyle name="Ezres" xfId="1" builtinId="3"/>
    <cellStyle name="Ezres 2" xfId="5"/>
    <cellStyle name="Ezres 3" xfId="6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ál" xfId="0" builtinId="0"/>
    <cellStyle name="Normál 2" xfId="7"/>
    <cellStyle name="Normál 3" xfId="8"/>
    <cellStyle name="Normál 3 2" xfId="53"/>
    <cellStyle name="Normál 3 2 2" xfId="54"/>
    <cellStyle name="Normál 4" xfId="9"/>
    <cellStyle name="Normál 5" xfId="10"/>
    <cellStyle name="Normál 6" xfId="11"/>
    <cellStyle name="Normál 6 2" xfId="55"/>
    <cellStyle name="Normál 7" xfId="12"/>
    <cellStyle name="Normál 7 2" xfId="63"/>
    <cellStyle name="Normál 7 3" xfId="64"/>
    <cellStyle name="Normál 8" xfId="16"/>
    <cellStyle name="Normal_KARSZJ3" xfId="13"/>
    <cellStyle name="Normál_Vagyonkimutatás (2)" xfId="56"/>
    <cellStyle name="Normál_vagyonkimutatás_Vagyonkimutatás (2)" xfId="57"/>
    <cellStyle name="Note" xfId="58"/>
    <cellStyle name="Output" xfId="59"/>
    <cellStyle name="Pénznem 2" xfId="14"/>
    <cellStyle name="Százalék 2" xfId="15"/>
    <cellStyle name="Title" xfId="60"/>
    <cellStyle name="Total" xfId="61"/>
    <cellStyle name="Warning Text" xfId="62"/>
  </cellStyles>
  <dxfs count="0"/>
  <tableStyles count="0" defaultTableStyle="TableStyleMedium9" defaultPivotStyle="PivotStyleLight16"/>
  <colors>
    <mruColors>
      <color rgb="FFFFFFFF"/>
      <color rgb="FFCCFF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13607</xdr:rowOff>
    </xdr:to>
    <xdr:sp macro="" textlink="">
      <xdr:nvSpPr>
        <xdr:cNvPr id="2" name="Jobb oldali kapcsos zárójel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6991350" y="3486150"/>
          <a:ext cx="0" cy="1360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  <xdr:twoCellAnchor>
    <xdr:from>
      <xdr:col>4</xdr:col>
      <xdr:colOff>1360</xdr:colOff>
      <xdr:row>19</xdr:row>
      <xdr:rowOff>0</xdr:rowOff>
    </xdr:from>
    <xdr:to>
      <xdr:col>4</xdr:col>
      <xdr:colOff>1360</xdr:colOff>
      <xdr:row>19</xdr:row>
      <xdr:rowOff>1360</xdr:rowOff>
    </xdr:to>
    <xdr:sp macro="" textlink="">
      <xdr:nvSpPr>
        <xdr:cNvPr id="3" name="Jobb oldali kapcsos zárójel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6992710" y="3810000"/>
          <a:ext cx="0" cy="136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hu-H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9"/>
  <sheetViews>
    <sheetView workbookViewId="0">
      <selection sqref="A1:B1"/>
    </sheetView>
  </sheetViews>
  <sheetFormatPr defaultColWidth="9.140625" defaultRowHeight="12.75"/>
  <cols>
    <col min="1" max="1" width="58.140625" style="1" customWidth="1"/>
    <col min="2" max="2" width="5.42578125" style="1" customWidth="1"/>
    <col min="3" max="5" width="14.5703125" style="1" customWidth="1"/>
    <col min="6" max="6" width="57.85546875" style="1" customWidth="1"/>
    <col min="7" max="7" width="5.85546875" style="1" customWidth="1"/>
    <col min="8" max="8" width="14.5703125" style="46" customWidth="1"/>
    <col min="9" max="10" width="14.5703125" style="2" customWidth="1"/>
    <col min="11" max="16384" width="9.140625" style="2"/>
  </cols>
  <sheetData>
    <row r="1" spans="1:10">
      <c r="A1" s="662" t="s">
        <v>1168</v>
      </c>
      <c r="B1" s="663"/>
      <c r="F1" s="664"/>
      <c r="G1" s="664"/>
      <c r="H1" s="664"/>
    </row>
    <row r="2" spans="1:10" ht="23.25" customHeight="1">
      <c r="A2" s="670" t="s">
        <v>1074</v>
      </c>
      <c r="B2" s="670"/>
      <c r="C2" s="670"/>
      <c r="D2" s="670"/>
      <c r="E2" s="670"/>
      <c r="F2" s="670"/>
      <c r="G2" s="670"/>
      <c r="H2" s="670"/>
      <c r="I2" s="670"/>
      <c r="J2" s="670"/>
    </row>
    <row r="3" spans="1:10" ht="21.75" customHeight="1">
      <c r="A3" s="671" t="s">
        <v>1102</v>
      </c>
      <c r="B3" s="671"/>
      <c r="C3" s="671"/>
      <c r="D3" s="671"/>
      <c r="E3" s="671"/>
      <c r="F3" s="671"/>
      <c r="G3" s="671"/>
      <c r="H3" s="671"/>
      <c r="I3" s="671"/>
      <c r="J3" s="671"/>
    </row>
    <row r="4" spans="1:10" ht="13.5" thickBot="1">
      <c r="F4" s="198"/>
      <c r="G4" s="198"/>
      <c r="H4" s="198"/>
      <c r="I4" s="650" t="s">
        <v>1000</v>
      </c>
      <c r="J4" s="651"/>
    </row>
    <row r="5" spans="1:10" s="3" customFormat="1" ht="15">
      <c r="A5" s="665" t="s">
        <v>3</v>
      </c>
      <c r="B5" s="666"/>
      <c r="C5" s="666"/>
      <c r="D5" s="99"/>
      <c r="E5" s="122"/>
      <c r="F5" s="667" t="s">
        <v>4</v>
      </c>
      <c r="G5" s="668"/>
      <c r="H5" s="669"/>
      <c r="I5" s="159"/>
      <c r="J5" s="113"/>
    </row>
    <row r="6" spans="1:10" ht="34.5" thickBot="1">
      <c r="A6" s="4" t="s">
        <v>1</v>
      </c>
      <c r="B6" s="5" t="s">
        <v>5</v>
      </c>
      <c r="C6" s="6" t="s">
        <v>1103</v>
      </c>
      <c r="D6" s="6" t="s">
        <v>1104</v>
      </c>
      <c r="E6" s="6" t="s">
        <v>1105</v>
      </c>
      <c r="F6" s="4" t="s">
        <v>1</v>
      </c>
      <c r="G6" s="5" t="s">
        <v>5</v>
      </c>
      <c r="H6" s="6" t="s">
        <v>1103</v>
      </c>
      <c r="I6" s="6" t="s">
        <v>1104</v>
      </c>
      <c r="J6" s="641" t="s">
        <v>1105</v>
      </c>
    </row>
    <row r="7" spans="1:10" s="3" customFormat="1" ht="18" customHeight="1" thickBot="1">
      <c r="A7" s="652" t="s">
        <v>6</v>
      </c>
      <c r="B7" s="653"/>
      <c r="C7" s="654"/>
      <c r="D7" s="654"/>
      <c r="E7" s="654"/>
      <c r="F7" s="654"/>
      <c r="G7" s="654"/>
      <c r="H7" s="655"/>
      <c r="I7" s="160"/>
      <c r="J7" s="114"/>
    </row>
    <row r="8" spans="1:10">
      <c r="A8" s="7" t="s">
        <v>7</v>
      </c>
      <c r="B8" s="8" t="s">
        <v>8</v>
      </c>
      <c r="C8" s="9">
        <f>'2.mell.Bevétel'!C21</f>
        <v>22180465</v>
      </c>
      <c r="D8" s="9">
        <f>'2.mell.Bevétel'!D21</f>
        <v>30366519</v>
      </c>
      <c r="E8" s="9">
        <f>'2.mell.Bevétel'!E21</f>
        <v>30366519</v>
      </c>
      <c r="F8" s="7" t="s">
        <v>9</v>
      </c>
      <c r="G8" s="10" t="s">
        <v>10</v>
      </c>
      <c r="H8" s="104">
        <f>'3.mell.Kiadás '!C12</f>
        <v>24335220</v>
      </c>
      <c r="I8" s="161">
        <f>'3.mell.Kiadás '!D12</f>
        <v>33633347</v>
      </c>
      <c r="J8" s="118">
        <f>'3.mell.Kiadás '!E12</f>
        <v>32271334</v>
      </c>
    </row>
    <row r="9" spans="1:10">
      <c r="A9" s="11" t="s">
        <v>11</v>
      </c>
      <c r="B9" s="12" t="s">
        <v>12</v>
      </c>
      <c r="C9" s="13">
        <f>'2.mell.Bevétel'!C41</f>
        <v>43320000</v>
      </c>
      <c r="D9" s="13">
        <f>'2.mell.Bevétel'!D41</f>
        <v>43320000</v>
      </c>
      <c r="E9" s="13">
        <f>'2.mell.Bevétel'!E41</f>
        <v>38385028</v>
      </c>
      <c r="F9" s="11" t="s">
        <v>13</v>
      </c>
      <c r="G9" s="14" t="s">
        <v>2</v>
      </c>
      <c r="H9" s="105">
        <f>'3.mell.Kiadás '!C13</f>
        <v>5028965</v>
      </c>
      <c r="I9" s="94">
        <f>'3.mell.Kiadás '!D13</f>
        <v>6038683</v>
      </c>
      <c r="J9" s="117">
        <f>'3.mell.Kiadás '!E13</f>
        <v>5456395</v>
      </c>
    </row>
    <row r="10" spans="1:10">
      <c r="A10" s="11" t="s">
        <v>14</v>
      </c>
      <c r="B10" s="12" t="s">
        <v>15</v>
      </c>
      <c r="C10" s="13">
        <f>'2.mell.Bevétel'!C53</f>
        <v>16846610</v>
      </c>
      <c r="D10" s="13">
        <f>'2.mell.Bevétel'!D53</f>
        <v>18475731</v>
      </c>
      <c r="E10" s="13">
        <f>'2.mell.Bevétel'!E53</f>
        <v>16903327</v>
      </c>
      <c r="F10" s="15" t="s">
        <v>16</v>
      </c>
      <c r="G10" s="14" t="s">
        <v>17</v>
      </c>
      <c r="H10" s="105">
        <f>'3.mell.Kiadás '!C19</f>
        <v>29510200</v>
      </c>
      <c r="I10" s="94">
        <f>'3.mell.Kiadás '!D19</f>
        <v>46263223</v>
      </c>
      <c r="J10" s="117">
        <f>'3.mell.Kiadás '!E19</f>
        <v>41616638</v>
      </c>
    </row>
    <row r="11" spans="1:10">
      <c r="A11" s="16" t="s">
        <v>18</v>
      </c>
      <c r="B11" s="12" t="s">
        <v>19</v>
      </c>
      <c r="C11" s="13">
        <f>'2.mell.Bevétel'!C65</f>
        <v>0</v>
      </c>
      <c r="D11" s="13">
        <f>'2.mell.Bevétel'!D65</f>
        <v>255000</v>
      </c>
      <c r="E11" s="13">
        <f>'2.mell.Bevétel'!E65</f>
        <v>255000</v>
      </c>
      <c r="F11" s="11" t="s">
        <v>20</v>
      </c>
      <c r="G11" s="14" t="s">
        <v>21</v>
      </c>
      <c r="H11" s="105">
        <f>'3.mell.Kiadás '!C20</f>
        <v>2450000</v>
      </c>
      <c r="I11" s="94">
        <f>'3.mell.Kiadás '!D20</f>
        <v>2450000</v>
      </c>
      <c r="J11" s="117">
        <f>'3.mell.Kiadás '!E20</f>
        <v>709324</v>
      </c>
    </row>
    <row r="12" spans="1:10" ht="13.5" thickBot="1">
      <c r="A12" s="17"/>
      <c r="B12" s="18"/>
      <c r="C12" s="19"/>
      <c r="D12" s="19"/>
      <c r="E12" s="19"/>
      <c r="F12" s="16" t="s">
        <v>23</v>
      </c>
      <c r="G12" s="20" t="s">
        <v>24</v>
      </c>
      <c r="H12" s="106">
        <f>'3.mell.Kiadás '!C35</f>
        <v>38722690</v>
      </c>
      <c r="I12" s="162">
        <f>'3.mell.Kiadás '!D35</f>
        <v>27640120</v>
      </c>
      <c r="J12" s="187">
        <f>'3.mell.Kiadás '!E35</f>
        <v>13878709</v>
      </c>
    </row>
    <row r="13" spans="1:10" s="24" customFormat="1" ht="12.75" customHeight="1" thickBot="1">
      <c r="A13" s="21" t="s">
        <v>25</v>
      </c>
      <c r="B13" s="22"/>
      <c r="C13" s="23">
        <f>SUM(C8:C12)</f>
        <v>82347075</v>
      </c>
      <c r="D13" s="23">
        <f>SUM(D8:D12)</f>
        <v>92417250</v>
      </c>
      <c r="E13" s="23">
        <f>SUM(E8:E12)</f>
        <v>85909874</v>
      </c>
      <c r="F13" s="21" t="s">
        <v>26</v>
      </c>
      <c r="G13" s="23"/>
      <c r="H13" s="107">
        <f>SUM(H8:H12)</f>
        <v>100047075</v>
      </c>
      <c r="I13" s="107">
        <f>SUM(I8:I12)</f>
        <v>116025373</v>
      </c>
      <c r="J13" s="166">
        <f>SUM(J8:J12)</f>
        <v>93932400</v>
      </c>
    </row>
    <row r="14" spans="1:10" s="3" customFormat="1" ht="18" customHeight="1" thickBot="1">
      <c r="A14" s="656" t="s">
        <v>27</v>
      </c>
      <c r="B14" s="657"/>
      <c r="C14" s="658"/>
      <c r="D14" s="658"/>
      <c r="E14" s="658"/>
      <c r="F14" s="658"/>
      <c r="G14" s="658"/>
      <c r="H14" s="659"/>
      <c r="I14" s="163"/>
      <c r="J14" s="114"/>
    </row>
    <row r="15" spans="1:10">
      <c r="A15" s="7" t="s">
        <v>28</v>
      </c>
      <c r="B15" s="8" t="s">
        <v>29</v>
      </c>
      <c r="C15" s="9">
        <f>'2.mell.Bevétel'!C27</f>
        <v>0</v>
      </c>
      <c r="D15" s="9">
        <f>'2.mell.Bevétel'!D27</f>
        <v>45550205</v>
      </c>
      <c r="E15" s="9">
        <f>'2.mell.Bevétel'!E27</f>
        <v>45550205</v>
      </c>
      <c r="F15" s="25" t="s">
        <v>30</v>
      </c>
      <c r="G15" s="26" t="s">
        <v>31</v>
      </c>
      <c r="H15" s="108">
        <f>'3.mell.Kiadás '!C43</f>
        <v>0</v>
      </c>
      <c r="I15" s="164">
        <f>'3.mell.Kiadás '!D43</f>
        <v>3084375</v>
      </c>
      <c r="J15" s="118">
        <f>'3.mell.Kiadás '!E43</f>
        <v>3084375</v>
      </c>
    </row>
    <row r="16" spans="1:10">
      <c r="A16" s="27" t="s">
        <v>32</v>
      </c>
      <c r="B16" s="12" t="s">
        <v>33</v>
      </c>
      <c r="C16" s="13">
        <f>SUM('2.mell.Bevétel'!C59)</f>
        <v>0</v>
      </c>
      <c r="D16" s="13">
        <f>SUM('2.mell.Bevétel'!D59)</f>
        <v>556800</v>
      </c>
      <c r="E16" s="13">
        <f>SUM('2.mell.Bevétel'!E59)</f>
        <v>556800</v>
      </c>
      <c r="F16" s="28" t="s">
        <v>34</v>
      </c>
      <c r="G16" s="29" t="s">
        <v>35</v>
      </c>
      <c r="H16" s="94">
        <f>'3.mell.Kiadás '!F48</f>
        <v>0</v>
      </c>
      <c r="I16" s="94">
        <f>'3.mell.Kiadás '!G48</f>
        <v>36086113</v>
      </c>
      <c r="J16" s="117">
        <f>'3.mell.Kiadás '!H48</f>
        <v>0</v>
      </c>
    </row>
    <row r="17" spans="1:11" ht="15" customHeight="1" thickBot="1">
      <c r="A17" s="30" t="s">
        <v>50</v>
      </c>
      <c r="B17" s="31" t="s">
        <v>36</v>
      </c>
      <c r="C17" s="32">
        <f>'2.mell.Bevétel'!C71</f>
        <v>0</v>
      </c>
      <c r="D17" s="32">
        <f>'2.mell.Bevétel'!D71</f>
        <v>0</v>
      </c>
      <c r="E17" s="32">
        <f>'2.mell.Bevétel'!E71</f>
        <v>0</v>
      </c>
      <c r="F17" s="30" t="s">
        <v>37</v>
      </c>
      <c r="G17" s="33" t="s">
        <v>38</v>
      </c>
      <c r="H17" s="109">
        <f>'3.mell.Kiadás '!C56</f>
        <v>0</v>
      </c>
      <c r="I17" s="162">
        <f>'3.mell.Kiadás '!D56</f>
        <v>0</v>
      </c>
      <c r="J17" s="187">
        <f>'3.mell.Kiadás '!E56</f>
        <v>0</v>
      </c>
    </row>
    <row r="18" spans="1:11" ht="12.75" customHeight="1" thickBot="1">
      <c r="A18" s="21" t="s">
        <v>39</v>
      </c>
      <c r="B18" s="22"/>
      <c r="C18" s="23">
        <f>SUM(C15:C17)</f>
        <v>0</v>
      </c>
      <c r="D18" s="23">
        <f>SUM(D15:D17)</f>
        <v>46107005</v>
      </c>
      <c r="E18" s="23">
        <f>SUM(E15:E17)</f>
        <v>46107005</v>
      </c>
      <c r="F18" s="21" t="s">
        <v>40</v>
      </c>
      <c r="G18" s="23"/>
      <c r="H18" s="107">
        <f>SUM(H15:H17)</f>
        <v>0</v>
      </c>
      <c r="I18" s="107">
        <f>SUM(I15:I17)</f>
        <v>39170488</v>
      </c>
      <c r="J18" s="166">
        <f>SUM(J15:J17)</f>
        <v>3084375</v>
      </c>
    </row>
    <row r="19" spans="1:11" ht="18" customHeight="1" thickBot="1">
      <c r="A19" s="660" t="s">
        <v>41</v>
      </c>
      <c r="B19" s="661"/>
      <c r="C19" s="661"/>
      <c r="D19" s="661"/>
      <c r="E19" s="661"/>
      <c r="F19" s="661"/>
      <c r="G19" s="661"/>
      <c r="H19" s="661"/>
      <c r="I19" s="220"/>
      <c r="J19" s="165"/>
    </row>
    <row r="20" spans="1:11" ht="13.5" thickBot="1">
      <c r="A20" s="11" t="s">
        <v>1001</v>
      </c>
      <c r="B20" s="35" t="s">
        <v>45</v>
      </c>
      <c r="C20" s="36">
        <f>SUM('4.mell.Finansz.bevét'!C26)</f>
        <v>25676051</v>
      </c>
      <c r="D20" s="36">
        <f>SUM('4.mell.Finansz.bevét'!D26)</f>
        <v>30516203</v>
      </c>
      <c r="E20" s="36">
        <f>SUM('4.mell.Finansz.bevét'!E26)</f>
        <v>28037955</v>
      </c>
      <c r="F20" s="17" t="s">
        <v>43</v>
      </c>
      <c r="G20" s="18" t="s">
        <v>44</v>
      </c>
      <c r="H20" s="110">
        <f>SUM('5. mell.Finansz.kiadás'!C30)</f>
        <v>7976051</v>
      </c>
      <c r="I20" s="221">
        <f>SUM('5. mell.Finansz.kiadás'!D30)</f>
        <v>13844597</v>
      </c>
      <c r="J20" s="222">
        <f>SUM('5. mell.Finansz.kiadás'!E30)</f>
        <v>10367803</v>
      </c>
    </row>
    <row r="21" spans="1:11" ht="13.5" thickBot="1">
      <c r="A21" s="37" t="s">
        <v>46</v>
      </c>
      <c r="B21" s="38"/>
      <c r="C21" s="39">
        <f>SUM(C20:C20)</f>
        <v>25676051</v>
      </c>
      <c r="D21" s="39">
        <f>SUM(D20:D20)</f>
        <v>30516203</v>
      </c>
      <c r="E21" s="39">
        <f>SUM(E20:E20)</f>
        <v>28037955</v>
      </c>
      <c r="F21" s="37" t="s">
        <v>47</v>
      </c>
      <c r="G21" s="40"/>
      <c r="H21" s="111">
        <f>SUM(H20:H20)</f>
        <v>7976051</v>
      </c>
      <c r="I21" s="223">
        <f>SUM(I20:I20)</f>
        <v>13844597</v>
      </c>
      <c r="J21" s="224">
        <f>SUM(J20:J20)</f>
        <v>10367803</v>
      </c>
    </row>
    <row r="22" spans="1:11" s="3" customFormat="1" ht="18" customHeight="1" thickBot="1">
      <c r="A22" s="41" t="s">
        <v>48</v>
      </c>
      <c r="B22" s="42"/>
      <c r="C22" s="43">
        <f>C13+C18+C21</f>
        <v>108023126</v>
      </c>
      <c r="D22" s="43">
        <f>D13+D18+D21</f>
        <v>169040458</v>
      </c>
      <c r="E22" s="43">
        <f>E13+E18+E21</f>
        <v>160054834</v>
      </c>
      <c r="F22" s="41" t="s">
        <v>49</v>
      </c>
      <c r="G22" s="44"/>
      <c r="H22" s="112">
        <f>H13+H18+H21</f>
        <v>108023126</v>
      </c>
      <c r="I22" s="112">
        <f>I13+I18+I21</f>
        <v>169040458</v>
      </c>
      <c r="J22" s="167">
        <f>J13+J18+J21+1</f>
        <v>107384579</v>
      </c>
      <c r="K22" s="45"/>
    </row>
    <row r="23" spans="1:11">
      <c r="C23" s="46"/>
      <c r="D23" s="46"/>
      <c r="E23" s="46"/>
    </row>
    <row r="24" spans="1:11">
      <c r="H24" s="46">
        <f>C22-H22</f>
        <v>0</v>
      </c>
      <c r="I24" s="34">
        <f>D22-I22</f>
        <v>0</v>
      </c>
    </row>
    <row r="26" spans="1:11">
      <c r="H26" s="47"/>
    </row>
    <row r="29" spans="1:11">
      <c r="J29" s="34"/>
    </row>
  </sheetData>
  <mergeCells count="10">
    <mergeCell ref="I4:J4"/>
    <mergeCell ref="A7:H7"/>
    <mergeCell ref="A14:H14"/>
    <mergeCell ref="A19:H19"/>
    <mergeCell ref="A1:B1"/>
    <mergeCell ref="F1:H1"/>
    <mergeCell ref="A5:C5"/>
    <mergeCell ref="F5:H5"/>
    <mergeCell ref="A2:J2"/>
    <mergeCell ref="A3:J3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3"/>
  <sheetViews>
    <sheetView workbookViewId="0">
      <pane ySplit="6" topLeftCell="A13" activePane="bottomLeft" state="frozen"/>
      <selection activeCell="E22" sqref="E22"/>
      <selection pane="bottomLeft" sqref="A1:C1"/>
    </sheetView>
  </sheetViews>
  <sheetFormatPr defaultRowHeight="12.75"/>
  <cols>
    <col min="1" max="1" width="8.140625" style="145" customWidth="1"/>
    <col min="2" max="2" width="67.7109375" style="145" customWidth="1"/>
    <col min="3" max="10" width="16.7109375" style="145" customWidth="1"/>
    <col min="11" max="256" width="9.140625" style="145"/>
    <col min="257" max="257" width="8.140625" style="145" customWidth="1"/>
    <col min="258" max="258" width="82" style="145" customWidth="1"/>
    <col min="259" max="266" width="19.140625" style="145" customWidth="1"/>
    <col min="267" max="512" width="9.140625" style="145"/>
    <col min="513" max="513" width="8.140625" style="145" customWidth="1"/>
    <col min="514" max="514" width="82" style="145" customWidth="1"/>
    <col min="515" max="522" width="19.140625" style="145" customWidth="1"/>
    <col min="523" max="768" width="9.140625" style="145"/>
    <col min="769" max="769" width="8.140625" style="145" customWidth="1"/>
    <col min="770" max="770" width="82" style="145" customWidth="1"/>
    <col min="771" max="778" width="19.140625" style="145" customWidth="1"/>
    <col min="779" max="1024" width="9.140625" style="145"/>
    <col min="1025" max="1025" width="8.140625" style="145" customWidth="1"/>
    <col min="1026" max="1026" width="82" style="145" customWidth="1"/>
    <col min="1027" max="1034" width="19.140625" style="145" customWidth="1"/>
    <col min="1035" max="1280" width="9.140625" style="145"/>
    <col min="1281" max="1281" width="8.140625" style="145" customWidth="1"/>
    <col min="1282" max="1282" width="82" style="145" customWidth="1"/>
    <col min="1283" max="1290" width="19.140625" style="145" customWidth="1"/>
    <col min="1291" max="1536" width="9.140625" style="145"/>
    <col min="1537" max="1537" width="8.140625" style="145" customWidth="1"/>
    <col min="1538" max="1538" width="82" style="145" customWidth="1"/>
    <col min="1539" max="1546" width="19.140625" style="145" customWidth="1"/>
    <col min="1547" max="1792" width="9.140625" style="145"/>
    <col min="1793" max="1793" width="8.140625" style="145" customWidth="1"/>
    <col min="1794" max="1794" width="82" style="145" customWidth="1"/>
    <col min="1795" max="1802" width="19.140625" style="145" customWidth="1"/>
    <col min="1803" max="2048" width="9.140625" style="145"/>
    <col min="2049" max="2049" width="8.140625" style="145" customWidth="1"/>
    <col min="2050" max="2050" width="82" style="145" customWidth="1"/>
    <col min="2051" max="2058" width="19.140625" style="145" customWidth="1"/>
    <col min="2059" max="2304" width="9.140625" style="145"/>
    <col min="2305" max="2305" width="8.140625" style="145" customWidth="1"/>
    <col min="2306" max="2306" width="82" style="145" customWidth="1"/>
    <col min="2307" max="2314" width="19.140625" style="145" customWidth="1"/>
    <col min="2315" max="2560" width="9.140625" style="145"/>
    <col min="2561" max="2561" width="8.140625" style="145" customWidth="1"/>
    <col min="2562" max="2562" width="82" style="145" customWidth="1"/>
    <col min="2563" max="2570" width="19.140625" style="145" customWidth="1"/>
    <col min="2571" max="2816" width="9.140625" style="145"/>
    <col min="2817" max="2817" width="8.140625" style="145" customWidth="1"/>
    <col min="2818" max="2818" width="82" style="145" customWidth="1"/>
    <col min="2819" max="2826" width="19.140625" style="145" customWidth="1"/>
    <col min="2827" max="3072" width="9.140625" style="145"/>
    <col min="3073" max="3073" width="8.140625" style="145" customWidth="1"/>
    <col min="3074" max="3074" width="82" style="145" customWidth="1"/>
    <col min="3075" max="3082" width="19.140625" style="145" customWidth="1"/>
    <col min="3083" max="3328" width="9.140625" style="145"/>
    <col min="3329" max="3329" width="8.140625" style="145" customWidth="1"/>
    <col min="3330" max="3330" width="82" style="145" customWidth="1"/>
    <col min="3331" max="3338" width="19.140625" style="145" customWidth="1"/>
    <col min="3339" max="3584" width="9.140625" style="145"/>
    <col min="3585" max="3585" width="8.140625" style="145" customWidth="1"/>
    <col min="3586" max="3586" width="82" style="145" customWidth="1"/>
    <col min="3587" max="3594" width="19.140625" style="145" customWidth="1"/>
    <col min="3595" max="3840" width="9.140625" style="145"/>
    <col min="3841" max="3841" width="8.140625" style="145" customWidth="1"/>
    <col min="3842" max="3842" width="82" style="145" customWidth="1"/>
    <col min="3843" max="3850" width="19.140625" style="145" customWidth="1"/>
    <col min="3851" max="4096" width="9.140625" style="145"/>
    <col min="4097" max="4097" width="8.140625" style="145" customWidth="1"/>
    <col min="4098" max="4098" width="82" style="145" customWidth="1"/>
    <col min="4099" max="4106" width="19.140625" style="145" customWidth="1"/>
    <col min="4107" max="4352" width="9.140625" style="145"/>
    <col min="4353" max="4353" width="8.140625" style="145" customWidth="1"/>
    <col min="4354" max="4354" width="82" style="145" customWidth="1"/>
    <col min="4355" max="4362" width="19.140625" style="145" customWidth="1"/>
    <col min="4363" max="4608" width="9.140625" style="145"/>
    <col min="4609" max="4609" width="8.140625" style="145" customWidth="1"/>
    <col min="4610" max="4610" width="82" style="145" customWidth="1"/>
    <col min="4611" max="4618" width="19.140625" style="145" customWidth="1"/>
    <col min="4619" max="4864" width="9.140625" style="145"/>
    <col min="4865" max="4865" width="8.140625" style="145" customWidth="1"/>
    <col min="4866" max="4866" width="82" style="145" customWidth="1"/>
    <col min="4867" max="4874" width="19.140625" style="145" customWidth="1"/>
    <col min="4875" max="5120" width="9.140625" style="145"/>
    <col min="5121" max="5121" width="8.140625" style="145" customWidth="1"/>
    <col min="5122" max="5122" width="82" style="145" customWidth="1"/>
    <col min="5123" max="5130" width="19.140625" style="145" customWidth="1"/>
    <col min="5131" max="5376" width="9.140625" style="145"/>
    <col min="5377" max="5377" width="8.140625" style="145" customWidth="1"/>
    <col min="5378" max="5378" width="82" style="145" customWidth="1"/>
    <col min="5379" max="5386" width="19.140625" style="145" customWidth="1"/>
    <col min="5387" max="5632" width="9.140625" style="145"/>
    <col min="5633" max="5633" width="8.140625" style="145" customWidth="1"/>
    <col min="5634" max="5634" width="82" style="145" customWidth="1"/>
    <col min="5635" max="5642" width="19.140625" style="145" customWidth="1"/>
    <col min="5643" max="5888" width="9.140625" style="145"/>
    <col min="5889" max="5889" width="8.140625" style="145" customWidth="1"/>
    <col min="5890" max="5890" width="82" style="145" customWidth="1"/>
    <col min="5891" max="5898" width="19.140625" style="145" customWidth="1"/>
    <col min="5899" max="6144" width="9.140625" style="145"/>
    <col min="6145" max="6145" width="8.140625" style="145" customWidth="1"/>
    <col min="6146" max="6146" width="82" style="145" customWidth="1"/>
    <col min="6147" max="6154" width="19.140625" style="145" customWidth="1"/>
    <col min="6155" max="6400" width="9.140625" style="145"/>
    <col min="6401" max="6401" width="8.140625" style="145" customWidth="1"/>
    <col min="6402" max="6402" width="82" style="145" customWidth="1"/>
    <col min="6403" max="6410" width="19.140625" style="145" customWidth="1"/>
    <col min="6411" max="6656" width="9.140625" style="145"/>
    <col min="6657" max="6657" width="8.140625" style="145" customWidth="1"/>
    <col min="6658" max="6658" width="82" style="145" customWidth="1"/>
    <col min="6659" max="6666" width="19.140625" style="145" customWidth="1"/>
    <col min="6667" max="6912" width="9.140625" style="145"/>
    <col min="6913" max="6913" width="8.140625" style="145" customWidth="1"/>
    <col min="6914" max="6914" width="82" style="145" customWidth="1"/>
    <col min="6915" max="6922" width="19.140625" style="145" customWidth="1"/>
    <col min="6923" max="7168" width="9.140625" style="145"/>
    <col min="7169" max="7169" width="8.140625" style="145" customWidth="1"/>
    <col min="7170" max="7170" width="82" style="145" customWidth="1"/>
    <col min="7171" max="7178" width="19.140625" style="145" customWidth="1"/>
    <col min="7179" max="7424" width="9.140625" style="145"/>
    <col min="7425" max="7425" width="8.140625" style="145" customWidth="1"/>
    <col min="7426" max="7426" width="82" style="145" customWidth="1"/>
    <col min="7427" max="7434" width="19.140625" style="145" customWidth="1"/>
    <col min="7435" max="7680" width="9.140625" style="145"/>
    <col min="7681" max="7681" width="8.140625" style="145" customWidth="1"/>
    <col min="7682" max="7682" width="82" style="145" customWidth="1"/>
    <col min="7683" max="7690" width="19.140625" style="145" customWidth="1"/>
    <col min="7691" max="7936" width="9.140625" style="145"/>
    <col min="7937" max="7937" width="8.140625" style="145" customWidth="1"/>
    <col min="7938" max="7938" width="82" style="145" customWidth="1"/>
    <col min="7939" max="7946" width="19.140625" style="145" customWidth="1"/>
    <col min="7947" max="8192" width="9.140625" style="145"/>
    <col min="8193" max="8193" width="8.140625" style="145" customWidth="1"/>
    <col min="8194" max="8194" width="82" style="145" customWidth="1"/>
    <col min="8195" max="8202" width="19.140625" style="145" customWidth="1"/>
    <col min="8203" max="8448" width="9.140625" style="145"/>
    <col min="8449" max="8449" width="8.140625" style="145" customWidth="1"/>
    <col min="8450" max="8450" width="82" style="145" customWidth="1"/>
    <col min="8451" max="8458" width="19.140625" style="145" customWidth="1"/>
    <col min="8459" max="8704" width="9.140625" style="145"/>
    <col min="8705" max="8705" width="8.140625" style="145" customWidth="1"/>
    <col min="8706" max="8706" width="82" style="145" customWidth="1"/>
    <col min="8707" max="8714" width="19.140625" style="145" customWidth="1"/>
    <col min="8715" max="8960" width="9.140625" style="145"/>
    <col min="8961" max="8961" width="8.140625" style="145" customWidth="1"/>
    <col min="8962" max="8962" width="82" style="145" customWidth="1"/>
    <col min="8963" max="8970" width="19.140625" style="145" customWidth="1"/>
    <col min="8971" max="9216" width="9.140625" style="145"/>
    <col min="9217" max="9217" width="8.140625" style="145" customWidth="1"/>
    <col min="9218" max="9218" width="82" style="145" customWidth="1"/>
    <col min="9219" max="9226" width="19.140625" style="145" customWidth="1"/>
    <col min="9227" max="9472" width="9.140625" style="145"/>
    <col min="9473" max="9473" width="8.140625" style="145" customWidth="1"/>
    <col min="9474" max="9474" width="82" style="145" customWidth="1"/>
    <col min="9475" max="9482" width="19.140625" style="145" customWidth="1"/>
    <col min="9483" max="9728" width="9.140625" style="145"/>
    <col min="9729" max="9729" width="8.140625" style="145" customWidth="1"/>
    <col min="9730" max="9730" width="82" style="145" customWidth="1"/>
    <col min="9731" max="9738" width="19.140625" style="145" customWidth="1"/>
    <col min="9739" max="9984" width="9.140625" style="145"/>
    <col min="9985" max="9985" width="8.140625" style="145" customWidth="1"/>
    <col min="9986" max="9986" width="82" style="145" customWidth="1"/>
    <col min="9987" max="9994" width="19.140625" style="145" customWidth="1"/>
    <col min="9995" max="10240" width="9.140625" style="145"/>
    <col min="10241" max="10241" width="8.140625" style="145" customWidth="1"/>
    <col min="10242" max="10242" width="82" style="145" customWidth="1"/>
    <col min="10243" max="10250" width="19.140625" style="145" customWidth="1"/>
    <col min="10251" max="10496" width="9.140625" style="145"/>
    <col min="10497" max="10497" width="8.140625" style="145" customWidth="1"/>
    <col min="10498" max="10498" width="82" style="145" customWidth="1"/>
    <col min="10499" max="10506" width="19.140625" style="145" customWidth="1"/>
    <col min="10507" max="10752" width="9.140625" style="145"/>
    <col min="10753" max="10753" width="8.140625" style="145" customWidth="1"/>
    <col min="10754" max="10754" width="82" style="145" customWidth="1"/>
    <col min="10755" max="10762" width="19.140625" style="145" customWidth="1"/>
    <col min="10763" max="11008" width="9.140625" style="145"/>
    <col min="11009" max="11009" width="8.140625" style="145" customWidth="1"/>
    <col min="11010" max="11010" width="82" style="145" customWidth="1"/>
    <col min="11011" max="11018" width="19.140625" style="145" customWidth="1"/>
    <col min="11019" max="11264" width="9.140625" style="145"/>
    <col min="11265" max="11265" width="8.140625" style="145" customWidth="1"/>
    <col min="11266" max="11266" width="82" style="145" customWidth="1"/>
    <col min="11267" max="11274" width="19.140625" style="145" customWidth="1"/>
    <col min="11275" max="11520" width="9.140625" style="145"/>
    <col min="11521" max="11521" width="8.140625" style="145" customWidth="1"/>
    <col min="11522" max="11522" width="82" style="145" customWidth="1"/>
    <col min="11523" max="11530" width="19.140625" style="145" customWidth="1"/>
    <col min="11531" max="11776" width="9.140625" style="145"/>
    <col min="11777" max="11777" width="8.140625" style="145" customWidth="1"/>
    <col min="11778" max="11778" width="82" style="145" customWidth="1"/>
    <col min="11779" max="11786" width="19.140625" style="145" customWidth="1"/>
    <col min="11787" max="12032" width="9.140625" style="145"/>
    <col min="12033" max="12033" width="8.140625" style="145" customWidth="1"/>
    <col min="12034" max="12034" width="82" style="145" customWidth="1"/>
    <col min="12035" max="12042" width="19.140625" style="145" customWidth="1"/>
    <col min="12043" max="12288" width="9.140625" style="145"/>
    <col min="12289" max="12289" width="8.140625" style="145" customWidth="1"/>
    <col min="12290" max="12290" width="82" style="145" customWidth="1"/>
    <col min="12291" max="12298" width="19.140625" style="145" customWidth="1"/>
    <col min="12299" max="12544" width="9.140625" style="145"/>
    <col min="12545" max="12545" width="8.140625" style="145" customWidth="1"/>
    <col min="12546" max="12546" width="82" style="145" customWidth="1"/>
    <col min="12547" max="12554" width="19.140625" style="145" customWidth="1"/>
    <col min="12555" max="12800" width="9.140625" style="145"/>
    <col min="12801" max="12801" width="8.140625" style="145" customWidth="1"/>
    <col min="12802" max="12802" width="82" style="145" customWidth="1"/>
    <col min="12803" max="12810" width="19.140625" style="145" customWidth="1"/>
    <col min="12811" max="13056" width="9.140625" style="145"/>
    <col min="13057" max="13057" width="8.140625" style="145" customWidth="1"/>
    <col min="13058" max="13058" width="82" style="145" customWidth="1"/>
    <col min="13059" max="13066" width="19.140625" style="145" customWidth="1"/>
    <col min="13067" max="13312" width="9.140625" style="145"/>
    <col min="13313" max="13313" width="8.140625" style="145" customWidth="1"/>
    <col min="13314" max="13314" width="82" style="145" customWidth="1"/>
    <col min="13315" max="13322" width="19.140625" style="145" customWidth="1"/>
    <col min="13323" max="13568" width="9.140625" style="145"/>
    <col min="13569" max="13569" width="8.140625" style="145" customWidth="1"/>
    <col min="13570" max="13570" width="82" style="145" customWidth="1"/>
    <col min="13571" max="13578" width="19.140625" style="145" customWidth="1"/>
    <col min="13579" max="13824" width="9.140625" style="145"/>
    <col min="13825" max="13825" width="8.140625" style="145" customWidth="1"/>
    <col min="13826" max="13826" width="82" style="145" customWidth="1"/>
    <col min="13827" max="13834" width="19.140625" style="145" customWidth="1"/>
    <col min="13835" max="14080" width="9.140625" style="145"/>
    <col min="14081" max="14081" width="8.140625" style="145" customWidth="1"/>
    <col min="14082" max="14082" width="82" style="145" customWidth="1"/>
    <col min="14083" max="14090" width="19.140625" style="145" customWidth="1"/>
    <col min="14091" max="14336" width="9.140625" style="145"/>
    <col min="14337" max="14337" width="8.140625" style="145" customWidth="1"/>
    <col min="14338" max="14338" width="82" style="145" customWidth="1"/>
    <col min="14339" max="14346" width="19.140625" style="145" customWidth="1"/>
    <col min="14347" max="14592" width="9.140625" style="145"/>
    <col min="14593" max="14593" width="8.140625" style="145" customWidth="1"/>
    <col min="14594" max="14594" width="82" style="145" customWidth="1"/>
    <col min="14595" max="14602" width="19.140625" style="145" customWidth="1"/>
    <col min="14603" max="14848" width="9.140625" style="145"/>
    <col min="14849" max="14849" width="8.140625" style="145" customWidth="1"/>
    <col min="14850" max="14850" width="82" style="145" customWidth="1"/>
    <col min="14851" max="14858" width="19.140625" style="145" customWidth="1"/>
    <col min="14859" max="15104" width="9.140625" style="145"/>
    <col min="15105" max="15105" width="8.140625" style="145" customWidth="1"/>
    <col min="15106" max="15106" width="82" style="145" customWidth="1"/>
    <col min="15107" max="15114" width="19.140625" style="145" customWidth="1"/>
    <col min="15115" max="15360" width="9.140625" style="145"/>
    <col min="15361" max="15361" width="8.140625" style="145" customWidth="1"/>
    <col min="15362" max="15362" width="82" style="145" customWidth="1"/>
    <col min="15363" max="15370" width="19.140625" style="145" customWidth="1"/>
    <col min="15371" max="15616" width="9.140625" style="145"/>
    <col min="15617" max="15617" width="8.140625" style="145" customWidth="1"/>
    <col min="15618" max="15618" width="82" style="145" customWidth="1"/>
    <col min="15619" max="15626" width="19.140625" style="145" customWidth="1"/>
    <col min="15627" max="15872" width="9.140625" style="145"/>
    <col min="15873" max="15873" width="8.140625" style="145" customWidth="1"/>
    <col min="15874" max="15874" width="82" style="145" customWidth="1"/>
    <col min="15875" max="15882" width="19.140625" style="145" customWidth="1"/>
    <col min="15883" max="16128" width="9.140625" style="145"/>
    <col min="16129" max="16129" width="8.140625" style="145" customWidth="1"/>
    <col min="16130" max="16130" width="82" style="145" customWidth="1"/>
    <col min="16131" max="16138" width="19.140625" style="145" customWidth="1"/>
    <col min="16139" max="16384" width="9.140625" style="145"/>
  </cols>
  <sheetData>
    <row r="1" spans="1:11">
      <c r="A1" s="719" t="s">
        <v>1177</v>
      </c>
      <c r="B1" s="719"/>
      <c r="C1" s="719"/>
    </row>
    <row r="2" spans="1:11" ht="18.75" customHeight="1">
      <c r="A2" s="720" t="s">
        <v>1074</v>
      </c>
      <c r="B2" s="720"/>
      <c r="C2" s="720"/>
      <c r="D2" s="720"/>
      <c r="E2" s="720"/>
      <c r="F2" s="720"/>
      <c r="G2" s="720"/>
      <c r="H2" s="720"/>
      <c r="I2" s="720"/>
      <c r="J2" s="720"/>
    </row>
    <row r="3" spans="1:11" ht="18.75" customHeight="1">
      <c r="A3" s="721" t="s">
        <v>1124</v>
      </c>
      <c r="B3" s="721"/>
      <c r="C3" s="721"/>
      <c r="D3" s="721"/>
      <c r="E3" s="721"/>
      <c r="F3" s="721"/>
      <c r="G3" s="721"/>
      <c r="H3" s="721"/>
      <c r="I3" s="721"/>
      <c r="J3" s="721"/>
      <c r="K3" s="539"/>
    </row>
    <row r="5" spans="1:11">
      <c r="A5" s="540"/>
      <c r="B5" s="540"/>
      <c r="C5" s="540"/>
      <c r="D5" s="540"/>
      <c r="E5" s="540"/>
      <c r="F5" s="540"/>
      <c r="G5" s="540"/>
      <c r="H5" s="541"/>
      <c r="I5" s="541"/>
      <c r="J5" s="542" t="s">
        <v>1000</v>
      </c>
    </row>
    <row r="6" spans="1:11" s="546" customFormat="1" ht="90" customHeight="1">
      <c r="A6" s="552"/>
      <c r="B6" s="553" t="s">
        <v>1</v>
      </c>
      <c r="C6" s="553" t="s">
        <v>1054</v>
      </c>
      <c r="D6" s="553" t="s">
        <v>1055</v>
      </c>
      <c r="E6" s="553" t="s">
        <v>1056</v>
      </c>
      <c r="F6" s="553" t="s">
        <v>1057</v>
      </c>
      <c r="G6" s="553" t="s">
        <v>1065</v>
      </c>
      <c r="H6" s="553" t="s">
        <v>1064</v>
      </c>
      <c r="I6" s="553" t="s">
        <v>1067</v>
      </c>
      <c r="J6" s="553" t="s">
        <v>1063</v>
      </c>
    </row>
    <row r="7" spans="1:11" s="549" customFormat="1" ht="37.5" customHeight="1">
      <c r="A7" s="151">
        <v>1</v>
      </c>
      <c r="B7" s="547" t="s">
        <v>1095</v>
      </c>
      <c r="C7" s="548">
        <v>9696580</v>
      </c>
      <c r="D7" s="548">
        <v>0</v>
      </c>
      <c r="E7" s="548">
        <v>0</v>
      </c>
      <c r="F7" s="548">
        <f>SUM(C7:E7)</f>
        <v>9696580</v>
      </c>
      <c r="G7" s="548">
        <f>SUM(F7-E7-D7-C7)</f>
        <v>0</v>
      </c>
      <c r="H7" s="548">
        <v>9696580</v>
      </c>
      <c r="I7" s="548">
        <f t="shared" ref="I7:I10" si="0">SUM(G7)</f>
        <v>0</v>
      </c>
      <c r="J7" s="548">
        <f>SUM(G7)</f>
        <v>0</v>
      </c>
    </row>
    <row r="8" spans="1:11" s="549" customFormat="1" ht="37.5" customHeight="1">
      <c r="A8" s="151">
        <v>2</v>
      </c>
      <c r="B8" s="547" t="s">
        <v>1062</v>
      </c>
      <c r="C8" s="548">
        <v>0</v>
      </c>
      <c r="D8" s="548">
        <v>0</v>
      </c>
      <c r="E8" s="548">
        <v>0</v>
      </c>
      <c r="F8" s="548">
        <f t="shared" ref="F8:F17" si="1">SUM(C8:E8)</f>
        <v>0</v>
      </c>
      <c r="G8" s="548">
        <f t="shared" ref="G8:G16" si="2">SUM(F8-E8-D8-C8)</f>
        <v>0</v>
      </c>
      <c r="H8" s="548">
        <f t="shared" ref="H8:H16" si="3">SUM(F8)</f>
        <v>0</v>
      </c>
      <c r="I8" s="548">
        <f t="shared" si="0"/>
        <v>0</v>
      </c>
      <c r="J8" s="548">
        <f>SUM(G8)</f>
        <v>0</v>
      </c>
    </row>
    <row r="9" spans="1:11" s="549" customFormat="1" ht="37.5" customHeight="1">
      <c r="A9" s="151">
        <v>3</v>
      </c>
      <c r="B9" s="547" t="s">
        <v>1125</v>
      </c>
      <c r="C9" s="548">
        <v>0</v>
      </c>
      <c r="D9" s="548">
        <v>0</v>
      </c>
      <c r="E9" s="548">
        <v>0</v>
      </c>
      <c r="F9" s="548">
        <f t="shared" si="1"/>
        <v>0</v>
      </c>
      <c r="G9" s="548">
        <f t="shared" si="2"/>
        <v>0</v>
      </c>
      <c r="H9" s="548">
        <f t="shared" si="3"/>
        <v>0</v>
      </c>
      <c r="I9" s="548">
        <f t="shared" si="0"/>
        <v>0</v>
      </c>
      <c r="J9" s="548">
        <f>SUM(G9)</f>
        <v>0</v>
      </c>
    </row>
    <row r="10" spans="1:11" s="549" customFormat="1" ht="37.5" customHeight="1">
      <c r="A10" s="151">
        <v>4</v>
      </c>
      <c r="B10" s="547" t="s">
        <v>1126</v>
      </c>
      <c r="C10" s="548">
        <v>0</v>
      </c>
      <c r="D10" s="548">
        <v>0</v>
      </c>
      <c r="E10" s="548">
        <v>0</v>
      </c>
      <c r="F10" s="548">
        <f t="shared" si="1"/>
        <v>0</v>
      </c>
      <c r="G10" s="548">
        <f t="shared" si="2"/>
        <v>0</v>
      </c>
      <c r="H10" s="548">
        <f t="shared" si="3"/>
        <v>0</v>
      </c>
      <c r="I10" s="548">
        <f t="shared" si="0"/>
        <v>0</v>
      </c>
      <c r="J10" s="548">
        <f>SUM(G10)</f>
        <v>0</v>
      </c>
    </row>
    <row r="11" spans="1:11" s="549" customFormat="1" ht="37.5" customHeight="1">
      <c r="A11" s="151">
        <v>5</v>
      </c>
      <c r="B11" s="547" t="s">
        <v>1096</v>
      </c>
      <c r="C11" s="548">
        <v>0</v>
      </c>
      <c r="D11" s="548">
        <v>0</v>
      </c>
      <c r="E11" s="548">
        <v>0</v>
      </c>
      <c r="F11" s="548">
        <f t="shared" si="1"/>
        <v>0</v>
      </c>
      <c r="G11" s="548">
        <f t="shared" si="2"/>
        <v>0</v>
      </c>
      <c r="H11" s="548">
        <f t="shared" si="3"/>
        <v>0</v>
      </c>
      <c r="I11" s="548">
        <f>SUM(G11)</f>
        <v>0</v>
      </c>
      <c r="J11" s="548">
        <v>0</v>
      </c>
    </row>
    <row r="12" spans="1:11" s="549" customFormat="1" ht="37.5" customHeight="1">
      <c r="A12" s="151">
        <v>6</v>
      </c>
      <c r="B12" s="547" t="s">
        <v>1127</v>
      </c>
      <c r="C12" s="548">
        <v>0</v>
      </c>
      <c r="D12" s="548">
        <v>0</v>
      </c>
      <c r="E12" s="548">
        <v>0</v>
      </c>
      <c r="F12" s="548">
        <f t="shared" si="1"/>
        <v>0</v>
      </c>
      <c r="G12" s="548">
        <f t="shared" si="2"/>
        <v>0</v>
      </c>
      <c r="H12" s="548">
        <v>0</v>
      </c>
      <c r="I12" s="548">
        <v>0</v>
      </c>
      <c r="J12" s="548">
        <f>SUM(G12)</f>
        <v>0</v>
      </c>
    </row>
    <row r="13" spans="1:11" s="549" customFormat="1" ht="37.5" customHeight="1">
      <c r="A13" s="151">
        <v>7</v>
      </c>
      <c r="B13" s="547" t="s">
        <v>1128</v>
      </c>
      <c r="C13" s="548">
        <v>332160</v>
      </c>
      <c r="D13" s="548">
        <v>0</v>
      </c>
      <c r="E13" s="548">
        <v>-110720</v>
      </c>
      <c r="F13" s="548">
        <f t="shared" si="1"/>
        <v>221440</v>
      </c>
      <c r="G13" s="548">
        <f t="shared" si="2"/>
        <v>0</v>
      </c>
      <c r="H13" s="548">
        <f t="shared" si="3"/>
        <v>221440</v>
      </c>
      <c r="I13" s="548">
        <f t="shared" ref="I13" si="4">SUM(G13)</f>
        <v>0</v>
      </c>
      <c r="J13" s="548">
        <f t="shared" ref="J13:J17" si="5">SUM(G13)</f>
        <v>0</v>
      </c>
    </row>
    <row r="14" spans="1:11" s="549" customFormat="1" ht="37.5" customHeight="1">
      <c r="A14" s="151">
        <v>8</v>
      </c>
      <c r="B14" s="547" t="s">
        <v>1058</v>
      </c>
      <c r="C14" s="548">
        <v>0</v>
      </c>
      <c r="D14" s="548">
        <v>0</v>
      </c>
      <c r="E14" s="548">
        <v>0</v>
      </c>
      <c r="F14" s="548">
        <f t="shared" si="1"/>
        <v>0</v>
      </c>
      <c r="G14" s="548">
        <f t="shared" si="2"/>
        <v>0</v>
      </c>
      <c r="H14" s="548">
        <f t="shared" si="3"/>
        <v>0</v>
      </c>
      <c r="I14" s="548">
        <f>SUM(G14)</f>
        <v>0</v>
      </c>
      <c r="J14" s="548">
        <v>0</v>
      </c>
    </row>
    <row r="15" spans="1:11" s="549" customFormat="1" ht="37.5" customHeight="1">
      <c r="A15" s="151">
        <v>9</v>
      </c>
      <c r="B15" s="547" t="s">
        <v>1129</v>
      </c>
      <c r="C15" s="548">
        <v>3890074</v>
      </c>
      <c r="D15" s="548">
        <v>2218</v>
      </c>
      <c r="E15" s="548">
        <v>417595</v>
      </c>
      <c r="F15" s="548">
        <f t="shared" si="1"/>
        <v>4309887</v>
      </c>
      <c r="G15" s="548">
        <f t="shared" si="2"/>
        <v>0</v>
      </c>
      <c r="H15" s="548">
        <v>4309887</v>
      </c>
      <c r="I15" s="548">
        <v>0</v>
      </c>
      <c r="J15" s="548">
        <f t="shared" si="5"/>
        <v>0</v>
      </c>
    </row>
    <row r="16" spans="1:11" s="549" customFormat="1" ht="37.5" customHeight="1">
      <c r="A16" s="151">
        <v>10</v>
      </c>
      <c r="B16" s="547" t="s">
        <v>1130</v>
      </c>
      <c r="C16" s="548">
        <v>532380</v>
      </c>
      <c r="D16" s="548">
        <v>-26220</v>
      </c>
      <c r="E16" s="548">
        <v>38760</v>
      </c>
      <c r="F16" s="548">
        <v>540360</v>
      </c>
      <c r="G16" s="548">
        <f t="shared" si="2"/>
        <v>-4560</v>
      </c>
      <c r="H16" s="548">
        <f t="shared" si="3"/>
        <v>540360</v>
      </c>
      <c r="I16" s="548">
        <v>0</v>
      </c>
      <c r="J16" s="548">
        <v>4560</v>
      </c>
    </row>
    <row r="17" spans="1:10" s="549" customFormat="1" ht="37.5" customHeight="1">
      <c r="A17" s="151">
        <v>11</v>
      </c>
      <c r="B17" s="547" t="s">
        <v>1131</v>
      </c>
      <c r="C17" s="548">
        <v>0</v>
      </c>
      <c r="D17" s="548">
        <v>0</v>
      </c>
      <c r="E17" s="548">
        <v>0</v>
      </c>
      <c r="F17" s="548">
        <f t="shared" si="1"/>
        <v>0</v>
      </c>
      <c r="G17" s="548">
        <v>0</v>
      </c>
      <c r="H17" s="548">
        <v>0</v>
      </c>
      <c r="I17" s="548">
        <v>0</v>
      </c>
      <c r="J17" s="548">
        <f t="shared" si="5"/>
        <v>0</v>
      </c>
    </row>
    <row r="18" spans="1:10" s="551" customFormat="1" ht="37.5" customHeight="1">
      <c r="A18" s="155"/>
      <c r="B18" s="550" t="s">
        <v>1066</v>
      </c>
      <c r="C18" s="153">
        <f t="shared" ref="C18:G18" si="6">SUM(C7:C17)</f>
        <v>14451194</v>
      </c>
      <c r="D18" s="153">
        <f t="shared" si="6"/>
        <v>-24002</v>
      </c>
      <c r="E18" s="153">
        <f t="shared" si="6"/>
        <v>345635</v>
      </c>
      <c r="F18" s="153">
        <f t="shared" si="6"/>
        <v>14768267</v>
      </c>
      <c r="G18" s="153">
        <f t="shared" si="6"/>
        <v>-4560</v>
      </c>
      <c r="H18" s="153">
        <f>SUM(H7:H17)</f>
        <v>14768267</v>
      </c>
      <c r="I18" s="153">
        <f t="shared" ref="I18:J18" si="7">SUM(I7:I17)</f>
        <v>0</v>
      </c>
      <c r="J18" s="153">
        <f t="shared" si="7"/>
        <v>4560</v>
      </c>
    </row>
    <row r="23" spans="1:10">
      <c r="B23" s="642"/>
    </row>
    <row r="24" spans="1:10">
      <c r="B24" s="642"/>
    </row>
    <row r="25" spans="1:10">
      <c r="B25" s="642"/>
    </row>
    <row r="26" spans="1:10">
      <c r="B26" s="642"/>
    </row>
    <row r="27" spans="1:10">
      <c r="B27" s="642"/>
    </row>
    <row r="28" spans="1:10">
      <c r="B28" s="642"/>
    </row>
    <row r="29" spans="1:10">
      <c r="B29" s="642"/>
    </row>
    <row r="30" spans="1:10">
      <c r="B30" s="642"/>
    </row>
    <row r="31" spans="1:10">
      <c r="B31" s="642"/>
    </row>
    <row r="32" spans="1:10">
      <c r="B32" s="642"/>
    </row>
    <row r="33" spans="2:2">
      <c r="B33" s="642"/>
    </row>
  </sheetData>
  <mergeCells count="3">
    <mergeCell ref="A1:C1"/>
    <mergeCell ref="A2:J2"/>
    <mergeCell ref="A3:J3"/>
  </mergeCells>
  <printOptions horizontalCentered="1"/>
  <pageMargins left="0.55118110236220474" right="0.55118110236220474" top="0.78740157480314965" bottom="0.78740157480314965" header="0.51181102362204722" footer="0.51181102362204722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1"/>
  <sheetViews>
    <sheetView workbookViewId="0">
      <pane ySplit="6" topLeftCell="A7" activePane="bottomLeft" state="frozen"/>
      <selection activeCell="E22" sqref="E22"/>
      <selection pane="bottomLeft" sqref="A1:D1"/>
    </sheetView>
  </sheetViews>
  <sheetFormatPr defaultRowHeight="12.75"/>
  <cols>
    <col min="1" max="1" width="8.140625" style="145" customWidth="1"/>
    <col min="2" max="2" width="80.5703125" style="145" customWidth="1"/>
    <col min="3" max="7" width="19.140625" style="145" customWidth="1"/>
    <col min="8" max="257" width="9.140625" style="145"/>
    <col min="258" max="258" width="8.140625" style="145" customWidth="1"/>
    <col min="259" max="259" width="82" style="145" customWidth="1"/>
    <col min="260" max="263" width="19.140625" style="145" customWidth="1"/>
    <col min="264" max="513" width="9.140625" style="145"/>
    <col min="514" max="514" width="8.140625" style="145" customWidth="1"/>
    <col min="515" max="515" width="82" style="145" customWidth="1"/>
    <col min="516" max="519" width="19.140625" style="145" customWidth="1"/>
    <col min="520" max="769" width="9.140625" style="145"/>
    <col min="770" max="770" width="8.140625" style="145" customWidth="1"/>
    <col min="771" max="771" width="82" style="145" customWidth="1"/>
    <col min="772" max="775" width="19.140625" style="145" customWidth="1"/>
    <col min="776" max="1025" width="9.140625" style="145"/>
    <col min="1026" max="1026" width="8.140625" style="145" customWidth="1"/>
    <col min="1027" max="1027" width="82" style="145" customWidth="1"/>
    <col min="1028" max="1031" width="19.140625" style="145" customWidth="1"/>
    <col min="1032" max="1281" width="9.140625" style="145"/>
    <col min="1282" max="1282" width="8.140625" style="145" customWidth="1"/>
    <col min="1283" max="1283" width="82" style="145" customWidth="1"/>
    <col min="1284" max="1287" width="19.140625" style="145" customWidth="1"/>
    <col min="1288" max="1537" width="9.140625" style="145"/>
    <col min="1538" max="1538" width="8.140625" style="145" customWidth="1"/>
    <col min="1539" max="1539" width="82" style="145" customWidth="1"/>
    <col min="1540" max="1543" width="19.140625" style="145" customWidth="1"/>
    <col min="1544" max="1793" width="9.140625" style="145"/>
    <col min="1794" max="1794" width="8.140625" style="145" customWidth="1"/>
    <col min="1795" max="1795" width="82" style="145" customWidth="1"/>
    <col min="1796" max="1799" width="19.140625" style="145" customWidth="1"/>
    <col min="1800" max="2049" width="9.140625" style="145"/>
    <col min="2050" max="2050" width="8.140625" style="145" customWidth="1"/>
    <col min="2051" max="2051" width="82" style="145" customWidth="1"/>
    <col min="2052" max="2055" width="19.140625" style="145" customWidth="1"/>
    <col min="2056" max="2305" width="9.140625" style="145"/>
    <col min="2306" max="2306" width="8.140625" style="145" customWidth="1"/>
    <col min="2307" max="2307" width="82" style="145" customWidth="1"/>
    <col min="2308" max="2311" width="19.140625" style="145" customWidth="1"/>
    <col min="2312" max="2561" width="9.140625" style="145"/>
    <col min="2562" max="2562" width="8.140625" style="145" customWidth="1"/>
    <col min="2563" max="2563" width="82" style="145" customWidth="1"/>
    <col min="2564" max="2567" width="19.140625" style="145" customWidth="1"/>
    <col min="2568" max="2817" width="9.140625" style="145"/>
    <col min="2818" max="2818" width="8.140625" style="145" customWidth="1"/>
    <col min="2819" max="2819" width="82" style="145" customWidth="1"/>
    <col min="2820" max="2823" width="19.140625" style="145" customWidth="1"/>
    <col min="2824" max="3073" width="9.140625" style="145"/>
    <col min="3074" max="3074" width="8.140625" style="145" customWidth="1"/>
    <col min="3075" max="3075" width="82" style="145" customWidth="1"/>
    <col min="3076" max="3079" width="19.140625" style="145" customWidth="1"/>
    <col min="3080" max="3329" width="9.140625" style="145"/>
    <col min="3330" max="3330" width="8.140625" style="145" customWidth="1"/>
    <col min="3331" max="3331" width="82" style="145" customWidth="1"/>
    <col min="3332" max="3335" width="19.140625" style="145" customWidth="1"/>
    <col min="3336" max="3585" width="9.140625" style="145"/>
    <col min="3586" max="3586" width="8.140625" style="145" customWidth="1"/>
    <col min="3587" max="3587" width="82" style="145" customWidth="1"/>
    <col min="3588" max="3591" width="19.140625" style="145" customWidth="1"/>
    <col min="3592" max="3841" width="9.140625" style="145"/>
    <col min="3842" max="3842" width="8.140625" style="145" customWidth="1"/>
    <col min="3843" max="3843" width="82" style="145" customWidth="1"/>
    <col min="3844" max="3847" width="19.140625" style="145" customWidth="1"/>
    <col min="3848" max="4097" width="9.140625" style="145"/>
    <col min="4098" max="4098" width="8.140625" style="145" customWidth="1"/>
    <col min="4099" max="4099" width="82" style="145" customWidth="1"/>
    <col min="4100" max="4103" width="19.140625" style="145" customWidth="1"/>
    <col min="4104" max="4353" width="9.140625" style="145"/>
    <col min="4354" max="4354" width="8.140625" style="145" customWidth="1"/>
    <col min="4355" max="4355" width="82" style="145" customWidth="1"/>
    <col min="4356" max="4359" width="19.140625" style="145" customWidth="1"/>
    <col min="4360" max="4609" width="9.140625" style="145"/>
    <col min="4610" max="4610" width="8.140625" style="145" customWidth="1"/>
    <col min="4611" max="4611" width="82" style="145" customWidth="1"/>
    <col min="4612" max="4615" width="19.140625" style="145" customWidth="1"/>
    <col min="4616" max="4865" width="9.140625" style="145"/>
    <col min="4866" max="4866" width="8.140625" style="145" customWidth="1"/>
    <col min="4867" max="4867" width="82" style="145" customWidth="1"/>
    <col min="4868" max="4871" width="19.140625" style="145" customWidth="1"/>
    <col min="4872" max="5121" width="9.140625" style="145"/>
    <col min="5122" max="5122" width="8.140625" style="145" customWidth="1"/>
    <col min="5123" max="5123" width="82" style="145" customWidth="1"/>
    <col min="5124" max="5127" width="19.140625" style="145" customWidth="1"/>
    <col min="5128" max="5377" width="9.140625" style="145"/>
    <col min="5378" max="5378" width="8.140625" style="145" customWidth="1"/>
    <col min="5379" max="5379" width="82" style="145" customWidth="1"/>
    <col min="5380" max="5383" width="19.140625" style="145" customWidth="1"/>
    <col min="5384" max="5633" width="9.140625" style="145"/>
    <col min="5634" max="5634" width="8.140625" style="145" customWidth="1"/>
    <col min="5635" max="5635" width="82" style="145" customWidth="1"/>
    <col min="5636" max="5639" width="19.140625" style="145" customWidth="1"/>
    <col min="5640" max="5889" width="9.140625" style="145"/>
    <col min="5890" max="5890" width="8.140625" style="145" customWidth="1"/>
    <col min="5891" max="5891" width="82" style="145" customWidth="1"/>
    <col min="5892" max="5895" width="19.140625" style="145" customWidth="1"/>
    <col min="5896" max="6145" width="9.140625" style="145"/>
    <col min="6146" max="6146" width="8.140625" style="145" customWidth="1"/>
    <col min="6147" max="6147" width="82" style="145" customWidth="1"/>
    <col min="6148" max="6151" width="19.140625" style="145" customWidth="1"/>
    <col min="6152" max="6401" width="9.140625" style="145"/>
    <col min="6402" max="6402" width="8.140625" style="145" customWidth="1"/>
    <col min="6403" max="6403" width="82" style="145" customWidth="1"/>
    <col min="6404" max="6407" width="19.140625" style="145" customWidth="1"/>
    <col min="6408" max="6657" width="9.140625" style="145"/>
    <col min="6658" max="6658" width="8.140625" style="145" customWidth="1"/>
    <col min="6659" max="6659" width="82" style="145" customWidth="1"/>
    <col min="6660" max="6663" width="19.140625" style="145" customWidth="1"/>
    <col min="6664" max="6913" width="9.140625" style="145"/>
    <col min="6914" max="6914" width="8.140625" style="145" customWidth="1"/>
    <col min="6915" max="6915" width="82" style="145" customWidth="1"/>
    <col min="6916" max="6919" width="19.140625" style="145" customWidth="1"/>
    <col min="6920" max="7169" width="9.140625" style="145"/>
    <col min="7170" max="7170" width="8.140625" style="145" customWidth="1"/>
    <col min="7171" max="7171" width="82" style="145" customWidth="1"/>
    <col min="7172" max="7175" width="19.140625" style="145" customWidth="1"/>
    <col min="7176" max="7425" width="9.140625" style="145"/>
    <col min="7426" max="7426" width="8.140625" style="145" customWidth="1"/>
    <col min="7427" max="7427" width="82" style="145" customWidth="1"/>
    <col min="7428" max="7431" width="19.140625" style="145" customWidth="1"/>
    <col min="7432" max="7681" width="9.140625" style="145"/>
    <col min="7682" max="7682" width="8.140625" style="145" customWidth="1"/>
    <col min="7683" max="7683" width="82" style="145" customWidth="1"/>
    <col min="7684" max="7687" width="19.140625" style="145" customWidth="1"/>
    <col min="7688" max="7937" width="9.140625" style="145"/>
    <col min="7938" max="7938" width="8.140625" style="145" customWidth="1"/>
    <col min="7939" max="7939" width="82" style="145" customWidth="1"/>
    <col min="7940" max="7943" width="19.140625" style="145" customWidth="1"/>
    <col min="7944" max="8193" width="9.140625" style="145"/>
    <col min="8194" max="8194" width="8.140625" style="145" customWidth="1"/>
    <col min="8195" max="8195" width="82" style="145" customWidth="1"/>
    <col min="8196" max="8199" width="19.140625" style="145" customWidth="1"/>
    <col min="8200" max="8449" width="9.140625" style="145"/>
    <col min="8450" max="8450" width="8.140625" style="145" customWidth="1"/>
    <col min="8451" max="8451" width="82" style="145" customWidth="1"/>
    <col min="8452" max="8455" width="19.140625" style="145" customWidth="1"/>
    <col min="8456" max="8705" width="9.140625" style="145"/>
    <col min="8706" max="8706" width="8.140625" style="145" customWidth="1"/>
    <col min="8707" max="8707" width="82" style="145" customWidth="1"/>
    <col min="8708" max="8711" width="19.140625" style="145" customWidth="1"/>
    <col min="8712" max="8961" width="9.140625" style="145"/>
    <col min="8962" max="8962" width="8.140625" style="145" customWidth="1"/>
    <col min="8963" max="8963" width="82" style="145" customWidth="1"/>
    <col min="8964" max="8967" width="19.140625" style="145" customWidth="1"/>
    <col min="8968" max="9217" width="9.140625" style="145"/>
    <col min="9218" max="9218" width="8.140625" style="145" customWidth="1"/>
    <col min="9219" max="9219" width="82" style="145" customWidth="1"/>
    <col min="9220" max="9223" width="19.140625" style="145" customWidth="1"/>
    <col min="9224" max="9473" width="9.140625" style="145"/>
    <col min="9474" max="9474" width="8.140625" style="145" customWidth="1"/>
    <col min="9475" max="9475" width="82" style="145" customWidth="1"/>
    <col min="9476" max="9479" width="19.140625" style="145" customWidth="1"/>
    <col min="9480" max="9729" width="9.140625" style="145"/>
    <col min="9730" max="9730" width="8.140625" style="145" customWidth="1"/>
    <col min="9731" max="9731" width="82" style="145" customWidth="1"/>
    <col min="9732" max="9735" width="19.140625" style="145" customWidth="1"/>
    <col min="9736" max="9985" width="9.140625" style="145"/>
    <col min="9986" max="9986" width="8.140625" style="145" customWidth="1"/>
    <col min="9987" max="9987" width="82" style="145" customWidth="1"/>
    <col min="9988" max="9991" width="19.140625" style="145" customWidth="1"/>
    <col min="9992" max="10241" width="9.140625" style="145"/>
    <col min="10242" max="10242" width="8.140625" style="145" customWidth="1"/>
    <col min="10243" max="10243" width="82" style="145" customWidth="1"/>
    <col min="10244" max="10247" width="19.140625" style="145" customWidth="1"/>
    <col min="10248" max="10497" width="9.140625" style="145"/>
    <col min="10498" max="10498" width="8.140625" style="145" customWidth="1"/>
    <col min="10499" max="10499" width="82" style="145" customWidth="1"/>
    <col min="10500" max="10503" width="19.140625" style="145" customWidth="1"/>
    <col min="10504" max="10753" width="9.140625" style="145"/>
    <col min="10754" max="10754" width="8.140625" style="145" customWidth="1"/>
    <col min="10755" max="10755" width="82" style="145" customWidth="1"/>
    <col min="10756" max="10759" width="19.140625" style="145" customWidth="1"/>
    <col min="10760" max="11009" width="9.140625" style="145"/>
    <col min="11010" max="11010" width="8.140625" style="145" customWidth="1"/>
    <col min="11011" max="11011" width="82" style="145" customWidth="1"/>
    <col min="11012" max="11015" width="19.140625" style="145" customWidth="1"/>
    <col min="11016" max="11265" width="9.140625" style="145"/>
    <col min="11266" max="11266" width="8.140625" style="145" customWidth="1"/>
    <col min="11267" max="11267" width="82" style="145" customWidth="1"/>
    <col min="11268" max="11271" width="19.140625" style="145" customWidth="1"/>
    <col min="11272" max="11521" width="9.140625" style="145"/>
    <col min="11522" max="11522" width="8.140625" style="145" customWidth="1"/>
    <col min="11523" max="11523" width="82" style="145" customWidth="1"/>
    <col min="11524" max="11527" width="19.140625" style="145" customWidth="1"/>
    <col min="11528" max="11777" width="9.140625" style="145"/>
    <col min="11778" max="11778" width="8.140625" style="145" customWidth="1"/>
    <col min="11779" max="11779" width="82" style="145" customWidth="1"/>
    <col min="11780" max="11783" width="19.140625" style="145" customWidth="1"/>
    <col min="11784" max="12033" width="9.140625" style="145"/>
    <col min="12034" max="12034" width="8.140625" style="145" customWidth="1"/>
    <col min="12035" max="12035" width="82" style="145" customWidth="1"/>
    <col min="12036" max="12039" width="19.140625" style="145" customWidth="1"/>
    <col min="12040" max="12289" width="9.140625" style="145"/>
    <col min="12290" max="12290" width="8.140625" style="145" customWidth="1"/>
    <col min="12291" max="12291" width="82" style="145" customWidth="1"/>
    <col min="12292" max="12295" width="19.140625" style="145" customWidth="1"/>
    <col min="12296" max="12545" width="9.140625" style="145"/>
    <col min="12546" max="12546" width="8.140625" style="145" customWidth="1"/>
    <col min="12547" max="12547" width="82" style="145" customWidth="1"/>
    <col min="12548" max="12551" width="19.140625" style="145" customWidth="1"/>
    <col min="12552" max="12801" width="9.140625" style="145"/>
    <col min="12802" max="12802" width="8.140625" style="145" customWidth="1"/>
    <col min="12803" max="12803" width="82" style="145" customWidth="1"/>
    <col min="12804" max="12807" width="19.140625" style="145" customWidth="1"/>
    <col min="12808" max="13057" width="9.140625" style="145"/>
    <col min="13058" max="13058" width="8.140625" style="145" customWidth="1"/>
    <col min="13059" max="13059" width="82" style="145" customWidth="1"/>
    <col min="13060" max="13063" width="19.140625" style="145" customWidth="1"/>
    <col min="13064" max="13313" width="9.140625" style="145"/>
    <col min="13314" max="13314" width="8.140625" style="145" customWidth="1"/>
    <col min="13315" max="13315" width="82" style="145" customWidth="1"/>
    <col min="13316" max="13319" width="19.140625" style="145" customWidth="1"/>
    <col min="13320" max="13569" width="9.140625" style="145"/>
    <col min="13570" max="13570" width="8.140625" style="145" customWidth="1"/>
    <col min="13571" max="13571" width="82" style="145" customWidth="1"/>
    <col min="13572" max="13575" width="19.140625" style="145" customWidth="1"/>
    <col min="13576" max="13825" width="9.140625" style="145"/>
    <col min="13826" max="13826" width="8.140625" style="145" customWidth="1"/>
    <col min="13827" max="13827" width="82" style="145" customWidth="1"/>
    <col min="13828" max="13831" width="19.140625" style="145" customWidth="1"/>
    <col min="13832" max="14081" width="9.140625" style="145"/>
    <col min="14082" max="14082" width="8.140625" style="145" customWidth="1"/>
    <col min="14083" max="14083" width="82" style="145" customWidth="1"/>
    <col min="14084" max="14087" width="19.140625" style="145" customWidth="1"/>
    <col min="14088" max="14337" width="9.140625" style="145"/>
    <col min="14338" max="14338" width="8.140625" style="145" customWidth="1"/>
    <col min="14339" max="14339" width="82" style="145" customWidth="1"/>
    <col min="14340" max="14343" width="19.140625" style="145" customWidth="1"/>
    <col min="14344" max="14593" width="9.140625" style="145"/>
    <col min="14594" max="14594" width="8.140625" style="145" customWidth="1"/>
    <col min="14595" max="14595" width="82" style="145" customWidth="1"/>
    <col min="14596" max="14599" width="19.140625" style="145" customWidth="1"/>
    <col min="14600" max="14849" width="9.140625" style="145"/>
    <col min="14850" max="14850" width="8.140625" style="145" customWidth="1"/>
    <col min="14851" max="14851" width="82" style="145" customWidth="1"/>
    <col min="14852" max="14855" width="19.140625" style="145" customWidth="1"/>
    <col min="14856" max="15105" width="9.140625" style="145"/>
    <col min="15106" max="15106" width="8.140625" style="145" customWidth="1"/>
    <col min="15107" max="15107" width="82" style="145" customWidth="1"/>
    <col min="15108" max="15111" width="19.140625" style="145" customWidth="1"/>
    <col min="15112" max="15361" width="9.140625" style="145"/>
    <col min="15362" max="15362" width="8.140625" style="145" customWidth="1"/>
    <col min="15363" max="15363" width="82" style="145" customWidth="1"/>
    <col min="15364" max="15367" width="19.140625" style="145" customWidth="1"/>
    <col min="15368" max="15617" width="9.140625" style="145"/>
    <col min="15618" max="15618" width="8.140625" style="145" customWidth="1"/>
    <col min="15619" max="15619" width="82" style="145" customWidth="1"/>
    <col min="15620" max="15623" width="19.140625" style="145" customWidth="1"/>
    <col min="15624" max="15873" width="9.140625" style="145"/>
    <col min="15874" max="15874" width="8.140625" style="145" customWidth="1"/>
    <col min="15875" max="15875" width="82" style="145" customWidth="1"/>
    <col min="15876" max="15879" width="19.140625" style="145" customWidth="1"/>
    <col min="15880" max="16129" width="9.140625" style="145"/>
    <col min="16130" max="16130" width="8.140625" style="145" customWidth="1"/>
    <col min="16131" max="16131" width="82" style="145" customWidth="1"/>
    <col min="16132" max="16135" width="19.140625" style="145" customWidth="1"/>
    <col min="16136" max="16384" width="9.140625" style="145"/>
  </cols>
  <sheetData>
    <row r="1" spans="1:11">
      <c r="A1" s="719" t="s">
        <v>1178</v>
      </c>
      <c r="B1" s="719"/>
      <c r="C1" s="719"/>
      <c r="D1" s="719"/>
    </row>
    <row r="2" spans="1:11" ht="9.75" customHeight="1">
      <c r="A2" s="392"/>
      <c r="B2" s="392"/>
      <c r="C2" s="640"/>
      <c r="D2" s="392"/>
      <c r="G2" s="543"/>
    </row>
    <row r="3" spans="1:11" ht="15.75">
      <c r="A3" s="722" t="s">
        <v>1074</v>
      </c>
      <c r="B3" s="722"/>
      <c r="C3" s="722"/>
      <c r="D3" s="722"/>
      <c r="E3" s="722"/>
      <c r="F3" s="722"/>
      <c r="G3" s="722"/>
      <c r="H3" s="544"/>
      <c r="I3" s="544"/>
      <c r="J3" s="544"/>
      <c r="K3" s="544"/>
    </row>
    <row r="4" spans="1:11" ht="15.75" customHeight="1">
      <c r="A4" s="723" t="s">
        <v>1132</v>
      </c>
      <c r="B4" s="724"/>
      <c r="C4" s="724"/>
      <c r="D4" s="724"/>
      <c r="E4" s="724"/>
      <c r="F4" s="724"/>
      <c r="G4" s="724"/>
      <c r="H4" s="544"/>
      <c r="I4" s="544"/>
      <c r="J4" s="544"/>
      <c r="K4" s="544"/>
    </row>
    <row r="5" spans="1:11" ht="15.75">
      <c r="A5" s="545"/>
      <c r="B5" s="545"/>
      <c r="C5" s="545"/>
      <c r="D5" s="545"/>
      <c r="E5" s="545"/>
      <c r="F5" s="545"/>
      <c r="G5" s="596" t="s">
        <v>1000</v>
      </c>
      <c r="H5" s="544"/>
      <c r="I5" s="544"/>
      <c r="J5" s="544"/>
      <c r="K5" s="544"/>
    </row>
    <row r="6" spans="1:11" s="546" customFormat="1" ht="120" customHeight="1">
      <c r="A6" s="554"/>
      <c r="B6" s="555" t="s">
        <v>1</v>
      </c>
      <c r="C6" s="555" t="s">
        <v>1138</v>
      </c>
      <c r="D6" s="555" t="s">
        <v>1137</v>
      </c>
      <c r="E6" s="555" t="s">
        <v>1059</v>
      </c>
      <c r="F6" s="555" t="s">
        <v>1060</v>
      </c>
      <c r="G6" s="555" t="s">
        <v>1068</v>
      </c>
    </row>
    <row r="7" spans="1:11" s="636" customFormat="1" ht="15">
      <c r="A7" s="594">
        <v>1</v>
      </c>
      <c r="B7" s="595" t="s">
        <v>1133</v>
      </c>
      <c r="C7" s="597"/>
      <c r="D7" s="597">
        <v>96966</v>
      </c>
      <c r="E7" s="597">
        <v>96966</v>
      </c>
      <c r="F7" s="597"/>
      <c r="G7" s="597">
        <v>0</v>
      </c>
    </row>
    <row r="8" spans="1:11" s="636" customFormat="1" ht="15">
      <c r="A8" s="594">
        <v>2</v>
      </c>
      <c r="B8" s="595" t="s">
        <v>1097</v>
      </c>
      <c r="C8" s="597"/>
      <c r="D8" s="597">
        <v>1120500</v>
      </c>
      <c r="E8" s="597">
        <v>1120500</v>
      </c>
      <c r="F8" s="597"/>
      <c r="G8" s="597">
        <v>0</v>
      </c>
    </row>
    <row r="9" spans="1:11" s="636" customFormat="1" ht="15">
      <c r="A9" s="594">
        <v>3</v>
      </c>
      <c r="B9" s="595" t="s">
        <v>1098</v>
      </c>
      <c r="C9" s="597"/>
      <c r="D9" s="597"/>
      <c r="E9" s="597"/>
      <c r="F9" s="597"/>
      <c r="G9" s="597">
        <v>0</v>
      </c>
    </row>
    <row r="10" spans="1:11" s="636" customFormat="1" ht="15">
      <c r="A10" s="594">
        <v>4</v>
      </c>
      <c r="B10" s="595" t="s">
        <v>1061</v>
      </c>
      <c r="C10" s="597"/>
      <c r="D10" s="597">
        <v>4808771</v>
      </c>
      <c r="E10" s="597">
        <v>4808771</v>
      </c>
      <c r="F10" s="597"/>
      <c r="G10" s="597">
        <v>0</v>
      </c>
    </row>
    <row r="11" spans="1:11" s="636" customFormat="1" ht="15">
      <c r="A11" s="594">
        <v>8</v>
      </c>
      <c r="B11" s="595" t="s">
        <v>426</v>
      </c>
      <c r="C11" s="597"/>
      <c r="D11" s="597">
        <v>1800000</v>
      </c>
      <c r="E11" s="597">
        <v>1800000</v>
      </c>
      <c r="F11" s="597"/>
      <c r="G11" s="597">
        <v>0</v>
      </c>
    </row>
    <row r="12" spans="1:11" s="636" customFormat="1" ht="15">
      <c r="A12" s="594">
        <v>9</v>
      </c>
      <c r="B12" s="595" t="s">
        <v>428</v>
      </c>
      <c r="C12" s="597"/>
      <c r="D12" s="597"/>
      <c r="E12" s="597"/>
      <c r="F12" s="597"/>
      <c r="G12" s="597">
        <v>0</v>
      </c>
    </row>
    <row r="13" spans="1:11" s="636" customFormat="1" ht="15">
      <c r="A13" s="594">
        <v>19</v>
      </c>
      <c r="B13" s="595" t="s">
        <v>1072</v>
      </c>
      <c r="C13" s="597"/>
      <c r="D13" s="597"/>
      <c r="E13" s="597"/>
      <c r="F13" s="597"/>
      <c r="G13" s="597">
        <v>0</v>
      </c>
    </row>
    <row r="14" spans="1:11" s="636" customFormat="1" ht="15">
      <c r="A14" s="594">
        <v>20</v>
      </c>
      <c r="B14" s="595" t="s">
        <v>399</v>
      </c>
      <c r="C14" s="597"/>
      <c r="D14" s="597"/>
      <c r="E14" s="597"/>
      <c r="F14" s="597"/>
      <c r="G14" s="597">
        <v>0</v>
      </c>
    </row>
    <row r="15" spans="1:11" s="636" customFormat="1" ht="15">
      <c r="A15" s="594">
        <v>25</v>
      </c>
      <c r="B15" s="595" t="s">
        <v>1099</v>
      </c>
      <c r="C15" s="597"/>
      <c r="D15" s="597"/>
      <c r="E15" s="597"/>
      <c r="F15" s="597"/>
      <c r="G15" s="597">
        <v>0</v>
      </c>
    </row>
    <row r="16" spans="1:11" s="636" customFormat="1" ht="15">
      <c r="A16" s="594">
        <v>28</v>
      </c>
      <c r="B16" s="595" t="s">
        <v>1071</v>
      </c>
      <c r="C16" s="597"/>
      <c r="D16" s="597"/>
      <c r="E16" s="597"/>
      <c r="F16" s="597"/>
      <c r="G16" s="597">
        <v>0</v>
      </c>
    </row>
    <row r="17" spans="1:7" s="636" customFormat="1" ht="15">
      <c r="A17" s="594">
        <v>39</v>
      </c>
      <c r="B17" s="595" t="s">
        <v>1134</v>
      </c>
      <c r="C17" s="597"/>
      <c r="D17" s="597">
        <v>12715473</v>
      </c>
      <c r="E17" s="597">
        <v>0</v>
      </c>
      <c r="F17" s="597">
        <v>12715473</v>
      </c>
      <c r="G17" s="597">
        <v>0</v>
      </c>
    </row>
    <row r="18" spans="1:7" s="636" customFormat="1" ht="15">
      <c r="A18" s="594">
        <v>92</v>
      </c>
      <c r="B18" s="595" t="s">
        <v>1135</v>
      </c>
      <c r="C18" s="597"/>
      <c r="D18" s="597">
        <v>348000</v>
      </c>
      <c r="E18" s="597">
        <v>348000</v>
      </c>
      <c r="F18" s="597"/>
      <c r="G18" s="597">
        <v>0</v>
      </c>
    </row>
    <row r="19" spans="1:7" s="636" customFormat="1" ht="25.5">
      <c r="A19" s="594">
        <v>123</v>
      </c>
      <c r="B19" s="595" t="s">
        <v>1136</v>
      </c>
      <c r="C19" s="597">
        <v>648000</v>
      </c>
      <c r="D19" s="597"/>
      <c r="E19" s="597">
        <v>612031</v>
      </c>
      <c r="F19" s="597"/>
      <c r="G19" s="597">
        <v>35969</v>
      </c>
    </row>
    <row r="20" spans="1:7" s="636" customFormat="1" ht="15">
      <c r="A20" s="594"/>
      <c r="B20" s="595"/>
      <c r="C20" s="597"/>
      <c r="D20" s="597"/>
      <c r="E20" s="597"/>
      <c r="F20" s="597"/>
      <c r="G20" s="597">
        <v>0</v>
      </c>
    </row>
    <row r="21" spans="1:7" s="635" customFormat="1" ht="15">
      <c r="A21" s="556">
        <v>125</v>
      </c>
      <c r="B21" s="557" t="s">
        <v>955</v>
      </c>
      <c r="C21" s="558">
        <f>SUM(C7:C20)</f>
        <v>648000</v>
      </c>
      <c r="D21" s="558">
        <f>SUM(D7:D20)</f>
        <v>20889710</v>
      </c>
      <c r="E21" s="558">
        <f>SUM(E7:E20)</f>
        <v>8786268</v>
      </c>
      <c r="F21" s="558">
        <f>SUM(F7:F20)</f>
        <v>12715473</v>
      </c>
      <c r="G21" s="558">
        <f>SUM(G7:G20)</f>
        <v>35969</v>
      </c>
    </row>
  </sheetData>
  <mergeCells count="3">
    <mergeCell ref="A1:D1"/>
    <mergeCell ref="A3:G3"/>
    <mergeCell ref="A4:G4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E11"/>
  <sheetViews>
    <sheetView workbookViewId="0">
      <selection activeCell="A2" sqref="A2"/>
    </sheetView>
  </sheetViews>
  <sheetFormatPr defaultColWidth="9.140625" defaultRowHeight="12.75"/>
  <cols>
    <col min="1" max="1" width="3" style="559" customWidth="1"/>
    <col min="2" max="2" width="38.85546875" style="559" customWidth="1"/>
    <col min="3" max="3" width="15.7109375" style="569" customWidth="1"/>
    <col min="4" max="5" width="15.7109375" style="559" customWidth="1"/>
    <col min="6" max="16384" width="9.140625" style="559"/>
  </cols>
  <sheetData>
    <row r="1" spans="1:5" ht="15">
      <c r="C1" s="725"/>
      <c r="D1" s="725"/>
      <c r="E1" s="725"/>
    </row>
    <row r="2" spans="1:5" ht="14.25">
      <c r="A2" s="123" t="s">
        <v>1179</v>
      </c>
      <c r="B2" s="560"/>
      <c r="C2" s="560"/>
      <c r="D2" s="560"/>
      <c r="E2" s="560"/>
    </row>
    <row r="4" spans="1:5" ht="40.5" customHeight="1">
      <c r="A4" s="726" t="s">
        <v>1074</v>
      </c>
      <c r="B4" s="727"/>
      <c r="C4" s="727"/>
      <c r="D4" s="727"/>
      <c r="E4" s="727"/>
    </row>
    <row r="5" spans="1:5" ht="40.5" customHeight="1">
      <c r="A5" s="728" t="s">
        <v>994</v>
      </c>
      <c r="B5" s="728"/>
      <c r="C5" s="728"/>
      <c r="D5" s="728"/>
      <c r="E5" s="728"/>
    </row>
    <row r="6" spans="1:5" ht="21.75" customHeight="1">
      <c r="A6" s="561"/>
      <c r="B6" s="562"/>
      <c r="C6" s="562"/>
      <c r="D6" s="562"/>
      <c r="E6" s="562"/>
    </row>
    <row r="7" spans="1:5" ht="15" customHeight="1">
      <c r="A7" s="563"/>
      <c r="B7" s="564"/>
      <c r="C7" s="564"/>
      <c r="D7" s="564"/>
      <c r="E7" s="565" t="s">
        <v>1000</v>
      </c>
    </row>
    <row r="8" spans="1:5" s="601" customFormat="1" ht="24.75" customHeight="1">
      <c r="A8" s="598"/>
      <c r="B8" s="599" t="s">
        <v>1</v>
      </c>
      <c r="C8" s="600" t="s">
        <v>1073</v>
      </c>
      <c r="D8" s="600" t="s">
        <v>1100</v>
      </c>
      <c r="E8" s="600" t="s">
        <v>1139</v>
      </c>
    </row>
    <row r="9" spans="1:5" ht="24.75" customHeight="1">
      <c r="A9" s="566"/>
      <c r="B9" s="566"/>
      <c r="C9" s="566">
        <v>0</v>
      </c>
      <c r="D9" s="566">
        <v>0</v>
      </c>
      <c r="E9" s="566">
        <v>0</v>
      </c>
    </row>
    <row r="10" spans="1:5" ht="24.75" customHeight="1">
      <c r="A10" s="566"/>
      <c r="B10" s="566"/>
      <c r="C10" s="566">
        <v>0</v>
      </c>
      <c r="D10" s="566">
        <v>0</v>
      </c>
      <c r="E10" s="566">
        <v>0</v>
      </c>
    </row>
    <row r="11" spans="1:5" ht="24.75" customHeight="1">
      <c r="A11" s="566"/>
      <c r="B11" s="567" t="s">
        <v>396</v>
      </c>
      <c r="C11" s="568">
        <v>0</v>
      </c>
      <c r="D11" s="568">
        <v>0</v>
      </c>
      <c r="E11" s="568">
        <v>0</v>
      </c>
    </row>
  </sheetData>
  <mergeCells count="3">
    <mergeCell ref="C1:E1"/>
    <mergeCell ref="A4:E4"/>
    <mergeCell ref="A5:E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E31"/>
  <sheetViews>
    <sheetView workbookViewId="0">
      <pane ySplit="6" topLeftCell="A16" activePane="bottomLeft" state="frozen"/>
      <selection activeCell="E22" sqref="E22"/>
      <selection pane="bottomLeft" sqref="A1:C1"/>
    </sheetView>
  </sheetViews>
  <sheetFormatPr defaultRowHeight="12.75"/>
  <cols>
    <col min="1" max="1" width="8.140625" style="141" customWidth="1"/>
    <col min="2" max="2" width="79.28515625" style="141" customWidth="1"/>
    <col min="3" max="5" width="17.140625" style="141" customWidth="1"/>
    <col min="6" max="253" width="9.140625" style="141"/>
    <col min="254" max="254" width="8.140625" style="141" customWidth="1"/>
    <col min="255" max="255" width="82" style="141" customWidth="1"/>
    <col min="256" max="256" width="19.140625" style="141" customWidth="1"/>
    <col min="257" max="509" width="9.140625" style="141"/>
    <col min="510" max="510" width="8.140625" style="141" customWidth="1"/>
    <col min="511" max="511" width="82" style="141" customWidth="1"/>
    <col min="512" max="512" width="19.140625" style="141" customWidth="1"/>
    <col min="513" max="765" width="9.140625" style="141"/>
    <col min="766" max="766" width="8.140625" style="141" customWidth="1"/>
    <col min="767" max="767" width="82" style="141" customWidth="1"/>
    <col min="768" max="768" width="19.140625" style="141" customWidth="1"/>
    <col min="769" max="1021" width="9.140625" style="141"/>
    <col min="1022" max="1022" width="8.140625" style="141" customWidth="1"/>
    <col min="1023" max="1023" width="82" style="141" customWidth="1"/>
    <col min="1024" max="1024" width="19.140625" style="141" customWidth="1"/>
    <col min="1025" max="1277" width="9.140625" style="141"/>
    <col min="1278" max="1278" width="8.140625" style="141" customWidth="1"/>
    <col min="1279" max="1279" width="82" style="141" customWidth="1"/>
    <col min="1280" max="1280" width="19.140625" style="141" customWidth="1"/>
    <col min="1281" max="1533" width="9.140625" style="141"/>
    <col min="1534" max="1534" width="8.140625" style="141" customWidth="1"/>
    <col min="1535" max="1535" width="82" style="141" customWidth="1"/>
    <col min="1536" max="1536" width="19.140625" style="141" customWidth="1"/>
    <col min="1537" max="1789" width="9.140625" style="141"/>
    <col min="1790" max="1790" width="8.140625" style="141" customWidth="1"/>
    <col min="1791" max="1791" width="82" style="141" customWidth="1"/>
    <col min="1792" max="1792" width="19.140625" style="141" customWidth="1"/>
    <col min="1793" max="2045" width="9.140625" style="141"/>
    <col min="2046" max="2046" width="8.140625" style="141" customWidth="1"/>
    <col min="2047" max="2047" width="82" style="141" customWidth="1"/>
    <col min="2048" max="2048" width="19.140625" style="141" customWidth="1"/>
    <col min="2049" max="2301" width="9.140625" style="141"/>
    <col min="2302" max="2302" width="8.140625" style="141" customWidth="1"/>
    <col min="2303" max="2303" width="82" style="141" customWidth="1"/>
    <col min="2304" max="2304" width="19.140625" style="141" customWidth="1"/>
    <col min="2305" max="2557" width="9.140625" style="141"/>
    <col min="2558" max="2558" width="8.140625" style="141" customWidth="1"/>
    <col min="2559" max="2559" width="82" style="141" customWidth="1"/>
    <col min="2560" max="2560" width="19.140625" style="141" customWidth="1"/>
    <col min="2561" max="2813" width="9.140625" style="141"/>
    <col min="2814" max="2814" width="8.140625" style="141" customWidth="1"/>
    <col min="2815" max="2815" width="82" style="141" customWidth="1"/>
    <col min="2816" max="2816" width="19.140625" style="141" customWidth="1"/>
    <col min="2817" max="3069" width="9.140625" style="141"/>
    <col min="3070" max="3070" width="8.140625" style="141" customWidth="1"/>
    <col min="3071" max="3071" width="82" style="141" customWidth="1"/>
    <col min="3072" max="3072" width="19.140625" style="141" customWidth="1"/>
    <col min="3073" max="3325" width="9.140625" style="141"/>
    <col min="3326" max="3326" width="8.140625" style="141" customWidth="1"/>
    <col min="3327" max="3327" width="82" style="141" customWidth="1"/>
    <col min="3328" max="3328" width="19.140625" style="141" customWidth="1"/>
    <col min="3329" max="3581" width="9.140625" style="141"/>
    <col min="3582" max="3582" width="8.140625" style="141" customWidth="1"/>
    <col min="3583" max="3583" width="82" style="141" customWidth="1"/>
    <col min="3584" max="3584" width="19.140625" style="141" customWidth="1"/>
    <col min="3585" max="3837" width="9.140625" style="141"/>
    <col min="3838" max="3838" width="8.140625" style="141" customWidth="1"/>
    <col min="3839" max="3839" width="82" style="141" customWidth="1"/>
    <col min="3840" max="3840" width="19.140625" style="141" customWidth="1"/>
    <col min="3841" max="4093" width="9.140625" style="141"/>
    <col min="4094" max="4094" width="8.140625" style="141" customWidth="1"/>
    <col min="4095" max="4095" width="82" style="141" customWidth="1"/>
    <col min="4096" max="4096" width="19.140625" style="141" customWidth="1"/>
    <col min="4097" max="4349" width="9.140625" style="141"/>
    <col min="4350" max="4350" width="8.140625" style="141" customWidth="1"/>
    <col min="4351" max="4351" width="82" style="141" customWidth="1"/>
    <col min="4352" max="4352" width="19.140625" style="141" customWidth="1"/>
    <col min="4353" max="4605" width="9.140625" style="141"/>
    <col min="4606" max="4606" width="8.140625" style="141" customWidth="1"/>
    <col min="4607" max="4607" width="82" style="141" customWidth="1"/>
    <col min="4608" max="4608" width="19.140625" style="141" customWidth="1"/>
    <col min="4609" max="4861" width="9.140625" style="141"/>
    <col min="4862" max="4862" width="8.140625" style="141" customWidth="1"/>
    <col min="4863" max="4863" width="82" style="141" customWidth="1"/>
    <col min="4864" max="4864" width="19.140625" style="141" customWidth="1"/>
    <col min="4865" max="5117" width="9.140625" style="141"/>
    <col min="5118" max="5118" width="8.140625" style="141" customWidth="1"/>
    <col min="5119" max="5119" width="82" style="141" customWidth="1"/>
    <col min="5120" max="5120" width="19.140625" style="141" customWidth="1"/>
    <col min="5121" max="5373" width="9.140625" style="141"/>
    <col min="5374" max="5374" width="8.140625" style="141" customWidth="1"/>
    <col min="5375" max="5375" width="82" style="141" customWidth="1"/>
    <col min="5376" max="5376" width="19.140625" style="141" customWidth="1"/>
    <col min="5377" max="5629" width="9.140625" style="141"/>
    <col min="5630" max="5630" width="8.140625" style="141" customWidth="1"/>
    <col min="5631" max="5631" width="82" style="141" customWidth="1"/>
    <col min="5632" max="5632" width="19.140625" style="141" customWidth="1"/>
    <col min="5633" max="5885" width="9.140625" style="141"/>
    <col min="5886" max="5886" width="8.140625" style="141" customWidth="1"/>
    <col min="5887" max="5887" width="82" style="141" customWidth="1"/>
    <col min="5888" max="5888" width="19.140625" style="141" customWidth="1"/>
    <col min="5889" max="6141" width="9.140625" style="141"/>
    <col min="6142" max="6142" width="8.140625" style="141" customWidth="1"/>
    <col min="6143" max="6143" width="82" style="141" customWidth="1"/>
    <col min="6144" max="6144" width="19.140625" style="141" customWidth="1"/>
    <col min="6145" max="6397" width="9.140625" style="141"/>
    <col min="6398" max="6398" width="8.140625" style="141" customWidth="1"/>
    <col min="6399" max="6399" width="82" style="141" customWidth="1"/>
    <col min="6400" max="6400" width="19.140625" style="141" customWidth="1"/>
    <col min="6401" max="6653" width="9.140625" style="141"/>
    <col min="6654" max="6654" width="8.140625" style="141" customWidth="1"/>
    <col min="6655" max="6655" width="82" style="141" customWidth="1"/>
    <col min="6656" max="6656" width="19.140625" style="141" customWidth="1"/>
    <col min="6657" max="6909" width="9.140625" style="141"/>
    <col min="6910" max="6910" width="8.140625" style="141" customWidth="1"/>
    <col min="6911" max="6911" width="82" style="141" customWidth="1"/>
    <col min="6912" max="6912" width="19.140625" style="141" customWidth="1"/>
    <col min="6913" max="7165" width="9.140625" style="141"/>
    <col min="7166" max="7166" width="8.140625" style="141" customWidth="1"/>
    <col min="7167" max="7167" width="82" style="141" customWidth="1"/>
    <col min="7168" max="7168" width="19.140625" style="141" customWidth="1"/>
    <col min="7169" max="7421" width="9.140625" style="141"/>
    <col min="7422" max="7422" width="8.140625" style="141" customWidth="1"/>
    <col min="7423" max="7423" width="82" style="141" customWidth="1"/>
    <col min="7424" max="7424" width="19.140625" style="141" customWidth="1"/>
    <col min="7425" max="7677" width="9.140625" style="141"/>
    <col min="7678" max="7678" width="8.140625" style="141" customWidth="1"/>
    <col min="7679" max="7679" width="82" style="141" customWidth="1"/>
    <col min="7680" max="7680" width="19.140625" style="141" customWidth="1"/>
    <col min="7681" max="7933" width="9.140625" style="141"/>
    <col min="7934" max="7934" width="8.140625" style="141" customWidth="1"/>
    <col min="7935" max="7935" width="82" style="141" customWidth="1"/>
    <col min="7936" max="7936" width="19.140625" style="141" customWidth="1"/>
    <col min="7937" max="8189" width="9.140625" style="141"/>
    <col min="8190" max="8190" width="8.140625" style="141" customWidth="1"/>
    <col min="8191" max="8191" width="82" style="141" customWidth="1"/>
    <col min="8192" max="8192" width="19.140625" style="141" customWidth="1"/>
    <col min="8193" max="8445" width="9.140625" style="141"/>
    <col min="8446" max="8446" width="8.140625" style="141" customWidth="1"/>
    <col min="8447" max="8447" width="82" style="141" customWidth="1"/>
    <col min="8448" max="8448" width="19.140625" style="141" customWidth="1"/>
    <col min="8449" max="8701" width="9.140625" style="141"/>
    <col min="8702" max="8702" width="8.140625" style="141" customWidth="1"/>
    <col min="8703" max="8703" width="82" style="141" customWidth="1"/>
    <col min="8704" max="8704" width="19.140625" style="141" customWidth="1"/>
    <col min="8705" max="8957" width="9.140625" style="141"/>
    <col min="8958" max="8958" width="8.140625" style="141" customWidth="1"/>
    <col min="8959" max="8959" width="82" style="141" customWidth="1"/>
    <col min="8960" max="8960" width="19.140625" style="141" customWidth="1"/>
    <col min="8961" max="9213" width="9.140625" style="141"/>
    <col min="9214" max="9214" width="8.140625" style="141" customWidth="1"/>
    <col min="9215" max="9215" width="82" style="141" customWidth="1"/>
    <col min="9216" max="9216" width="19.140625" style="141" customWidth="1"/>
    <col min="9217" max="9469" width="9.140625" style="141"/>
    <col min="9470" max="9470" width="8.140625" style="141" customWidth="1"/>
    <col min="9471" max="9471" width="82" style="141" customWidth="1"/>
    <col min="9472" max="9472" width="19.140625" style="141" customWidth="1"/>
    <col min="9473" max="9725" width="9.140625" style="141"/>
    <col min="9726" max="9726" width="8.140625" style="141" customWidth="1"/>
    <col min="9727" max="9727" width="82" style="141" customWidth="1"/>
    <col min="9728" max="9728" width="19.140625" style="141" customWidth="1"/>
    <col min="9729" max="9981" width="9.140625" style="141"/>
    <col min="9982" max="9982" width="8.140625" style="141" customWidth="1"/>
    <col min="9983" max="9983" width="82" style="141" customWidth="1"/>
    <col min="9984" max="9984" width="19.140625" style="141" customWidth="1"/>
    <col min="9985" max="10237" width="9.140625" style="141"/>
    <col min="10238" max="10238" width="8.140625" style="141" customWidth="1"/>
    <col min="10239" max="10239" width="82" style="141" customWidth="1"/>
    <col min="10240" max="10240" width="19.140625" style="141" customWidth="1"/>
    <col min="10241" max="10493" width="9.140625" style="141"/>
    <col min="10494" max="10494" width="8.140625" style="141" customWidth="1"/>
    <col min="10495" max="10495" width="82" style="141" customWidth="1"/>
    <col min="10496" max="10496" width="19.140625" style="141" customWidth="1"/>
    <col min="10497" max="10749" width="9.140625" style="141"/>
    <col min="10750" max="10750" width="8.140625" style="141" customWidth="1"/>
    <col min="10751" max="10751" width="82" style="141" customWidth="1"/>
    <col min="10752" max="10752" width="19.140625" style="141" customWidth="1"/>
    <col min="10753" max="11005" width="9.140625" style="141"/>
    <col min="11006" max="11006" width="8.140625" style="141" customWidth="1"/>
    <col min="11007" max="11007" width="82" style="141" customWidth="1"/>
    <col min="11008" max="11008" width="19.140625" style="141" customWidth="1"/>
    <col min="11009" max="11261" width="9.140625" style="141"/>
    <col min="11262" max="11262" width="8.140625" style="141" customWidth="1"/>
    <col min="11263" max="11263" width="82" style="141" customWidth="1"/>
    <col min="11264" max="11264" width="19.140625" style="141" customWidth="1"/>
    <col min="11265" max="11517" width="9.140625" style="141"/>
    <col min="11518" max="11518" width="8.140625" style="141" customWidth="1"/>
    <col min="11519" max="11519" width="82" style="141" customWidth="1"/>
    <col min="11520" max="11520" width="19.140625" style="141" customWidth="1"/>
    <col min="11521" max="11773" width="9.140625" style="141"/>
    <col min="11774" max="11774" width="8.140625" style="141" customWidth="1"/>
    <col min="11775" max="11775" width="82" style="141" customWidth="1"/>
    <col min="11776" max="11776" width="19.140625" style="141" customWidth="1"/>
    <col min="11777" max="12029" width="9.140625" style="141"/>
    <col min="12030" max="12030" width="8.140625" style="141" customWidth="1"/>
    <col min="12031" max="12031" width="82" style="141" customWidth="1"/>
    <col min="12032" max="12032" width="19.140625" style="141" customWidth="1"/>
    <col min="12033" max="12285" width="9.140625" style="141"/>
    <col min="12286" max="12286" width="8.140625" style="141" customWidth="1"/>
    <col min="12287" max="12287" width="82" style="141" customWidth="1"/>
    <col min="12288" max="12288" width="19.140625" style="141" customWidth="1"/>
    <col min="12289" max="12541" width="9.140625" style="141"/>
    <col min="12542" max="12542" width="8.140625" style="141" customWidth="1"/>
    <col min="12543" max="12543" width="82" style="141" customWidth="1"/>
    <col min="12544" max="12544" width="19.140625" style="141" customWidth="1"/>
    <col min="12545" max="12797" width="9.140625" style="141"/>
    <col min="12798" max="12798" width="8.140625" style="141" customWidth="1"/>
    <col min="12799" max="12799" width="82" style="141" customWidth="1"/>
    <col min="12800" max="12800" width="19.140625" style="141" customWidth="1"/>
    <col min="12801" max="13053" width="9.140625" style="141"/>
    <col min="13054" max="13054" width="8.140625" style="141" customWidth="1"/>
    <col min="13055" max="13055" width="82" style="141" customWidth="1"/>
    <col min="13056" max="13056" width="19.140625" style="141" customWidth="1"/>
    <col min="13057" max="13309" width="9.140625" style="141"/>
    <col min="13310" max="13310" width="8.140625" style="141" customWidth="1"/>
    <col min="13311" max="13311" width="82" style="141" customWidth="1"/>
    <col min="13312" max="13312" width="19.140625" style="141" customWidth="1"/>
    <col min="13313" max="13565" width="9.140625" style="141"/>
    <col min="13566" max="13566" width="8.140625" style="141" customWidth="1"/>
    <col min="13567" max="13567" width="82" style="141" customWidth="1"/>
    <col min="13568" max="13568" width="19.140625" style="141" customWidth="1"/>
    <col min="13569" max="13821" width="9.140625" style="141"/>
    <col min="13822" max="13822" width="8.140625" style="141" customWidth="1"/>
    <col min="13823" max="13823" width="82" style="141" customWidth="1"/>
    <col min="13824" max="13824" width="19.140625" style="141" customWidth="1"/>
    <col min="13825" max="14077" width="9.140625" style="141"/>
    <col min="14078" max="14078" width="8.140625" style="141" customWidth="1"/>
    <col min="14079" max="14079" width="82" style="141" customWidth="1"/>
    <col min="14080" max="14080" width="19.140625" style="141" customWidth="1"/>
    <col min="14081" max="14333" width="9.140625" style="141"/>
    <col min="14334" max="14334" width="8.140625" style="141" customWidth="1"/>
    <col min="14335" max="14335" width="82" style="141" customWidth="1"/>
    <col min="14336" max="14336" width="19.140625" style="141" customWidth="1"/>
    <col min="14337" max="14589" width="9.140625" style="141"/>
    <col min="14590" max="14590" width="8.140625" style="141" customWidth="1"/>
    <col min="14591" max="14591" width="82" style="141" customWidth="1"/>
    <col min="14592" max="14592" width="19.140625" style="141" customWidth="1"/>
    <col min="14593" max="14845" width="9.140625" style="141"/>
    <col min="14846" max="14846" width="8.140625" style="141" customWidth="1"/>
    <col min="14847" max="14847" width="82" style="141" customWidth="1"/>
    <col min="14848" max="14848" width="19.140625" style="141" customWidth="1"/>
    <col min="14849" max="15101" width="9.140625" style="141"/>
    <col min="15102" max="15102" width="8.140625" style="141" customWidth="1"/>
    <col min="15103" max="15103" width="82" style="141" customWidth="1"/>
    <col min="15104" max="15104" width="19.140625" style="141" customWidth="1"/>
    <col min="15105" max="15357" width="9.140625" style="141"/>
    <col min="15358" max="15358" width="8.140625" style="141" customWidth="1"/>
    <col min="15359" max="15359" width="82" style="141" customWidth="1"/>
    <col min="15360" max="15360" width="19.140625" style="141" customWidth="1"/>
    <col min="15361" max="15613" width="9.140625" style="141"/>
    <col min="15614" max="15614" width="8.140625" style="141" customWidth="1"/>
    <col min="15615" max="15615" width="82" style="141" customWidth="1"/>
    <col min="15616" max="15616" width="19.140625" style="141" customWidth="1"/>
    <col min="15617" max="15869" width="9.140625" style="141"/>
    <col min="15870" max="15870" width="8.140625" style="141" customWidth="1"/>
    <col min="15871" max="15871" width="82" style="141" customWidth="1"/>
    <col min="15872" max="15872" width="19.140625" style="141" customWidth="1"/>
    <col min="15873" max="16125" width="9.140625" style="141"/>
    <col min="16126" max="16126" width="8.140625" style="141" customWidth="1"/>
    <col min="16127" max="16127" width="82" style="141" customWidth="1"/>
    <col min="16128" max="16128" width="19.140625" style="141" customWidth="1"/>
    <col min="16129" max="16383" width="9.140625" style="141"/>
    <col min="16384" max="16384" width="9.140625" style="141" customWidth="1"/>
  </cols>
  <sheetData>
    <row r="1" spans="1:5">
      <c r="A1" s="719" t="s">
        <v>1180</v>
      </c>
      <c r="B1" s="719"/>
      <c r="C1" s="719"/>
    </row>
    <row r="2" spans="1:5" ht="18.75" customHeight="1">
      <c r="A2" s="720" t="s">
        <v>1074</v>
      </c>
      <c r="B2" s="720"/>
      <c r="C2" s="720"/>
      <c r="D2" s="720"/>
      <c r="E2" s="720"/>
    </row>
    <row r="3" spans="1:5" ht="18.75" customHeight="1">
      <c r="A3" s="720" t="s">
        <v>1140</v>
      </c>
      <c r="B3" s="720"/>
      <c r="C3" s="720"/>
      <c r="D3" s="720"/>
      <c r="E3" s="720"/>
    </row>
    <row r="4" spans="1:5">
      <c r="E4" s="616"/>
    </row>
    <row r="5" spans="1:5" ht="60.75" customHeight="1">
      <c r="A5" s="146" t="s">
        <v>398</v>
      </c>
      <c r="B5" s="147" t="s">
        <v>1</v>
      </c>
      <c r="C5" s="148" t="s">
        <v>955</v>
      </c>
      <c r="D5" s="149" t="s">
        <v>1076</v>
      </c>
      <c r="E5" s="149" t="s">
        <v>1075</v>
      </c>
    </row>
    <row r="6" spans="1:5">
      <c r="A6" s="143">
        <v>1</v>
      </c>
      <c r="B6" s="143">
        <v>2</v>
      </c>
      <c r="C6" s="143">
        <v>3</v>
      </c>
      <c r="D6" s="150">
        <v>4</v>
      </c>
      <c r="E6" s="150">
        <v>6</v>
      </c>
    </row>
    <row r="7" spans="1:5" ht="20.100000000000001" customHeight="1">
      <c r="A7" s="151" t="s">
        <v>206</v>
      </c>
      <c r="B7" s="152" t="s">
        <v>471</v>
      </c>
      <c r="C7" s="153">
        <f>SUM(D7:E7)</f>
        <v>132016879</v>
      </c>
      <c r="D7" s="154">
        <v>118295828</v>
      </c>
      <c r="E7" s="154">
        <v>13721051</v>
      </c>
    </row>
    <row r="8" spans="1:5" ht="20.100000000000001" customHeight="1">
      <c r="A8" s="151" t="s">
        <v>209</v>
      </c>
      <c r="B8" s="152" t="s">
        <v>472</v>
      </c>
      <c r="C8" s="153">
        <f>SUM(D8:E8)</f>
        <v>97016775</v>
      </c>
      <c r="D8" s="154">
        <v>72949117</v>
      </c>
      <c r="E8" s="154">
        <v>24067658</v>
      </c>
    </row>
    <row r="9" spans="1:5" ht="20.100000000000001" customHeight="1">
      <c r="A9" s="155" t="s">
        <v>212</v>
      </c>
      <c r="B9" s="156" t="s">
        <v>473</v>
      </c>
      <c r="C9" s="186">
        <f>C7-C8</f>
        <v>35000104</v>
      </c>
      <c r="D9" s="186">
        <f>D7-D8</f>
        <v>45346711</v>
      </c>
      <c r="E9" s="186">
        <f t="shared" ref="E9" si="0">E7-E8</f>
        <v>-10346607</v>
      </c>
    </row>
    <row r="10" spans="1:5" ht="20.100000000000001" customHeight="1">
      <c r="A10" s="151" t="s">
        <v>215</v>
      </c>
      <c r="B10" s="152" t="s">
        <v>474</v>
      </c>
      <c r="C10" s="153">
        <f>SUM(D10:E10)</f>
        <v>28037955</v>
      </c>
      <c r="D10" s="154">
        <v>17638348</v>
      </c>
      <c r="E10" s="154">
        <v>10399607</v>
      </c>
    </row>
    <row r="11" spans="1:5" ht="19.5" customHeight="1">
      <c r="A11" s="151" t="s">
        <v>218</v>
      </c>
      <c r="B11" s="152" t="s">
        <v>475</v>
      </c>
      <c r="C11" s="153">
        <f>SUM(D11:E11)</f>
        <v>10367803</v>
      </c>
      <c r="D11" s="154">
        <v>10367803</v>
      </c>
      <c r="E11" s="154"/>
    </row>
    <row r="12" spans="1:5" ht="20.100000000000001" customHeight="1">
      <c r="A12" s="155" t="s">
        <v>221</v>
      </c>
      <c r="B12" s="156" t="s">
        <v>476</v>
      </c>
      <c r="C12" s="186">
        <f>C10-C11</f>
        <v>17670152</v>
      </c>
      <c r="D12" s="186">
        <f>D10-D11</f>
        <v>7270545</v>
      </c>
      <c r="E12" s="186">
        <f t="shared" ref="E12" si="1">E10-E11</f>
        <v>10399607</v>
      </c>
    </row>
    <row r="13" spans="1:5" ht="20.100000000000001" customHeight="1">
      <c r="A13" s="155" t="s">
        <v>224</v>
      </c>
      <c r="B13" s="156" t="s">
        <v>477</v>
      </c>
      <c r="C13" s="186">
        <f>C9+C12</f>
        <v>52670256</v>
      </c>
      <c r="D13" s="186">
        <f>D9+D12</f>
        <v>52617256</v>
      </c>
      <c r="E13" s="186">
        <f t="shared" ref="E13" si="2">E9+E12</f>
        <v>53000</v>
      </c>
    </row>
    <row r="14" spans="1:5" ht="20.100000000000001" customHeight="1">
      <c r="A14" s="151" t="s">
        <v>227</v>
      </c>
      <c r="B14" s="152" t="s">
        <v>478</v>
      </c>
      <c r="C14" s="153">
        <f t="shared" ref="C14:C20" si="3">SUM(D14:E14)</f>
        <v>0</v>
      </c>
      <c r="D14" s="154"/>
      <c r="E14" s="154"/>
    </row>
    <row r="15" spans="1:5" ht="20.100000000000001" customHeight="1">
      <c r="A15" s="151" t="s">
        <v>230</v>
      </c>
      <c r="B15" s="152" t="s">
        <v>479</v>
      </c>
      <c r="C15" s="153">
        <f t="shared" si="3"/>
        <v>0</v>
      </c>
      <c r="D15" s="154"/>
      <c r="E15" s="154"/>
    </row>
    <row r="16" spans="1:5" ht="20.100000000000001" customHeight="1">
      <c r="A16" s="155" t="s">
        <v>233</v>
      </c>
      <c r="B16" s="156" t="s">
        <v>480</v>
      </c>
      <c r="C16" s="153">
        <f t="shared" si="3"/>
        <v>0</v>
      </c>
      <c r="D16" s="154"/>
      <c r="E16" s="154"/>
    </row>
    <row r="17" spans="1:5" ht="20.100000000000001" customHeight="1">
      <c r="A17" s="151" t="s">
        <v>236</v>
      </c>
      <c r="B17" s="152" t="s">
        <v>481</v>
      </c>
      <c r="C17" s="153">
        <f t="shared" si="3"/>
        <v>0</v>
      </c>
      <c r="D17" s="154"/>
      <c r="E17" s="154"/>
    </row>
    <row r="18" spans="1:5" ht="20.100000000000001" customHeight="1">
      <c r="A18" s="151" t="s">
        <v>239</v>
      </c>
      <c r="B18" s="152" t="s">
        <v>482</v>
      </c>
      <c r="C18" s="153">
        <f t="shared" si="3"/>
        <v>0</v>
      </c>
      <c r="D18" s="154"/>
      <c r="E18" s="154"/>
    </row>
    <row r="19" spans="1:5" ht="20.100000000000001" customHeight="1">
      <c r="A19" s="155" t="s">
        <v>241</v>
      </c>
      <c r="B19" s="156" t="s">
        <v>483</v>
      </c>
      <c r="C19" s="153">
        <f t="shared" si="3"/>
        <v>0</v>
      </c>
      <c r="D19" s="154"/>
      <c r="E19" s="154"/>
    </row>
    <row r="20" spans="1:5" ht="20.100000000000001" customHeight="1">
      <c r="A20" s="155" t="s">
        <v>244</v>
      </c>
      <c r="B20" s="156" t="s">
        <v>484</v>
      </c>
      <c r="C20" s="153">
        <f t="shared" si="3"/>
        <v>0</v>
      </c>
      <c r="D20" s="154"/>
      <c r="E20" s="154"/>
    </row>
    <row r="21" spans="1:5" ht="20.100000000000001" customHeight="1">
      <c r="A21" s="155" t="s">
        <v>247</v>
      </c>
      <c r="B21" s="156" t="s">
        <v>485</v>
      </c>
      <c r="C21" s="186">
        <f>C13+C20</f>
        <v>52670256</v>
      </c>
      <c r="D21" s="186">
        <f>D13+D20</f>
        <v>52617256</v>
      </c>
      <c r="E21" s="186">
        <f t="shared" ref="E21" si="4">E13+E20</f>
        <v>53000</v>
      </c>
    </row>
    <row r="23" spans="1:5" ht="14.25">
      <c r="A23" s="648" t="s">
        <v>1167</v>
      </c>
      <c r="B23" s="645"/>
      <c r="C23" s="646"/>
      <c r="D23" s="646"/>
      <c r="E23" s="646"/>
    </row>
    <row r="24" spans="1:5" s="145" customFormat="1" ht="14.25">
      <c r="B24" s="645"/>
      <c r="C24" s="646"/>
      <c r="D24" s="646"/>
      <c r="E24" s="646"/>
    </row>
    <row r="25" spans="1:5" ht="14.25">
      <c r="B25" s="645" t="s">
        <v>1164</v>
      </c>
      <c r="C25" s="646"/>
      <c r="D25" s="646">
        <v>12715473</v>
      </c>
      <c r="E25" s="646"/>
    </row>
    <row r="26" spans="1:5" ht="14.25">
      <c r="B26" s="645" t="s">
        <v>1165</v>
      </c>
      <c r="C26" s="646"/>
      <c r="D26" s="646">
        <v>2243907</v>
      </c>
      <c r="E26" s="646"/>
    </row>
    <row r="27" spans="1:5" ht="14.25">
      <c r="B27" s="645" t="s">
        <v>1166</v>
      </c>
      <c r="C27" s="646"/>
      <c r="D27" s="646">
        <v>29985195</v>
      </c>
      <c r="E27" s="646"/>
    </row>
    <row r="28" spans="1:5" ht="15">
      <c r="C28" s="647"/>
      <c r="D28" s="649">
        <f>SUM(D25:D27)</f>
        <v>44944575</v>
      </c>
      <c r="E28" s="647"/>
    </row>
    <row r="29" spans="1:5">
      <c r="C29" s="647"/>
      <c r="D29" s="647"/>
      <c r="E29" s="647"/>
    </row>
    <row r="30" spans="1:5">
      <c r="C30" s="647"/>
      <c r="D30" s="647"/>
      <c r="E30" s="647"/>
    </row>
    <row r="31" spans="1:5">
      <c r="C31" s="647"/>
      <c r="D31" s="647"/>
      <c r="E31" s="647"/>
    </row>
  </sheetData>
  <mergeCells count="3">
    <mergeCell ref="A1:C1"/>
    <mergeCell ref="A2:E2"/>
    <mergeCell ref="A3:E3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57"/>
  <sheetViews>
    <sheetView topLeftCell="B1" workbookViewId="0">
      <pane xSplit="1" ySplit="1" topLeftCell="C2" activePane="bottomRight" state="frozen"/>
      <selection activeCell="E22" sqref="E22"/>
      <selection pane="topRight" activeCell="E22" sqref="E22"/>
      <selection pane="bottomLeft" activeCell="E22" sqref="E22"/>
      <selection pane="bottomRight" activeCell="B1" sqref="B1"/>
    </sheetView>
  </sheetViews>
  <sheetFormatPr defaultRowHeight="12.75"/>
  <cols>
    <col min="1" max="1" width="8.140625" style="393" customWidth="1"/>
    <col min="2" max="2" width="108.28515625" style="393" customWidth="1"/>
    <col min="3" max="11" width="13.7109375" style="393" customWidth="1"/>
    <col min="12" max="247" width="9.140625" style="393"/>
    <col min="248" max="248" width="8.140625" style="393" customWidth="1"/>
    <col min="249" max="249" width="82" style="393" customWidth="1"/>
    <col min="250" max="252" width="19.140625" style="393" customWidth="1"/>
    <col min="253" max="503" width="9.140625" style="393"/>
    <col min="504" max="504" width="8.140625" style="393" customWidth="1"/>
    <col min="505" max="505" width="82" style="393" customWidth="1"/>
    <col min="506" max="508" width="19.140625" style="393" customWidth="1"/>
    <col min="509" max="759" width="9.140625" style="393"/>
    <col min="760" max="760" width="8.140625" style="393" customWidth="1"/>
    <col min="761" max="761" width="82" style="393" customWidth="1"/>
    <col min="762" max="764" width="19.140625" style="393" customWidth="1"/>
    <col min="765" max="1015" width="9.140625" style="393"/>
    <col min="1016" max="1016" width="8.140625" style="393" customWidth="1"/>
    <col min="1017" max="1017" width="82" style="393" customWidth="1"/>
    <col min="1018" max="1020" width="19.140625" style="393" customWidth="1"/>
    <col min="1021" max="1271" width="9.140625" style="393"/>
    <col min="1272" max="1272" width="8.140625" style="393" customWidth="1"/>
    <col min="1273" max="1273" width="82" style="393" customWidth="1"/>
    <col min="1274" max="1276" width="19.140625" style="393" customWidth="1"/>
    <col min="1277" max="1527" width="9.140625" style="393"/>
    <col min="1528" max="1528" width="8.140625" style="393" customWidth="1"/>
    <col min="1529" max="1529" width="82" style="393" customWidth="1"/>
    <col min="1530" max="1532" width="19.140625" style="393" customWidth="1"/>
    <col min="1533" max="1783" width="9.140625" style="393"/>
    <col min="1784" max="1784" width="8.140625" style="393" customWidth="1"/>
    <col min="1785" max="1785" width="82" style="393" customWidth="1"/>
    <col min="1786" max="1788" width="19.140625" style="393" customWidth="1"/>
    <col min="1789" max="2039" width="9.140625" style="393"/>
    <col min="2040" max="2040" width="8.140625" style="393" customWidth="1"/>
    <col min="2041" max="2041" width="82" style="393" customWidth="1"/>
    <col min="2042" max="2044" width="19.140625" style="393" customWidth="1"/>
    <col min="2045" max="2295" width="9.140625" style="393"/>
    <col min="2296" max="2296" width="8.140625" style="393" customWidth="1"/>
    <col min="2297" max="2297" width="82" style="393" customWidth="1"/>
    <col min="2298" max="2300" width="19.140625" style="393" customWidth="1"/>
    <col min="2301" max="2551" width="9.140625" style="393"/>
    <col min="2552" max="2552" width="8.140625" style="393" customWidth="1"/>
    <col min="2553" max="2553" width="82" style="393" customWidth="1"/>
    <col min="2554" max="2556" width="19.140625" style="393" customWidth="1"/>
    <col min="2557" max="2807" width="9.140625" style="393"/>
    <col min="2808" max="2808" width="8.140625" style="393" customWidth="1"/>
    <col min="2809" max="2809" width="82" style="393" customWidth="1"/>
    <col min="2810" max="2812" width="19.140625" style="393" customWidth="1"/>
    <col min="2813" max="3063" width="9.140625" style="393"/>
    <col min="3064" max="3064" width="8.140625" style="393" customWidth="1"/>
    <col min="3065" max="3065" width="82" style="393" customWidth="1"/>
    <col min="3066" max="3068" width="19.140625" style="393" customWidth="1"/>
    <col min="3069" max="3319" width="9.140625" style="393"/>
    <col min="3320" max="3320" width="8.140625" style="393" customWidth="1"/>
    <col min="3321" max="3321" width="82" style="393" customWidth="1"/>
    <col min="3322" max="3324" width="19.140625" style="393" customWidth="1"/>
    <col min="3325" max="3575" width="9.140625" style="393"/>
    <col min="3576" max="3576" width="8.140625" style="393" customWidth="1"/>
    <col min="3577" max="3577" width="82" style="393" customWidth="1"/>
    <col min="3578" max="3580" width="19.140625" style="393" customWidth="1"/>
    <col min="3581" max="3831" width="9.140625" style="393"/>
    <col min="3832" max="3832" width="8.140625" style="393" customWidth="1"/>
    <col min="3833" max="3833" width="82" style="393" customWidth="1"/>
    <col min="3834" max="3836" width="19.140625" style="393" customWidth="1"/>
    <col min="3837" max="4087" width="9.140625" style="393"/>
    <col min="4088" max="4088" width="8.140625" style="393" customWidth="1"/>
    <col min="4089" max="4089" width="82" style="393" customWidth="1"/>
    <col min="4090" max="4092" width="19.140625" style="393" customWidth="1"/>
    <col min="4093" max="4343" width="9.140625" style="393"/>
    <col min="4344" max="4344" width="8.140625" style="393" customWidth="1"/>
    <col min="4345" max="4345" width="82" style="393" customWidth="1"/>
    <col min="4346" max="4348" width="19.140625" style="393" customWidth="1"/>
    <col min="4349" max="4599" width="9.140625" style="393"/>
    <col min="4600" max="4600" width="8.140625" style="393" customWidth="1"/>
    <col min="4601" max="4601" width="82" style="393" customWidth="1"/>
    <col min="4602" max="4604" width="19.140625" style="393" customWidth="1"/>
    <col min="4605" max="4855" width="9.140625" style="393"/>
    <col min="4856" max="4856" width="8.140625" style="393" customWidth="1"/>
    <col min="4857" max="4857" width="82" style="393" customWidth="1"/>
    <col min="4858" max="4860" width="19.140625" style="393" customWidth="1"/>
    <col min="4861" max="5111" width="9.140625" style="393"/>
    <col min="5112" max="5112" width="8.140625" style="393" customWidth="1"/>
    <col min="5113" max="5113" width="82" style="393" customWidth="1"/>
    <col min="5114" max="5116" width="19.140625" style="393" customWidth="1"/>
    <col min="5117" max="5367" width="9.140625" style="393"/>
    <col min="5368" max="5368" width="8.140625" style="393" customWidth="1"/>
    <col min="5369" max="5369" width="82" style="393" customWidth="1"/>
    <col min="5370" max="5372" width="19.140625" style="393" customWidth="1"/>
    <col min="5373" max="5623" width="9.140625" style="393"/>
    <col min="5624" max="5624" width="8.140625" style="393" customWidth="1"/>
    <col min="5625" max="5625" width="82" style="393" customWidth="1"/>
    <col min="5626" max="5628" width="19.140625" style="393" customWidth="1"/>
    <col min="5629" max="5879" width="9.140625" style="393"/>
    <col min="5880" max="5880" width="8.140625" style="393" customWidth="1"/>
    <col min="5881" max="5881" width="82" style="393" customWidth="1"/>
    <col min="5882" max="5884" width="19.140625" style="393" customWidth="1"/>
    <col min="5885" max="6135" width="9.140625" style="393"/>
    <col min="6136" max="6136" width="8.140625" style="393" customWidth="1"/>
    <col min="6137" max="6137" width="82" style="393" customWidth="1"/>
    <col min="6138" max="6140" width="19.140625" style="393" customWidth="1"/>
    <col min="6141" max="6391" width="9.140625" style="393"/>
    <col min="6392" max="6392" width="8.140625" style="393" customWidth="1"/>
    <col min="6393" max="6393" width="82" style="393" customWidth="1"/>
    <col min="6394" max="6396" width="19.140625" style="393" customWidth="1"/>
    <col min="6397" max="6647" width="9.140625" style="393"/>
    <col min="6648" max="6648" width="8.140625" style="393" customWidth="1"/>
    <col min="6649" max="6649" width="82" style="393" customWidth="1"/>
    <col min="6650" max="6652" width="19.140625" style="393" customWidth="1"/>
    <col min="6653" max="6903" width="9.140625" style="393"/>
    <col min="6904" max="6904" width="8.140625" style="393" customWidth="1"/>
    <col min="6905" max="6905" width="82" style="393" customWidth="1"/>
    <col min="6906" max="6908" width="19.140625" style="393" customWidth="1"/>
    <col min="6909" max="7159" width="9.140625" style="393"/>
    <col min="7160" max="7160" width="8.140625" style="393" customWidth="1"/>
    <col min="7161" max="7161" width="82" style="393" customWidth="1"/>
    <col min="7162" max="7164" width="19.140625" style="393" customWidth="1"/>
    <col min="7165" max="7415" width="9.140625" style="393"/>
    <col min="7416" max="7416" width="8.140625" style="393" customWidth="1"/>
    <col min="7417" max="7417" width="82" style="393" customWidth="1"/>
    <col min="7418" max="7420" width="19.140625" style="393" customWidth="1"/>
    <col min="7421" max="7671" width="9.140625" style="393"/>
    <col min="7672" max="7672" width="8.140625" style="393" customWidth="1"/>
    <col min="7673" max="7673" width="82" style="393" customWidth="1"/>
    <col min="7674" max="7676" width="19.140625" style="393" customWidth="1"/>
    <col min="7677" max="7927" width="9.140625" style="393"/>
    <col min="7928" max="7928" width="8.140625" style="393" customWidth="1"/>
    <col min="7929" max="7929" width="82" style="393" customWidth="1"/>
    <col min="7930" max="7932" width="19.140625" style="393" customWidth="1"/>
    <col min="7933" max="8183" width="9.140625" style="393"/>
    <col min="8184" max="8184" width="8.140625" style="393" customWidth="1"/>
    <col min="8185" max="8185" width="82" style="393" customWidth="1"/>
    <col min="8186" max="8188" width="19.140625" style="393" customWidth="1"/>
    <col min="8189" max="8439" width="9.140625" style="393"/>
    <col min="8440" max="8440" width="8.140625" style="393" customWidth="1"/>
    <col min="8441" max="8441" width="82" style="393" customWidth="1"/>
    <col min="8442" max="8444" width="19.140625" style="393" customWidth="1"/>
    <col min="8445" max="8695" width="9.140625" style="393"/>
    <col min="8696" max="8696" width="8.140625" style="393" customWidth="1"/>
    <col min="8697" max="8697" width="82" style="393" customWidth="1"/>
    <col min="8698" max="8700" width="19.140625" style="393" customWidth="1"/>
    <col min="8701" max="8951" width="9.140625" style="393"/>
    <col min="8952" max="8952" width="8.140625" style="393" customWidth="1"/>
    <col min="8953" max="8953" width="82" style="393" customWidth="1"/>
    <col min="8954" max="8956" width="19.140625" style="393" customWidth="1"/>
    <col min="8957" max="9207" width="9.140625" style="393"/>
    <col min="9208" max="9208" width="8.140625" style="393" customWidth="1"/>
    <col min="9209" max="9209" width="82" style="393" customWidth="1"/>
    <col min="9210" max="9212" width="19.140625" style="393" customWidth="1"/>
    <col min="9213" max="9463" width="9.140625" style="393"/>
    <col min="9464" max="9464" width="8.140625" style="393" customWidth="1"/>
    <col min="9465" max="9465" width="82" style="393" customWidth="1"/>
    <col min="9466" max="9468" width="19.140625" style="393" customWidth="1"/>
    <col min="9469" max="9719" width="9.140625" style="393"/>
    <col min="9720" max="9720" width="8.140625" style="393" customWidth="1"/>
    <col min="9721" max="9721" width="82" style="393" customWidth="1"/>
    <col min="9722" max="9724" width="19.140625" style="393" customWidth="1"/>
    <col min="9725" max="9975" width="9.140625" style="393"/>
    <col min="9976" max="9976" width="8.140625" style="393" customWidth="1"/>
    <col min="9977" max="9977" width="82" style="393" customWidth="1"/>
    <col min="9978" max="9980" width="19.140625" style="393" customWidth="1"/>
    <col min="9981" max="10231" width="9.140625" style="393"/>
    <col min="10232" max="10232" width="8.140625" style="393" customWidth="1"/>
    <col min="10233" max="10233" width="82" style="393" customWidth="1"/>
    <col min="10234" max="10236" width="19.140625" style="393" customWidth="1"/>
    <col min="10237" max="10487" width="9.140625" style="393"/>
    <col min="10488" max="10488" width="8.140625" style="393" customWidth="1"/>
    <col min="10489" max="10489" width="82" style="393" customWidth="1"/>
    <col min="10490" max="10492" width="19.140625" style="393" customWidth="1"/>
    <col min="10493" max="10743" width="9.140625" style="393"/>
    <col min="10744" max="10744" width="8.140625" style="393" customWidth="1"/>
    <col min="10745" max="10745" width="82" style="393" customWidth="1"/>
    <col min="10746" max="10748" width="19.140625" style="393" customWidth="1"/>
    <col min="10749" max="10999" width="9.140625" style="393"/>
    <col min="11000" max="11000" width="8.140625" style="393" customWidth="1"/>
    <col min="11001" max="11001" width="82" style="393" customWidth="1"/>
    <col min="11002" max="11004" width="19.140625" style="393" customWidth="1"/>
    <col min="11005" max="11255" width="9.140625" style="393"/>
    <col min="11256" max="11256" width="8.140625" style="393" customWidth="1"/>
    <col min="11257" max="11257" width="82" style="393" customWidth="1"/>
    <col min="11258" max="11260" width="19.140625" style="393" customWidth="1"/>
    <col min="11261" max="11511" width="9.140625" style="393"/>
    <col min="11512" max="11512" width="8.140625" style="393" customWidth="1"/>
    <col min="11513" max="11513" width="82" style="393" customWidth="1"/>
    <col min="11514" max="11516" width="19.140625" style="393" customWidth="1"/>
    <col min="11517" max="11767" width="9.140625" style="393"/>
    <col min="11768" max="11768" width="8.140625" style="393" customWidth="1"/>
    <col min="11769" max="11769" width="82" style="393" customWidth="1"/>
    <col min="11770" max="11772" width="19.140625" style="393" customWidth="1"/>
    <col min="11773" max="12023" width="9.140625" style="393"/>
    <col min="12024" max="12024" width="8.140625" style="393" customWidth="1"/>
    <col min="12025" max="12025" width="82" style="393" customWidth="1"/>
    <col min="12026" max="12028" width="19.140625" style="393" customWidth="1"/>
    <col min="12029" max="12279" width="9.140625" style="393"/>
    <col min="12280" max="12280" width="8.140625" style="393" customWidth="1"/>
    <col min="12281" max="12281" width="82" style="393" customWidth="1"/>
    <col min="12282" max="12284" width="19.140625" style="393" customWidth="1"/>
    <col min="12285" max="12535" width="9.140625" style="393"/>
    <col min="12536" max="12536" width="8.140625" style="393" customWidth="1"/>
    <col min="12537" max="12537" width="82" style="393" customWidth="1"/>
    <col min="12538" max="12540" width="19.140625" style="393" customWidth="1"/>
    <col min="12541" max="12791" width="9.140625" style="393"/>
    <col min="12792" max="12792" width="8.140625" style="393" customWidth="1"/>
    <col min="12793" max="12793" width="82" style="393" customWidth="1"/>
    <col min="12794" max="12796" width="19.140625" style="393" customWidth="1"/>
    <col min="12797" max="13047" width="9.140625" style="393"/>
    <col min="13048" max="13048" width="8.140625" style="393" customWidth="1"/>
    <col min="13049" max="13049" width="82" style="393" customWidth="1"/>
    <col min="13050" max="13052" width="19.140625" style="393" customWidth="1"/>
    <col min="13053" max="13303" width="9.140625" style="393"/>
    <col min="13304" max="13304" width="8.140625" style="393" customWidth="1"/>
    <col min="13305" max="13305" width="82" style="393" customWidth="1"/>
    <col min="13306" max="13308" width="19.140625" style="393" customWidth="1"/>
    <col min="13309" max="13559" width="9.140625" style="393"/>
    <col min="13560" max="13560" width="8.140625" style="393" customWidth="1"/>
    <col min="13561" max="13561" width="82" style="393" customWidth="1"/>
    <col min="13562" max="13564" width="19.140625" style="393" customWidth="1"/>
    <col min="13565" max="13815" width="9.140625" style="393"/>
    <col min="13816" max="13816" width="8.140625" style="393" customWidth="1"/>
    <col min="13817" max="13817" width="82" style="393" customWidth="1"/>
    <col min="13818" max="13820" width="19.140625" style="393" customWidth="1"/>
    <col min="13821" max="14071" width="9.140625" style="393"/>
    <col min="14072" max="14072" width="8.140625" style="393" customWidth="1"/>
    <col min="14073" max="14073" width="82" style="393" customWidth="1"/>
    <col min="14074" max="14076" width="19.140625" style="393" customWidth="1"/>
    <col min="14077" max="14327" width="9.140625" style="393"/>
    <col min="14328" max="14328" width="8.140625" style="393" customWidth="1"/>
    <col min="14329" max="14329" width="82" style="393" customWidth="1"/>
    <col min="14330" max="14332" width="19.140625" style="393" customWidth="1"/>
    <col min="14333" max="14583" width="9.140625" style="393"/>
    <col min="14584" max="14584" width="8.140625" style="393" customWidth="1"/>
    <col min="14585" max="14585" width="82" style="393" customWidth="1"/>
    <col min="14586" max="14588" width="19.140625" style="393" customWidth="1"/>
    <col min="14589" max="14839" width="9.140625" style="393"/>
    <col min="14840" max="14840" width="8.140625" style="393" customWidth="1"/>
    <col min="14841" max="14841" width="82" style="393" customWidth="1"/>
    <col min="14842" max="14844" width="19.140625" style="393" customWidth="1"/>
    <col min="14845" max="15095" width="9.140625" style="393"/>
    <col min="15096" max="15096" width="8.140625" style="393" customWidth="1"/>
    <col min="15097" max="15097" width="82" style="393" customWidth="1"/>
    <col min="15098" max="15100" width="19.140625" style="393" customWidth="1"/>
    <col min="15101" max="15351" width="9.140625" style="393"/>
    <col min="15352" max="15352" width="8.140625" style="393" customWidth="1"/>
    <col min="15353" max="15353" width="82" style="393" customWidth="1"/>
    <col min="15354" max="15356" width="19.140625" style="393" customWidth="1"/>
    <col min="15357" max="15607" width="9.140625" style="393"/>
    <col min="15608" max="15608" width="8.140625" style="393" customWidth="1"/>
    <col min="15609" max="15609" width="82" style="393" customWidth="1"/>
    <col min="15610" max="15612" width="19.140625" style="393" customWidth="1"/>
    <col min="15613" max="15863" width="9.140625" style="393"/>
    <col min="15864" max="15864" width="8.140625" style="393" customWidth="1"/>
    <col min="15865" max="15865" width="82" style="393" customWidth="1"/>
    <col min="15866" max="15868" width="19.140625" style="393" customWidth="1"/>
    <col min="15869" max="16119" width="9.140625" style="393"/>
    <col min="16120" max="16120" width="8.140625" style="393" customWidth="1"/>
    <col min="16121" max="16121" width="82" style="393" customWidth="1"/>
    <col min="16122" max="16124" width="19.140625" style="393" customWidth="1"/>
    <col min="16125" max="16381" width="9.140625" style="393"/>
    <col min="16382" max="16384" width="9.140625" style="393" customWidth="1"/>
  </cols>
  <sheetData>
    <row r="1" spans="1:11">
      <c r="A1" s="412"/>
      <c r="B1" s="572" t="s">
        <v>1181</v>
      </c>
      <c r="C1" s="412"/>
      <c r="D1" s="412"/>
      <c r="E1" s="412"/>
      <c r="F1" s="412"/>
    </row>
    <row r="3" spans="1:11" ht="15.75">
      <c r="A3" s="729" t="s">
        <v>1074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</row>
    <row r="4" spans="1:11" ht="15.75">
      <c r="A4" s="730" t="s">
        <v>1141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1" ht="15">
      <c r="A5" s="735"/>
      <c r="B5" s="736"/>
      <c r="C5" s="736"/>
      <c r="D5" s="736"/>
      <c r="E5" s="736"/>
      <c r="J5" s="737" t="s">
        <v>1022</v>
      </c>
      <c r="K5" s="737"/>
    </row>
    <row r="6" spans="1:11" ht="25.5">
      <c r="A6" s="731" t="s">
        <v>1</v>
      </c>
      <c r="B6" s="732"/>
      <c r="C6" s="394" t="s">
        <v>487</v>
      </c>
      <c r="D6" s="394" t="s">
        <v>603</v>
      </c>
      <c r="E6" s="395" t="s">
        <v>488</v>
      </c>
      <c r="F6" s="396" t="s">
        <v>487</v>
      </c>
      <c r="G6" s="394" t="s">
        <v>603</v>
      </c>
      <c r="H6" s="395" t="s">
        <v>488</v>
      </c>
      <c r="I6" s="396" t="s">
        <v>487</v>
      </c>
      <c r="J6" s="394" t="s">
        <v>603</v>
      </c>
      <c r="K6" s="395" t="s">
        <v>488</v>
      </c>
    </row>
    <row r="7" spans="1:11" ht="30.75" customHeight="1">
      <c r="A7" s="733"/>
      <c r="B7" s="734"/>
      <c r="C7" s="738" t="s">
        <v>486</v>
      </c>
      <c r="D7" s="739"/>
      <c r="E7" s="740"/>
      <c r="F7" s="741" t="s">
        <v>1076</v>
      </c>
      <c r="G7" s="739"/>
      <c r="H7" s="740"/>
      <c r="I7" s="742" t="s">
        <v>1075</v>
      </c>
      <c r="J7" s="743"/>
      <c r="K7" s="744"/>
    </row>
    <row r="8" spans="1:11">
      <c r="A8" s="397" t="s">
        <v>206</v>
      </c>
      <c r="B8" s="398" t="s">
        <v>613</v>
      </c>
      <c r="C8" s="399">
        <f>F8+I8</f>
        <v>0</v>
      </c>
      <c r="D8" s="399">
        <v>0</v>
      </c>
      <c r="E8" s="400">
        <f>H8+K8</f>
        <v>0</v>
      </c>
      <c r="F8" s="401">
        <v>0</v>
      </c>
      <c r="G8" s="602">
        <v>0</v>
      </c>
      <c r="H8" s="400">
        <v>0</v>
      </c>
      <c r="I8" s="402">
        <v>0</v>
      </c>
      <c r="J8" s="605">
        <v>0</v>
      </c>
      <c r="K8" s="403">
        <v>0</v>
      </c>
    </row>
    <row r="9" spans="1:11">
      <c r="A9" s="397" t="s">
        <v>209</v>
      </c>
      <c r="B9" s="398" t="s">
        <v>614</v>
      </c>
      <c r="C9" s="399">
        <f t="shared" ref="C9:C72" si="0">F9+I9</f>
        <v>0</v>
      </c>
      <c r="D9" s="399">
        <v>0</v>
      </c>
      <c r="E9" s="400">
        <f t="shared" ref="E9:E72" si="1">H9+K9</f>
        <v>0</v>
      </c>
      <c r="F9" s="401">
        <v>0</v>
      </c>
      <c r="G9" s="602">
        <v>0</v>
      </c>
      <c r="H9" s="400">
        <v>0</v>
      </c>
      <c r="I9" s="402">
        <v>0</v>
      </c>
      <c r="J9" s="605">
        <v>0</v>
      </c>
      <c r="K9" s="403">
        <v>0</v>
      </c>
    </row>
    <row r="10" spans="1:11">
      <c r="A10" s="397" t="s">
        <v>212</v>
      </c>
      <c r="B10" s="398" t="s">
        <v>615</v>
      </c>
      <c r="C10" s="399">
        <f t="shared" si="0"/>
        <v>0</v>
      </c>
      <c r="D10" s="399">
        <v>0</v>
      </c>
      <c r="E10" s="400">
        <f t="shared" si="1"/>
        <v>0</v>
      </c>
      <c r="F10" s="401">
        <v>0</v>
      </c>
      <c r="G10" s="602">
        <v>0</v>
      </c>
      <c r="H10" s="400">
        <v>0</v>
      </c>
      <c r="I10" s="402">
        <v>0</v>
      </c>
      <c r="J10" s="605">
        <v>0</v>
      </c>
      <c r="K10" s="403">
        <v>0</v>
      </c>
    </row>
    <row r="11" spans="1:11">
      <c r="A11" s="404" t="s">
        <v>215</v>
      </c>
      <c r="B11" s="405" t="s">
        <v>616</v>
      </c>
      <c r="C11" s="158">
        <f t="shared" si="0"/>
        <v>0</v>
      </c>
      <c r="D11" s="158">
        <v>0</v>
      </c>
      <c r="E11" s="184">
        <f t="shared" si="1"/>
        <v>0</v>
      </c>
      <c r="F11" s="408">
        <v>0</v>
      </c>
      <c r="G11" s="603">
        <v>0</v>
      </c>
      <c r="H11" s="407">
        <v>0</v>
      </c>
      <c r="I11" s="409">
        <v>0</v>
      </c>
      <c r="J11" s="606">
        <v>0</v>
      </c>
      <c r="K11" s="410">
        <v>0</v>
      </c>
    </row>
    <row r="12" spans="1:11">
      <c r="A12" s="397" t="s">
        <v>218</v>
      </c>
      <c r="B12" s="398" t="s">
        <v>617</v>
      </c>
      <c r="C12" s="399">
        <f t="shared" si="0"/>
        <v>715158308</v>
      </c>
      <c r="D12" s="399">
        <v>0</v>
      </c>
      <c r="E12" s="400">
        <f t="shared" si="1"/>
        <v>703533534</v>
      </c>
      <c r="F12" s="401">
        <v>715158308</v>
      </c>
      <c r="G12" s="602">
        <v>0</v>
      </c>
      <c r="H12" s="400">
        <v>703533534</v>
      </c>
      <c r="I12" s="402">
        <v>0</v>
      </c>
      <c r="J12" s="605">
        <v>0</v>
      </c>
      <c r="K12" s="403">
        <v>0</v>
      </c>
    </row>
    <row r="13" spans="1:11">
      <c r="A13" s="397" t="s">
        <v>221</v>
      </c>
      <c r="B13" s="398" t="s">
        <v>618</v>
      </c>
      <c r="C13" s="399">
        <f t="shared" si="0"/>
        <v>7448728</v>
      </c>
      <c r="D13" s="399">
        <v>0</v>
      </c>
      <c r="E13" s="400">
        <f t="shared" si="1"/>
        <v>7353074</v>
      </c>
      <c r="F13" s="401">
        <v>7448728</v>
      </c>
      <c r="G13" s="602">
        <v>0</v>
      </c>
      <c r="H13" s="400">
        <v>7353074</v>
      </c>
      <c r="I13" s="402">
        <v>0</v>
      </c>
      <c r="J13" s="605">
        <v>0</v>
      </c>
      <c r="K13" s="403">
        <v>0</v>
      </c>
    </row>
    <row r="14" spans="1:11">
      <c r="A14" s="397" t="s">
        <v>224</v>
      </c>
      <c r="B14" s="398" t="s">
        <v>619</v>
      </c>
      <c r="C14" s="399">
        <f t="shared" si="0"/>
        <v>0</v>
      </c>
      <c r="D14" s="399">
        <v>0</v>
      </c>
      <c r="E14" s="400">
        <f t="shared" si="1"/>
        <v>0</v>
      </c>
      <c r="F14" s="401">
        <v>0</v>
      </c>
      <c r="G14" s="602">
        <v>0</v>
      </c>
      <c r="H14" s="400">
        <v>0</v>
      </c>
      <c r="I14" s="402">
        <v>0</v>
      </c>
      <c r="J14" s="605">
        <v>0</v>
      </c>
      <c r="K14" s="403">
        <v>0</v>
      </c>
    </row>
    <row r="15" spans="1:11">
      <c r="A15" s="397" t="s">
        <v>227</v>
      </c>
      <c r="B15" s="398" t="s">
        <v>620</v>
      </c>
      <c r="C15" s="399">
        <f t="shared" si="0"/>
        <v>0</v>
      </c>
      <c r="D15" s="399">
        <v>0</v>
      </c>
      <c r="E15" s="400">
        <f t="shared" si="1"/>
        <v>0</v>
      </c>
      <c r="F15" s="401">
        <v>0</v>
      </c>
      <c r="G15" s="602">
        <v>0</v>
      </c>
      <c r="H15" s="400">
        <v>0</v>
      </c>
      <c r="I15" s="402">
        <v>0</v>
      </c>
      <c r="J15" s="605">
        <v>0</v>
      </c>
      <c r="K15" s="403">
        <v>0</v>
      </c>
    </row>
    <row r="16" spans="1:11">
      <c r="A16" s="397" t="s">
        <v>230</v>
      </c>
      <c r="B16" s="398" t="s">
        <v>621</v>
      </c>
      <c r="C16" s="399">
        <f t="shared" si="0"/>
        <v>0</v>
      </c>
      <c r="D16" s="399">
        <v>0</v>
      </c>
      <c r="E16" s="400">
        <f t="shared" si="1"/>
        <v>0</v>
      </c>
      <c r="F16" s="401">
        <v>0</v>
      </c>
      <c r="G16" s="602">
        <v>0</v>
      </c>
      <c r="H16" s="400">
        <v>0</v>
      </c>
      <c r="I16" s="402">
        <v>0</v>
      </c>
      <c r="J16" s="605">
        <v>0</v>
      </c>
      <c r="K16" s="403">
        <v>0</v>
      </c>
    </row>
    <row r="17" spans="1:11">
      <c r="A17" s="404" t="s">
        <v>233</v>
      </c>
      <c r="B17" s="405" t="s">
        <v>622</v>
      </c>
      <c r="C17" s="158">
        <f t="shared" si="0"/>
        <v>722607036</v>
      </c>
      <c r="D17" s="158">
        <v>0</v>
      </c>
      <c r="E17" s="184">
        <f t="shared" si="1"/>
        <v>710886608</v>
      </c>
      <c r="F17" s="408">
        <v>722607036</v>
      </c>
      <c r="G17" s="603">
        <v>0</v>
      </c>
      <c r="H17" s="407">
        <v>710886608</v>
      </c>
      <c r="I17" s="409">
        <v>0</v>
      </c>
      <c r="J17" s="606">
        <v>0</v>
      </c>
      <c r="K17" s="410">
        <v>0</v>
      </c>
    </row>
    <row r="18" spans="1:11">
      <c r="A18" s="397" t="s">
        <v>236</v>
      </c>
      <c r="B18" s="398" t="s">
        <v>623</v>
      </c>
      <c r="C18" s="399">
        <f t="shared" si="0"/>
        <v>1006000</v>
      </c>
      <c r="D18" s="399">
        <v>0</v>
      </c>
      <c r="E18" s="400">
        <f t="shared" si="1"/>
        <v>1006000</v>
      </c>
      <c r="F18" s="401">
        <v>1006000</v>
      </c>
      <c r="G18" s="602">
        <v>0</v>
      </c>
      <c r="H18" s="400">
        <v>1006000</v>
      </c>
      <c r="I18" s="402">
        <v>0</v>
      </c>
      <c r="J18" s="605">
        <v>0</v>
      </c>
      <c r="K18" s="403">
        <v>0</v>
      </c>
    </row>
    <row r="19" spans="1:11">
      <c r="A19" s="397" t="s">
        <v>239</v>
      </c>
      <c r="B19" s="398" t="s">
        <v>624</v>
      </c>
      <c r="C19" s="399">
        <f t="shared" si="0"/>
        <v>0</v>
      </c>
      <c r="D19" s="399">
        <v>0</v>
      </c>
      <c r="E19" s="400">
        <f t="shared" si="1"/>
        <v>0</v>
      </c>
      <c r="F19" s="401">
        <v>0</v>
      </c>
      <c r="G19" s="602">
        <v>0</v>
      </c>
      <c r="H19" s="400">
        <v>0</v>
      </c>
      <c r="I19" s="402">
        <v>0</v>
      </c>
      <c r="J19" s="605">
        <v>0</v>
      </c>
      <c r="K19" s="403">
        <v>0</v>
      </c>
    </row>
    <row r="20" spans="1:11">
      <c r="A20" s="397" t="s">
        <v>241</v>
      </c>
      <c r="B20" s="398" t="s">
        <v>625</v>
      </c>
      <c r="C20" s="399">
        <f t="shared" si="0"/>
        <v>116000</v>
      </c>
      <c r="D20" s="399">
        <v>0</v>
      </c>
      <c r="E20" s="400">
        <f t="shared" si="1"/>
        <v>116000</v>
      </c>
      <c r="F20" s="401">
        <v>116000</v>
      </c>
      <c r="G20" s="602">
        <v>0</v>
      </c>
      <c r="H20" s="400">
        <v>116000</v>
      </c>
      <c r="I20" s="402">
        <v>0</v>
      </c>
      <c r="J20" s="605">
        <v>0</v>
      </c>
      <c r="K20" s="403">
        <v>0</v>
      </c>
    </row>
    <row r="21" spans="1:11">
      <c r="A21" s="397" t="s">
        <v>244</v>
      </c>
      <c r="B21" s="398" t="s">
        <v>626</v>
      </c>
      <c r="C21" s="399">
        <f t="shared" si="0"/>
        <v>0</v>
      </c>
      <c r="D21" s="399">
        <v>0</v>
      </c>
      <c r="E21" s="400">
        <f t="shared" si="1"/>
        <v>0</v>
      </c>
      <c r="F21" s="401">
        <v>0</v>
      </c>
      <c r="G21" s="602">
        <v>0</v>
      </c>
      <c r="H21" s="400">
        <v>0</v>
      </c>
      <c r="I21" s="402">
        <v>0</v>
      </c>
      <c r="J21" s="605">
        <v>0</v>
      </c>
      <c r="K21" s="403">
        <v>0</v>
      </c>
    </row>
    <row r="22" spans="1:11">
      <c r="A22" s="397" t="s">
        <v>247</v>
      </c>
      <c r="B22" s="398" t="s">
        <v>627</v>
      </c>
      <c r="C22" s="399">
        <f t="shared" si="0"/>
        <v>0</v>
      </c>
      <c r="D22" s="399">
        <v>0</v>
      </c>
      <c r="E22" s="400">
        <f t="shared" si="1"/>
        <v>0</v>
      </c>
      <c r="F22" s="401">
        <v>0</v>
      </c>
      <c r="G22" s="602">
        <v>0</v>
      </c>
      <c r="H22" s="400">
        <v>0</v>
      </c>
      <c r="I22" s="402">
        <v>0</v>
      </c>
      <c r="J22" s="605">
        <v>0</v>
      </c>
      <c r="K22" s="403">
        <v>0</v>
      </c>
    </row>
    <row r="23" spans="1:11">
      <c r="A23" s="397" t="s">
        <v>249</v>
      </c>
      <c r="B23" s="398" t="s">
        <v>628</v>
      </c>
      <c r="C23" s="399">
        <f t="shared" si="0"/>
        <v>890000</v>
      </c>
      <c r="D23" s="399">
        <v>0</v>
      </c>
      <c r="E23" s="400">
        <f t="shared" si="1"/>
        <v>890000</v>
      </c>
      <c r="F23" s="401">
        <v>890000</v>
      </c>
      <c r="G23" s="602">
        <v>0</v>
      </c>
      <c r="H23" s="400">
        <v>890000</v>
      </c>
      <c r="I23" s="402">
        <v>0</v>
      </c>
      <c r="J23" s="605">
        <v>0</v>
      </c>
      <c r="K23" s="403">
        <v>0</v>
      </c>
    </row>
    <row r="24" spans="1:11">
      <c r="A24" s="397" t="s">
        <v>252</v>
      </c>
      <c r="B24" s="398" t="s">
        <v>629</v>
      </c>
      <c r="C24" s="399">
        <f t="shared" si="0"/>
        <v>0</v>
      </c>
      <c r="D24" s="399">
        <v>0</v>
      </c>
      <c r="E24" s="400">
        <f t="shared" si="1"/>
        <v>0</v>
      </c>
      <c r="F24" s="401">
        <v>0</v>
      </c>
      <c r="G24" s="602">
        <v>0</v>
      </c>
      <c r="H24" s="400">
        <v>0</v>
      </c>
      <c r="I24" s="402">
        <v>0</v>
      </c>
      <c r="J24" s="605">
        <v>0</v>
      </c>
      <c r="K24" s="403">
        <v>0</v>
      </c>
    </row>
    <row r="25" spans="1:11">
      <c r="A25" s="397" t="s">
        <v>255</v>
      </c>
      <c r="B25" s="398" t="s">
        <v>630</v>
      </c>
      <c r="C25" s="399">
        <f t="shared" si="0"/>
        <v>0</v>
      </c>
      <c r="D25" s="399">
        <v>0</v>
      </c>
      <c r="E25" s="400">
        <f t="shared" si="1"/>
        <v>0</v>
      </c>
      <c r="F25" s="401">
        <v>0</v>
      </c>
      <c r="G25" s="602">
        <v>0</v>
      </c>
      <c r="H25" s="400">
        <v>0</v>
      </c>
      <c r="I25" s="402">
        <v>0</v>
      </c>
      <c r="J25" s="605">
        <v>0</v>
      </c>
      <c r="K25" s="403">
        <v>0</v>
      </c>
    </row>
    <row r="26" spans="1:11">
      <c r="A26" s="397" t="s">
        <v>258</v>
      </c>
      <c r="B26" s="398" t="s">
        <v>631</v>
      </c>
      <c r="C26" s="399">
        <f t="shared" si="0"/>
        <v>0</v>
      </c>
      <c r="D26" s="399">
        <v>0</v>
      </c>
      <c r="E26" s="400">
        <f t="shared" si="1"/>
        <v>0</v>
      </c>
      <c r="F26" s="401">
        <v>0</v>
      </c>
      <c r="G26" s="602">
        <v>0</v>
      </c>
      <c r="H26" s="400">
        <v>0</v>
      </c>
      <c r="I26" s="402">
        <v>0</v>
      </c>
      <c r="J26" s="605">
        <v>0</v>
      </c>
      <c r="K26" s="403">
        <v>0</v>
      </c>
    </row>
    <row r="27" spans="1:11">
      <c r="A27" s="397" t="s">
        <v>261</v>
      </c>
      <c r="B27" s="398" t="s">
        <v>632</v>
      </c>
      <c r="C27" s="399">
        <f t="shared" si="0"/>
        <v>0</v>
      </c>
      <c r="D27" s="399">
        <v>0</v>
      </c>
      <c r="E27" s="400">
        <f t="shared" si="1"/>
        <v>0</v>
      </c>
      <c r="F27" s="401">
        <v>0</v>
      </c>
      <c r="G27" s="602">
        <v>0</v>
      </c>
      <c r="H27" s="400">
        <v>0</v>
      </c>
      <c r="I27" s="402">
        <v>0</v>
      </c>
      <c r="J27" s="605">
        <v>0</v>
      </c>
      <c r="K27" s="403">
        <v>0</v>
      </c>
    </row>
    <row r="28" spans="1:11">
      <c r="A28" s="404" t="s">
        <v>264</v>
      </c>
      <c r="B28" s="405" t="s">
        <v>633</v>
      </c>
      <c r="C28" s="158">
        <f t="shared" si="0"/>
        <v>1006000</v>
      </c>
      <c r="D28" s="158">
        <v>0</v>
      </c>
      <c r="E28" s="184">
        <f t="shared" si="1"/>
        <v>1006000</v>
      </c>
      <c r="F28" s="408">
        <v>1006000</v>
      </c>
      <c r="G28" s="603">
        <v>0</v>
      </c>
      <c r="H28" s="407">
        <v>1006000</v>
      </c>
      <c r="I28" s="409">
        <v>0</v>
      </c>
      <c r="J28" s="606">
        <v>0</v>
      </c>
      <c r="K28" s="410">
        <v>0</v>
      </c>
    </row>
    <row r="29" spans="1:11">
      <c r="A29" s="397" t="s">
        <v>267</v>
      </c>
      <c r="B29" s="398" t="s">
        <v>634</v>
      </c>
      <c r="C29" s="399">
        <f t="shared" si="0"/>
        <v>0</v>
      </c>
      <c r="D29" s="399">
        <v>0</v>
      </c>
      <c r="E29" s="400">
        <f t="shared" si="1"/>
        <v>0</v>
      </c>
      <c r="F29" s="401">
        <v>0</v>
      </c>
      <c r="G29" s="602">
        <v>0</v>
      </c>
      <c r="H29" s="400">
        <v>0</v>
      </c>
      <c r="I29" s="402">
        <v>0</v>
      </c>
      <c r="J29" s="605">
        <v>0</v>
      </c>
      <c r="K29" s="403">
        <v>0</v>
      </c>
    </row>
    <row r="30" spans="1:11">
      <c r="A30" s="397" t="s">
        <v>270</v>
      </c>
      <c r="B30" s="398" t="s">
        <v>635</v>
      </c>
      <c r="C30" s="399">
        <f t="shared" si="0"/>
        <v>0</v>
      </c>
      <c r="D30" s="399">
        <v>0</v>
      </c>
      <c r="E30" s="400">
        <f t="shared" si="1"/>
        <v>0</v>
      </c>
      <c r="F30" s="401">
        <v>0</v>
      </c>
      <c r="G30" s="602">
        <v>0</v>
      </c>
      <c r="H30" s="400">
        <v>0</v>
      </c>
      <c r="I30" s="402">
        <v>0</v>
      </c>
      <c r="J30" s="605">
        <v>0</v>
      </c>
      <c r="K30" s="403">
        <v>0</v>
      </c>
    </row>
    <row r="31" spans="1:11">
      <c r="A31" s="397" t="s">
        <v>273</v>
      </c>
      <c r="B31" s="398" t="s">
        <v>636</v>
      </c>
      <c r="C31" s="399">
        <f t="shared" si="0"/>
        <v>0</v>
      </c>
      <c r="D31" s="399">
        <v>0</v>
      </c>
      <c r="E31" s="400">
        <f t="shared" si="1"/>
        <v>0</v>
      </c>
      <c r="F31" s="401">
        <v>0</v>
      </c>
      <c r="G31" s="602">
        <v>0</v>
      </c>
      <c r="H31" s="400">
        <v>0</v>
      </c>
      <c r="I31" s="402">
        <v>0</v>
      </c>
      <c r="J31" s="605">
        <v>0</v>
      </c>
      <c r="K31" s="403">
        <v>0</v>
      </c>
    </row>
    <row r="32" spans="1:11">
      <c r="A32" s="397" t="s">
        <v>276</v>
      </c>
      <c r="B32" s="398" t="s">
        <v>637</v>
      </c>
      <c r="C32" s="399">
        <f t="shared" si="0"/>
        <v>0</v>
      </c>
      <c r="D32" s="399">
        <v>0</v>
      </c>
      <c r="E32" s="400">
        <f t="shared" si="1"/>
        <v>0</v>
      </c>
      <c r="F32" s="401">
        <v>0</v>
      </c>
      <c r="G32" s="602">
        <v>0</v>
      </c>
      <c r="H32" s="400">
        <v>0</v>
      </c>
      <c r="I32" s="402">
        <v>0</v>
      </c>
      <c r="J32" s="605">
        <v>0</v>
      </c>
      <c r="K32" s="403">
        <v>0</v>
      </c>
    </row>
    <row r="33" spans="1:11">
      <c r="A33" s="397" t="s">
        <v>400</v>
      </c>
      <c r="B33" s="398" t="s">
        <v>638</v>
      </c>
      <c r="C33" s="399">
        <f t="shared" si="0"/>
        <v>0</v>
      </c>
      <c r="D33" s="399">
        <v>0</v>
      </c>
      <c r="E33" s="400">
        <f t="shared" si="1"/>
        <v>0</v>
      </c>
      <c r="F33" s="401">
        <v>0</v>
      </c>
      <c r="G33" s="602">
        <v>0</v>
      </c>
      <c r="H33" s="400">
        <v>0</v>
      </c>
      <c r="I33" s="402">
        <v>0</v>
      </c>
      <c r="J33" s="605">
        <v>0</v>
      </c>
      <c r="K33" s="403">
        <v>0</v>
      </c>
    </row>
    <row r="34" spans="1:11">
      <c r="A34" s="404" t="s">
        <v>401</v>
      </c>
      <c r="B34" s="405" t="s">
        <v>639</v>
      </c>
      <c r="C34" s="399">
        <f t="shared" si="0"/>
        <v>0</v>
      </c>
      <c r="D34" s="399">
        <v>0</v>
      </c>
      <c r="E34" s="400">
        <f t="shared" si="1"/>
        <v>0</v>
      </c>
      <c r="F34" s="408">
        <v>0</v>
      </c>
      <c r="G34" s="603">
        <v>0</v>
      </c>
      <c r="H34" s="407">
        <v>0</v>
      </c>
      <c r="I34" s="409">
        <v>0</v>
      </c>
      <c r="J34" s="606">
        <v>0</v>
      </c>
      <c r="K34" s="410">
        <v>0</v>
      </c>
    </row>
    <row r="35" spans="1:11">
      <c r="A35" s="404" t="s">
        <v>402</v>
      </c>
      <c r="B35" s="405" t="s">
        <v>640</v>
      </c>
      <c r="C35" s="158">
        <f t="shared" si="0"/>
        <v>723613036</v>
      </c>
      <c r="D35" s="158">
        <v>0</v>
      </c>
      <c r="E35" s="184">
        <f t="shared" si="1"/>
        <v>711892608</v>
      </c>
      <c r="F35" s="408">
        <v>723613036</v>
      </c>
      <c r="G35" s="603">
        <v>0</v>
      </c>
      <c r="H35" s="407">
        <v>711892608</v>
      </c>
      <c r="I35" s="409">
        <v>0</v>
      </c>
      <c r="J35" s="606">
        <v>0</v>
      </c>
      <c r="K35" s="410">
        <v>0</v>
      </c>
    </row>
    <row r="36" spans="1:11" hidden="1">
      <c r="A36" s="397" t="s">
        <v>403</v>
      </c>
      <c r="B36" s="398" t="s">
        <v>641</v>
      </c>
      <c r="C36" s="399">
        <f t="shared" si="0"/>
        <v>0</v>
      </c>
      <c r="D36" s="399">
        <v>0</v>
      </c>
      <c r="E36" s="400">
        <f t="shared" si="1"/>
        <v>0</v>
      </c>
      <c r="F36" s="401">
        <v>0</v>
      </c>
      <c r="G36" s="602">
        <v>0</v>
      </c>
      <c r="H36" s="400">
        <v>0</v>
      </c>
      <c r="I36" s="402">
        <v>0</v>
      </c>
      <c r="J36" s="605">
        <v>0</v>
      </c>
      <c r="K36" s="403">
        <v>0</v>
      </c>
    </row>
    <row r="37" spans="1:11" hidden="1">
      <c r="A37" s="397" t="s">
        <v>404</v>
      </c>
      <c r="B37" s="398" t="s">
        <v>642</v>
      </c>
      <c r="C37" s="399">
        <f t="shared" si="0"/>
        <v>0</v>
      </c>
      <c r="D37" s="399">
        <v>0</v>
      </c>
      <c r="E37" s="400">
        <f t="shared" si="1"/>
        <v>0</v>
      </c>
      <c r="F37" s="401">
        <v>0</v>
      </c>
      <c r="G37" s="602">
        <v>0</v>
      </c>
      <c r="H37" s="400">
        <v>0</v>
      </c>
      <c r="I37" s="402">
        <v>0</v>
      </c>
      <c r="J37" s="605">
        <v>0</v>
      </c>
      <c r="K37" s="403">
        <v>0</v>
      </c>
    </row>
    <row r="38" spans="1:11" hidden="1">
      <c r="A38" s="397" t="s">
        <v>405</v>
      </c>
      <c r="B38" s="398" t="s">
        <v>643</v>
      </c>
      <c r="C38" s="399">
        <f t="shared" si="0"/>
        <v>0</v>
      </c>
      <c r="D38" s="399">
        <v>0</v>
      </c>
      <c r="E38" s="400">
        <f t="shared" si="1"/>
        <v>0</v>
      </c>
      <c r="F38" s="401">
        <v>0</v>
      </c>
      <c r="G38" s="602">
        <v>0</v>
      </c>
      <c r="H38" s="400">
        <v>0</v>
      </c>
      <c r="I38" s="402">
        <v>0</v>
      </c>
      <c r="J38" s="605">
        <v>0</v>
      </c>
      <c r="K38" s="403">
        <v>0</v>
      </c>
    </row>
    <row r="39" spans="1:11" hidden="1">
      <c r="A39" s="397" t="s">
        <v>406</v>
      </c>
      <c r="B39" s="398" t="s">
        <v>644</v>
      </c>
      <c r="C39" s="399">
        <f t="shared" si="0"/>
        <v>0</v>
      </c>
      <c r="D39" s="399">
        <v>0</v>
      </c>
      <c r="E39" s="400">
        <f t="shared" si="1"/>
        <v>0</v>
      </c>
      <c r="F39" s="401">
        <v>0</v>
      </c>
      <c r="G39" s="602">
        <v>0</v>
      </c>
      <c r="H39" s="400">
        <v>0</v>
      </c>
      <c r="I39" s="402">
        <v>0</v>
      </c>
      <c r="J39" s="605">
        <v>0</v>
      </c>
      <c r="K39" s="403">
        <v>0</v>
      </c>
    </row>
    <row r="40" spans="1:11" hidden="1">
      <c r="A40" s="397" t="s">
        <v>407</v>
      </c>
      <c r="B40" s="398" t="s">
        <v>645</v>
      </c>
      <c r="C40" s="399">
        <f t="shared" si="0"/>
        <v>0</v>
      </c>
      <c r="D40" s="399">
        <v>32</v>
      </c>
      <c r="E40" s="400">
        <f t="shared" si="1"/>
        <v>0</v>
      </c>
      <c r="F40" s="401">
        <v>0</v>
      </c>
      <c r="G40" s="602">
        <v>0</v>
      </c>
      <c r="H40" s="400">
        <v>0</v>
      </c>
      <c r="I40" s="402">
        <v>0</v>
      </c>
      <c r="J40" s="605">
        <v>0</v>
      </c>
      <c r="K40" s="403">
        <v>0</v>
      </c>
    </row>
    <row r="41" spans="1:11">
      <c r="A41" s="404" t="s">
        <v>408</v>
      </c>
      <c r="B41" s="405" t="s">
        <v>646</v>
      </c>
      <c r="C41" s="399">
        <f t="shared" si="0"/>
        <v>0</v>
      </c>
      <c r="D41" s="399">
        <v>0</v>
      </c>
      <c r="E41" s="400">
        <f t="shared" si="1"/>
        <v>0</v>
      </c>
      <c r="F41" s="408">
        <v>0</v>
      </c>
      <c r="G41" s="603">
        <v>0</v>
      </c>
      <c r="H41" s="407">
        <v>0</v>
      </c>
      <c r="I41" s="409">
        <v>0</v>
      </c>
      <c r="J41" s="606">
        <v>0</v>
      </c>
      <c r="K41" s="410">
        <v>0</v>
      </c>
    </row>
    <row r="42" spans="1:11" hidden="1">
      <c r="A42" s="397" t="s">
        <v>409</v>
      </c>
      <c r="B42" s="398" t="s">
        <v>647</v>
      </c>
      <c r="C42" s="399">
        <f t="shared" si="0"/>
        <v>0</v>
      </c>
      <c r="D42" s="399">
        <v>0</v>
      </c>
      <c r="E42" s="400">
        <f t="shared" si="1"/>
        <v>0</v>
      </c>
      <c r="F42" s="401">
        <v>0</v>
      </c>
      <c r="G42" s="602">
        <v>0</v>
      </c>
      <c r="H42" s="400">
        <v>0</v>
      </c>
      <c r="I42" s="402">
        <v>0</v>
      </c>
      <c r="J42" s="605">
        <v>0</v>
      </c>
      <c r="K42" s="403">
        <v>0</v>
      </c>
    </row>
    <row r="43" spans="1:11" hidden="1">
      <c r="A43" s="397" t="s">
        <v>410</v>
      </c>
      <c r="B43" s="398" t="s">
        <v>648</v>
      </c>
      <c r="C43" s="399">
        <f t="shared" si="0"/>
        <v>0</v>
      </c>
      <c r="D43" s="399">
        <v>0</v>
      </c>
      <c r="E43" s="400">
        <f t="shared" si="1"/>
        <v>0</v>
      </c>
      <c r="F43" s="401">
        <v>0</v>
      </c>
      <c r="G43" s="602">
        <v>0</v>
      </c>
      <c r="H43" s="400">
        <v>0</v>
      </c>
      <c r="I43" s="402">
        <v>0</v>
      </c>
      <c r="J43" s="605">
        <v>0</v>
      </c>
      <c r="K43" s="403">
        <v>0</v>
      </c>
    </row>
    <row r="44" spans="1:11" hidden="1">
      <c r="A44" s="397" t="s">
        <v>411</v>
      </c>
      <c r="B44" s="398" t="s">
        <v>649</v>
      </c>
      <c r="C44" s="399">
        <f t="shared" si="0"/>
        <v>0</v>
      </c>
      <c r="D44" s="399">
        <v>0</v>
      </c>
      <c r="E44" s="400">
        <f t="shared" si="1"/>
        <v>0</v>
      </c>
      <c r="F44" s="401">
        <v>0</v>
      </c>
      <c r="G44" s="602">
        <v>0</v>
      </c>
      <c r="H44" s="400">
        <v>0</v>
      </c>
      <c r="I44" s="402">
        <v>0</v>
      </c>
      <c r="J44" s="605">
        <v>0</v>
      </c>
      <c r="K44" s="403">
        <v>0</v>
      </c>
    </row>
    <row r="45" spans="1:11" hidden="1">
      <c r="A45" s="397" t="s">
        <v>412</v>
      </c>
      <c r="B45" s="398" t="s">
        <v>650</v>
      </c>
      <c r="C45" s="399">
        <f t="shared" si="0"/>
        <v>0</v>
      </c>
      <c r="D45" s="399">
        <v>0</v>
      </c>
      <c r="E45" s="400">
        <f t="shared" si="1"/>
        <v>0</v>
      </c>
      <c r="F45" s="401">
        <v>0</v>
      </c>
      <c r="G45" s="602">
        <v>0</v>
      </c>
      <c r="H45" s="400">
        <v>0</v>
      </c>
      <c r="I45" s="402">
        <v>0</v>
      </c>
      <c r="J45" s="605">
        <v>0</v>
      </c>
      <c r="K45" s="403">
        <v>0</v>
      </c>
    </row>
    <row r="46" spans="1:11" hidden="1">
      <c r="A46" s="397" t="s">
        <v>413</v>
      </c>
      <c r="B46" s="398" t="s">
        <v>651</v>
      </c>
      <c r="C46" s="399">
        <f t="shared" si="0"/>
        <v>0</v>
      </c>
      <c r="D46" s="399">
        <v>0</v>
      </c>
      <c r="E46" s="400">
        <f t="shared" si="1"/>
        <v>0</v>
      </c>
      <c r="F46" s="401">
        <v>0</v>
      </c>
      <c r="G46" s="602">
        <v>0</v>
      </c>
      <c r="H46" s="400">
        <v>0</v>
      </c>
      <c r="I46" s="402">
        <v>0</v>
      </c>
      <c r="J46" s="605">
        <v>0</v>
      </c>
      <c r="K46" s="403">
        <v>0</v>
      </c>
    </row>
    <row r="47" spans="1:11" hidden="1">
      <c r="A47" s="397" t="s">
        <v>414</v>
      </c>
      <c r="B47" s="398" t="s">
        <v>652</v>
      </c>
      <c r="C47" s="399">
        <f t="shared" si="0"/>
        <v>0</v>
      </c>
      <c r="D47" s="399">
        <v>0</v>
      </c>
      <c r="E47" s="400">
        <f t="shared" si="1"/>
        <v>0</v>
      </c>
      <c r="F47" s="401">
        <v>0</v>
      </c>
      <c r="G47" s="602">
        <v>0</v>
      </c>
      <c r="H47" s="400">
        <v>0</v>
      </c>
      <c r="I47" s="402">
        <v>0</v>
      </c>
      <c r="J47" s="605">
        <v>0</v>
      </c>
      <c r="K47" s="403">
        <v>0</v>
      </c>
    </row>
    <row r="48" spans="1:11" hidden="1">
      <c r="A48" s="397" t="s">
        <v>415</v>
      </c>
      <c r="B48" s="398" t="s">
        <v>653</v>
      </c>
      <c r="C48" s="399">
        <f t="shared" si="0"/>
        <v>0</v>
      </c>
      <c r="D48" s="399">
        <v>0</v>
      </c>
      <c r="E48" s="400">
        <f t="shared" si="1"/>
        <v>0</v>
      </c>
      <c r="F48" s="401">
        <v>0</v>
      </c>
      <c r="G48" s="602">
        <v>0</v>
      </c>
      <c r="H48" s="400">
        <v>0</v>
      </c>
      <c r="I48" s="402">
        <v>0</v>
      </c>
      <c r="J48" s="605">
        <v>0</v>
      </c>
      <c r="K48" s="403">
        <v>0</v>
      </c>
    </row>
    <row r="49" spans="1:11">
      <c r="A49" s="404" t="s">
        <v>416</v>
      </c>
      <c r="B49" s="405" t="s">
        <v>654</v>
      </c>
      <c r="C49" s="399">
        <f t="shared" si="0"/>
        <v>0</v>
      </c>
      <c r="D49" s="399">
        <v>0</v>
      </c>
      <c r="E49" s="400">
        <f t="shared" si="1"/>
        <v>0</v>
      </c>
      <c r="F49" s="408">
        <v>0</v>
      </c>
      <c r="G49" s="603">
        <v>0</v>
      </c>
      <c r="H49" s="407">
        <v>0</v>
      </c>
      <c r="I49" s="409">
        <v>0</v>
      </c>
      <c r="J49" s="606">
        <v>0</v>
      </c>
      <c r="K49" s="410">
        <v>0</v>
      </c>
    </row>
    <row r="50" spans="1:11">
      <c r="A50" s="404" t="s">
        <v>417</v>
      </c>
      <c r="B50" s="405" t="s">
        <v>655</v>
      </c>
      <c r="C50" s="399">
        <f t="shared" si="0"/>
        <v>0</v>
      </c>
      <c r="D50" s="399">
        <v>0</v>
      </c>
      <c r="E50" s="400">
        <f t="shared" si="1"/>
        <v>0</v>
      </c>
      <c r="F50" s="408">
        <v>0</v>
      </c>
      <c r="G50" s="603">
        <v>0</v>
      </c>
      <c r="H50" s="407">
        <v>0</v>
      </c>
      <c r="I50" s="409">
        <v>0</v>
      </c>
      <c r="J50" s="606">
        <v>0</v>
      </c>
      <c r="K50" s="410">
        <v>0</v>
      </c>
    </row>
    <row r="51" spans="1:11">
      <c r="A51" s="397" t="s">
        <v>418</v>
      </c>
      <c r="B51" s="398" t="s">
        <v>656</v>
      </c>
      <c r="C51" s="399">
        <f t="shared" si="0"/>
        <v>0</v>
      </c>
      <c r="D51" s="399">
        <v>0</v>
      </c>
      <c r="E51" s="400">
        <f t="shared" si="1"/>
        <v>0</v>
      </c>
      <c r="F51" s="401">
        <v>0</v>
      </c>
      <c r="G51" s="602">
        <v>0</v>
      </c>
      <c r="H51" s="400">
        <v>0</v>
      </c>
      <c r="I51" s="402">
        <v>0</v>
      </c>
      <c r="J51" s="605">
        <v>0</v>
      </c>
      <c r="K51" s="403">
        <v>0</v>
      </c>
    </row>
    <row r="52" spans="1:11">
      <c r="A52" s="397" t="s">
        <v>419</v>
      </c>
      <c r="B52" s="398" t="s">
        <v>657</v>
      </c>
      <c r="C52" s="399">
        <f t="shared" si="0"/>
        <v>0</v>
      </c>
      <c r="D52" s="399">
        <v>0</v>
      </c>
      <c r="E52" s="400">
        <f t="shared" si="1"/>
        <v>0</v>
      </c>
      <c r="F52" s="401">
        <v>0</v>
      </c>
      <c r="G52" s="602">
        <v>0</v>
      </c>
      <c r="H52" s="400">
        <v>0</v>
      </c>
      <c r="I52" s="402">
        <v>0</v>
      </c>
      <c r="J52" s="605">
        <v>0</v>
      </c>
      <c r="K52" s="403">
        <v>0</v>
      </c>
    </row>
    <row r="53" spans="1:11">
      <c r="A53" s="404" t="s">
        <v>420</v>
      </c>
      <c r="B53" s="405" t="s">
        <v>658</v>
      </c>
      <c r="C53" s="158">
        <f t="shared" si="0"/>
        <v>0</v>
      </c>
      <c r="D53" s="158">
        <v>0</v>
      </c>
      <c r="E53" s="184">
        <f t="shared" si="1"/>
        <v>0</v>
      </c>
      <c r="F53" s="408">
        <v>0</v>
      </c>
      <c r="G53" s="603">
        <v>0</v>
      </c>
      <c r="H53" s="407">
        <v>0</v>
      </c>
      <c r="I53" s="409">
        <v>0</v>
      </c>
      <c r="J53" s="606">
        <v>0</v>
      </c>
      <c r="K53" s="410">
        <v>0</v>
      </c>
    </row>
    <row r="54" spans="1:11">
      <c r="A54" s="397" t="s">
        <v>421</v>
      </c>
      <c r="B54" s="398" t="s">
        <v>659</v>
      </c>
      <c r="C54" s="399">
        <f t="shared" si="0"/>
        <v>576860</v>
      </c>
      <c r="D54" s="399">
        <v>0</v>
      </c>
      <c r="E54" s="400">
        <f t="shared" si="1"/>
        <v>811580</v>
      </c>
      <c r="F54" s="401">
        <v>576860</v>
      </c>
      <c r="G54" s="602">
        <v>0</v>
      </c>
      <c r="H54" s="400">
        <v>811580</v>
      </c>
      <c r="I54" s="402">
        <v>0</v>
      </c>
      <c r="J54" s="605">
        <v>0</v>
      </c>
      <c r="K54" s="403">
        <v>0</v>
      </c>
    </row>
    <row r="55" spans="1:11">
      <c r="A55" s="397" t="s">
        <v>422</v>
      </c>
      <c r="B55" s="398" t="s">
        <v>660</v>
      </c>
      <c r="C55" s="399">
        <f t="shared" si="0"/>
        <v>0</v>
      </c>
      <c r="D55" s="399">
        <v>0</v>
      </c>
      <c r="E55" s="400">
        <f t="shared" si="1"/>
        <v>0</v>
      </c>
      <c r="F55" s="401">
        <v>0</v>
      </c>
      <c r="G55" s="602">
        <v>0</v>
      </c>
      <c r="H55" s="400">
        <v>0</v>
      </c>
      <c r="I55" s="402">
        <v>0</v>
      </c>
      <c r="J55" s="605">
        <v>0</v>
      </c>
      <c r="K55" s="403">
        <v>0</v>
      </c>
    </row>
    <row r="56" spans="1:11">
      <c r="A56" s="397" t="s">
        <v>423</v>
      </c>
      <c r="B56" s="398" t="s">
        <v>661</v>
      </c>
      <c r="C56" s="399">
        <f t="shared" si="0"/>
        <v>0</v>
      </c>
      <c r="D56" s="399">
        <v>0</v>
      </c>
      <c r="E56" s="400">
        <f t="shared" si="1"/>
        <v>0</v>
      </c>
      <c r="F56" s="401">
        <v>0</v>
      </c>
      <c r="G56" s="602">
        <v>0</v>
      </c>
      <c r="H56" s="400">
        <v>0</v>
      </c>
      <c r="I56" s="402">
        <v>0</v>
      </c>
      <c r="J56" s="605">
        <v>0</v>
      </c>
      <c r="K56" s="403">
        <v>0</v>
      </c>
    </row>
    <row r="57" spans="1:11">
      <c r="A57" s="404" t="s">
        <v>424</v>
      </c>
      <c r="B57" s="405" t="s">
        <v>662</v>
      </c>
      <c r="C57" s="158">
        <f t="shared" si="0"/>
        <v>576860</v>
      </c>
      <c r="D57" s="158">
        <v>0</v>
      </c>
      <c r="E57" s="184">
        <f t="shared" si="1"/>
        <v>811580</v>
      </c>
      <c r="F57" s="408">
        <v>576860</v>
      </c>
      <c r="G57" s="603">
        <v>0</v>
      </c>
      <c r="H57" s="407">
        <v>811580</v>
      </c>
      <c r="I57" s="409">
        <v>0</v>
      </c>
      <c r="J57" s="606">
        <v>0</v>
      </c>
      <c r="K57" s="410">
        <v>0</v>
      </c>
    </row>
    <row r="58" spans="1:11">
      <c r="A58" s="397" t="s">
        <v>425</v>
      </c>
      <c r="B58" s="398" t="s">
        <v>663</v>
      </c>
      <c r="C58" s="399">
        <f t="shared" si="0"/>
        <v>15224380</v>
      </c>
      <c r="D58" s="399">
        <v>0</v>
      </c>
      <c r="E58" s="400">
        <f t="shared" si="1"/>
        <v>51249623</v>
      </c>
      <c r="F58" s="401">
        <v>15195576</v>
      </c>
      <c r="G58" s="602">
        <v>0</v>
      </c>
      <c r="H58" s="400">
        <v>51249623</v>
      </c>
      <c r="I58" s="402">
        <v>28804</v>
      </c>
      <c r="J58" s="605">
        <v>0</v>
      </c>
      <c r="K58" s="403">
        <v>0</v>
      </c>
    </row>
    <row r="59" spans="1:11">
      <c r="A59" s="397" t="s">
        <v>427</v>
      </c>
      <c r="B59" s="398" t="s">
        <v>664</v>
      </c>
      <c r="C59" s="399">
        <f t="shared" si="0"/>
        <v>0</v>
      </c>
      <c r="D59" s="399">
        <v>0</v>
      </c>
      <c r="E59" s="400">
        <f t="shared" si="1"/>
        <v>0</v>
      </c>
      <c r="F59" s="401">
        <v>0</v>
      </c>
      <c r="G59" s="602">
        <v>0</v>
      </c>
      <c r="H59" s="400">
        <v>0</v>
      </c>
      <c r="I59" s="402">
        <v>0</v>
      </c>
      <c r="J59" s="605">
        <v>0</v>
      </c>
      <c r="K59" s="403">
        <v>0</v>
      </c>
    </row>
    <row r="60" spans="1:11">
      <c r="A60" s="404" t="s">
        <v>429</v>
      </c>
      <c r="B60" s="405" t="s">
        <v>665</v>
      </c>
      <c r="C60" s="158">
        <f t="shared" si="0"/>
        <v>15224380</v>
      </c>
      <c r="D60" s="158">
        <v>0</v>
      </c>
      <c r="E60" s="184">
        <f t="shared" si="1"/>
        <v>51249623</v>
      </c>
      <c r="F60" s="408">
        <v>15195576</v>
      </c>
      <c r="G60" s="603">
        <v>0</v>
      </c>
      <c r="H60" s="407">
        <v>51249623</v>
      </c>
      <c r="I60" s="409">
        <v>28804</v>
      </c>
      <c r="J60" s="606">
        <v>0</v>
      </c>
      <c r="K60" s="410">
        <v>0</v>
      </c>
    </row>
    <row r="61" spans="1:11">
      <c r="A61" s="397" t="s">
        <v>430</v>
      </c>
      <c r="B61" s="398" t="s">
        <v>666</v>
      </c>
      <c r="C61" s="399">
        <f t="shared" si="0"/>
        <v>0</v>
      </c>
      <c r="D61" s="399">
        <v>0</v>
      </c>
      <c r="E61" s="400">
        <f t="shared" si="1"/>
        <v>0</v>
      </c>
      <c r="F61" s="401">
        <v>0</v>
      </c>
      <c r="G61" s="602">
        <v>0</v>
      </c>
      <c r="H61" s="400">
        <v>0</v>
      </c>
      <c r="I61" s="402">
        <v>0</v>
      </c>
      <c r="J61" s="605">
        <v>0</v>
      </c>
      <c r="K61" s="403">
        <v>0</v>
      </c>
    </row>
    <row r="62" spans="1:11">
      <c r="A62" s="397" t="s">
        <v>431</v>
      </c>
      <c r="B62" s="398" t="s">
        <v>667</v>
      </c>
      <c r="C62" s="399">
        <f t="shared" si="0"/>
        <v>0</v>
      </c>
      <c r="D62" s="399">
        <v>0</v>
      </c>
      <c r="E62" s="400">
        <f t="shared" si="1"/>
        <v>0</v>
      </c>
      <c r="F62" s="401">
        <v>0</v>
      </c>
      <c r="G62" s="602">
        <v>0</v>
      </c>
      <c r="H62" s="400">
        <v>0</v>
      </c>
      <c r="I62" s="402">
        <v>0</v>
      </c>
      <c r="J62" s="605">
        <v>0</v>
      </c>
      <c r="K62" s="403">
        <v>0</v>
      </c>
    </row>
    <row r="63" spans="1:11">
      <c r="A63" s="404" t="s">
        <v>432</v>
      </c>
      <c r="B63" s="405" t="s">
        <v>668</v>
      </c>
      <c r="C63" s="399">
        <f t="shared" si="0"/>
        <v>0</v>
      </c>
      <c r="D63" s="399">
        <v>0</v>
      </c>
      <c r="E63" s="400">
        <f t="shared" si="1"/>
        <v>0</v>
      </c>
      <c r="F63" s="408">
        <v>0</v>
      </c>
      <c r="G63" s="603">
        <v>0</v>
      </c>
      <c r="H63" s="407">
        <v>0</v>
      </c>
      <c r="I63" s="409">
        <v>0</v>
      </c>
      <c r="J63" s="606">
        <v>0</v>
      </c>
      <c r="K63" s="410">
        <v>0</v>
      </c>
    </row>
    <row r="64" spans="1:11">
      <c r="A64" s="404" t="s">
        <v>433</v>
      </c>
      <c r="B64" s="405" t="s">
        <v>669</v>
      </c>
      <c r="C64" s="158">
        <f t="shared" si="0"/>
        <v>15801240</v>
      </c>
      <c r="D64" s="158">
        <v>0</v>
      </c>
      <c r="E64" s="184">
        <f t="shared" si="1"/>
        <v>52061203</v>
      </c>
      <c r="F64" s="408">
        <v>15772436</v>
      </c>
      <c r="G64" s="603">
        <v>0</v>
      </c>
      <c r="H64" s="407">
        <v>52061203</v>
      </c>
      <c r="I64" s="409">
        <v>28804</v>
      </c>
      <c r="J64" s="606">
        <v>0</v>
      </c>
      <c r="K64" s="410">
        <v>0</v>
      </c>
    </row>
    <row r="65" spans="1:11">
      <c r="A65" s="397" t="s">
        <v>434</v>
      </c>
      <c r="B65" s="398" t="s">
        <v>670</v>
      </c>
      <c r="C65" s="399">
        <f t="shared" si="0"/>
        <v>0</v>
      </c>
      <c r="D65" s="399">
        <v>0</v>
      </c>
      <c r="E65" s="400">
        <f t="shared" si="1"/>
        <v>0</v>
      </c>
      <c r="F65" s="401">
        <v>0</v>
      </c>
      <c r="G65" s="602">
        <v>0</v>
      </c>
      <c r="H65" s="400">
        <v>0</v>
      </c>
      <c r="I65" s="402">
        <v>0</v>
      </c>
      <c r="J65" s="605">
        <v>0</v>
      </c>
      <c r="K65" s="403">
        <v>0</v>
      </c>
    </row>
    <row r="66" spans="1:11" ht="25.5" hidden="1">
      <c r="A66" s="397" t="s">
        <v>435</v>
      </c>
      <c r="B66" s="398" t="s">
        <v>671</v>
      </c>
      <c r="C66" s="399">
        <f t="shared" si="0"/>
        <v>0</v>
      </c>
      <c r="D66" s="399">
        <v>0</v>
      </c>
      <c r="E66" s="400">
        <f t="shared" si="1"/>
        <v>0</v>
      </c>
      <c r="F66" s="401">
        <v>0</v>
      </c>
      <c r="G66" s="602">
        <v>0</v>
      </c>
      <c r="H66" s="400">
        <v>0</v>
      </c>
      <c r="I66" s="402">
        <v>0</v>
      </c>
      <c r="J66" s="605">
        <v>0</v>
      </c>
      <c r="K66" s="403">
        <v>0</v>
      </c>
    </row>
    <row r="67" spans="1:11" ht="25.5" hidden="1">
      <c r="A67" s="397" t="s">
        <v>436</v>
      </c>
      <c r="B67" s="398" t="s">
        <v>672</v>
      </c>
      <c r="C67" s="399">
        <f t="shared" si="0"/>
        <v>0</v>
      </c>
      <c r="D67" s="399">
        <v>0</v>
      </c>
      <c r="E67" s="400">
        <f t="shared" si="1"/>
        <v>0</v>
      </c>
      <c r="F67" s="401">
        <v>0</v>
      </c>
      <c r="G67" s="602">
        <v>0</v>
      </c>
      <c r="H67" s="400">
        <v>0</v>
      </c>
      <c r="I67" s="402">
        <v>0</v>
      </c>
      <c r="J67" s="605">
        <v>0</v>
      </c>
      <c r="K67" s="403">
        <v>0</v>
      </c>
    </row>
    <row r="68" spans="1:11" ht="25.5" hidden="1">
      <c r="A68" s="397" t="s">
        <v>437</v>
      </c>
      <c r="B68" s="398" t="s">
        <v>673</v>
      </c>
      <c r="C68" s="399">
        <f t="shared" si="0"/>
        <v>0</v>
      </c>
      <c r="D68" s="399">
        <v>0</v>
      </c>
      <c r="E68" s="400">
        <f t="shared" si="1"/>
        <v>0</v>
      </c>
      <c r="F68" s="401">
        <v>0</v>
      </c>
      <c r="G68" s="602">
        <v>0</v>
      </c>
      <c r="H68" s="400">
        <v>0</v>
      </c>
      <c r="I68" s="402">
        <v>0</v>
      </c>
      <c r="J68" s="605">
        <v>0</v>
      </c>
      <c r="K68" s="403">
        <v>0</v>
      </c>
    </row>
    <row r="69" spans="1:11">
      <c r="A69" s="397" t="s">
        <v>438</v>
      </c>
      <c r="B69" s="398" t="s">
        <v>674</v>
      </c>
      <c r="C69" s="399">
        <f t="shared" si="0"/>
        <v>17123765</v>
      </c>
      <c r="D69" s="399">
        <v>0</v>
      </c>
      <c r="E69" s="400">
        <f t="shared" si="1"/>
        <v>8367350</v>
      </c>
      <c r="F69" s="401">
        <v>17123765</v>
      </c>
      <c r="G69" s="602">
        <v>0</v>
      </c>
      <c r="H69" s="400">
        <v>8367350</v>
      </c>
      <c r="I69" s="402">
        <v>0</v>
      </c>
      <c r="J69" s="605">
        <v>0</v>
      </c>
      <c r="K69" s="403">
        <v>0</v>
      </c>
    </row>
    <row r="70" spans="1:11">
      <c r="A70" s="397" t="s">
        <v>439</v>
      </c>
      <c r="B70" s="398" t="s">
        <v>675</v>
      </c>
      <c r="C70" s="399">
        <f t="shared" si="0"/>
        <v>0</v>
      </c>
      <c r="D70" s="399">
        <v>0</v>
      </c>
      <c r="E70" s="400">
        <f t="shared" si="1"/>
        <v>0</v>
      </c>
      <c r="F70" s="401">
        <v>0</v>
      </c>
      <c r="G70" s="602">
        <v>0</v>
      </c>
      <c r="H70" s="400">
        <v>0</v>
      </c>
      <c r="I70" s="402">
        <v>0</v>
      </c>
      <c r="J70" s="605">
        <v>0</v>
      </c>
      <c r="K70" s="403">
        <v>0</v>
      </c>
    </row>
    <row r="71" spans="1:11">
      <c r="A71" s="397" t="s">
        <v>440</v>
      </c>
      <c r="B71" s="398" t="s">
        <v>676</v>
      </c>
      <c r="C71" s="399">
        <f t="shared" si="0"/>
        <v>0</v>
      </c>
      <c r="D71" s="399">
        <v>0</v>
      </c>
      <c r="E71" s="400">
        <f t="shared" si="1"/>
        <v>0</v>
      </c>
      <c r="F71" s="401">
        <v>0</v>
      </c>
      <c r="G71" s="602">
        <v>0</v>
      </c>
      <c r="H71" s="400">
        <v>0</v>
      </c>
      <c r="I71" s="402">
        <v>0</v>
      </c>
      <c r="J71" s="605">
        <v>0</v>
      </c>
      <c r="K71" s="403">
        <v>0</v>
      </c>
    </row>
    <row r="72" spans="1:11">
      <c r="A72" s="397" t="s">
        <v>441</v>
      </c>
      <c r="B72" s="398" t="s">
        <v>677</v>
      </c>
      <c r="C72" s="399">
        <f t="shared" si="0"/>
        <v>0</v>
      </c>
      <c r="D72" s="399">
        <v>0</v>
      </c>
      <c r="E72" s="400">
        <f t="shared" si="1"/>
        <v>0</v>
      </c>
      <c r="F72" s="401">
        <v>0</v>
      </c>
      <c r="G72" s="602">
        <v>0</v>
      </c>
      <c r="H72" s="400">
        <v>0</v>
      </c>
      <c r="I72" s="402">
        <v>0</v>
      </c>
      <c r="J72" s="605">
        <v>0</v>
      </c>
      <c r="K72" s="403">
        <v>0</v>
      </c>
    </row>
    <row r="73" spans="1:11">
      <c r="A73" s="397" t="s">
        <v>442</v>
      </c>
      <c r="B73" s="398" t="s">
        <v>678</v>
      </c>
      <c r="C73" s="399">
        <f t="shared" ref="C73:C136" si="2">F73+I73</f>
        <v>6384265</v>
      </c>
      <c r="D73" s="399">
        <v>0</v>
      </c>
      <c r="E73" s="400">
        <f t="shared" ref="E73:E136" si="3">H73+K73</f>
        <v>4589160</v>
      </c>
      <c r="F73" s="401">
        <v>6384265</v>
      </c>
      <c r="G73" s="602">
        <v>0</v>
      </c>
      <c r="H73" s="400">
        <v>4589160</v>
      </c>
      <c r="I73" s="402">
        <v>0</v>
      </c>
      <c r="J73" s="605">
        <v>0</v>
      </c>
      <c r="K73" s="403">
        <v>0</v>
      </c>
    </row>
    <row r="74" spans="1:11">
      <c r="A74" s="397" t="s">
        <v>443</v>
      </c>
      <c r="B74" s="398" t="s">
        <v>679</v>
      </c>
      <c r="C74" s="399">
        <f t="shared" si="2"/>
        <v>10739500</v>
      </c>
      <c r="D74" s="399">
        <v>0</v>
      </c>
      <c r="E74" s="400">
        <f t="shared" si="3"/>
        <v>2934330</v>
      </c>
      <c r="F74" s="401">
        <v>10739500</v>
      </c>
      <c r="G74" s="602">
        <v>0</v>
      </c>
      <c r="H74" s="400">
        <v>2934330</v>
      </c>
      <c r="I74" s="402">
        <v>0</v>
      </c>
      <c r="J74" s="605">
        <v>0</v>
      </c>
      <c r="K74" s="403">
        <v>0</v>
      </c>
    </row>
    <row r="75" spans="1:11">
      <c r="A75" s="397" t="s">
        <v>444</v>
      </c>
      <c r="B75" s="398" t="s">
        <v>680</v>
      </c>
      <c r="C75" s="399">
        <f t="shared" si="2"/>
        <v>0</v>
      </c>
      <c r="D75" s="399">
        <v>0</v>
      </c>
      <c r="E75" s="400">
        <f t="shared" si="3"/>
        <v>843860</v>
      </c>
      <c r="F75" s="401">
        <v>0</v>
      </c>
      <c r="G75" s="602">
        <v>0</v>
      </c>
      <c r="H75" s="400">
        <v>843860</v>
      </c>
      <c r="I75" s="402">
        <v>0</v>
      </c>
      <c r="J75" s="605">
        <v>0</v>
      </c>
      <c r="K75" s="403">
        <v>0</v>
      </c>
    </row>
    <row r="76" spans="1:11">
      <c r="A76" s="397" t="s">
        <v>445</v>
      </c>
      <c r="B76" s="398" t="s">
        <v>681</v>
      </c>
      <c r="C76" s="399">
        <f t="shared" si="2"/>
        <v>0</v>
      </c>
      <c r="D76" s="399">
        <v>0</v>
      </c>
      <c r="E76" s="400">
        <f t="shared" si="3"/>
        <v>2014175</v>
      </c>
      <c r="F76" s="401">
        <v>0</v>
      </c>
      <c r="G76" s="602">
        <v>0</v>
      </c>
      <c r="H76" s="400">
        <v>1100000</v>
      </c>
      <c r="I76" s="402">
        <v>0</v>
      </c>
      <c r="J76" s="605">
        <v>0</v>
      </c>
      <c r="K76" s="403">
        <v>914175</v>
      </c>
    </row>
    <row r="77" spans="1:11" ht="25.5">
      <c r="A77" s="397" t="s">
        <v>446</v>
      </c>
      <c r="B77" s="398" t="s">
        <v>682</v>
      </c>
      <c r="C77" s="399">
        <f t="shared" si="2"/>
        <v>0</v>
      </c>
      <c r="D77" s="399">
        <v>0</v>
      </c>
      <c r="E77" s="400">
        <f t="shared" si="3"/>
        <v>1713522</v>
      </c>
      <c r="F77" s="401">
        <v>0</v>
      </c>
      <c r="G77" s="602">
        <v>0</v>
      </c>
      <c r="H77" s="400">
        <v>993700</v>
      </c>
      <c r="I77" s="402">
        <v>0</v>
      </c>
      <c r="J77" s="605">
        <v>0</v>
      </c>
      <c r="K77" s="403">
        <v>719822</v>
      </c>
    </row>
    <row r="78" spans="1:11">
      <c r="A78" s="397" t="s">
        <v>447</v>
      </c>
      <c r="B78" s="398" t="s">
        <v>683</v>
      </c>
      <c r="C78" s="399">
        <f t="shared" si="2"/>
        <v>0</v>
      </c>
      <c r="D78" s="399">
        <v>0</v>
      </c>
      <c r="E78" s="400">
        <f t="shared" si="3"/>
        <v>0</v>
      </c>
      <c r="F78" s="401">
        <v>0</v>
      </c>
      <c r="G78" s="602">
        <v>0</v>
      </c>
      <c r="H78" s="400">
        <v>0</v>
      </c>
      <c r="I78" s="402">
        <v>0</v>
      </c>
      <c r="J78" s="605">
        <v>0</v>
      </c>
      <c r="K78" s="403">
        <v>0</v>
      </c>
    </row>
    <row r="79" spans="1:11">
      <c r="A79" s="397" t="s">
        <v>448</v>
      </c>
      <c r="B79" s="398" t="s">
        <v>684</v>
      </c>
      <c r="C79" s="399">
        <f t="shared" si="2"/>
        <v>0</v>
      </c>
      <c r="D79" s="399">
        <v>0</v>
      </c>
      <c r="E79" s="400">
        <f t="shared" si="3"/>
        <v>0</v>
      </c>
      <c r="F79" s="401">
        <v>0</v>
      </c>
      <c r="G79" s="602">
        <v>0</v>
      </c>
      <c r="H79" s="400">
        <v>0</v>
      </c>
      <c r="I79" s="402">
        <v>0</v>
      </c>
      <c r="J79" s="605">
        <v>0</v>
      </c>
      <c r="K79" s="403">
        <v>0</v>
      </c>
    </row>
    <row r="80" spans="1:11">
      <c r="A80" s="397" t="s">
        <v>449</v>
      </c>
      <c r="B80" s="398" t="s">
        <v>685</v>
      </c>
      <c r="C80" s="399">
        <f t="shared" si="2"/>
        <v>0</v>
      </c>
      <c r="D80" s="399">
        <v>0</v>
      </c>
      <c r="E80" s="400">
        <f t="shared" si="3"/>
        <v>300652</v>
      </c>
      <c r="F80" s="401">
        <v>0</v>
      </c>
      <c r="G80" s="602">
        <v>0</v>
      </c>
      <c r="H80" s="400">
        <v>106299</v>
      </c>
      <c r="I80" s="402">
        <v>0</v>
      </c>
      <c r="J80" s="605">
        <v>0</v>
      </c>
      <c r="K80" s="403">
        <v>194353</v>
      </c>
    </row>
    <row r="81" spans="1:11">
      <c r="A81" s="397" t="s">
        <v>450</v>
      </c>
      <c r="B81" s="398" t="s">
        <v>686</v>
      </c>
      <c r="C81" s="399">
        <f t="shared" si="2"/>
        <v>0</v>
      </c>
      <c r="D81" s="399">
        <v>0</v>
      </c>
      <c r="E81" s="400">
        <f t="shared" si="3"/>
        <v>0</v>
      </c>
      <c r="F81" s="401">
        <v>0</v>
      </c>
      <c r="G81" s="602">
        <v>0</v>
      </c>
      <c r="H81" s="400">
        <v>0</v>
      </c>
      <c r="I81" s="402">
        <v>0</v>
      </c>
      <c r="J81" s="605">
        <v>0</v>
      </c>
      <c r="K81" s="403">
        <v>0</v>
      </c>
    </row>
    <row r="82" spans="1:11">
      <c r="A82" s="397" t="s">
        <v>451</v>
      </c>
      <c r="B82" s="398" t="s">
        <v>687</v>
      </c>
      <c r="C82" s="399">
        <f t="shared" si="2"/>
        <v>0</v>
      </c>
      <c r="D82" s="399">
        <v>0</v>
      </c>
      <c r="E82" s="400">
        <f t="shared" si="3"/>
        <v>0</v>
      </c>
      <c r="F82" s="401">
        <v>0</v>
      </c>
      <c r="G82" s="602">
        <v>0</v>
      </c>
      <c r="H82" s="400">
        <v>0</v>
      </c>
      <c r="I82" s="402">
        <v>0</v>
      </c>
      <c r="J82" s="605">
        <v>0</v>
      </c>
      <c r="K82" s="403">
        <v>0</v>
      </c>
    </row>
    <row r="83" spans="1:11">
      <c r="A83" s="397" t="s">
        <v>452</v>
      </c>
      <c r="B83" s="398" t="s">
        <v>688</v>
      </c>
      <c r="C83" s="399">
        <f t="shared" si="2"/>
        <v>0</v>
      </c>
      <c r="D83" s="399">
        <v>0</v>
      </c>
      <c r="E83" s="400">
        <f t="shared" si="3"/>
        <v>0</v>
      </c>
      <c r="F83" s="401">
        <v>0</v>
      </c>
      <c r="G83" s="602">
        <v>0</v>
      </c>
      <c r="H83" s="400">
        <v>0</v>
      </c>
      <c r="I83" s="402">
        <v>0</v>
      </c>
      <c r="J83" s="605">
        <v>0</v>
      </c>
      <c r="K83" s="403">
        <v>0</v>
      </c>
    </row>
    <row r="84" spans="1:11">
      <c r="A84" s="397" t="s">
        <v>453</v>
      </c>
      <c r="B84" s="398" t="s">
        <v>689</v>
      </c>
      <c r="C84" s="399">
        <f t="shared" si="2"/>
        <v>0</v>
      </c>
      <c r="D84" s="399">
        <v>0</v>
      </c>
      <c r="E84" s="400">
        <f t="shared" si="3"/>
        <v>0</v>
      </c>
      <c r="F84" s="401">
        <v>0</v>
      </c>
      <c r="G84" s="602">
        <v>0</v>
      </c>
      <c r="H84" s="400">
        <v>0</v>
      </c>
      <c r="I84" s="402">
        <v>0</v>
      </c>
      <c r="J84" s="605">
        <v>0</v>
      </c>
      <c r="K84" s="403">
        <v>0</v>
      </c>
    </row>
    <row r="85" spans="1:11">
      <c r="A85" s="397" t="s">
        <v>454</v>
      </c>
      <c r="B85" s="398" t="s">
        <v>690</v>
      </c>
      <c r="C85" s="399">
        <f t="shared" si="2"/>
        <v>0</v>
      </c>
      <c r="D85" s="399">
        <v>0</v>
      </c>
      <c r="E85" s="400">
        <f t="shared" si="3"/>
        <v>1</v>
      </c>
      <c r="F85" s="401">
        <v>0</v>
      </c>
      <c r="G85" s="602">
        <v>0</v>
      </c>
      <c r="H85" s="400">
        <v>1</v>
      </c>
      <c r="I85" s="402">
        <v>0</v>
      </c>
      <c r="J85" s="605">
        <v>0</v>
      </c>
      <c r="K85" s="403">
        <v>0</v>
      </c>
    </row>
    <row r="86" spans="1:11">
      <c r="A86" s="397" t="s">
        <v>455</v>
      </c>
      <c r="B86" s="398" t="s">
        <v>691</v>
      </c>
      <c r="C86" s="399">
        <f t="shared" si="2"/>
        <v>0</v>
      </c>
      <c r="D86" s="399">
        <v>0</v>
      </c>
      <c r="E86" s="400">
        <f t="shared" si="3"/>
        <v>0</v>
      </c>
      <c r="F86" s="401">
        <v>0</v>
      </c>
      <c r="G86" s="602">
        <v>0</v>
      </c>
      <c r="H86" s="400">
        <v>0</v>
      </c>
      <c r="I86" s="402">
        <v>0</v>
      </c>
      <c r="J86" s="605">
        <v>0</v>
      </c>
      <c r="K86" s="403">
        <v>0</v>
      </c>
    </row>
    <row r="87" spans="1:11">
      <c r="A87" s="397" t="s">
        <v>456</v>
      </c>
      <c r="B87" s="398" t="s">
        <v>692</v>
      </c>
      <c r="C87" s="399">
        <f t="shared" si="2"/>
        <v>0</v>
      </c>
      <c r="D87" s="399">
        <v>0</v>
      </c>
      <c r="E87" s="400">
        <f t="shared" si="3"/>
        <v>0</v>
      </c>
      <c r="F87" s="401">
        <v>0</v>
      </c>
      <c r="G87" s="602">
        <v>0</v>
      </c>
      <c r="H87" s="400">
        <v>0</v>
      </c>
      <c r="I87" s="402">
        <v>0</v>
      </c>
      <c r="J87" s="605">
        <v>0</v>
      </c>
      <c r="K87" s="403">
        <v>0</v>
      </c>
    </row>
    <row r="88" spans="1:11">
      <c r="A88" s="397" t="s">
        <v>457</v>
      </c>
      <c r="B88" s="398" t="s">
        <v>693</v>
      </c>
      <c r="C88" s="399">
        <f t="shared" si="2"/>
        <v>0</v>
      </c>
      <c r="D88" s="399">
        <v>0</v>
      </c>
      <c r="E88" s="400">
        <f t="shared" si="3"/>
        <v>0</v>
      </c>
      <c r="F88" s="401">
        <v>0</v>
      </c>
      <c r="G88" s="602">
        <v>0</v>
      </c>
      <c r="H88" s="400">
        <v>0</v>
      </c>
      <c r="I88" s="402">
        <v>0</v>
      </c>
      <c r="J88" s="605">
        <v>0</v>
      </c>
      <c r="K88" s="403">
        <v>0</v>
      </c>
    </row>
    <row r="89" spans="1:11">
      <c r="A89" s="397" t="s">
        <v>458</v>
      </c>
      <c r="B89" s="398" t="s">
        <v>694</v>
      </c>
      <c r="C89" s="399">
        <f t="shared" si="2"/>
        <v>0</v>
      </c>
      <c r="D89" s="399">
        <v>0</v>
      </c>
      <c r="E89" s="400">
        <f t="shared" si="3"/>
        <v>0</v>
      </c>
      <c r="F89" s="401">
        <v>0</v>
      </c>
      <c r="G89" s="602">
        <v>0</v>
      </c>
      <c r="H89" s="400">
        <v>0</v>
      </c>
      <c r="I89" s="402">
        <v>0</v>
      </c>
      <c r="J89" s="605">
        <v>0</v>
      </c>
      <c r="K89" s="403">
        <v>0</v>
      </c>
    </row>
    <row r="90" spans="1:11">
      <c r="A90" s="397" t="s">
        <v>459</v>
      </c>
      <c r="B90" s="398" t="s">
        <v>695</v>
      </c>
      <c r="C90" s="399">
        <f t="shared" si="2"/>
        <v>0</v>
      </c>
      <c r="D90" s="399">
        <v>0</v>
      </c>
      <c r="E90" s="400">
        <f t="shared" si="3"/>
        <v>0</v>
      </c>
      <c r="F90" s="401">
        <v>0</v>
      </c>
      <c r="G90" s="602">
        <v>0</v>
      </c>
      <c r="H90" s="400">
        <v>0</v>
      </c>
      <c r="I90" s="402">
        <v>0</v>
      </c>
      <c r="J90" s="605">
        <v>0</v>
      </c>
      <c r="K90" s="403">
        <v>0</v>
      </c>
    </row>
    <row r="91" spans="1:11">
      <c r="A91" s="397" t="s">
        <v>460</v>
      </c>
      <c r="B91" s="398" t="s">
        <v>696</v>
      </c>
      <c r="C91" s="399">
        <f t="shared" si="2"/>
        <v>0</v>
      </c>
      <c r="D91" s="399">
        <v>0</v>
      </c>
      <c r="E91" s="400">
        <f t="shared" si="3"/>
        <v>0</v>
      </c>
      <c r="F91" s="401">
        <v>0</v>
      </c>
      <c r="G91" s="602">
        <v>0</v>
      </c>
      <c r="H91" s="400">
        <v>0</v>
      </c>
      <c r="I91" s="402">
        <v>0</v>
      </c>
      <c r="J91" s="605">
        <v>0</v>
      </c>
      <c r="K91" s="403">
        <v>0</v>
      </c>
    </row>
    <row r="92" spans="1:11">
      <c r="A92" s="397" t="s">
        <v>461</v>
      </c>
      <c r="B92" s="398" t="s">
        <v>697</v>
      </c>
      <c r="C92" s="399">
        <f t="shared" si="2"/>
        <v>0</v>
      </c>
      <c r="D92" s="399">
        <v>0</v>
      </c>
      <c r="E92" s="400">
        <f t="shared" si="3"/>
        <v>0</v>
      </c>
      <c r="F92" s="401">
        <v>0</v>
      </c>
      <c r="G92" s="602">
        <v>0</v>
      </c>
      <c r="H92" s="400">
        <v>0</v>
      </c>
      <c r="I92" s="402">
        <v>0</v>
      </c>
      <c r="J92" s="605">
        <v>0</v>
      </c>
      <c r="K92" s="403">
        <v>0</v>
      </c>
    </row>
    <row r="93" spans="1:11" ht="25.5">
      <c r="A93" s="397" t="s">
        <v>462</v>
      </c>
      <c r="B93" s="398" t="s">
        <v>698</v>
      </c>
      <c r="C93" s="399">
        <f t="shared" si="2"/>
        <v>0</v>
      </c>
      <c r="D93" s="399">
        <v>0</v>
      </c>
      <c r="E93" s="400">
        <f t="shared" si="3"/>
        <v>0</v>
      </c>
      <c r="F93" s="401">
        <v>0</v>
      </c>
      <c r="G93" s="602">
        <v>0</v>
      </c>
      <c r="H93" s="400">
        <v>0</v>
      </c>
      <c r="I93" s="402">
        <v>0</v>
      </c>
      <c r="J93" s="605">
        <v>0</v>
      </c>
      <c r="K93" s="403">
        <v>0</v>
      </c>
    </row>
    <row r="94" spans="1:11" ht="25.5">
      <c r="A94" s="397" t="s">
        <v>463</v>
      </c>
      <c r="B94" s="398" t="s">
        <v>699</v>
      </c>
      <c r="C94" s="399">
        <f t="shared" si="2"/>
        <v>0</v>
      </c>
      <c r="D94" s="399">
        <v>0</v>
      </c>
      <c r="E94" s="400">
        <f t="shared" si="3"/>
        <v>0</v>
      </c>
      <c r="F94" s="401">
        <v>0</v>
      </c>
      <c r="G94" s="602">
        <v>0</v>
      </c>
      <c r="H94" s="400">
        <v>0</v>
      </c>
      <c r="I94" s="402">
        <v>0</v>
      </c>
      <c r="J94" s="605">
        <v>0</v>
      </c>
      <c r="K94" s="403">
        <v>0</v>
      </c>
    </row>
    <row r="95" spans="1:11" ht="25.5">
      <c r="A95" s="397" t="s">
        <v>464</v>
      </c>
      <c r="B95" s="398" t="s">
        <v>700</v>
      </c>
      <c r="C95" s="399">
        <f t="shared" si="2"/>
        <v>0</v>
      </c>
      <c r="D95" s="399">
        <v>0</v>
      </c>
      <c r="E95" s="400">
        <f t="shared" si="3"/>
        <v>0</v>
      </c>
      <c r="F95" s="401">
        <v>0</v>
      </c>
      <c r="G95" s="602">
        <v>0</v>
      </c>
      <c r="H95" s="400">
        <v>0</v>
      </c>
      <c r="I95" s="402">
        <v>0</v>
      </c>
      <c r="J95" s="605">
        <v>0</v>
      </c>
      <c r="K95" s="403">
        <v>0</v>
      </c>
    </row>
    <row r="96" spans="1:11">
      <c r="A96" s="397" t="s">
        <v>465</v>
      </c>
      <c r="B96" s="398" t="s">
        <v>701</v>
      </c>
      <c r="C96" s="399">
        <f t="shared" si="2"/>
        <v>0</v>
      </c>
      <c r="D96" s="399">
        <v>0</v>
      </c>
      <c r="E96" s="400">
        <f t="shared" si="3"/>
        <v>0</v>
      </c>
      <c r="F96" s="401">
        <v>0</v>
      </c>
      <c r="G96" s="602">
        <v>0</v>
      </c>
      <c r="H96" s="400">
        <v>0</v>
      </c>
      <c r="I96" s="402">
        <v>0</v>
      </c>
      <c r="J96" s="605">
        <v>0</v>
      </c>
      <c r="K96" s="403">
        <v>0</v>
      </c>
    </row>
    <row r="97" spans="1:11" ht="25.5">
      <c r="A97" s="397" t="s">
        <v>466</v>
      </c>
      <c r="B97" s="398" t="s">
        <v>702</v>
      </c>
      <c r="C97" s="399">
        <f t="shared" si="2"/>
        <v>0</v>
      </c>
      <c r="D97" s="399">
        <v>0</v>
      </c>
      <c r="E97" s="400">
        <f t="shared" si="3"/>
        <v>0</v>
      </c>
      <c r="F97" s="401">
        <v>0</v>
      </c>
      <c r="G97" s="602">
        <v>0</v>
      </c>
      <c r="H97" s="400">
        <v>0</v>
      </c>
      <c r="I97" s="402">
        <v>0</v>
      </c>
      <c r="J97" s="605">
        <v>0</v>
      </c>
      <c r="K97" s="403">
        <v>0</v>
      </c>
    </row>
    <row r="98" spans="1:11" ht="25.5">
      <c r="A98" s="397" t="s">
        <v>467</v>
      </c>
      <c r="B98" s="398" t="s">
        <v>703</v>
      </c>
      <c r="C98" s="399">
        <f t="shared" si="2"/>
        <v>0</v>
      </c>
      <c r="D98" s="399">
        <v>0</v>
      </c>
      <c r="E98" s="400">
        <f t="shared" si="3"/>
        <v>0</v>
      </c>
      <c r="F98" s="401">
        <v>0</v>
      </c>
      <c r="G98" s="602">
        <v>0</v>
      </c>
      <c r="H98" s="400">
        <v>0</v>
      </c>
      <c r="I98" s="402">
        <v>0</v>
      </c>
      <c r="J98" s="605">
        <v>0</v>
      </c>
      <c r="K98" s="403">
        <v>0</v>
      </c>
    </row>
    <row r="99" spans="1:11" ht="25.5">
      <c r="A99" s="397" t="s">
        <v>468</v>
      </c>
      <c r="B99" s="398" t="s">
        <v>704</v>
      </c>
      <c r="C99" s="399">
        <f t="shared" si="2"/>
        <v>0</v>
      </c>
      <c r="D99" s="399">
        <v>0</v>
      </c>
      <c r="E99" s="400">
        <f t="shared" si="3"/>
        <v>0</v>
      </c>
      <c r="F99" s="401">
        <v>0</v>
      </c>
      <c r="G99" s="602">
        <v>0</v>
      </c>
      <c r="H99" s="400">
        <v>0</v>
      </c>
      <c r="I99" s="402">
        <v>0</v>
      </c>
      <c r="J99" s="605">
        <v>0</v>
      </c>
      <c r="K99" s="403">
        <v>0</v>
      </c>
    </row>
    <row r="100" spans="1:11">
      <c r="A100" s="397" t="s">
        <v>469</v>
      </c>
      <c r="B100" s="398" t="s">
        <v>705</v>
      </c>
      <c r="C100" s="399">
        <f t="shared" si="2"/>
        <v>0</v>
      </c>
      <c r="D100" s="399">
        <v>0</v>
      </c>
      <c r="E100" s="400">
        <f t="shared" si="3"/>
        <v>0</v>
      </c>
      <c r="F100" s="401">
        <v>0</v>
      </c>
      <c r="G100" s="602">
        <v>0</v>
      </c>
      <c r="H100" s="400">
        <v>0</v>
      </c>
      <c r="I100" s="402">
        <v>0</v>
      </c>
      <c r="J100" s="605">
        <v>0</v>
      </c>
      <c r="K100" s="403">
        <v>0</v>
      </c>
    </row>
    <row r="101" spans="1:11">
      <c r="A101" s="397" t="s">
        <v>470</v>
      </c>
      <c r="B101" s="398" t="s">
        <v>706</v>
      </c>
      <c r="C101" s="399">
        <f t="shared" si="2"/>
        <v>0</v>
      </c>
      <c r="D101" s="399">
        <v>0</v>
      </c>
      <c r="E101" s="400">
        <f t="shared" si="3"/>
        <v>0</v>
      </c>
      <c r="F101" s="401">
        <v>0</v>
      </c>
      <c r="G101" s="602">
        <v>0</v>
      </c>
      <c r="H101" s="400">
        <v>0</v>
      </c>
      <c r="I101" s="402">
        <v>0</v>
      </c>
      <c r="J101" s="605">
        <v>0</v>
      </c>
      <c r="K101" s="403">
        <v>0</v>
      </c>
    </row>
    <row r="102" spans="1:11">
      <c r="A102" s="397" t="s">
        <v>491</v>
      </c>
      <c r="B102" s="398" t="s">
        <v>707</v>
      </c>
      <c r="C102" s="399">
        <f t="shared" si="2"/>
        <v>0</v>
      </c>
      <c r="D102" s="399">
        <v>0</v>
      </c>
      <c r="E102" s="400">
        <f t="shared" si="3"/>
        <v>0</v>
      </c>
      <c r="F102" s="401">
        <v>0</v>
      </c>
      <c r="G102" s="602">
        <v>0</v>
      </c>
      <c r="H102" s="400">
        <v>0</v>
      </c>
      <c r="I102" s="402">
        <v>0</v>
      </c>
      <c r="J102" s="605">
        <v>0</v>
      </c>
      <c r="K102" s="403">
        <v>0</v>
      </c>
    </row>
    <row r="103" spans="1:11">
      <c r="A103" s="397" t="s">
        <v>492</v>
      </c>
      <c r="B103" s="398" t="s">
        <v>708</v>
      </c>
      <c r="C103" s="399">
        <f t="shared" si="2"/>
        <v>0</v>
      </c>
      <c r="D103" s="399">
        <v>0</v>
      </c>
      <c r="E103" s="400">
        <f t="shared" si="3"/>
        <v>0</v>
      </c>
      <c r="F103" s="401">
        <v>0</v>
      </c>
      <c r="G103" s="602">
        <v>0</v>
      </c>
      <c r="H103" s="400">
        <v>0</v>
      </c>
      <c r="I103" s="402">
        <v>0</v>
      </c>
      <c r="J103" s="605">
        <v>0</v>
      </c>
      <c r="K103" s="403">
        <v>0</v>
      </c>
    </row>
    <row r="104" spans="1:11">
      <c r="A104" s="397" t="s">
        <v>493</v>
      </c>
      <c r="B104" s="398" t="s">
        <v>709</v>
      </c>
      <c r="C104" s="399">
        <f t="shared" si="2"/>
        <v>0</v>
      </c>
      <c r="D104" s="399">
        <v>0</v>
      </c>
      <c r="E104" s="400">
        <f t="shared" si="3"/>
        <v>0</v>
      </c>
      <c r="F104" s="401">
        <v>0</v>
      </c>
      <c r="G104" s="602">
        <v>0</v>
      </c>
      <c r="H104" s="400">
        <v>0</v>
      </c>
      <c r="I104" s="402">
        <v>0</v>
      </c>
      <c r="J104" s="605">
        <v>0</v>
      </c>
      <c r="K104" s="403">
        <v>0</v>
      </c>
    </row>
    <row r="105" spans="1:11">
      <c r="A105" s="397" t="s">
        <v>494</v>
      </c>
      <c r="B105" s="398" t="s">
        <v>710</v>
      </c>
      <c r="C105" s="399">
        <f t="shared" si="2"/>
        <v>0</v>
      </c>
      <c r="D105" s="399">
        <v>0</v>
      </c>
      <c r="E105" s="400">
        <f t="shared" si="3"/>
        <v>0</v>
      </c>
      <c r="F105" s="401">
        <v>0</v>
      </c>
      <c r="G105" s="602">
        <v>0</v>
      </c>
      <c r="H105" s="400">
        <v>0</v>
      </c>
      <c r="I105" s="402">
        <v>0</v>
      </c>
      <c r="J105" s="605">
        <v>0</v>
      </c>
      <c r="K105" s="403">
        <v>0</v>
      </c>
    </row>
    <row r="106" spans="1:11">
      <c r="A106" s="397" t="s">
        <v>495</v>
      </c>
      <c r="B106" s="398" t="s">
        <v>711</v>
      </c>
      <c r="C106" s="399">
        <f t="shared" si="2"/>
        <v>0</v>
      </c>
      <c r="D106" s="399">
        <v>0</v>
      </c>
      <c r="E106" s="400">
        <f t="shared" si="3"/>
        <v>0</v>
      </c>
      <c r="F106" s="401">
        <v>0</v>
      </c>
      <c r="G106" s="602">
        <v>0</v>
      </c>
      <c r="H106" s="400">
        <v>0</v>
      </c>
      <c r="I106" s="402">
        <v>0</v>
      </c>
      <c r="J106" s="605">
        <v>0</v>
      </c>
      <c r="K106" s="403">
        <v>0</v>
      </c>
    </row>
    <row r="107" spans="1:11">
      <c r="A107" s="397" t="s">
        <v>496</v>
      </c>
      <c r="B107" s="398" t="s">
        <v>712</v>
      </c>
      <c r="C107" s="399">
        <f t="shared" si="2"/>
        <v>0</v>
      </c>
      <c r="D107" s="399">
        <v>0</v>
      </c>
      <c r="E107" s="400">
        <f t="shared" si="3"/>
        <v>0</v>
      </c>
      <c r="F107" s="401">
        <v>0</v>
      </c>
      <c r="G107" s="602">
        <v>0</v>
      </c>
      <c r="H107" s="400">
        <v>0</v>
      </c>
      <c r="I107" s="402">
        <v>0</v>
      </c>
      <c r="J107" s="605">
        <v>0</v>
      </c>
      <c r="K107" s="403">
        <v>0</v>
      </c>
    </row>
    <row r="108" spans="1:11">
      <c r="A108" s="404" t="s">
        <v>497</v>
      </c>
      <c r="B108" s="405" t="s">
        <v>713</v>
      </c>
      <c r="C108" s="158">
        <f t="shared" si="2"/>
        <v>17123765</v>
      </c>
      <c r="D108" s="158">
        <v>0</v>
      </c>
      <c r="E108" s="184">
        <f t="shared" si="3"/>
        <v>10381525</v>
      </c>
      <c r="F108" s="408">
        <v>17123765</v>
      </c>
      <c r="G108" s="603">
        <v>0</v>
      </c>
      <c r="H108" s="407">
        <v>9467350</v>
      </c>
      <c r="I108" s="409">
        <v>0</v>
      </c>
      <c r="J108" s="606">
        <v>0</v>
      </c>
      <c r="K108" s="410">
        <v>914175</v>
      </c>
    </row>
    <row r="109" spans="1:11" ht="25.5">
      <c r="A109" s="397" t="s">
        <v>498</v>
      </c>
      <c r="B109" s="398" t="s">
        <v>714</v>
      </c>
      <c r="C109" s="399">
        <f t="shared" si="2"/>
        <v>0</v>
      </c>
      <c r="D109" s="399">
        <v>0</v>
      </c>
      <c r="E109" s="400">
        <f t="shared" si="3"/>
        <v>0</v>
      </c>
      <c r="F109" s="401">
        <v>0</v>
      </c>
      <c r="G109" s="602">
        <v>0</v>
      </c>
      <c r="H109" s="400">
        <v>0</v>
      </c>
      <c r="I109" s="402">
        <v>0</v>
      </c>
      <c r="J109" s="605">
        <v>0</v>
      </c>
      <c r="K109" s="403">
        <v>0</v>
      </c>
    </row>
    <row r="110" spans="1:11" ht="25.5" hidden="1">
      <c r="A110" s="397" t="s">
        <v>499</v>
      </c>
      <c r="B110" s="398" t="s">
        <v>715</v>
      </c>
      <c r="C110" s="399">
        <f t="shared" si="2"/>
        <v>0</v>
      </c>
      <c r="D110" s="399">
        <v>102</v>
      </c>
      <c r="E110" s="400">
        <f t="shared" si="3"/>
        <v>0</v>
      </c>
      <c r="F110" s="401">
        <v>0</v>
      </c>
      <c r="G110" s="602">
        <v>0</v>
      </c>
      <c r="H110" s="400">
        <v>0</v>
      </c>
      <c r="I110" s="402">
        <v>0</v>
      </c>
      <c r="J110" s="605">
        <v>0</v>
      </c>
      <c r="K110" s="403">
        <v>0</v>
      </c>
    </row>
    <row r="111" spans="1:11" ht="25.5">
      <c r="A111" s="397" t="s">
        <v>500</v>
      </c>
      <c r="B111" s="398" t="s">
        <v>716</v>
      </c>
      <c r="C111" s="399">
        <f t="shared" si="2"/>
        <v>0</v>
      </c>
      <c r="D111" s="399">
        <v>0</v>
      </c>
      <c r="E111" s="400">
        <f t="shared" si="3"/>
        <v>0</v>
      </c>
      <c r="F111" s="401">
        <v>0</v>
      </c>
      <c r="G111" s="602">
        <v>0</v>
      </c>
      <c r="H111" s="400">
        <v>0</v>
      </c>
      <c r="I111" s="402">
        <v>0</v>
      </c>
      <c r="J111" s="605">
        <v>0</v>
      </c>
      <c r="K111" s="403">
        <v>0</v>
      </c>
    </row>
    <row r="112" spans="1:11" ht="25.5" hidden="1">
      <c r="A112" s="397" t="s">
        <v>501</v>
      </c>
      <c r="B112" s="398" t="s">
        <v>717</v>
      </c>
      <c r="C112" s="399">
        <f t="shared" si="2"/>
        <v>0</v>
      </c>
      <c r="D112" s="399">
        <v>104</v>
      </c>
      <c r="E112" s="400">
        <f t="shared" si="3"/>
        <v>0</v>
      </c>
      <c r="F112" s="401">
        <v>0</v>
      </c>
      <c r="G112" s="602">
        <v>0</v>
      </c>
      <c r="H112" s="400">
        <v>0</v>
      </c>
      <c r="I112" s="402">
        <v>0</v>
      </c>
      <c r="J112" s="605">
        <v>0</v>
      </c>
      <c r="K112" s="403">
        <v>0</v>
      </c>
    </row>
    <row r="113" spans="1:11">
      <c r="A113" s="397" t="s">
        <v>502</v>
      </c>
      <c r="B113" s="398" t="s">
        <v>718</v>
      </c>
      <c r="C113" s="399">
        <f t="shared" si="2"/>
        <v>0</v>
      </c>
      <c r="D113" s="399">
        <v>0</v>
      </c>
      <c r="E113" s="400">
        <f t="shared" si="3"/>
        <v>0</v>
      </c>
      <c r="F113" s="401">
        <v>0</v>
      </c>
      <c r="G113" s="602">
        <v>0</v>
      </c>
      <c r="H113" s="400">
        <v>0</v>
      </c>
      <c r="I113" s="402">
        <v>0</v>
      </c>
      <c r="J113" s="605">
        <v>0</v>
      </c>
      <c r="K113" s="403">
        <v>0</v>
      </c>
    </row>
    <row r="114" spans="1:11" hidden="1">
      <c r="A114" s="397" t="s">
        <v>503</v>
      </c>
      <c r="B114" s="398" t="s">
        <v>719</v>
      </c>
      <c r="C114" s="399">
        <f t="shared" si="2"/>
        <v>0</v>
      </c>
      <c r="D114" s="399">
        <v>106</v>
      </c>
      <c r="E114" s="400">
        <f t="shared" si="3"/>
        <v>0</v>
      </c>
      <c r="F114" s="401">
        <v>0</v>
      </c>
      <c r="G114" s="602">
        <v>0</v>
      </c>
      <c r="H114" s="400">
        <v>0</v>
      </c>
      <c r="I114" s="402">
        <v>0</v>
      </c>
      <c r="J114" s="605">
        <v>0</v>
      </c>
      <c r="K114" s="403">
        <v>0</v>
      </c>
    </row>
    <row r="115" spans="1:11" hidden="1">
      <c r="A115" s="397" t="s">
        <v>504</v>
      </c>
      <c r="B115" s="398" t="s">
        <v>720</v>
      </c>
      <c r="C115" s="399">
        <f t="shared" si="2"/>
        <v>0</v>
      </c>
      <c r="D115" s="399">
        <v>107</v>
      </c>
      <c r="E115" s="400">
        <f t="shared" si="3"/>
        <v>0</v>
      </c>
      <c r="F115" s="401">
        <v>0</v>
      </c>
      <c r="G115" s="602">
        <v>0</v>
      </c>
      <c r="H115" s="400">
        <v>0</v>
      </c>
      <c r="I115" s="402">
        <v>0</v>
      </c>
      <c r="J115" s="605">
        <v>0</v>
      </c>
      <c r="K115" s="403">
        <v>0</v>
      </c>
    </row>
    <row r="116" spans="1:11" hidden="1">
      <c r="A116" s="397" t="s">
        <v>505</v>
      </c>
      <c r="B116" s="398" t="s">
        <v>721</v>
      </c>
      <c r="C116" s="399">
        <f t="shared" si="2"/>
        <v>0</v>
      </c>
      <c r="D116" s="399">
        <v>108</v>
      </c>
      <c r="E116" s="400">
        <f t="shared" si="3"/>
        <v>0</v>
      </c>
      <c r="F116" s="401">
        <v>0</v>
      </c>
      <c r="G116" s="602">
        <v>0</v>
      </c>
      <c r="H116" s="400">
        <v>0</v>
      </c>
      <c r="I116" s="402">
        <v>0</v>
      </c>
      <c r="J116" s="605">
        <v>0</v>
      </c>
      <c r="K116" s="403">
        <v>0</v>
      </c>
    </row>
    <row r="117" spans="1:11" hidden="1">
      <c r="A117" s="397" t="s">
        <v>506</v>
      </c>
      <c r="B117" s="398" t="s">
        <v>722</v>
      </c>
      <c r="C117" s="399">
        <f t="shared" si="2"/>
        <v>0</v>
      </c>
      <c r="D117" s="399">
        <v>109</v>
      </c>
      <c r="E117" s="400">
        <f t="shared" si="3"/>
        <v>0</v>
      </c>
      <c r="F117" s="401">
        <v>0</v>
      </c>
      <c r="G117" s="602">
        <v>0</v>
      </c>
      <c r="H117" s="400">
        <v>0</v>
      </c>
      <c r="I117" s="402">
        <v>0</v>
      </c>
      <c r="J117" s="605">
        <v>0</v>
      </c>
      <c r="K117" s="403">
        <v>0</v>
      </c>
    </row>
    <row r="118" spans="1:11" hidden="1">
      <c r="A118" s="397" t="s">
        <v>507</v>
      </c>
      <c r="B118" s="398" t="s">
        <v>723</v>
      </c>
      <c r="C118" s="399">
        <f t="shared" si="2"/>
        <v>0</v>
      </c>
      <c r="D118" s="399">
        <v>110</v>
      </c>
      <c r="E118" s="400">
        <f t="shared" si="3"/>
        <v>0</v>
      </c>
      <c r="F118" s="401">
        <v>0</v>
      </c>
      <c r="G118" s="602">
        <v>0</v>
      </c>
      <c r="H118" s="400">
        <v>0</v>
      </c>
      <c r="I118" s="402">
        <v>0</v>
      </c>
      <c r="J118" s="605">
        <v>0</v>
      </c>
      <c r="K118" s="403">
        <v>0</v>
      </c>
    </row>
    <row r="119" spans="1:11" hidden="1">
      <c r="A119" s="397" t="s">
        <v>508</v>
      </c>
      <c r="B119" s="398" t="s">
        <v>724</v>
      </c>
      <c r="C119" s="399">
        <f t="shared" si="2"/>
        <v>0</v>
      </c>
      <c r="D119" s="399">
        <v>111</v>
      </c>
      <c r="E119" s="400">
        <f t="shared" si="3"/>
        <v>0</v>
      </c>
      <c r="F119" s="401">
        <v>0</v>
      </c>
      <c r="G119" s="602">
        <v>0</v>
      </c>
      <c r="H119" s="400">
        <v>0</v>
      </c>
      <c r="I119" s="402">
        <v>0</v>
      </c>
      <c r="J119" s="605">
        <v>0</v>
      </c>
      <c r="K119" s="403">
        <v>0</v>
      </c>
    </row>
    <row r="120" spans="1:11">
      <c r="A120" s="397" t="s">
        <v>509</v>
      </c>
      <c r="B120" s="398" t="s">
        <v>725</v>
      </c>
      <c r="C120" s="399">
        <f t="shared" si="2"/>
        <v>0</v>
      </c>
      <c r="D120" s="399">
        <v>0</v>
      </c>
      <c r="E120" s="400">
        <f t="shared" si="3"/>
        <v>0</v>
      </c>
      <c r="F120" s="401">
        <v>0</v>
      </c>
      <c r="G120" s="602">
        <v>0</v>
      </c>
      <c r="H120" s="400">
        <v>0</v>
      </c>
      <c r="I120" s="402">
        <v>0</v>
      </c>
      <c r="J120" s="605">
        <v>0</v>
      </c>
      <c r="K120" s="403">
        <v>0</v>
      </c>
    </row>
    <row r="121" spans="1:11" ht="25.5" hidden="1">
      <c r="A121" s="397" t="s">
        <v>510</v>
      </c>
      <c r="B121" s="398" t="s">
        <v>726</v>
      </c>
      <c r="C121" s="399">
        <f t="shared" si="2"/>
        <v>0</v>
      </c>
      <c r="D121" s="399">
        <v>113</v>
      </c>
      <c r="E121" s="400">
        <f t="shared" si="3"/>
        <v>0</v>
      </c>
      <c r="F121" s="401">
        <v>0</v>
      </c>
      <c r="G121" s="602">
        <v>0</v>
      </c>
      <c r="H121" s="400">
        <v>0</v>
      </c>
      <c r="I121" s="402">
        <v>0</v>
      </c>
      <c r="J121" s="605">
        <v>0</v>
      </c>
      <c r="K121" s="403">
        <v>0</v>
      </c>
    </row>
    <row r="122" spans="1:11" hidden="1">
      <c r="A122" s="397" t="s">
        <v>511</v>
      </c>
      <c r="B122" s="398" t="s">
        <v>727</v>
      </c>
      <c r="C122" s="399">
        <f t="shared" si="2"/>
        <v>0</v>
      </c>
      <c r="D122" s="399">
        <v>114</v>
      </c>
      <c r="E122" s="400">
        <f t="shared" si="3"/>
        <v>0</v>
      </c>
      <c r="F122" s="401">
        <v>0</v>
      </c>
      <c r="G122" s="602">
        <v>0</v>
      </c>
      <c r="H122" s="400">
        <v>0</v>
      </c>
      <c r="I122" s="402">
        <v>0</v>
      </c>
      <c r="J122" s="605">
        <v>0</v>
      </c>
      <c r="K122" s="403">
        <v>0</v>
      </c>
    </row>
    <row r="123" spans="1:11" hidden="1">
      <c r="A123" s="397" t="s">
        <v>512</v>
      </c>
      <c r="B123" s="398" t="s">
        <v>728</v>
      </c>
      <c r="C123" s="399">
        <f t="shared" si="2"/>
        <v>0</v>
      </c>
      <c r="D123" s="399">
        <v>115</v>
      </c>
      <c r="E123" s="400">
        <f t="shared" si="3"/>
        <v>0</v>
      </c>
      <c r="F123" s="401">
        <v>0</v>
      </c>
      <c r="G123" s="602">
        <v>0</v>
      </c>
      <c r="H123" s="400">
        <v>0</v>
      </c>
      <c r="I123" s="402">
        <v>0</v>
      </c>
      <c r="J123" s="605">
        <v>0</v>
      </c>
      <c r="K123" s="403">
        <v>0</v>
      </c>
    </row>
    <row r="124" spans="1:11" hidden="1">
      <c r="A124" s="397" t="s">
        <v>513</v>
      </c>
      <c r="B124" s="398" t="s">
        <v>729</v>
      </c>
      <c r="C124" s="399">
        <f t="shared" si="2"/>
        <v>0</v>
      </c>
      <c r="D124" s="399">
        <v>116</v>
      </c>
      <c r="E124" s="400">
        <f t="shared" si="3"/>
        <v>0</v>
      </c>
      <c r="F124" s="401">
        <v>0</v>
      </c>
      <c r="G124" s="602">
        <v>0</v>
      </c>
      <c r="H124" s="400">
        <v>0</v>
      </c>
      <c r="I124" s="402">
        <v>0</v>
      </c>
      <c r="J124" s="605">
        <v>0</v>
      </c>
      <c r="K124" s="403">
        <v>0</v>
      </c>
    </row>
    <row r="125" spans="1:11" hidden="1">
      <c r="A125" s="397" t="s">
        <v>514</v>
      </c>
      <c r="B125" s="398" t="s">
        <v>730</v>
      </c>
      <c r="C125" s="399">
        <f t="shared" si="2"/>
        <v>0</v>
      </c>
      <c r="D125" s="399">
        <v>117</v>
      </c>
      <c r="E125" s="400">
        <f t="shared" si="3"/>
        <v>0</v>
      </c>
      <c r="F125" s="401">
        <v>0</v>
      </c>
      <c r="G125" s="602">
        <v>0</v>
      </c>
      <c r="H125" s="400">
        <v>0</v>
      </c>
      <c r="I125" s="402">
        <v>0</v>
      </c>
      <c r="J125" s="605">
        <v>0</v>
      </c>
      <c r="K125" s="403">
        <v>0</v>
      </c>
    </row>
    <row r="126" spans="1:11" hidden="1">
      <c r="A126" s="397" t="s">
        <v>515</v>
      </c>
      <c r="B126" s="398" t="s">
        <v>731</v>
      </c>
      <c r="C126" s="399">
        <f t="shared" si="2"/>
        <v>0</v>
      </c>
      <c r="D126" s="399">
        <v>118</v>
      </c>
      <c r="E126" s="400">
        <f t="shared" si="3"/>
        <v>0</v>
      </c>
      <c r="F126" s="401">
        <v>0</v>
      </c>
      <c r="G126" s="602">
        <v>0</v>
      </c>
      <c r="H126" s="400">
        <v>0</v>
      </c>
      <c r="I126" s="402">
        <v>0</v>
      </c>
      <c r="J126" s="605">
        <v>0</v>
      </c>
      <c r="K126" s="403">
        <v>0</v>
      </c>
    </row>
    <row r="127" spans="1:11" hidden="1">
      <c r="A127" s="397" t="s">
        <v>516</v>
      </c>
      <c r="B127" s="398" t="s">
        <v>732</v>
      </c>
      <c r="C127" s="399">
        <f t="shared" si="2"/>
        <v>0</v>
      </c>
      <c r="D127" s="399">
        <v>119</v>
      </c>
      <c r="E127" s="400">
        <f t="shared" si="3"/>
        <v>0</v>
      </c>
      <c r="F127" s="401">
        <v>0</v>
      </c>
      <c r="G127" s="602">
        <v>0</v>
      </c>
      <c r="H127" s="400">
        <v>0</v>
      </c>
      <c r="I127" s="402">
        <v>0</v>
      </c>
      <c r="J127" s="605">
        <v>0</v>
      </c>
      <c r="K127" s="403">
        <v>0</v>
      </c>
    </row>
    <row r="128" spans="1:11" hidden="1">
      <c r="A128" s="397" t="s">
        <v>517</v>
      </c>
      <c r="B128" s="398" t="s">
        <v>733</v>
      </c>
      <c r="C128" s="399">
        <f t="shared" si="2"/>
        <v>0</v>
      </c>
      <c r="D128" s="399">
        <v>120</v>
      </c>
      <c r="E128" s="400">
        <f t="shared" si="3"/>
        <v>0</v>
      </c>
      <c r="F128" s="401">
        <v>0</v>
      </c>
      <c r="G128" s="602">
        <v>0</v>
      </c>
      <c r="H128" s="400">
        <v>0</v>
      </c>
      <c r="I128" s="402">
        <v>0</v>
      </c>
      <c r="J128" s="605">
        <v>0</v>
      </c>
      <c r="K128" s="403">
        <v>0</v>
      </c>
    </row>
    <row r="129" spans="1:11" hidden="1">
      <c r="A129" s="397" t="s">
        <v>518</v>
      </c>
      <c r="B129" s="398" t="s">
        <v>734</v>
      </c>
      <c r="C129" s="399">
        <f t="shared" si="2"/>
        <v>0</v>
      </c>
      <c r="D129" s="399">
        <v>121</v>
      </c>
      <c r="E129" s="400">
        <f t="shared" si="3"/>
        <v>0</v>
      </c>
      <c r="F129" s="401">
        <v>0</v>
      </c>
      <c r="G129" s="602">
        <v>0</v>
      </c>
      <c r="H129" s="400">
        <v>0</v>
      </c>
      <c r="I129" s="402">
        <v>0</v>
      </c>
      <c r="J129" s="605">
        <v>0</v>
      </c>
      <c r="K129" s="403">
        <v>0</v>
      </c>
    </row>
    <row r="130" spans="1:11">
      <c r="A130" s="397" t="s">
        <v>519</v>
      </c>
      <c r="B130" s="398" t="s">
        <v>735</v>
      </c>
      <c r="C130" s="399">
        <f t="shared" si="2"/>
        <v>0</v>
      </c>
      <c r="D130" s="399">
        <v>0</v>
      </c>
      <c r="E130" s="400">
        <f t="shared" si="3"/>
        <v>0</v>
      </c>
      <c r="F130" s="401">
        <v>0</v>
      </c>
      <c r="G130" s="602">
        <v>0</v>
      </c>
      <c r="H130" s="400">
        <v>0</v>
      </c>
      <c r="I130" s="402">
        <v>0</v>
      </c>
      <c r="J130" s="605">
        <v>0</v>
      </c>
      <c r="K130" s="403">
        <v>0</v>
      </c>
    </row>
    <row r="131" spans="1:11" hidden="1">
      <c r="A131" s="397" t="s">
        <v>520</v>
      </c>
      <c r="B131" s="398" t="s">
        <v>736</v>
      </c>
      <c r="C131" s="399">
        <f t="shared" si="2"/>
        <v>0</v>
      </c>
      <c r="D131" s="399">
        <v>123</v>
      </c>
      <c r="E131" s="400">
        <f t="shared" si="3"/>
        <v>0</v>
      </c>
      <c r="F131" s="401">
        <v>0</v>
      </c>
      <c r="G131" s="602">
        <v>0</v>
      </c>
      <c r="H131" s="400">
        <v>0</v>
      </c>
      <c r="I131" s="402">
        <v>0</v>
      </c>
      <c r="J131" s="605">
        <v>0</v>
      </c>
      <c r="K131" s="403">
        <v>0</v>
      </c>
    </row>
    <row r="132" spans="1:11" hidden="1">
      <c r="A132" s="397" t="s">
        <v>521</v>
      </c>
      <c r="B132" s="398" t="s">
        <v>737</v>
      </c>
      <c r="C132" s="399">
        <f t="shared" si="2"/>
        <v>0</v>
      </c>
      <c r="D132" s="399">
        <v>124</v>
      </c>
      <c r="E132" s="400">
        <f t="shared" si="3"/>
        <v>0</v>
      </c>
      <c r="F132" s="401">
        <v>0</v>
      </c>
      <c r="G132" s="602">
        <v>0</v>
      </c>
      <c r="H132" s="400">
        <v>0</v>
      </c>
      <c r="I132" s="402">
        <v>0</v>
      </c>
      <c r="J132" s="605">
        <v>0</v>
      </c>
      <c r="K132" s="403">
        <v>0</v>
      </c>
    </row>
    <row r="133" spans="1:11" hidden="1">
      <c r="A133" s="397" t="s">
        <v>522</v>
      </c>
      <c r="B133" s="398" t="s">
        <v>738</v>
      </c>
      <c r="C133" s="399">
        <f t="shared" si="2"/>
        <v>0</v>
      </c>
      <c r="D133" s="399">
        <v>125</v>
      </c>
      <c r="E133" s="400">
        <f t="shared" si="3"/>
        <v>0</v>
      </c>
      <c r="F133" s="401">
        <v>0</v>
      </c>
      <c r="G133" s="602">
        <v>0</v>
      </c>
      <c r="H133" s="400">
        <v>0</v>
      </c>
      <c r="I133" s="402">
        <v>0</v>
      </c>
      <c r="J133" s="605">
        <v>0</v>
      </c>
      <c r="K133" s="403">
        <v>0</v>
      </c>
    </row>
    <row r="134" spans="1:11" hidden="1">
      <c r="A134" s="397" t="s">
        <v>523</v>
      </c>
      <c r="B134" s="398" t="s">
        <v>739</v>
      </c>
      <c r="C134" s="399">
        <f t="shared" si="2"/>
        <v>0</v>
      </c>
      <c r="D134" s="399">
        <v>126</v>
      </c>
      <c r="E134" s="400">
        <f t="shared" si="3"/>
        <v>0</v>
      </c>
      <c r="F134" s="401">
        <v>0</v>
      </c>
      <c r="G134" s="602">
        <v>0</v>
      </c>
      <c r="H134" s="400">
        <v>0</v>
      </c>
      <c r="I134" s="402">
        <v>0</v>
      </c>
      <c r="J134" s="605">
        <v>0</v>
      </c>
      <c r="K134" s="403">
        <v>0</v>
      </c>
    </row>
    <row r="135" spans="1:11" hidden="1">
      <c r="A135" s="397" t="s">
        <v>524</v>
      </c>
      <c r="B135" s="398" t="s">
        <v>740</v>
      </c>
      <c r="C135" s="399">
        <f t="shared" si="2"/>
        <v>0</v>
      </c>
      <c r="D135" s="399">
        <v>127</v>
      </c>
      <c r="E135" s="400">
        <f t="shared" si="3"/>
        <v>0</v>
      </c>
      <c r="F135" s="401">
        <v>0</v>
      </c>
      <c r="G135" s="602">
        <v>0</v>
      </c>
      <c r="H135" s="400">
        <v>0</v>
      </c>
      <c r="I135" s="402">
        <v>0</v>
      </c>
      <c r="J135" s="605">
        <v>0</v>
      </c>
      <c r="K135" s="403">
        <v>0</v>
      </c>
    </row>
    <row r="136" spans="1:11">
      <c r="A136" s="397" t="s">
        <v>525</v>
      </c>
      <c r="B136" s="398" t="s">
        <v>741</v>
      </c>
      <c r="C136" s="399">
        <f t="shared" si="2"/>
        <v>0</v>
      </c>
      <c r="D136" s="399">
        <v>0</v>
      </c>
      <c r="E136" s="400">
        <f t="shared" si="3"/>
        <v>0</v>
      </c>
      <c r="F136" s="401">
        <v>0</v>
      </c>
      <c r="G136" s="602">
        <v>0</v>
      </c>
      <c r="H136" s="400">
        <v>0</v>
      </c>
      <c r="I136" s="402">
        <v>0</v>
      </c>
      <c r="J136" s="605">
        <v>0</v>
      </c>
      <c r="K136" s="403">
        <v>0</v>
      </c>
    </row>
    <row r="137" spans="1:11" ht="25.5" hidden="1">
      <c r="A137" s="397" t="s">
        <v>526</v>
      </c>
      <c r="B137" s="398" t="s">
        <v>742</v>
      </c>
      <c r="C137" s="399">
        <f t="shared" ref="C137:C178" si="4">F137+I137</f>
        <v>0</v>
      </c>
      <c r="D137" s="399">
        <v>129</v>
      </c>
      <c r="E137" s="400">
        <f t="shared" ref="E137:E178" si="5">H137+K137</f>
        <v>0</v>
      </c>
      <c r="F137" s="401">
        <v>0</v>
      </c>
      <c r="G137" s="602">
        <v>0</v>
      </c>
      <c r="H137" s="400">
        <v>0</v>
      </c>
      <c r="I137" s="402">
        <v>0</v>
      </c>
      <c r="J137" s="605">
        <v>0</v>
      </c>
      <c r="K137" s="403">
        <v>0</v>
      </c>
    </row>
    <row r="138" spans="1:11" ht="25.5" hidden="1">
      <c r="A138" s="397" t="s">
        <v>527</v>
      </c>
      <c r="B138" s="398" t="s">
        <v>743</v>
      </c>
      <c r="C138" s="399">
        <f t="shared" si="4"/>
        <v>0</v>
      </c>
      <c r="D138" s="399">
        <v>130</v>
      </c>
      <c r="E138" s="400">
        <f t="shared" si="5"/>
        <v>0</v>
      </c>
      <c r="F138" s="401">
        <v>0</v>
      </c>
      <c r="G138" s="602">
        <v>0</v>
      </c>
      <c r="H138" s="400">
        <v>0</v>
      </c>
      <c r="I138" s="402">
        <v>0</v>
      </c>
      <c r="J138" s="605">
        <v>0</v>
      </c>
      <c r="K138" s="403">
        <v>0</v>
      </c>
    </row>
    <row r="139" spans="1:11" ht="25.5" hidden="1">
      <c r="A139" s="397" t="s">
        <v>528</v>
      </c>
      <c r="B139" s="398" t="s">
        <v>744</v>
      </c>
      <c r="C139" s="399">
        <f t="shared" si="4"/>
        <v>0</v>
      </c>
      <c r="D139" s="399">
        <v>131</v>
      </c>
      <c r="E139" s="400">
        <f t="shared" si="5"/>
        <v>0</v>
      </c>
      <c r="F139" s="401">
        <v>0</v>
      </c>
      <c r="G139" s="602">
        <v>0</v>
      </c>
      <c r="H139" s="400">
        <v>0</v>
      </c>
      <c r="I139" s="402">
        <v>0</v>
      </c>
      <c r="J139" s="605">
        <v>0</v>
      </c>
      <c r="K139" s="403">
        <v>0</v>
      </c>
    </row>
    <row r="140" spans="1:11">
      <c r="A140" s="397" t="s">
        <v>529</v>
      </c>
      <c r="B140" s="398" t="s">
        <v>745</v>
      </c>
      <c r="C140" s="399">
        <f t="shared" si="4"/>
        <v>0</v>
      </c>
      <c r="D140" s="399">
        <v>0</v>
      </c>
      <c r="E140" s="400">
        <f t="shared" si="5"/>
        <v>0</v>
      </c>
      <c r="F140" s="401">
        <v>0</v>
      </c>
      <c r="G140" s="602">
        <v>0</v>
      </c>
      <c r="H140" s="400">
        <v>0</v>
      </c>
      <c r="I140" s="402">
        <v>0</v>
      </c>
      <c r="J140" s="605">
        <v>0</v>
      </c>
      <c r="K140" s="403">
        <v>0</v>
      </c>
    </row>
    <row r="141" spans="1:11" ht="25.5" hidden="1">
      <c r="A141" s="397" t="s">
        <v>530</v>
      </c>
      <c r="B141" s="398" t="s">
        <v>746</v>
      </c>
      <c r="C141" s="399">
        <f t="shared" si="4"/>
        <v>0</v>
      </c>
      <c r="D141" s="399">
        <v>133</v>
      </c>
      <c r="E141" s="400">
        <f t="shared" si="5"/>
        <v>0</v>
      </c>
      <c r="F141" s="401">
        <v>0</v>
      </c>
      <c r="G141" s="602">
        <v>0</v>
      </c>
      <c r="H141" s="400">
        <v>0</v>
      </c>
      <c r="I141" s="402">
        <v>0</v>
      </c>
      <c r="J141" s="605">
        <v>0</v>
      </c>
      <c r="K141" s="403">
        <v>0</v>
      </c>
    </row>
    <row r="142" spans="1:11" ht="25.5" hidden="1">
      <c r="A142" s="397" t="s">
        <v>531</v>
      </c>
      <c r="B142" s="398" t="s">
        <v>747</v>
      </c>
      <c r="C142" s="399">
        <f t="shared" si="4"/>
        <v>0</v>
      </c>
      <c r="D142" s="399">
        <v>134</v>
      </c>
      <c r="E142" s="400">
        <f t="shared" si="5"/>
        <v>0</v>
      </c>
      <c r="F142" s="401">
        <v>0</v>
      </c>
      <c r="G142" s="602">
        <v>0</v>
      </c>
      <c r="H142" s="400">
        <v>0</v>
      </c>
      <c r="I142" s="402">
        <v>0</v>
      </c>
      <c r="J142" s="605">
        <v>0</v>
      </c>
      <c r="K142" s="403">
        <v>0</v>
      </c>
    </row>
    <row r="143" spans="1:11" ht="25.5">
      <c r="A143" s="397" t="s">
        <v>532</v>
      </c>
      <c r="B143" s="398" t="s">
        <v>748</v>
      </c>
      <c r="C143" s="399">
        <f t="shared" si="4"/>
        <v>0</v>
      </c>
      <c r="D143" s="399">
        <v>0</v>
      </c>
      <c r="E143" s="400">
        <f t="shared" si="5"/>
        <v>0</v>
      </c>
      <c r="F143" s="401">
        <v>0</v>
      </c>
      <c r="G143" s="602">
        <v>0</v>
      </c>
      <c r="H143" s="400">
        <v>0</v>
      </c>
      <c r="I143" s="402">
        <v>0</v>
      </c>
      <c r="J143" s="605">
        <v>0</v>
      </c>
      <c r="K143" s="403">
        <v>0</v>
      </c>
    </row>
    <row r="144" spans="1:11">
      <c r="A144" s="397" t="s">
        <v>533</v>
      </c>
      <c r="B144" s="398" t="s">
        <v>749</v>
      </c>
      <c r="C144" s="399">
        <f t="shared" si="4"/>
        <v>0</v>
      </c>
      <c r="D144" s="399">
        <v>0</v>
      </c>
      <c r="E144" s="400">
        <f t="shared" si="5"/>
        <v>0</v>
      </c>
      <c r="F144" s="401">
        <v>0</v>
      </c>
      <c r="G144" s="602">
        <v>0</v>
      </c>
      <c r="H144" s="400">
        <v>0</v>
      </c>
      <c r="I144" s="402">
        <v>0</v>
      </c>
      <c r="J144" s="605">
        <v>0</v>
      </c>
      <c r="K144" s="403">
        <v>0</v>
      </c>
    </row>
    <row r="145" spans="1:11" ht="25.5" hidden="1">
      <c r="A145" s="397" t="s">
        <v>534</v>
      </c>
      <c r="B145" s="398" t="s">
        <v>750</v>
      </c>
      <c r="C145" s="399">
        <f t="shared" si="4"/>
        <v>0</v>
      </c>
      <c r="D145" s="399">
        <v>137</v>
      </c>
      <c r="E145" s="400">
        <f t="shared" si="5"/>
        <v>0</v>
      </c>
      <c r="F145" s="401">
        <v>0</v>
      </c>
      <c r="G145" s="602">
        <v>0</v>
      </c>
      <c r="H145" s="400">
        <v>0</v>
      </c>
      <c r="I145" s="402">
        <v>0</v>
      </c>
      <c r="J145" s="605">
        <v>0</v>
      </c>
      <c r="K145" s="403">
        <v>0</v>
      </c>
    </row>
    <row r="146" spans="1:11" hidden="1">
      <c r="A146" s="397" t="s">
        <v>535</v>
      </c>
      <c r="B146" s="398" t="s">
        <v>751</v>
      </c>
      <c r="C146" s="399">
        <f t="shared" si="4"/>
        <v>0</v>
      </c>
      <c r="D146" s="399">
        <v>138</v>
      </c>
      <c r="E146" s="400">
        <f t="shared" si="5"/>
        <v>0</v>
      </c>
      <c r="F146" s="401">
        <v>0</v>
      </c>
      <c r="G146" s="602">
        <v>0</v>
      </c>
      <c r="H146" s="400">
        <v>0</v>
      </c>
      <c r="I146" s="402">
        <v>0</v>
      </c>
      <c r="J146" s="605">
        <v>0</v>
      </c>
      <c r="K146" s="403">
        <v>0</v>
      </c>
    </row>
    <row r="147" spans="1:11" ht="25.5" hidden="1">
      <c r="A147" s="397" t="s">
        <v>536</v>
      </c>
      <c r="B147" s="398" t="s">
        <v>752</v>
      </c>
      <c r="C147" s="399">
        <f t="shared" si="4"/>
        <v>0</v>
      </c>
      <c r="D147" s="399">
        <v>139</v>
      </c>
      <c r="E147" s="400">
        <f t="shared" si="5"/>
        <v>0</v>
      </c>
      <c r="F147" s="401">
        <v>0</v>
      </c>
      <c r="G147" s="602">
        <v>0</v>
      </c>
      <c r="H147" s="400">
        <v>0</v>
      </c>
      <c r="I147" s="402">
        <v>0</v>
      </c>
      <c r="J147" s="605">
        <v>0</v>
      </c>
      <c r="K147" s="403">
        <v>0</v>
      </c>
    </row>
    <row r="148" spans="1:11">
      <c r="A148" s="404" t="s">
        <v>537</v>
      </c>
      <c r="B148" s="405" t="s">
        <v>753</v>
      </c>
      <c r="C148" s="158">
        <f t="shared" si="4"/>
        <v>0</v>
      </c>
      <c r="D148" s="158">
        <v>0</v>
      </c>
      <c r="E148" s="184">
        <f t="shared" si="5"/>
        <v>0</v>
      </c>
      <c r="F148" s="408">
        <v>0</v>
      </c>
      <c r="G148" s="603">
        <v>0</v>
      </c>
      <c r="H148" s="407">
        <v>0</v>
      </c>
      <c r="I148" s="409">
        <v>0</v>
      </c>
      <c r="J148" s="606">
        <v>0</v>
      </c>
      <c r="K148" s="410">
        <v>0</v>
      </c>
    </row>
    <row r="149" spans="1:11">
      <c r="A149" s="397">
        <v>142</v>
      </c>
      <c r="B149" s="398" t="s">
        <v>995</v>
      </c>
      <c r="C149" s="399">
        <f t="shared" si="4"/>
        <v>238900</v>
      </c>
      <c r="D149" s="399">
        <v>0</v>
      </c>
      <c r="E149" s="400">
        <f t="shared" si="5"/>
        <v>53100</v>
      </c>
      <c r="F149" s="401">
        <v>235900</v>
      </c>
      <c r="G149" s="602">
        <v>0</v>
      </c>
      <c r="H149" s="400">
        <v>100</v>
      </c>
      <c r="I149" s="402">
        <v>3000</v>
      </c>
      <c r="J149" s="605">
        <v>0</v>
      </c>
      <c r="K149" s="403">
        <v>53000</v>
      </c>
    </row>
    <row r="150" spans="1:11">
      <c r="A150" s="397" t="s">
        <v>538</v>
      </c>
      <c r="B150" s="398" t="s">
        <v>754</v>
      </c>
      <c r="C150" s="399">
        <f t="shared" si="4"/>
        <v>0</v>
      </c>
      <c r="D150" s="399">
        <v>0</v>
      </c>
      <c r="E150" s="400">
        <f t="shared" si="5"/>
        <v>0</v>
      </c>
      <c r="F150" s="401">
        <v>0</v>
      </c>
      <c r="G150" s="602">
        <v>0</v>
      </c>
      <c r="H150" s="400">
        <v>0</v>
      </c>
      <c r="I150" s="402">
        <v>0</v>
      </c>
      <c r="J150" s="605">
        <v>0</v>
      </c>
      <c r="K150" s="403">
        <v>0</v>
      </c>
    </row>
    <row r="151" spans="1:11">
      <c r="A151" s="397" t="s">
        <v>539</v>
      </c>
      <c r="B151" s="398" t="s">
        <v>755</v>
      </c>
      <c r="C151" s="399">
        <f t="shared" si="4"/>
        <v>0</v>
      </c>
      <c r="D151" s="399">
        <v>0</v>
      </c>
      <c r="E151" s="400">
        <f t="shared" si="5"/>
        <v>0</v>
      </c>
      <c r="F151" s="401">
        <v>0</v>
      </c>
      <c r="G151" s="602">
        <v>0</v>
      </c>
      <c r="H151" s="400">
        <v>0</v>
      </c>
      <c r="I151" s="402">
        <v>0</v>
      </c>
      <c r="J151" s="605">
        <v>0</v>
      </c>
      <c r="K151" s="403">
        <v>0</v>
      </c>
    </row>
    <row r="152" spans="1:11">
      <c r="A152" s="397" t="s">
        <v>540</v>
      </c>
      <c r="B152" s="398" t="s">
        <v>756</v>
      </c>
      <c r="C152" s="399">
        <f t="shared" si="4"/>
        <v>0</v>
      </c>
      <c r="D152" s="399">
        <v>0</v>
      </c>
      <c r="E152" s="400">
        <f t="shared" si="5"/>
        <v>0</v>
      </c>
      <c r="F152" s="401">
        <v>0</v>
      </c>
      <c r="G152" s="602">
        <v>0</v>
      </c>
      <c r="H152" s="400">
        <v>0</v>
      </c>
      <c r="I152" s="402">
        <v>0</v>
      </c>
      <c r="J152" s="605">
        <v>0</v>
      </c>
      <c r="K152" s="403">
        <v>0</v>
      </c>
    </row>
    <row r="153" spans="1:11">
      <c r="A153" s="397" t="s">
        <v>541</v>
      </c>
      <c r="B153" s="398" t="s">
        <v>757</v>
      </c>
      <c r="C153" s="399">
        <f t="shared" si="4"/>
        <v>0</v>
      </c>
      <c r="D153" s="399">
        <v>0</v>
      </c>
      <c r="E153" s="400">
        <f t="shared" si="5"/>
        <v>0</v>
      </c>
      <c r="F153" s="401">
        <v>0</v>
      </c>
      <c r="G153" s="602">
        <v>0</v>
      </c>
      <c r="H153" s="400">
        <v>0</v>
      </c>
      <c r="I153" s="402">
        <v>0</v>
      </c>
      <c r="J153" s="605">
        <v>0</v>
      </c>
      <c r="K153" s="403">
        <v>0</v>
      </c>
    </row>
    <row r="154" spans="1:11">
      <c r="A154" s="397" t="s">
        <v>542</v>
      </c>
      <c r="B154" s="398" t="s">
        <v>758</v>
      </c>
      <c r="C154" s="399">
        <f t="shared" si="4"/>
        <v>235900</v>
      </c>
      <c r="D154" s="399">
        <v>0</v>
      </c>
      <c r="E154" s="400">
        <f t="shared" si="5"/>
        <v>50000</v>
      </c>
      <c r="F154" s="401">
        <v>235900</v>
      </c>
      <c r="G154" s="602">
        <v>0</v>
      </c>
      <c r="H154" s="400">
        <v>0</v>
      </c>
      <c r="I154" s="402">
        <v>0</v>
      </c>
      <c r="J154" s="605">
        <v>0</v>
      </c>
      <c r="K154" s="403">
        <v>50000</v>
      </c>
    </row>
    <row r="155" spans="1:11">
      <c r="A155" s="397" t="s">
        <v>543</v>
      </c>
      <c r="B155" s="398" t="s">
        <v>759</v>
      </c>
      <c r="C155" s="399">
        <f t="shared" si="4"/>
        <v>3000</v>
      </c>
      <c r="D155" s="399">
        <v>0</v>
      </c>
      <c r="E155" s="400">
        <f t="shared" si="5"/>
        <v>3100</v>
      </c>
      <c r="F155" s="401">
        <v>0</v>
      </c>
      <c r="G155" s="602">
        <v>0</v>
      </c>
      <c r="H155" s="400">
        <v>100</v>
      </c>
      <c r="I155" s="402">
        <v>3000</v>
      </c>
      <c r="J155" s="605">
        <v>0</v>
      </c>
      <c r="K155" s="403">
        <v>3000</v>
      </c>
    </row>
    <row r="156" spans="1:11">
      <c r="A156" s="397" t="s">
        <v>544</v>
      </c>
      <c r="B156" s="398" t="s">
        <v>760</v>
      </c>
      <c r="C156" s="399">
        <f t="shared" si="4"/>
        <v>0</v>
      </c>
      <c r="D156" s="399">
        <v>0</v>
      </c>
      <c r="E156" s="400">
        <f t="shared" si="5"/>
        <v>0</v>
      </c>
      <c r="F156" s="401">
        <v>0</v>
      </c>
      <c r="G156" s="602">
        <v>0</v>
      </c>
      <c r="H156" s="400">
        <v>0</v>
      </c>
      <c r="I156" s="402">
        <v>0</v>
      </c>
      <c r="J156" s="605">
        <v>0</v>
      </c>
      <c r="K156" s="403">
        <v>0</v>
      </c>
    </row>
    <row r="157" spans="1:11">
      <c r="A157" s="397" t="s">
        <v>545</v>
      </c>
      <c r="B157" s="398" t="s">
        <v>761</v>
      </c>
      <c r="C157" s="399">
        <f t="shared" si="4"/>
        <v>0</v>
      </c>
      <c r="D157" s="399">
        <v>0</v>
      </c>
      <c r="E157" s="400">
        <f t="shared" si="5"/>
        <v>0</v>
      </c>
      <c r="F157" s="401">
        <v>0</v>
      </c>
      <c r="G157" s="602">
        <v>0</v>
      </c>
      <c r="H157" s="400">
        <v>0</v>
      </c>
      <c r="I157" s="402">
        <v>0</v>
      </c>
      <c r="J157" s="605">
        <v>0</v>
      </c>
      <c r="K157" s="403">
        <v>0</v>
      </c>
    </row>
    <row r="158" spans="1:11">
      <c r="A158" s="397" t="s">
        <v>546</v>
      </c>
      <c r="B158" s="398" t="s">
        <v>762</v>
      </c>
      <c r="C158" s="399">
        <f t="shared" si="4"/>
        <v>53000</v>
      </c>
      <c r="D158" s="399">
        <v>0</v>
      </c>
      <c r="E158" s="400">
        <f t="shared" si="5"/>
        <v>42084</v>
      </c>
      <c r="F158" s="401">
        <v>53000</v>
      </c>
      <c r="G158" s="602">
        <v>0</v>
      </c>
      <c r="H158" s="400">
        <v>42084</v>
      </c>
      <c r="I158" s="402">
        <v>0</v>
      </c>
      <c r="J158" s="605">
        <v>0</v>
      </c>
      <c r="K158" s="403">
        <v>0</v>
      </c>
    </row>
    <row r="159" spans="1:11">
      <c r="A159" s="397" t="s">
        <v>547</v>
      </c>
      <c r="B159" s="398" t="s">
        <v>763</v>
      </c>
      <c r="C159" s="399">
        <f t="shared" si="4"/>
        <v>0</v>
      </c>
      <c r="D159" s="399">
        <v>0</v>
      </c>
      <c r="E159" s="400">
        <f t="shared" si="5"/>
        <v>0</v>
      </c>
      <c r="F159" s="401">
        <v>0</v>
      </c>
      <c r="G159" s="602">
        <v>0</v>
      </c>
      <c r="H159" s="400">
        <v>0</v>
      </c>
      <c r="I159" s="402">
        <v>0</v>
      </c>
      <c r="J159" s="605">
        <v>0</v>
      </c>
      <c r="K159" s="403">
        <v>0</v>
      </c>
    </row>
    <row r="160" spans="1:11">
      <c r="A160" s="397" t="s">
        <v>548</v>
      </c>
      <c r="B160" s="398" t="s">
        <v>764</v>
      </c>
      <c r="C160" s="399">
        <f t="shared" si="4"/>
        <v>0</v>
      </c>
      <c r="D160" s="399">
        <v>0</v>
      </c>
      <c r="E160" s="400">
        <f t="shared" si="5"/>
        <v>0</v>
      </c>
      <c r="F160" s="401">
        <v>0</v>
      </c>
      <c r="G160" s="602">
        <v>0</v>
      </c>
      <c r="H160" s="400">
        <v>0</v>
      </c>
      <c r="I160" s="402">
        <v>0</v>
      </c>
      <c r="J160" s="605">
        <v>0</v>
      </c>
      <c r="K160" s="403">
        <v>0</v>
      </c>
    </row>
    <row r="161" spans="1:11">
      <c r="A161" s="397" t="s">
        <v>549</v>
      </c>
      <c r="B161" s="398" t="s">
        <v>765</v>
      </c>
      <c r="C161" s="399">
        <f t="shared" si="4"/>
        <v>0</v>
      </c>
      <c r="D161" s="399">
        <v>0</v>
      </c>
      <c r="E161" s="400">
        <f t="shared" si="5"/>
        <v>0</v>
      </c>
      <c r="F161" s="401">
        <v>0</v>
      </c>
      <c r="G161" s="602">
        <v>0</v>
      </c>
      <c r="H161" s="400">
        <v>0</v>
      </c>
      <c r="I161" s="402">
        <v>0</v>
      </c>
      <c r="J161" s="605">
        <v>0</v>
      </c>
      <c r="K161" s="403">
        <v>0</v>
      </c>
    </row>
    <row r="162" spans="1:11">
      <c r="A162" s="397" t="s">
        <v>766</v>
      </c>
      <c r="B162" s="398" t="s">
        <v>767</v>
      </c>
      <c r="C162" s="399">
        <f t="shared" si="4"/>
        <v>0</v>
      </c>
      <c r="D162" s="399">
        <v>0</v>
      </c>
      <c r="E162" s="400">
        <f t="shared" si="5"/>
        <v>0</v>
      </c>
      <c r="F162" s="401">
        <v>0</v>
      </c>
      <c r="G162" s="602">
        <v>0</v>
      </c>
      <c r="H162" s="400">
        <v>0</v>
      </c>
      <c r="I162" s="402">
        <v>0</v>
      </c>
      <c r="J162" s="605">
        <v>0</v>
      </c>
      <c r="K162" s="403">
        <v>0</v>
      </c>
    </row>
    <row r="163" spans="1:11">
      <c r="A163" s="397" t="s">
        <v>768</v>
      </c>
      <c r="B163" s="398" t="s">
        <v>769</v>
      </c>
      <c r="C163" s="399">
        <f t="shared" si="4"/>
        <v>0</v>
      </c>
      <c r="D163" s="399">
        <v>0</v>
      </c>
      <c r="E163" s="400">
        <f t="shared" si="5"/>
        <v>0</v>
      </c>
      <c r="F163" s="401">
        <v>0</v>
      </c>
      <c r="G163" s="602">
        <v>0</v>
      </c>
      <c r="H163" s="400">
        <v>0</v>
      </c>
      <c r="I163" s="402">
        <v>0</v>
      </c>
      <c r="J163" s="605">
        <v>0</v>
      </c>
      <c r="K163" s="403">
        <v>0</v>
      </c>
    </row>
    <row r="164" spans="1:11">
      <c r="A164" s="404" t="s">
        <v>770</v>
      </c>
      <c r="B164" s="405" t="s">
        <v>771</v>
      </c>
      <c r="C164" s="158">
        <f t="shared" si="4"/>
        <v>291900</v>
      </c>
      <c r="D164" s="158">
        <v>0</v>
      </c>
      <c r="E164" s="184">
        <f t="shared" si="5"/>
        <v>95184</v>
      </c>
      <c r="F164" s="408">
        <v>288900</v>
      </c>
      <c r="G164" s="603">
        <v>0</v>
      </c>
      <c r="H164" s="407">
        <v>42184</v>
      </c>
      <c r="I164" s="409">
        <v>3000</v>
      </c>
      <c r="J164" s="606">
        <v>0</v>
      </c>
      <c r="K164" s="410">
        <v>53000</v>
      </c>
    </row>
    <row r="165" spans="1:11">
      <c r="A165" s="404" t="s">
        <v>772</v>
      </c>
      <c r="B165" s="405" t="s">
        <v>773</v>
      </c>
      <c r="C165" s="158">
        <f t="shared" si="4"/>
        <v>17415665</v>
      </c>
      <c r="D165" s="158">
        <v>0</v>
      </c>
      <c r="E165" s="184">
        <f t="shared" si="5"/>
        <v>10476709</v>
      </c>
      <c r="F165" s="408">
        <v>17412665</v>
      </c>
      <c r="G165" s="603">
        <v>0</v>
      </c>
      <c r="H165" s="407">
        <v>9509534</v>
      </c>
      <c r="I165" s="409">
        <v>3000</v>
      </c>
      <c r="J165" s="606">
        <v>0</v>
      </c>
      <c r="K165" s="410">
        <v>967175</v>
      </c>
    </row>
    <row r="166" spans="1:11">
      <c r="A166" s="397"/>
      <c r="B166" s="398" t="s">
        <v>1024</v>
      </c>
      <c r="C166" s="399">
        <f t="shared" si="4"/>
        <v>5402667</v>
      </c>
      <c r="D166" s="399">
        <v>0</v>
      </c>
      <c r="E166" s="400">
        <f t="shared" si="5"/>
        <v>7774980</v>
      </c>
      <c r="F166" s="401">
        <v>3596834</v>
      </c>
      <c r="G166" s="602">
        <v>0</v>
      </c>
      <c r="H166" s="400">
        <v>3540680</v>
      </c>
      <c r="I166" s="402">
        <v>1805833</v>
      </c>
      <c r="J166" s="605">
        <v>0</v>
      </c>
      <c r="K166" s="403">
        <v>4234300</v>
      </c>
    </row>
    <row r="167" spans="1:11">
      <c r="A167" s="397"/>
      <c r="B167" s="637" t="s">
        <v>1101</v>
      </c>
      <c r="C167" s="399">
        <f t="shared" ref="C167" si="6">F167+I167</f>
        <v>5261742</v>
      </c>
      <c r="D167" s="399">
        <v>1</v>
      </c>
      <c r="E167" s="400">
        <f t="shared" ref="E167" si="7">H167+K167</f>
        <v>10370711</v>
      </c>
      <c r="F167" s="401">
        <v>5261446</v>
      </c>
      <c r="G167" s="602">
        <v>0</v>
      </c>
      <c r="H167" s="400">
        <v>10370002</v>
      </c>
      <c r="I167" s="402">
        <v>296</v>
      </c>
      <c r="J167" s="605">
        <v>0</v>
      </c>
      <c r="K167" s="403">
        <v>709</v>
      </c>
    </row>
    <row r="168" spans="1:11" s="411" customFormat="1">
      <c r="A168" s="404" t="s">
        <v>774</v>
      </c>
      <c r="B168" s="405" t="s">
        <v>1023</v>
      </c>
      <c r="C168" s="158">
        <f t="shared" si="4"/>
        <v>10664409</v>
      </c>
      <c r="D168" s="158">
        <v>0</v>
      </c>
      <c r="E168" s="184">
        <f t="shared" si="5"/>
        <v>18145691</v>
      </c>
      <c r="F168" s="408">
        <v>8858280</v>
      </c>
      <c r="G168" s="603">
        <v>0</v>
      </c>
      <c r="H168" s="407">
        <v>13910682</v>
      </c>
      <c r="I168" s="409">
        <v>1806129</v>
      </c>
      <c r="J168" s="606">
        <v>0</v>
      </c>
      <c r="K168" s="410">
        <v>4235009</v>
      </c>
    </row>
    <row r="169" spans="1:11">
      <c r="A169" s="397"/>
      <c r="B169" s="398" t="s">
        <v>1026</v>
      </c>
      <c r="C169" s="399">
        <f t="shared" si="4"/>
        <v>-3548210</v>
      </c>
      <c r="D169" s="399">
        <v>0</v>
      </c>
      <c r="E169" s="400">
        <f t="shared" si="5"/>
        <v>-6770415</v>
      </c>
      <c r="F169" s="401">
        <v>-2287316</v>
      </c>
      <c r="G169" s="602">
        <v>0</v>
      </c>
      <c r="H169" s="400">
        <v>-2399015</v>
      </c>
      <c r="I169" s="402">
        <v>-1260894</v>
      </c>
      <c r="J169" s="605">
        <v>0</v>
      </c>
      <c r="K169" s="403">
        <v>-4371400</v>
      </c>
    </row>
    <row r="170" spans="1:11" s="411" customFormat="1">
      <c r="A170" s="404"/>
      <c r="B170" s="405" t="s">
        <v>1027</v>
      </c>
      <c r="C170" s="158">
        <f t="shared" si="4"/>
        <v>-3548210</v>
      </c>
      <c r="D170" s="158">
        <v>0</v>
      </c>
      <c r="E170" s="184">
        <f t="shared" si="5"/>
        <v>-6770415</v>
      </c>
      <c r="F170" s="408">
        <v>-2287316</v>
      </c>
      <c r="G170" s="603">
        <v>0</v>
      </c>
      <c r="H170" s="407">
        <v>-2399015</v>
      </c>
      <c r="I170" s="409">
        <v>-1260894</v>
      </c>
      <c r="J170" s="606">
        <v>0</v>
      </c>
      <c r="K170" s="410">
        <v>-4371400</v>
      </c>
    </row>
    <row r="171" spans="1:11">
      <c r="A171" s="397"/>
      <c r="B171" s="398" t="s">
        <v>1028</v>
      </c>
      <c r="C171" s="399">
        <f t="shared" si="4"/>
        <v>0</v>
      </c>
      <c r="D171" s="399">
        <v>0</v>
      </c>
      <c r="E171" s="400">
        <f t="shared" si="5"/>
        <v>0</v>
      </c>
      <c r="F171" s="401">
        <v>0</v>
      </c>
      <c r="G171" s="602">
        <v>0</v>
      </c>
      <c r="H171" s="400">
        <v>0</v>
      </c>
      <c r="I171" s="402">
        <v>0</v>
      </c>
      <c r="J171" s="605">
        <v>0</v>
      </c>
      <c r="K171" s="403">
        <v>0</v>
      </c>
    </row>
    <row r="172" spans="1:11">
      <c r="A172" s="397" t="s">
        <v>775</v>
      </c>
      <c r="B172" s="398" t="s">
        <v>1025</v>
      </c>
      <c r="C172" s="399">
        <f t="shared" si="4"/>
        <v>0</v>
      </c>
      <c r="D172" s="399">
        <v>0</v>
      </c>
      <c r="E172" s="400">
        <f t="shared" si="5"/>
        <v>0</v>
      </c>
      <c r="F172" s="401">
        <v>0</v>
      </c>
      <c r="G172" s="602">
        <v>0</v>
      </c>
      <c r="H172" s="400">
        <v>0</v>
      </c>
      <c r="I172" s="402">
        <v>0</v>
      </c>
      <c r="J172" s="605">
        <v>0</v>
      </c>
      <c r="K172" s="403">
        <v>0</v>
      </c>
    </row>
    <row r="173" spans="1:11" s="411" customFormat="1">
      <c r="A173" s="404"/>
      <c r="B173" s="405" t="s">
        <v>1029</v>
      </c>
      <c r="C173" s="158">
        <f t="shared" si="4"/>
        <v>0</v>
      </c>
      <c r="D173" s="158">
        <v>0</v>
      </c>
      <c r="E173" s="184">
        <f t="shared" si="5"/>
        <v>0</v>
      </c>
      <c r="F173" s="408">
        <v>0</v>
      </c>
      <c r="G173" s="603">
        <v>0</v>
      </c>
      <c r="H173" s="407">
        <v>0</v>
      </c>
      <c r="I173" s="409">
        <v>0</v>
      </c>
      <c r="J173" s="606">
        <v>0</v>
      </c>
      <c r="K173" s="410">
        <v>0</v>
      </c>
    </row>
    <row r="174" spans="1:11">
      <c r="A174" s="404" t="s">
        <v>776</v>
      </c>
      <c r="B174" s="623" t="s">
        <v>1088</v>
      </c>
      <c r="C174" s="158">
        <f t="shared" si="4"/>
        <v>7116199</v>
      </c>
      <c r="D174" s="158">
        <v>0</v>
      </c>
      <c r="E174" s="184">
        <f t="shared" si="5"/>
        <v>11375276</v>
      </c>
      <c r="F174" s="408">
        <v>6570964</v>
      </c>
      <c r="G174" s="603">
        <v>0</v>
      </c>
      <c r="H174" s="407">
        <v>11511667</v>
      </c>
      <c r="I174" s="409">
        <v>545235</v>
      </c>
      <c r="J174" s="606">
        <v>0</v>
      </c>
      <c r="K174" s="410">
        <v>-136391</v>
      </c>
    </row>
    <row r="175" spans="1:11">
      <c r="A175" s="397" t="s">
        <v>777</v>
      </c>
      <c r="B175" s="398" t="s">
        <v>778</v>
      </c>
      <c r="C175" s="399">
        <f t="shared" si="4"/>
        <v>0</v>
      </c>
      <c r="D175" s="399">
        <v>0</v>
      </c>
      <c r="E175" s="400">
        <f t="shared" si="5"/>
        <v>0</v>
      </c>
      <c r="F175" s="401">
        <v>0</v>
      </c>
      <c r="G175" s="602">
        <v>0</v>
      </c>
      <c r="H175" s="400">
        <v>0</v>
      </c>
      <c r="I175" s="402">
        <v>0</v>
      </c>
      <c r="J175" s="605">
        <v>0</v>
      </c>
      <c r="K175" s="403">
        <v>0</v>
      </c>
    </row>
    <row r="176" spans="1:11">
      <c r="A176" s="397" t="s">
        <v>779</v>
      </c>
      <c r="B176" s="398" t="s">
        <v>780</v>
      </c>
      <c r="C176" s="399">
        <f t="shared" si="4"/>
        <v>0</v>
      </c>
      <c r="D176" s="399">
        <v>0</v>
      </c>
      <c r="E176" s="400">
        <f t="shared" si="5"/>
        <v>0</v>
      </c>
      <c r="F176" s="401">
        <v>0</v>
      </c>
      <c r="G176" s="602">
        <v>0</v>
      </c>
      <c r="H176" s="400">
        <v>0</v>
      </c>
      <c r="I176" s="402">
        <v>0</v>
      </c>
      <c r="J176" s="605">
        <v>0</v>
      </c>
      <c r="K176" s="403">
        <v>0</v>
      </c>
    </row>
    <row r="177" spans="1:11">
      <c r="A177" s="397" t="s">
        <v>781</v>
      </c>
      <c r="B177" s="398" t="s">
        <v>782</v>
      </c>
      <c r="C177" s="399">
        <f t="shared" si="4"/>
        <v>0</v>
      </c>
      <c r="D177" s="399">
        <v>0</v>
      </c>
      <c r="E177" s="400">
        <f t="shared" si="5"/>
        <v>0</v>
      </c>
      <c r="F177" s="401">
        <v>0</v>
      </c>
      <c r="G177" s="602">
        <v>0</v>
      </c>
      <c r="H177" s="400">
        <v>0</v>
      </c>
      <c r="I177" s="402">
        <v>0</v>
      </c>
      <c r="J177" s="605">
        <v>0</v>
      </c>
      <c r="K177" s="403">
        <v>0</v>
      </c>
    </row>
    <row r="178" spans="1:11">
      <c r="A178" s="404" t="s">
        <v>783</v>
      </c>
      <c r="B178" s="405" t="s">
        <v>784</v>
      </c>
      <c r="C178" s="399">
        <f t="shared" si="4"/>
        <v>0</v>
      </c>
      <c r="D178" s="399">
        <v>0</v>
      </c>
      <c r="E178" s="400">
        <f t="shared" si="5"/>
        <v>0</v>
      </c>
      <c r="F178" s="408">
        <v>0</v>
      </c>
      <c r="G178" s="603">
        <v>0</v>
      </c>
      <c r="H178" s="407">
        <v>0</v>
      </c>
      <c r="I178" s="409">
        <v>0</v>
      </c>
      <c r="J178" s="606">
        <v>0</v>
      </c>
      <c r="K178" s="410">
        <v>0</v>
      </c>
    </row>
    <row r="179" spans="1:11" s="414" customFormat="1" ht="24.75" customHeight="1">
      <c r="A179" s="413" t="s">
        <v>785</v>
      </c>
      <c r="B179" s="415" t="s">
        <v>786</v>
      </c>
      <c r="C179" s="416">
        <f>F179+I179</f>
        <v>763946140</v>
      </c>
      <c r="D179" s="416">
        <v>0</v>
      </c>
      <c r="E179" s="417">
        <f>H179+K179</f>
        <v>785805796</v>
      </c>
      <c r="F179" s="418">
        <v>763369101</v>
      </c>
      <c r="G179" s="604">
        <v>0</v>
      </c>
      <c r="H179" s="417">
        <v>784975012</v>
      </c>
      <c r="I179" s="419">
        <v>577039</v>
      </c>
      <c r="J179" s="607">
        <v>0</v>
      </c>
      <c r="K179" s="420">
        <v>830784</v>
      </c>
    </row>
    <row r="180" spans="1:11">
      <c r="A180" s="397" t="s">
        <v>787</v>
      </c>
      <c r="B180" s="398" t="s">
        <v>788</v>
      </c>
      <c r="C180" s="399">
        <f>F180+I180</f>
        <v>0</v>
      </c>
      <c r="D180" s="157">
        <v>0</v>
      </c>
      <c r="E180" s="400">
        <f>H180+K180</f>
        <v>0</v>
      </c>
      <c r="F180" s="401">
        <v>0</v>
      </c>
      <c r="G180" s="602">
        <v>0</v>
      </c>
      <c r="H180" s="400">
        <v>0</v>
      </c>
      <c r="I180" s="402">
        <v>0</v>
      </c>
      <c r="J180" s="605">
        <v>0</v>
      </c>
      <c r="K180" s="403">
        <v>0</v>
      </c>
    </row>
    <row r="181" spans="1:11">
      <c r="A181" s="397" t="s">
        <v>789</v>
      </c>
      <c r="B181" s="398" t="s">
        <v>790</v>
      </c>
      <c r="C181" s="399">
        <f t="shared" ref="C181:C244" si="8">F181+I181</f>
        <v>0</v>
      </c>
      <c r="D181" s="157">
        <v>0</v>
      </c>
      <c r="E181" s="400">
        <f t="shared" ref="E181:E244" si="9">H181+K181</f>
        <v>0</v>
      </c>
      <c r="F181" s="401">
        <v>0</v>
      </c>
      <c r="G181" s="602">
        <v>0</v>
      </c>
      <c r="H181" s="400">
        <v>0</v>
      </c>
      <c r="I181" s="402">
        <v>0</v>
      </c>
      <c r="J181" s="605">
        <v>0</v>
      </c>
      <c r="K181" s="403">
        <v>0</v>
      </c>
    </row>
    <row r="182" spans="1:11">
      <c r="A182" s="397" t="s">
        <v>791</v>
      </c>
      <c r="B182" s="398" t="s">
        <v>792</v>
      </c>
      <c r="C182" s="399">
        <f t="shared" si="8"/>
        <v>21638000</v>
      </c>
      <c r="D182" s="157">
        <v>0</v>
      </c>
      <c r="E182" s="400">
        <f t="shared" si="9"/>
        <v>21638000</v>
      </c>
      <c r="F182" s="401">
        <v>21638000</v>
      </c>
      <c r="G182" s="602">
        <v>0</v>
      </c>
      <c r="H182" s="400">
        <v>21638000</v>
      </c>
      <c r="I182" s="402">
        <v>0</v>
      </c>
      <c r="J182" s="605">
        <v>0</v>
      </c>
      <c r="K182" s="403">
        <v>0</v>
      </c>
    </row>
    <row r="183" spans="1:11">
      <c r="A183" s="397" t="s">
        <v>793</v>
      </c>
      <c r="B183" s="398" t="s">
        <v>794</v>
      </c>
      <c r="C183" s="399">
        <f t="shared" si="8"/>
        <v>745188077</v>
      </c>
      <c r="D183" s="157">
        <v>0</v>
      </c>
      <c r="E183" s="400">
        <f t="shared" si="9"/>
        <v>735037303</v>
      </c>
      <c r="F183" s="401">
        <v>745800919</v>
      </c>
      <c r="G183" s="602">
        <v>0</v>
      </c>
      <c r="H183" s="400">
        <v>735170692</v>
      </c>
      <c r="I183" s="402">
        <v>-612842</v>
      </c>
      <c r="J183" s="605">
        <v>0</v>
      </c>
      <c r="K183" s="403">
        <v>-133389</v>
      </c>
    </row>
    <row r="184" spans="1:11">
      <c r="A184" s="397" t="s">
        <v>795</v>
      </c>
      <c r="B184" s="398" t="s">
        <v>796</v>
      </c>
      <c r="C184" s="399">
        <f t="shared" si="8"/>
        <v>0</v>
      </c>
      <c r="D184" s="157">
        <v>0</v>
      </c>
      <c r="E184" s="400">
        <f t="shared" si="9"/>
        <v>0</v>
      </c>
      <c r="F184" s="401">
        <v>0</v>
      </c>
      <c r="G184" s="602">
        <v>0</v>
      </c>
      <c r="H184" s="400">
        <v>0</v>
      </c>
      <c r="I184" s="402">
        <v>0</v>
      </c>
      <c r="J184" s="605">
        <v>0</v>
      </c>
      <c r="K184" s="403">
        <v>0</v>
      </c>
    </row>
    <row r="185" spans="1:11">
      <c r="A185" s="397" t="s">
        <v>797</v>
      </c>
      <c r="B185" s="398" t="s">
        <v>798</v>
      </c>
      <c r="C185" s="399">
        <f t="shared" si="8"/>
        <v>-10150774</v>
      </c>
      <c r="D185" s="157">
        <v>0</v>
      </c>
      <c r="E185" s="400">
        <f t="shared" si="9"/>
        <v>19261798</v>
      </c>
      <c r="F185" s="401">
        <v>-10630227</v>
      </c>
      <c r="G185" s="602">
        <v>0</v>
      </c>
      <c r="H185" s="400">
        <v>19695103</v>
      </c>
      <c r="I185" s="402">
        <v>479453</v>
      </c>
      <c r="J185" s="605">
        <v>0</v>
      </c>
      <c r="K185" s="403">
        <v>-433305</v>
      </c>
    </row>
    <row r="186" spans="1:11">
      <c r="A186" s="404" t="s">
        <v>799</v>
      </c>
      <c r="B186" s="405" t="s">
        <v>800</v>
      </c>
      <c r="C186" s="158">
        <f t="shared" si="8"/>
        <v>756675303</v>
      </c>
      <c r="D186" s="157">
        <v>0</v>
      </c>
      <c r="E186" s="184">
        <f t="shared" si="9"/>
        <v>775937101</v>
      </c>
      <c r="F186" s="408">
        <v>756808692</v>
      </c>
      <c r="G186" s="603">
        <v>0</v>
      </c>
      <c r="H186" s="407">
        <v>776503795</v>
      </c>
      <c r="I186" s="409">
        <v>-133389</v>
      </c>
      <c r="J186" s="606">
        <v>0</v>
      </c>
      <c r="K186" s="410">
        <v>-566694</v>
      </c>
    </row>
    <row r="187" spans="1:11">
      <c r="A187" s="397" t="s">
        <v>801</v>
      </c>
      <c r="B187" s="398" t="s">
        <v>802</v>
      </c>
      <c r="C187" s="399">
        <f t="shared" si="8"/>
        <v>0</v>
      </c>
      <c r="D187" s="399">
        <v>0</v>
      </c>
      <c r="E187" s="400">
        <f t="shared" si="9"/>
        <v>0</v>
      </c>
      <c r="F187" s="401">
        <v>0</v>
      </c>
      <c r="G187" s="602">
        <v>0</v>
      </c>
      <c r="H187" s="400">
        <v>0</v>
      </c>
      <c r="I187" s="402">
        <v>0</v>
      </c>
      <c r="J187" s="605">
        <v>0</v>
      </c>
      <c r="K187" s="403">
        <v>0</v>
      </c>
    </row>
    <row r="188" spans="1:11">
      <c r="A188" s="397" t="s">
        <v>803</v>
      </c>
      <c r="B188" s="398" t="s">
        <v>804</v>
      </c>
      <c r="C188" s="399">
        <f t="shared" si="8"/>
        <v>0</v>
      </c>
      <c r="D188" s="399">
        <v>0</v>
      </c>
      <c r="E188" s="400">
        <f t="shared" si="9"/>
        <v>0</v>
      </c>
      <c r="F188" s="401">
        <v>0</v>
      </c>
      <c r="G188" s="602">
        <v>0</v>
      </c>
      <c r="H188" s="400">
        <v>0</v>
      </c>
      <c r="I188" s="402">
        <v>0</v>
      </c>
      <c r="J188" s="605">
        <v>0</v>
      </c>
      <c r="K188" s="403">
        <v>0</v>
      </c>
    </row>
    <row r="189" spans="1:11">
      <c r="A189" s="397" t="s">
        <v>805</v>
      </c>
      <c r="B189" s="398" t="s">
        <v>806</v>
      </c>
      <c r="C189" s="399">
        <f t="shared" si="8"/>
        <v>227690</v>
      </c>
      <c r="D189" s="399">
        <v>0</v>
      </c>
      <c r="E189" s="400">
        <f t="shared" si="9"/>
        <v>1944309</v>
      </c>
      <c r="F189" s="401">
        <v>227690</v>
      </c>
      <c r="G189" s="602">
        <v>0</v>
      </c>
      <c r="H189" s="400">
        <v>1300829</v>
      </c>
      <c r="I189" s="402">
        <v>0</v>
      </c>
      <c r="J189" s="605">
        <v>0</v>
      </c>
      <c r="K189" s="403">
        <v>643480</v>
      </c>
    </row>
    <row r="190" spans="1:11">
      <c r="A190" s="397" t="s">
        <v>807</v>
      </c>
      <c r="B190" s="398" t="s">
        <v>808</v>
      </c>
      <c r="C190" s="399">
        <f t="shared" si="8"/>
        <v>0</v>
      </c>
      <c r="D190" s="399">
        <v>0</v>
      </c>
      <c r="E190" s="400">
        <f t="shared" si="9"/>
        <v>0</v>
      </c>
      <c r="F190" s="401">
        <v>0</v>
      </c>
      <c r="G190" s="602">
        <v>0</v>
      </c>
      <c r="H190" s="400">
        <v>0</v>
      </c>
      <c r="I190" s="402">
        <v>0</v>
      </c>
      <c r="J190" s="605">
        <v>0</v>
      </c>
      <c r="K190" s="403">
        <v>0</v>
      </c>
    </row>
    <row r="191" spans="1:11">
      <c r="A191" s="397" t="s">
        <v>809</v>
      </c>
      <c r="B191" s="398" t="s">
        <v>810</v>
      </c>
      <c r="C191" s="399">
        <f t="shared" si="8"/>
        <v>0</v>
      </c>
      <c r="D191" s="399">
        <v>0</v>
      </c>
      <c r="E191" s="400">
        <f t="shared" si="9"/>
        <v>0</v>
      </c>
      <c r="F191" s="401">
        <v>0</v>
      </c>
      <c r="G191" s="602">
        <v>0</v>
      </c>
      <c r="H191" s="400">
        <v>0</v>
      </c>
      <c r="I191" s="402">
        <v>0</v>
      </c>
      <c r="J191" s="605">
        <v>0</v>
      </c>
      <c r="K191" s="403">
        <v>0</v>
      </c>
    </row>
    <row r="192" spans="1:11" ht="25.5">
      <c r="A192" s="397" t="s">
        <v>811</v>
      </c>
      <c r="B192" s="398" t="s">
        <v>812</v>
      </c>
      <c r="C192" s="399">
        <f t="shared" si="8"/>
        <v>0</v>
      </c>
      <c r="D192" s="399">
        <v>0</v>
      </c>
      <c r="E192" s="400">
        <f t="shared" si="9"/>
        <v>0</v>
      </c>
      <c r="F192" s="401">
        <v>0</v>
      </c>
      <c r="G192" s="602">
        <v>0</v>
      </c>
      <c r="H192" s="400">
        <v>0</v>
      </c>
      <c r="I192" s="402">
        <v>0</v>
      </c>
      <c r="J192" s="605">
        <v>0</v>
      </c>
      <c r="K192" s="403">
        <v>0</v>
      </c>
    </row>
    <row r="193" spans="1:11">
      <c r="A193" s="397" t="s">
        <v>813</v>
      </c>
      <c r="B193" s="398" t="s">
        <v>814</v>
      </c>
      <c r="C193" s="399">
        <f t="shared" si="8"/>
        <v>0</v>
      </c>
      <c r="D193" s="399">
        <v>0</v>
      </c>
      <c r="E193" s="400">
        <f t="shared" si="9"/>
        <v>0</v>
      </c>
      <c r="F193" s="401">
        <v>0</v>
      </c>
      <c r="G193" s="602">
        <v>0</v>
      </c>
      <c r="H193" s="400">
        <v>0</v>
      </c>
      <c r="I193" s="402">
        <v>0</v>
      </c>
      <c r="J193" s="605">
        <v>0</v>
      </c>
      <c r="K193" s="403">
        <v>0</v>
      </c>
    </row>
    <row r="194" spans="1:11">
      <c r="A194" s="397" t="s">
        <v>815</v>
      </c>
      <c r="B194" s="398" t="s">
        <v>816</v>
      </c>
      <c r="C194" s="399">
        <f t="shared" si="8"/>
        <v>0</v>
      </c>
      <c r="D194" s="399">
        <v>0</v>
      </c>
      <c r="E194" s="400">
        <f t="shared" si="9"/>
        <v>0</v>
      </c>
      <c r="F194" s="401">
        <v>0</v>
      </c>
      <c r="G194" s="602">
        <v>0</v>
      </c>
      <c r="H194" s="400">
        <v>0</v>
      </c>
      <c r="I194" s="402">
        <v>0</v>
      </c>
      <c r="J194" s="605">
        <v>0</v>
      </c>
      <c r="K194" s="403">
        <v>0</v>
      </c>
    </row>
    <row r="195" spans="1:11">
      <c r="A195" s="397" t="s">
        <v>817</v>
      </c>
      <c r="B195" s="398" t="s">
        <v>818</v>
      </c>
      <c r="C195" s="399">
        <f t="shared" si="8"/>
        <v>0</v>
      </c>
      <c r="D195" s="399">
        <v>0</v>
      </c>
      <c r="E195" s="400">
        <f t="shared" si="9"/>
        <v>0</v>
      </c>
      <c r="F195" s="401">
        <v>0</v>
      </c>
      <c r="G195" s="602">
        <v>0</v>
      </c>
      <c r="H195" s="400">
        <v>0</v>
      </c>
      <c r="I195" s="402">
        <v>0</v>
      </c>
      <c r="J195" s="605">
        <v>0</v>
      </c>
      <c r="K195" s="403">
        <v>0</v>
      </c>
    </row>
    <row r="196" spans="1:11">
      <c r="A196" s="397" t="s">
        <v>819</v>
      </c>
      <c r="B196" s="398" t="s">
        <v>820</v>
      </c>
      <c r="C196" s="399">
        <f t="shared" si="8"/>
        <v>0</v>
      </c>
      <c r="D196" s="399">
        <v>0</v>
      </c>
      <c r="E196" s="400">
        <f t="shared" si="9"/>
        <v>0</v>
      </c>
      <c r="F196" s="401">
        <v>0</v>
      </c>
      <c r="G196" s="602">
        <v>0</v>
      </c>
      <c r="H196" s="400">
        <v>0</v>
      </c>
      <c r="I196" s="402">
        <v>0</v>
      </c>
      <c r="J196" s="605">
        <v>0</v>
      </c>
      <c r="K196" s="403">
        <v>0</v>
      </c>
    </row>
    <row r="197" spans="1:11" ht="25.5">
      <c r="A197" s="397" t="s">
        <v>821</v>
      </c>
      <c r="B197" s="398" t="s">
        <v>822</v>
      </c>
      <c r="C197" s="399">
        <f t="shared" si="8"/>
        <v>0</v>
      </c>
      <c r="D197" s="399">
        <v>0</v>
      </c>
      <c r="E197" s="400">
        <f t="shared" si="9"/>
        <v>0</v>
      </c>
      <c r="F197" s="401">
        <v>0</v>
      </c>
      <c r="G197" s="602">
        <v>0</v>
      </c>
      <c r="H197" s="400">
        <v>0</v>
      </c>
      <c r="I197" s="402">
        <v>0</v>
      </c>
      <c r="J197" s="605">
        <v>0</v>
      </c>
      <c r="K197" s="403">
        <v>0</v>
      </c>
    </row>
    <row r="198" spans="1:11">
      <c r="A198" s="397" t="s">
        <v>823</v>
      </c>
      <c r="B198" s="398" t="s">
        <v>824</v>
      </c>
      <c r="C198" s="399">
        <f t="shared" si="8"/>
        <v>0</v>
      </c>
      <c r="D198" s="399">
        <v>0</v>
      </c>
      <c r="E198" s="400">
        <f t="shared" si="9"/>
        <v>0</v>
      </c>
      <c r="F198" s="401">
        <v>0</v>
      </c>
      <c r="G198" s="602">
        <v>0</v>
      </c>
      <c r="H198" s="400">
        <v>0</v>
      </c>
      <c r="I198" s="402">
        <v>0</v>
      </c>
      <c r="J198" s="605">
        <v>0</v>
      </c>
      <c r="K198" s="403">
        <v>0</v>
      </c>
    </row>
    <row r="199" spans="1:11">
      <c r="A199" s="397" t="s">
        <v>825</v>
      </c>
      <c r="B199" s="398" t="s">
        <v>826</v>
      </c>
      <c r="C199" s="399">
        <f t="shared" si="8"/>
        <v>0</v>
      </c>
      <c r="D199" s="399">
        <v>0</v>
      </c>
      <c r="E199" s="400">
        <f t="shared" si="9"/>
        <v>0</v>
      </c>
      <c r="F199" s="401">
        <v>0</v>
      </c>
      <c r="G199" s="602">
        <v>0</v>
      </c>
      <c r="H199" s="400">
        <v>0</v>
      </c>
      <c r="I199" s="402">
        <v>0</v>
      </c>
      <c r="J199" s="605">
        <v>0</v>
      </c>
      <c r="K199" s="403">
        <v>0</v>
      </c>
    </row>
    <row r="200" spans="1:11" ht="25.5" hidden="1">
      <c r="A200" s="397" t="s">
        <v>827</v>
      </c>
      <c r="B200" s="398" t="s">
        <v>828</v>
      </c>
      <c r="C200" s="399">
        <f t="shared" si="8"/>
        <v>0</v>
      </c>
      <c r="D200" s="399">
        <v>0</v>
      </c>
      <c r="E200" s="400">
        <f t="shared" si="9"/>
        <v>0</v>
      </c>
      <c r="F200" s="401">
        <v>0</v>
      </c>
      <c r="G200" s="602">
        <v>0</v>
      </c>
      <c r="H200" s="400">
        <v>0</v>
      </c>
      <c r="I200" s="402">
        <v>0</v>
      </c>
      <c r="J200" s="605">
        <v>0</v>
      </c>
      <c r="K200" s="403">
        <v>0</v>
      </c>
    </row>
    <row r="201" spans="1:11" ht="25.5" hidden="1">
      <c r="A201" s="397" t="s">
        <v>829</v>
      </c>
      <c r="B201" s="398" t="s">
        <v>830</v>
      </c>
      <c r="C201" s="399">
        <f t="shared" si="8"/>
        <v>0</v>
      </c>
      <c r="D201" s="399">
        <v>0</v>
      </c>
      <c r="E201" s="400">
        <f t="shared" si="9"/>
        <v>0</v>
      </c>
      <c r="F201" s="401">
        <v>0</v>
      </c>
      <c r="G201" s="602">
        <v>0</v>
      </c>
      <c r="H201" s="400">
        <v>0</v>
      </c>
      <c r="I201" s="402">
        <v>0</v>
      </c>
      <c r="J201" s="605">
        <v>0</v>
      </c>
      <c r="K201" s="403">
        <v>0</v>
      </c>
    </row>
    <row r="202" spans="1:11" hidden="1">
      <c r="A202" s="397" t="s">
        <v>831</v>
      </c>
      <c r="B202" s="398" t="s">
        <v>832</v>
      </c>
      <c r="C202" s="399">
        <f t="shared" si="8"/>
        <v>0</v>
      </c>
      <c r="D202" s="399">
        <v>0</v>
      </c>
      <c r="E202" s="400">
        <f t="shared" si="9"/>
        <v>0</v>
      </c>
      <c r="F202" s="401">
        <v>0</v>
      </c>
      <c r="G202" s="602">
        <v>0</v>
      </c>
      <c r="H202" s="400">
        <v>0</v>
      </c>
      <c r="I202" s="402">
        <v>0</v>
      </c>
      <c r="J202" s="605">
        <v>0</v>
      </c>
      <c r="K202" s="403">
        <v>0</v>
      </c>
    </row>
    <row r="203" spans="1:11" hidden="1">
      <c r="A203" s="397" t="s">
        <v>833</v>
      </c>
      <c r="B203" s="398" t="s">
        <v>834</v>
      </c>
      <c r="C203" s="399">
        <f t="shared" si="8"/>
        <v>0</v>
      </c>
      <c r="D203" s="399">
        <v>0</v>
      </c>
      <c r="E203" s="400">
        <f t="shared" si="9"/>
        <v>0</v>
      </c>
      <c r="F203" s="401">
        <v>0</v>
      </c>
      <c r="G203" s="602">
        <v>0</v>
      </c>
      <c r="H203" s="400">
        <v>0</v>
      </c>
      <c r="I203" s="402">
        <v>0</v>
      </c>
      <c r="J203" s="605">
        <v>0</v>
      </c>
      <c r="K203" s="403">
        <v>0</v>
      </c>
    </row>
    <row r="204" spans="1:11" hidden="1">
      <c r="A204" s="397" t="s">
        <v>835</v>
      </c>
      <c r="B204" s="398" t="s">
        <v>836</v>
      </c>
      <c r="C204" s="399">
        <f t="shared" si="8"/>
        <v>0</v>
      </c>
      <c r="D204" s="399">
        <v>0</v>
      </c>
      <c r="E204" s="400">
        <f t="shared" si="9"/>
        <v>0</v>
      </c>
      <c r="F204" s="401">
        <v>0</v>
      </c>
      <c r="G204" s="602">
        <v>0</v>
      </c>
      <c r="H204" s="400">
        <v>0</v>
      </c>
      <c r="I204" s="402">
        <v>0</v>
      </c>
      <c r="J204" s="605">
        <v>0</v>
      </c>
      <c r="K204" s="403">
        <v>0</v>
      </c>
    </row>
    <row r="205" spans="1:11" hidden="1">
      <c r="A205" s="397" t="s">
        <v>837</v>
      </c>
      <c r="B205" s="398" t="s">
        <v>838</v>
      </c>
      <c r="C205" s="399">
        <f t="shared" si="8"/>
        <v>0</v>
      </c>
      <c r="D205" s="399">
        <v>0</v>
      </c>
      <c r="E205" s="400">
        <f t="shared" si="9"/>
        <v>0</v>
      </c>
      <c r="F205" s="401">
        <v>0</v>
      </c>
      <c r="G205" s="602">
        <v>0</v>
      </c>
      <c r="H205" s="400">
        <v>0</v>
      </c>
      <c r="I205" s="402">
        <v>0</v>
      </c>
      <c r="J205" s="605">
        <v>0</v>
      </c>
      <c r="K205" s="403">
        <v>0</v>
      </c>
    </row>
    <row r="206" spans="1:11" hidden="1">
      <c r="A206" s="397" t="s">
        <v>839</v>
      </c>
      <c r="B206" s="398" t="s">
        <v>840</v>
      </c>
      <c r="C206" s="399">
        <f t="shared" si="8"/>
        <v>0</v>
      </c>
      <c r="D206" s="399">
        <v>0</v>
      </c>
      <c r="E206" s="400">
        <f t="shared" si="9"/>
        <v>0</v>
      </c>
      <c r="F206" s="401">
        <v>0</v>
      </c>
      <c r="G206" s="602">
        <v>0</v>
      </c>
      <c r="H206" s="400">
        <v>0</v>
      </c>
      <c r="I206" s="402">
        <v>0</v>
      </c>
      <c r="J206" s="605">
        <v>0</v>
      </c>
      <c r="K206" s="403">
        <v>0</v>
      </c>
    </row>
    <row r="207" spans="1:11" hidden="1">
      <c r="A207" s="397" t="s">
        <v>841</v>
      </c>
      <c r="B207" s="398" t="s">
        <v>842</v>
      </c>
      <c r="C207" s="399">
        <f t="shared" si="8"/>
        <v>0</v>
      </c>
      <c r="D207" s="399">
        <v>0</v>
      </c>
      <c r="E207" s="400">
        <f t="shared" si="9"/>
        <v>0</v>
      </c>
      <c r="F207" s="401">
        <v>0</v>
      </c>
      <c r="G207" s="602">
        <v>0</v>
      </c>
      <c r="H207" s="400">
        <v>0</v>
      </c>
      <c r="I207" s="402">
        <v>0</v>
      </c>
      <c r="J207" s="605">
        <v>0</v>
      </c>
      <c r="K207" s="403">
        <v>0</v>
      </c>
    </row>
    <row r="208" spans="1:11" hidden="1">
      <c r="A208" s="397" t="s">
        <v>843</v>
      </c>
      <c r="B208" s="398" t="s">
        <v>844</v>
      </c>
      <c r="C208" s="399">
        <f t="shared" si="8"/>
        <v>0</v>
      </c>
      <c r="D208" s="399">
        <v>0</v>
      </c>
      <c r="E208" s="400">
        <f t="shared" si="9"/>
        <v>0</v>
      </c>
      <c r="F208" s="401">
        <v>0</v>
      </c>
      <c r="G208" s="602">
        <v>0</v>
      </c>
      <c r="H208" s="400">
        <v>0</v>
      </c>
      <c r="I208" s="402">
        <v>0</v>
      </c>
      <c r="J208" s="605">
        <v>0</v>
      </c>
      <c r="K208" s="403">
        <v>0</v>
      </c>
    </row>
    <row r="209" spans="1:11" ht="25.5" hidden="1">
      <c r="A209" s="397" t="s">
        <v>845</v>
      </c>
      <c r="B209" s="398" t="s">
        <v>846</v>
      </c>
      <c r="C209" s="399">
        <f t="shared" si="8"/>
        <v>0</v>
      </c>
      <c r="D209" s="399">
        <v>0</v>
      </c>
      <c r="E209" s="400">
        <f t="shared" si="9"/>
        <v>0</v>
      </c>
      <c r="F209" s="401">
        <v>0</v>
      </c>
      <c r="G209" s="602">
        <v>0</v>
      </c>
      <c r="H209" s="400">
        <v>0</v>
      </c>
      <c r="I209" s="402">
        <v>0</v>
      </c>
      <c r="J209" s="605">
        <v>0</v>
      </c>
      <c r="K209" s="403">
        <v>0</v>
      </c>
    </row>
    <row r="210" spans="1:11" hidden="1">
      <c r="A210" s="397" t="s">
        <v>847</v>
      </c>
      <c r="B210" s="398" t="s">
        <v>848</v>
      </c>
      <c r="C210" s="399">
        <f t="shared" si="8"/>
        <v>0</v>
      </c>
      <c r="D210" s="399">
        <v>0</v>
      </c>
      <c r="E210" s="400">
        <f t="shared" si="9"/>
        <v>0</v>
      </c>
      <c r="F210" s="401">
        <v>0</v>
      </c>
      <c r="G210" s="602">
        <v>0</v>
      </c>
      <c r="H210" s="400">
        <v>0</v>
      </c>
      <c r="I210" s="402">
        <v>0</v>
      </c>
      <c r="J210" s="605">
        <v>0</v>
      </c>
      <c r="K210" s="403">
        <v>0</v>
      </c>
    </row>
    <row r="211" spans="1:11" hidden="1">
      <c r="A211" s="397" t="s">
        <v>849</v>
      </c>
      <c r="B211" s="398" t="s">
        <v>850</v>
      </c>
      <c r="C211" s="399">
        <f t="shared" si="8"/>
        <v>0</v>
      </c>
      <c r="D211" s="399">
        <v>0</v>
      </c>
      <c r="E211" s="400">
        <f t="shared" si="9"/>
        <v>0</v>
      </c>
      <c r="F211" s="401">
        <v>0</v>
      </c>
      <c r="G211" s="602">
        <v>0</v>
      </c>
      <c r="H211" s="400">
        <v>0</v>
      </c>
      <c r="I211" s="402">
        <v>0</v>
      </c>
      <c r="J211" s="605">
        <v>0</v>
      </c>
      <c r="K211" s="403">
        <v>0</v>
      </c>
    </row>
    <row r="212" spans="1:11">
      <c r="A212" s="404" t="s">
        <v>851</v>
      </c>
      <c r="B212" s="405" t="s">
        <v>852</v>
      </c>
      <c r="C212" s="158">
        <f t="shared" si="8"/>
        <v>227690</v>
      </c>
      <c r="D212" s="406">
        <v>0</v>
      </c>
      <c r="E212" s="184">
        <f t="shared" si="9"/>
        <v>1944309</v>
      </c>
      <c r="F212" s="408">
        <v>227690</v>
      </c>
      <c r="G212" s="603">
        <v>0</v>
      </c>
      <c r="H212" s="407">
        <v>1300829</v>
      </c>
      <c r="I212" s="409">
        <v>0</v>
      </c>
      <c r="J212" s="606">
        <v>0</v>
      </c>
      <c r="K212" s="410">
        <v>643480</v>
      </c>
    </row>
    <row r="213" spans="1:11">
      <c r="A213" s="397" t="s">
        <v>853</v>
      </c>
      <c r="B213" s="398" t="s">
        <v>854</v>
      </c>
      <c r="C213" s="399">
        <f t="shared" si="8"/>
        <v>0</v>
      </c>
      <c r="D213" s="399">
        <v>0</v>
      </c>
      <c r="E213" s="400">
        <f t="shared" si="9"/>
        <v>0</v>
      </c>
      <c r="F213" s="401">
        <v>0</v>
      </c>
      <c r="G213" s="602">
        <v>0</v>
      </c>
      <c r="H213" s="400">
        <v>0</v>
      </c>
      <c r="I213" s="402">
        <v>0</v>
      </c>
      <c r="J213" s="605">
        <v>0</v>
      </c>
      <c r="K213" s="403">
        <v>0</v>
      </c>
    </row>
    <row r="214" spans="1:11" ht="25.5">
      <c r="A214" s="397" t="s">
        <v>855</v>
      </c>
      <c r="B214" s="398" t="s">
        <v>856</v>
      </c>
      <c r="C214" s="399">
        <f t="shared" si="8"/>
        <v>0</v>
      </c>
      <c r="D214" s="399">
        <v>0</v>
      </c>
      <c r="E214" s="400">
        <f t="shared" si="9"/>
        <v>0</v>
      </c>
      <c r="F214" s="401">
        <v>0</v>
      </c>
      <c r="G214" s="602">
        <v>0</v>
      </c>
      <c r="H214" s="400">
        <v>0</v>
      </c>
      <c r="I214" s="402">
        <v>0</v>
      </c>
      <c r="J214" s="605">
        <v>0</v>
      </c>
      <c r="K214" s="403">
        <v>0</v>
      </c>
    </row>
    <row r="215" spans="1:11">
      <c r="A215" s="397" t="s">
        <v>857</v>
      </c>
      <c r="B215" s="398" t="s">
        <v>858</v>
      </c>
      <c r="C215" s="399">
        <f t="shared" si="8"/>
        <v>0</v>
      </c>
      <c r="D215" s="399">
        <v>0</v>
      </c>
      <c r="E215" s="400">
        <f t="shared" si="9"/>
        <v>0</v>
      </c>
      <c r="F215" s="401">
        <v>0</v>
      </c>
      <c r="G215" s="602">
        <v>0</v>
      </c>
      <c r="H215" s="400">
        <v>0</v>
      </c>
      <c r="I215" s="402">
        <v>0</v>
      </c>
      <c r="J215" s="605">
        <v>0</v>
      </c>
      <c r="K215" s="403">
        <v>0</v>
      </c>
    </row>
    <row r="216" spans="1:11">
      <c r="A216" s="397" t="s">
        <v>859</v>
      </c>
      <c r="B216" s="398" t="s">
        <v>860</v>
      </c>
      <c r="C216" s="399">
        <f t="shared" si="8"/>
        <v>0</v>
      </c>
      <c r="D216" s="399">
        <v>0</v>
      </c>
      <c r="E216" s="400">
        <f t="shared" si="9"/>
        <v>0</v>
      </c>
      <c r="F216" s="401">
        <v>0</v>
      </c>
      <c r="G216" s="602">
        <v>0</v>
      </c>
      <c r="H216" s="400">
        <v>0</v>
      </c>
      <c r="I216" s="402">
        <v>0</v>
      </c>
      <c r="J216" s="605">
        <v>0</v>
      </c>
      <c r="K216" s="403">
        <v>0</v>
      </c>
    </row>
    <row r="217" spans="1:11">
      <c r="A217" s="397" t="s">
        <v>861</v>
      </c>
      <c r="B217" s="398" t="s">
        <v>862</v>
      </c>
      <c r="C217" s="399">
        <f t="shared" si="8"/>
        <v>0</v>
      </c>
      <c r="D217" s="399">
        <v>0</v>
      </c>
      <c r="E217" s="400">
        <f t="shared" si="9"/>
        <v>0</v>
      </c>
      <c r="F217" s="401">
        <v>0</v>
      </c>
      <c r="G217" s="602">
        <v>0</v>
      </c>
      <c r="H217" s="400">
        <v>0</v>
      </c>
      <c r="I217" s="402">
        <v>0</v>
      </c>
      <c r="J217" s="605">
        <v>0</v>
      </c>
      <c r="K217" s="403">
        <v>0</v>
      </c>
    </row>
    <row r="218" spans="1:11" ht="25.5" hidden="1">
      <c r="A218" s="397" t="s">
        <v>863</v>
      </c>
      <c r="B218" s="398" t="s">
        <v>864</v>
      </c>
      <c r="C218" s="399">
        <f t="shared" si="8"/>
        <v>0</v>
      </c>
      <c r="D218" s="399">
        <v>0</v>
      </c>
      <c r="E218" s="400">
        <f t="shared" si="9"/>
        <v>0</v>
      </c>
      <c r="F218" s="401">
        <v>0</v>
      </c>
      <c r="G218" s="602">
        <v>0</v>
      </c>
      <c r="H218" s="400">
        <v>0</v>
      </c>
      <c r="I218" s="402">
        <v>0</v>
      </c>
      <c r="J218" s="605">
        <v>0</v>
      </c>
      <c r="K218" s="403">
        <v>0</v>
      </c>
    </row>
    <row r="219" spans="1:11" hidden="1">
      <c r="A219" s="397" t="s">
        <v>865</v>
      </c>
      <c r="B219" s="398" t="s">
        <v>866</v>
      </c>
      <c r="C219" s="399">
        <f t="shared" si="8"/>
        <v>0</v>
      </c>
      <c r="D219" s="399">
        <v>0</v>
      </c>
      <c r="E219" s="400">
        <f t="shared" si="9"/>
        <v>0</v>
      </c>
      <c r="F219" s="401">
        <v>0</v>
      </c>
      <c r="G219" s="602">
        <v>0</v>
      </c>
      <c r="H219" s="400">
        <v>0</v>
      </c>
      <c r="I219" s="402">
        <v>0</v>
      </c>
      <c r="J219" s="605">
        <v>0</v>
      </c>
      <c r="K219" s="403">
        <v>0</v>
      </c>
    </row>
    <row r="220" spans="1:11">
      <c r="A220" s="397" t="s">
        <v>867</v>
      </c>
      <c r="B220" s="398" t="s">
        <v>868</v>
      </c>
      <c r="C220" s="399">
        <f t="shared" si="8"/>
        <v>0</v>
      </c>
      <c r="D220" s="399">
        <v>0</v>
      </c>
      <c r="E220" s="400">
        <f t="shared" si="9"/>
        <v>0</v>
      </c>
      <c r="F220" s="401">
        <v>0</v>
      </c>
      <c r="G220" s="602">
        <v>0</v>
      </c>
      <c r="H220" s="400">
        <v>0</v>
      </c>
      <c r="I220" s="402">
        <v>0</v>
      </c>
      <c r="J220" s="605">
        <v>0</v>
      </c>
      <c r="K220" s="403">
        <v>0</v>
      </c>
    </row>
    <row r="221" spans="1:11">
      <c r="A221" s="397" t="s">
        <v>869</v>
      </c>
      <c r="B221" s="398" t="s">
        <v>870</v>
      </c>
      <c r="C221" s="399">
        <f t="shared" si="8"/>
        <v>0</v>
      </c>
      <c r="D221" s="399">
        <v>0</v>
      </c>
      <c r="E221" s="400">
        <f t="shared" si="9"/>
        <v>0</v>
      </c>
      <c r="F221" s="401">
        <v>0</v>
      </c>
      <c r="G221" s="602">
        <v>0</v>
      </c>
      <c r="H221" s="400">
        <v>0</v>
      </c>
      <c r="I221" s="402">
        <v>0</v>
      </c>
      <c r="J221" s="605">
        <v>0</v>
      </c>
      <c r="K221" s="403">
        <v>0</v>
      </c>
    </row>
    <row r="222" spans="1:11">
      <c r="A222" s="397" t="s">
        <v>871</v>
      </c>
      <c r="B222" s="398" t="s">
        <v>872</v>
      </c>
      <c r="C222" s="399">
        <f t="shared" si="8"/>
        <v>0</v>
      </c>
      <c r="D222" s="399">
        <v>0</v>
      </c>
      <c r="E222" s="400">
        <f t="shared" si="9"/>
        <v>0</v>
      </c>
      <c r="F222" s="401">
        <v>0</v>
      </c>
      <c r="G222" s="602">
        <v>0</v>
      </c>
      <c r="H222" s="400">
        <v>0</v>
      </c>
      <c r="I222" s="402">
        <v>0</v>
      </c>
      <c r="J222" s="605">
        <v>0</v>
      </c>
      <c r="K222" s="403">
        <v>0</v>
      </c>
    </row>
    <row r="223" spans="1:11" ht="25.5" hidden="1">
      <c r="A223" s="397" t="s">
        <v>873</v>
      </c>
      <c r="B223" s="398" t="s">
        <v>874</v>
      </c>
      <c r="C223" s="399">
        <f t="shared" si="8"/>
        <v>0</v>
      </c>
      <c r="D223" s="399">
        <v>0</v>
      </c>
      <c r="E223" s="400">
        <f t="shared" si="9"/>
        <v>0</v>
      </c>
      <c r="F223" s="401">
        <v>0</v>
      </c>
      <c r="G223" s="602">
        <v>0</v>
      </c>
      <c r="H223" s="400">
        <v>0</v>
      </c>
      <c r="I223" s="402">
        <v>0</v>
      </c>
      <c r="J223" s="605">
        <v>0</v>
      </c>
      <c r="K223" s="403">
        <v>0</v>
      </c>
    </row>
    <row r="224" spans="1:11" hidden="1">
      <c r="A224" s="397" t="s">
        <v>875</v>
      </c>
      <c r="B224" s="398" t="s">
        <v>876</v>
      </c>
      <c r="C224" s="399">
        <f t="shared" si="8"/>
        <v>0</v>
      </c>
      <c r="D224" s="399">
        <v>0</v>
      </c>
      <c r="E224" s="400">
        <f t="shared" si="9"/>
        <v>0</v>
      </c>
      <c r="F224" s="401">
        <v>0</v>
      </c>
      <c r="G224" s="602">
        <v>0</v>
      </c>
      <c r="H224" s="400">
        <v>0</v>
      </c>
      <c r="I224" s="402">
        <v>0</v>
      </c>
      <c r="J224" s="605">
        <v>0</v>
      </c>
      <c r="K224" s="403">
        <v>0</v>
      </c>
    </row>
    <row r="225" spans="1:11">
      <c r="A225" s="397" t="s">
        <v>877</v>
      </c>
      <c r="B225" s="398" t="s">
        <v>878</v>
      </c>
      <c r="C225" s="399">
        <f t="shared" si="8"/>
        <v>0</v>
      </c>
      <c r="D225" s="399">
        <v>0</v>
      </c>
      <c r="E225" s="400">
        <f t="shared" si="9"/>
        <v>998456</v>
      </c>
      <c r="F225" s="401">
        <v>0</v>
      </c>
      <c r="G225" s="602">
        <v>0</v>
      </c>
      <c r="H225" s="400">
        <v>998456</v>
      </c>
      <c r="I225" s="402">
        <v>0</v>
      </c>
      <c r="J225" s="605">
        <v>0</v>
      </c>
      <c r="K225" s="403">
        <v>0</v>
      </c>
    </row>
    <row r="226" spans="1:11" ht="25.5" hidden="1">
      <c r="A226" s="397" t="s">
        <v>879</v>
      </c>
      <c r="B226" s="398" t="s">
        <v>880</v>
      </c>
      <c r="C226" s="399">
        <f t="shared" si="8"/>
        <v>0</v>
      </c>
      <c r="D226" s="399">
        <v>0</v>
      </c>
      <c r="E226" s="400">
        <f t="shared" si="9"/>
        <v>0</v>
      </c>
      <c r="F226" s="401">
        <v>0</v>
      </c>
      <c r="G226" s="602">
        <v>0</v>
      </c>
      <c r="H226" s="400">
        <v>0</v>
      </c>
      <c r="I226" s="402">
        <v>0</v>
      </c>
      <c r="J226" s="605">
        <v>0</v>
      </c>
      <c r="K226" s="403">
        <v>0</v>
      </c>
    </row>
    <row r="227" spans="1:11" hidden="1">
      <c r="A227" s="397" t="s">
        <v>881</v>
      </c>
      <c r="B227" s="398" t="s">
        <v>882</v>
      </c>
      <c r="C227" s="399">
        <f t="shared" si="8"/>
        <v>0</v>
      </c>
      <c r="D227" s="399">
        <v>0</v>
      </c>
      <c r="E227" s="400">
        <f t="shared" si="9"/>
        <v>0</v>
      </c>
      <c r="F227" s="401">
        <v>0</v>
      </c>
      <c r="G227" s="602">
        <v>0</v>
      </c>
      <c r="H227" s="400">
        <v>0</v>
      </c>
      <c r="I227" s="402">
        <v>0</v>
      </c>
      <c r="J227" s="605">
        <v>0</v>
      </c>
      <c r="K227" s="403">
        <v>0</v>
      </c>
    </row>
    <row r="228" spans="1:11" hidden="1">
      <c r="A228" s="397" t="s">
        <v>883</v>
      </c>
      <c r="B228" s="398" t="s">
        <v>884</v>
      </c>
      <c r="C228" s="399">
        <f t="shared" si="8"/>
        <v>0</v>
      </c>
      <c r="D228" s="399">
        <v>0</v>
      </c>
      <c r="E228" s="400">
        <f t="shared" si="9"/>
        <v>0</v>
      </c>
      <c r="F228" s="401">
        <v>0</v>
      </c>
      <c r="G228" s="602">
        <v>0</v>
      </c>
      <c r="H228" s="400">
        <v>0</v>
      </c>
      <c r="I228" s="402">
        <v>0</v>
      </c>
      <c r="J228" s="605">
        <v>0</v>
      </c>
      <c r="K228" s="403">
        <v>0</v>
      </c>
    </row>
    <row r="229" spans="1:11" hidden="1">
      <c r="A229" s="397" t="s">
        <v>885</v>
      </c>
      <c r="B229" s="398" t="s">
        <v>886</v>
      </c>
      <c r="C229" s="399">
        <f t="shared" si="8"/>
        <v>0</v>
      </c>
      <c r="D229" s="399">
        <v>0</v>
      </c>
      <c r="E229" s="400">
        <f t="shared" si="9"/>
        <v>0</v>
      </c>
      <c r="F229" s="401">
        <v>0</v>
      </c>
      <c r="G229" s="602">
        <v>0</v>
      </c>
      <c r="H229" s="400">
        <v>0</v>
      </c>
      <c r="I229" s="402">
        <v>0</v>
      </c>
      <c r="J229" s="605">
        <v>0</v>
      </c>
      <c r="K229" s="403">
        <v>0</v>
      </c>
    </row>
    <row r="230" spans="1:11" ht="25.5">
      <c r="A230" s="397" t="s">
        <v>887</v>
      </c>
      <c r="B230" s="398" t="s">
        <v>1030</v>
      </c>
      <c r="C230" s="399">
        <f t="shared" si="8"/>
        <v>0</v>
      </c>
      <c r="D230" s="399">
        <v>0</v>
      </c>
      <c r="E230" s="400">
        <f t="shared" si="9"/>
        <v>0</v>
      </c>
      <c r="F230" s="401">
        <v>0</v>
      </c>
      <c r="G230" s="602">
        <v>0</v>
      </c>
      <c r="H230" s="400">
        <v>0</v>
      </c>
      <c r="I230" s="402">
        <v>0</v>
      </c>
      <c r="J230" s="605">
        <v>0</v>
      </c>
      <c r="K230" s="403">
        <v>0</v>
      </c>
    </row>
    <row r="231" spans="1:11">
      <c r="A231" s="397" t="s">
        <v>888</v>
      </c>
      <c r="B231" s="398" t="s">
        <v>889</v>
      </c>
      <c r="C231" s="399">
        <f t="shared" si="8"/>
        <v>0</v>
      </c>
      <c r="D231" s="399">
        <v>0</v>
      </c>
      <c r="E231" s="400">
        <f t="shared" si="9"/>
        <v>0</v>
      </c>
      <c r="F231" s="401">
        <v>0</v>
      </c>
      <c r="G231" s="602">
        <v>0</v>
      </c>
      <c r="H231" s="400">
        <v>0</v>
      </c>
      <c r="I231" s="402">
        <v>0</v>
      </c>
      <c r="J231" s="605">
        <v>0</v>
      </c>
      <c r="K231" s="403">
        <v>0</v>
      </c>
    </row>
    <row r="232" spans="1:11" ht="25.5">
      <c r="A232" s="397" t="s">
        <v>890</v>
      </c>
      <c r="B232" s="398" t="s">
        <v>891</v>
      </c>
      <c r="C232" s="399">
        <f t="shared" si="8"/>
        <v>0</v>
      </c>
      <c r="D232" s="399">
        <v>0</v>
      </c>
      <c r="E232" s="400">
        <f t="shared" si="9"/>
        <v>0</v>
      </c>
      <c r="F232" s="401">
        <v>0</v>
      </c>
      <c r="G232" s="602">
        <v>0</v>
      </c>
      <c r="H232" s="400">
        <v>0</v>
      </c>
      <c r="I232" s="402">
        <v>0</v>
      </c>
      <c r="J232" s="605">
        <v>0</v>
      </c>
      <c r="K232" s="403">
        <v>0</v>
      </c>
    </row>
    <row r="233" spans="1:11" ht="25.5">
      <c r="A233" s="397" t="s">
        <v>892</v>
      </c>
      <c r="B233" s="398" t="s">
        <v>893</v>
      </c>
      <c r="C233" s="399">
        <f t="shared" si="8"/>
        <v>0</v>
      </c>
      <c r="D233" s="399">
        <v>0</v>
      </c>
      <c r="E233" s="400">
        <f t="shared" si="9"/>
        <v>0</v>
      </c>
      <c r="F233" s="401">
        <v>0</v>
      </c>
      <c r="G233" s="602">
        <v>0</v>
      </c>
      <c r="H233" s="400">
        <v>0</v>
      </c>
      <c r="I233" s="402">
        <v>0</v>
      </c>
      <c r="J233" s="605">
        <v>0</v>
      </c>
      <c r="K233" s="403">
        <v>0</v>
      </c>
    </row>
    <row r="234" spans="1:11">
      <c r="A234" s="397" t="s">
        <v>894</v>
      </c>
      <c r="B234" s="398" t="s">
        <v>895</v>
      </c>
      <c r="C234" s="399">
        <f t="shared" si="8"/>
        <v>0</v>
      </c>
      <c r="D234" s="399">
        <v>0</v>
      </c>
      <c r="E234" s="400">
        <f t="shared" si="9"/>
        <v>0</v>
      </c>
      <c r="F234" s="401">
        <v>0</v>
      </c>
      <c r="G234" s="602">
        <v>0</v>
      </c>
      <c r="H234" s="400">
        <v>0</v>
      </c>
      <c r="I234" s="402">
        <v>0</v>
      </c>
      <c r="J234" s="605">
        <v>0</v>
      </c>
      <c r="K234" s="403">
        <v>0</v>
      </c>
    </row>
    <row r="235" spans="1:11">
      <c r="A235" s="404" t="s">
        <v>896</v>
      </c>
      <c r="B235" s="405" t="s">
        <v>897</v>
      </c>
      <c r="C235" s="158">
        <f t="shared" si="8"/>
        <v>0</v>
      </c>
      <c r="D235" s="406">
        <v>0</v>
      </c>
      <c r="E235" s="184">
        <f t="shared" si="9"/>
        <v>0</v>
      </c>
      <c r="F235" s="408">
        <v>0</v>
      </c>
      <c r="G235" s="603">
        <v>0</v>
      </c>
      <c r="H235" s="407">
        <v>0</v>
      </c>
      <c r="I235" s="409">
        <v>0</v>
      </c>
      <c r="J235" s="606">
        <v>0</v>
      </c>
      <c r="K235" s="410">
        <v>0</v>
      </c>
    </row>
    <row r="236" spans="1:11">
      <c r="A236" s="397" t="s">
        <v>898</v>
      </c>
      <c r="B236" s="398" t="s">
        <v>899</v>
      </c>
      <c r="C236" s="399">
        <f t="shared" si="8"/>
        <v>0</v>
      </c>
      <c r="D236" s="399">
        <v>0</v>
      </c>
      <c r="E236" s="400">
        <f t="shared" si="9"/>
        <v>14093</v>
      </c>
      <c r="F236" s="401">
        <v>0</v>
      </c>
      <c r="G236" s="602">
        <v>0</v>
      </c>
      <c r="H236" s="400">
        <v>14093</v>
      </c>
      <c r="I236" s="402">
        <v>0</v>
      </c>
      <c r="J236" s="605">
        <v>0</v>
      </c>
      <c r="K236" s="403">
        <v>0</v>
      </c>
    </row>
    <row r="237" spans="1:11">
      <c r="A237" s="397" t="s">
        <v>900</v>
      </c>
      <c r="B237" s="398" t="s">
        <v>901</v>
      </c>
      <c r="C237" s="399">
        <f t="shared" si="8"/>
        <v>0</v>
      </c>
      <c r="D237" s="399">
        <v>0</v>
      </c>
      <c r="E237" s="400">
        <f t="shared" si="9"/>
        <v>0</v>
      </c>
      <c r="F237" s="401">
        <v>0</v>
      </c>
      <c r="G237" s="602">
        <v>0</v>
      </c>
      <c r="H237" s="400">
        <v>0</v>
      </c>
      <c r="I237" s="402">
        <v>0</v>
      </c>
      <c r="J237" s="605">
        <v>0</v>
      </c>
      <c r="K237" s="403">
        <v>0</v>
      </c>
    </row>
    <row r="238" spans="1:11">
      <c r="A238" s="397" t="s">
        <v>902</v>
      </c>
      <c r="B238" s="398" t="s">
        <v>903</v>
      </c>
      <c r="C238" s="399">
        <f t="shared" si="8"/>
        <v>0</v>
      </c>
      <c r="D238" s="399">
        <v>0</v>
      </c>
      <c r="E238" s="400">
        <f t="shared" si="9"/>
        <v>0</v>
      </c>
      <c r="F238" s="401">
        <v>0</v>
      </c>
      <c r="G238" s="602">
        <v>0</v>
      </c>
      <c r="H238" s="400">
        <v>0</v>
      </c>
      <c r="I238" s="402">
        <v>0</v>
      </c>
      <c r="J238" s="605">
        <v>0</v>
      </c>
      <c r="K238" s="403">
        <v>0</v>
      </c>
    </row>
    <row r="239" spans="1:11">
      <c r="A239" s="397" t="s">
        <v>904</v>
      </c>
      <c r="B239" s="398" t="s">
        <v>905</v>
      </c>
      <c r="C239" s="399">
        <f t="shared" si="8"/>
        <v>0</v>
      </c>
      <c r="D239" s="399">
        <v>0</v>
      </c>
      <c r="E239" s="400">
        <f t="shared" si="9"/>
        <v>0</v>
      </c>
      <c r="F239" s="401">
        <v>0</v>
      </c>
      <c r="G239" s="602">
        <v>0</v>
      </c>
      <c r="H239" s="400">
        <v>0</v>
      </c>
      <c r="I239" s="402">
        <v>0</v>
      </c>
      <c r="J239" s="605">
        <v>0</v>
      </c>
      <c r="K239" s="403">
        <v>0</v>
      </c>
    </row>
    <row r="240" spans="1:11">
      <c r="A240" s="397" t="s">
        <v>906</v>
      </c>
      <c r="B240" s="398" t="s">
        <v>907</v>
      </c>
      <c r="C240" s="399">
        <f t="shared" si="8"/>
        <v>0</v>
      </c>
      <c r="D240" s="399">
        <v>0</v>
      </c>
      <c r="E240" s="400">
        <f t="shared" si="9"/>
        <v>0</v>
      </c>
      <c r="F240" s="401">
        <v>0</v>
      </c>
      <c r="G240" s="602">
        <v>0</v>
      </c>
      <c r="H240" s="400">
        <v>0</v>
      </c>
      <c r="I240" s="402">
        <v>0</v>
      </c>
      <c r="J240" s="605">
        <v>0</v>
      </c>
      <c r="K240" s="403">
        <v>0</v>
      </c>
    </row>
    <row r="241" spans="1:11">
      <c r="A241" s="397" t="s">
        <v>908</v>
      </c>
      <c r="B241" s="398" t="s">
        <v>909</v>
      </c>
      <c r="C241" s="399">
        <f t="shared" si="8"/>
        <v>0</v>
      </c>
      <c r="D241" s="399">
        <v>0</v>
      </c>
      <c r="E241" s="400">
        <f t="shared" si="9"/>
        <v>62969</v>
      </c>
      <c r="F241" s="401">
        <v>0</v>
      </c>
      <c r="G241" s="602">
        <v>0</v>
      </c>
      <c r="H241" s="400">
        <v>62969</v>
      </c>
      <c r="I241" s="402">
        <v>0</v>
      </c>
      <c r="J241" s="605">
        <v>0</v>
      </c>
      <c r="K241" s="403">
        <v>0</v>
      </c>
    </row>
    <row r="242" spans="1:11">
      <c r="A242" s="397" t="s">
        <v>910</v>
      </c>
      <c r="B242" s="398" t="s">
        <v>911</v>
      </c>
      <c r="C242" s="399">
        <f t="shared" si="8"/>
        <v>0</v>
      </c>
      <c r="D242" s="399">
        <v>0</v>
      </c>
      <c r="E242" s="400">
        <f t="shared" si="9"/>
        <v>0</v>
      </c>
      <c r="F242" s="401">
        <v>0</v>
      </c>
      <c r="G242" s="602">
        <v>0</v>
      </c>
      <c r="H242" s="400">
        <v>0</v>
      </c>
      <c r="I242" s="402">
        <v>0</v>
      </c>
      <c r="J242" s="605">
        <v>0</v>
      </c>
      <c r="K242" s="403">
        <v>0</v>
      </c>
    </row>
    <row r="243" spans="1:11">
      <c r="A243" s="397" t="s">
        <v>912</v>
      </c>
      <c r="B243" s="398" t="s">
        <v>913</v>
      </c>
      <c r="C243" s="399">
        <f t="shared" si="8"/>
        <v>0</v>
      </c>
      <c r="D243" s="399">
        <v>0</v>
      </c>
      <c r="E243" s="400">
        <f t="shared" si="9"/>
        <v>0</v>
      </c>
      <c r="F243" s="401">
        <v>0</v>
      </c>
      <c r="G243" s="602">
        <v>0</v>
      </c>
      <c r="H243" s="400">
        <v>0</v>
      </c>
      <c r="I243" s="402">
        <v>0</v>
      </c>
      <c r="J243" s="605">
        <v>0</v>
      </c>
      <c r="K243" s="403">
        <v>0</v>
      </c>
    </row>
    <row r="244" spans="1:11">
      <c r="A244" s="397" t="s">
        <v>914</v>
      </c>
      <c r="B244" s="398" t="s">
        <v>915</v>
      </c>
      <c r="C244" s="399">
        <f t="shared" si="8"/>
        <v>0</v>
      </c>
      <c r="D244" s="399">
        <v>0</v>
      </c>
      <c r="E244" s="400">
        <f t="shared" si="9"/>
        <v>0</v>
      </c>
      <c r="F244" s="401">
        <v>0</v>
      </c>
      <c r="G244" s="602">
        <v>0</v>
      </c>
      <c r="H244" s="400">
        <v>0</v>
      </c>
      <c r="I244" s="402">
        <v>0</v>
      </c>
      <c r="J244" s="605">
        <v>0</v>
      </c>
      <c r="K244" s="403">
        <v>0</v>
      </c>
    </row>
    <row r="245" spans="1:11">
      <c r="A245" s="397" t="s">
        <v>916</v>
      </c>
      <c r="B245" s="398" t="s">
        <v>917</v>
      </c>
      <c r="C245" s="399">
        <f t="shared" ref="C245:C255" si="10">F245+I245</f>
        <v>0</v>
      </c>
      <c r="D245" s="399">
        <v>0</v>
      </c>
      <c r="E245" s="400">
        <f t="shared" ref="E245:E255" si="11">H245+K245</f>
        <v>0</v>
      </c>
      <c r="F245" s="401">
        <v>0</v>
      </c>
      <c r="G245" s="602">
        <v>0</v>
      </c>
      <c r="H245" s="400">
        <v>0</v>
      </c>
      <c r="I245" s="402">
        <v>0</v>
      </c>
      <c r="J245" s="605">
        <v>0</v>
      </c>
      <c r="K245" s="403">
        <v>0</v>
      </c>
    </row>
    <row r="246" spans="1:11">
      <c r="A246" s="397" t="s">
        <v>918</v>
      </c>
      <c r="B246" s="398" t="s">
        <v>919</v>
      </c>
      <c r="C246" s="399">
        <f t="shared" si="10"/>
        <v>4320000</v>
      </c>
      <c r="D246" s="399">
        <v>0</v>
      </c>
      <c r="E246" s="400">
        <f t="shared" si="11"/>
        <v>4320000</v>
      </c>
      <c r="F246" s="401">
        <v>4320000</v>
      </c>
      <c r="G246" s="602">
        <v>0</v>
      </c>
      <c r="H246" s="400">
        <v>4320000</v>
      </c>
      <c r="I246" s="402">
        <v>0</v>
      </c>
      <c r="J246" s="605">
        <v>0</v>
      </c>
      <c r="K246" s="403">
        <v>0</v>
      </c>
    </row>
    <row r="247" spans="1:11">
      <c r="A247" s="397" t="s">
        <v>920</v>
      </c>
      <c r="B247" s="398" t="s">
        <v>921</v>
      </c>
      <c r="C247" s="399">
        <f t="shared" si="10"/>
        <v>0</v>
      </c>
      <c r="D247" s="399">
        <v>0</v>
      </c>
      <c r="E247" s="400">
        <f t="shared" si="11"/>
        <v>0</v>
      </c>
      <c r="F247" s="401">
        <v>0</v>
      </c>
      <c r="G247" s="602">
        <v>0</v>
      </c>
      <c r="H247" s="400">
        <v>0</v>
      </c>
      <c r="I247" s="402">
        <v>0</v>
      </c>
      <c r="J247" s="605">
        <v>0</v>
      </c>
      <c r="K247" s="403">
        <v>0</v>
      </c>
    </row>
    <row r="248" spans="1:11">
      <c r="A248" s="397" t="s">
        <v>922</v>
      </c>
      <c r="B248" s="398" t="s">
        <v>923</v>
      </c>
      <c r="C248" s="399">
        <f t="shared" si="10"/>
        <v>0</v>
      </c>
      <c r="D248" s="399">
        <v>0</v>
      </c>
      <c r="E248" s="400">
        <f t="shared" si="11"/>
        <v>0</v>
      </c>
      <c r="F248" s="401">
        <v>0</v>
      </c>
      <c r="G248" s="602">
        <v>0</v>
      </c>
      <c r="H248" s="400">
        <v>0</v>
      </c>
      <c r="I248" s="402">
        <v>0</v>
      </c>
      <c r="J248" s="605">
        <v>0</v>
      </c>
      <c r="K248" s="403">
        <v>0</v>
      </c>
    </row>
    <row r="249" spans="1:11">
      <c r="A249" s="404" t="s">
        <v>924</v>
      </c>
      <c r="B249" s="405" t="s">
        <v>925</v>
      </c>
      <c r="C249" s="158">
        <f t="shared" si="10"/>
        <v>4332465</v>
      </c>
      <c r="D249" s="406">
        <v>0</v>
      </c>
      <c r="E249" s="184">
        <f t="shared" si="11"/>
        <v>4397062</v>
      </c>
      <c r="F249" s="408">
        <v>4332465</v>
      </c>
      <c r="G249" s="603">
        <v>0</v>
      </c>
      <c r="H249" s="407">
        <v>4397062</v>
      </c>
      <c r="I249" s="409">
        <v>0</v>
      </c>
      <c r="J249" s="606">
        <v>0</v>
      </c>
      <c r="K249" s="410">
        <v>0</v>
      </c>
    </row>
    <row r="250" spans="1:11">
      <c r="A250" s="404" t="s">
        <v>926</v>
      </c>
      <c r="B250" s="405" t="s">
        <v>927</v>
      </c>
      <c r="C250" s="158">
        <f t="shared" si="10"/>
        <v>4560155</v>
      </c>
      <c r="D250" s="406">
        <v>0</v>
      </c>
      <c r="E250" s="184">
        <f t="shared" si="11"/>
        <v>7339917</v>
      </c>
      <c r="F250" s="408">
        <v>4560155</v>
      </c>
      <c r="G250" s="603">
        <v>0</v>
      </c>
      <c r="H250" s="407">
        <v>6696437</v>
      </c>
      <c r="I250" s="409">
        <v>0</v>
      </c>
      <c r="J250" s="606">
        <v>0</v>
      </c>
      <c r="K250" s="410">
        <v>643480</v>
      </c>
    </row>
    <row r="251" spans="1:11">
      <c r="A251" s="404" t="s">
        <v>928</v>
      </c>
      <c r="B251" s="405" t="s">
        <v>929</v>
      </c>
      <c r="C251" s="158">
        <f t="shared" si="10"/>
        <v>0</v>
      </c>
      <c r="D251" s="406">
        <v>0</v>
      </c>
      <c r="E251" s="184">
        <f t="shared" si="11"/>
        <v>0</v>
      </c>
      <c r="F251" s="408">
        <v>0</v>
      </c>
      <c r="G251" s="603">
        <v>0</v>
      </c>
      <c r="H251" s="407">
        <v>0</v>
      </c>
      <c r="I251" s="409">
        <v>0</v>
      </c>
      <c r="J251" s="606">
        <v>0</v>
      </c>
      <c r="K251" s="410">
        <v>0</v>
      </c>
    </row>
    <row r="252" spans="1:11">
      <c r="A252" s="397" t="s">
        <v>930</v>
      </c>
      <c r="B252" s="398" t="s">
        <v>931</v>
      </c>
      <c r="C252" s="399">
        <f t="shared" si="10"/>
        <v>0</v>
      </c>
      <c r="D252" s="399">
        <v>0</v>
      </c>
      <c r="E252" s="400">
        <f t="shared" si="11"/>
        <v>0</v>
      </c>
      <c r="F252" s="401">
        <v>0</v>
      </c>
      <c r="G252" s="602">
        <v>0</v>
      </c>
      <c r="H252" s="400">
        <v>0</v>
      </c>
      <c r="I252" s="402">
        <v>0</v>
      </c>
      <c r="J252" s="605">
        <v>0</v>
      </c>
      <c r="K252" s="403">
        <v>0</v>
      </c>
    </row>
    <row r="253" spans="1:11">
      <c r="A253" s="397" t="s">
        <v>932</v>
      </c>
      <c r="B253" s="398" t="s">
        <v>933</v>
      </c>
      <c r="C253" s="399">
        <f t="shared" si="10"/>
        <v>2710682</v>
      </c>
      <c r="D253" s="399">
        <v>0</v>
      </c>
      <c r="E253" s="400">
        <f t="shared" si="11"/>
        <v>2528778</v>
      </c>
      <c r="F253" s="401">
        <v>2000254</v>
      </c>
      <c r="G253" s="602">
        <v>0</v>
      </c>
      <c r="H253" s="400">
        <v>1774780</v>
      </c>
      <c r="I253" s="402">
        <v>710428</v>
      </c>
      <c r="J253" s="605">
        <v>0</v>
      </c>
      <c r="K253" s="403">
        <v>753998</v>
      </c>
    </row>
    <row r="254" spans="1:11">
      <c r="A254" s="397" t="s">
        <v>934</v>
      </c>
      <c r="B254" s="398" t="s">
        <v>935</v>
      </c>
      <c r="C254" s="399">
        <f t="shared" si="10"/>
        <v>0</v>
      </c>
      <c r="D254" s="399">
        <v>0</v>
      </c>
      <c r="E254" s="400">
        <f t="shared" si="11"/>
        <v>0</v>
      </c>
      <c r="F254" s="401">
        <v>0</v>
      </c>
      <c r="G254" s="602">
        <v>0</v>
      </c>
      <c r="H254" s="400">
        <v>0</v>
      </c>
      <c r="I254" s="402">
        <v>0</v>
      </c>
      <c r="J254" s="605">
        <v>0</v>
      </c>
      <c r="K254" s="403">
        <v>0</v>
      </c>
    </row>
    <row r="255" spans="1:11">
      <c r="A255" s="404" t="s">
        <v>936</v>
      </c>
      <c r="B255" s="405" t="s">
        <v>937</v>
      </c>
      <c r="C255" s="158">
        <f t="shared" si="10"/>
        <v>2710682</v>
      </c>
      <c r="D255" s="158">
        <v>0</v>
      </c>
      <c r="E255" s="184">
        <f t="shared" si="11"/>
        <v>2528778</v>
      </c>
      <c r="F255" s="408">
        <v>2000254</v>
      </c>
      <c r="G255" s="603">
        <v>0</v>
      </c>
      <c r="H255" s="407">
        <v>1774780</v>
      </c>
      <c r="I255" s="409">
        <v>710428</v>
      </c>
      <c r="J255" s="606">
        <v>0</v>
      </c>
      <c r="K255" s="410">
        <v>753998</v>
      </c>
    </row>
    <row r="256" spans="1:11" s="414" customFormat="1" ht="24.75" customHeight="1">
      <c r="A256" s="413" t="s">
        <v>938</v>
      </c>
      <c r="B256" s="415" t="s">
        <v>939</v>
      </c>
      <c r="C256" s="416">
        <f>F256+I256</f>
        <v>763946140</v>
      </c>
      <c r="D256" s="416">
        <v>0</v>
      </c>
      <c r="E256" s="417">
        <f>H256+K256</f>
        <v>785805796</v>
      </c>
      <c r="F256" s="418">
        <v>763369101</v>
      </c>
      <c r="G256" s="604">
        <v>0</v>
      </c>
      <c r="H256" s="417">
        <v>784975012</v>
      </c>
      <c r="I256" s="419">
        <v>577039</v>
      </c>
      <c r="J256" s="607">
        <v>0</v>
      </c>
      <c r="K256" s="420">
        <v>830784</v>
      </c>
    </row>
    <row r="257" spans="3:5">
      <c r="C257" s="411"/>
      <c r="D257" s="411"/>
      <c r="E257" s="411"/>
    </row>
  </sheetData>
  <mergeCells count="8">
    <mergeCell ref="A3:K3"/>
    <mergeCell ref="A4:K4"/>
    <mergeCell ref="A6:B7"/>
    <mergeCell ref="A5:E5"/>
    <mergeCell ref="J5:K5"/>
    <mergeCell ref="C7:E7"/>
    <mergeCell ref="F7:H7"/>
    <mergeCell ref="I7:K7"/>
  </mergeCells>
  <printOptions horizontalCentered="1"/>
  <pageMargins left="0.15748031496062992" right="0.15748031496062992" top="0.19685039370078741" bottom="0.19685039370078741" header="0.51181102362204722" footer="0.51181102362204722"/>
  <pageSetup paperSize="8" scale="4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3"/>
  <sheetViews>
    <sheetView tabSelected="1" zoomScaleNormal="100" workbookViewId="0">
      <pane xSplit="1" topLeftCell="B1" activePane="topRight" state="frozen"/>
      <selection activeCell="E22" sqref="E22"/>
      <selection pane="topRight"/>
    </sheetView>
  </sheetViews>
  <sheetFormatPr defaultRowHeight="12.75"/>
  <cols>
    <col min="1" max="1" width="75.28515625" style="145" bestFit="1" customWidth="1"/>
    <col min="2" max="10" width="13.7109375" style="145" customWidth="1"/>
    <col min="11" max="249" width="9.140625" style="145"/>
    <col min="250" max="250" width="8.140625" style="145" customWidth="1"/>
    <col min="251" max="251" width="82" style="145" customWidth="1"/>
    <col min="252" max="254" width="19.140625" style="145" customWidth="1"/>
    <col min="255" max="505" width="9.140625" style="145"/>
    <col min="506" max="506" width="8.140625" style="145" customWidth="1"/>
    <col min="507" max="507" width="82" style="145" customWidth="1"/>
    <col min="508" max="510" width="19.140625" style="145" customWidth="1"/>
    <col min="511" max="761" width="9.140625" style="145"/>
    <col min="762" max="762" width="8.140625" style="145" customWidth="1"/>
    <col min="763" max="763" width="82" style="145" customWidth="1"/>
    <col min="764" max="766" width="19.140625" style="145" customWidth="1"/>
    <col min="767" max="1017" width="9.140625" style="145"/>
    <col min="1018" max="1018" width="8.140625" style="145" customWidth="1"/>
    <col min="1019" max="1019" width="82" style="145" customWidth="1"/>
    <col min="1020" max="1022" width="19.140625" style="145" customWidth="1"/>
    <col min="1023" max="1273" width="9.140625" style="145"/>
    <col min="1274" max="1274" width="8.140625" style="145" customWidth="1"/>
    <col min="1275" max="1275" width="82" style="145" customWidth="1"/>
    <col min="1276" max="1278" width="19.140625" style="145" customWidth="1"/>
    <col min="1279" max="1529" width="9.140625" style="145"/>
    <col min="1530" max="1530" width="8.140625" style="145" customWidth="1"/>
    <col min="1531" max="1531" width="82" style="145" customWidth="1"/>
    <col min="1532" max="1534" width="19.140625" style="145" customWidth="1"/>
    <col min="1535" max="1785" width="9.140625" style="145"/>
    <col min="1786" max="1786" width="8.140625" style="145" customWidth="1"/>
    <col min="1787" max="1787" width="82" style="145" customWidth="1"/>
    <col min="1788" max="1790" width="19.140625" style="145" customWidth="1"/>
    <col min="1791" max="2041" width="9.140625" style="145"/>
    <col min="2042" max="2042" width="8.140625" style="145" customWidth="1"/>
    <col min="2043" max="2043" width="82" style="145" customWidth="1"/>
    <col min="2044" max="2046" width="19.140625" style="145" customWidth="1"/>
    <col min="2047" max="2297" width="9.140625" style="145"/>
    <col min="2298" max="2298" width="8.140625" style="145" customWidth="1"/>
    <col min="2299" max="2299" width="82" style="145" customWidth="1"/>
    <col min="2300" max="2302" width="19.140625" style="145" customWidth="1"/>
    <col min="2303" max="2553" width="9.140625" style="145"/>
    <col min="2554" max="2554" width="8.140625" style="145" customWidth="1"/>
    <col min="2555" max="2555" width="82" style="145" customWidth="1"/>
    <col min="2556" max="2558" width="19.140625" style="145" customWidth="1"/>
    <col min="2559" max="2809" width="9.140625" style="145"/>
    <col min="2810" max="2810" width="8.140625" style="145" customWidth="1"/>
    <col min="2811" max="2811" width="82" style="145" customWidth="1"/>
    <col min="2812" max="2814" width="19.140625" style="145" customWidth="1"/>
    <col min="2815" max="3065" width="9.140625" style="145"/>
    <col min="3066" max="3066" width="8.140625" style="145" customWidth="1"/>
    <col min="3067" max="3067" width="82" style="145" customWidth="1"/>
    <col min="3068" max="3070" width="19.140625" style="145" customWidth="1"/>
    <col min="3071" max="3321" width="9.140625" style="145"/>
    <col min="3322" max="3322" width="8.140625" style="145" customWidth="1"/>
    <col min="3323" max="3323" width="82" style="145" customWidth="1"/>
    <col min="3324" max="3326" width="19.140625" style="145" customWidth="1"/>
    <col min="3327" max="3577" width="9.140625" style="145"/>
    <col min="3578" max="3578" width="8.140625" style="145" customWidth="1"/>
    <col min="3579" max="3579" width="82" style="145" customWidth="1"/>
    <col min="3580" max="3582" width="19.140625" style="145" customWidth="1"/>
    <col min="3583" max="3833" width="9.140625" style="145"/>
    <col min="3834" max="3834" width="8.140625" style="145" customWidth="1"/>
    <col min="3835" max="3835" width="82" style="145" customWidth="1"/>
    <col min="3836" max="3838" width="19.140625" style="145" customWidth="1"/>
    <col min="3839" max="4089" width="9.140625" style="145"/>
    <col min="4090" max="4090" width="8.140625" style="145" customWidth="1"/>
    <col min="4091" max="4091" width="82" style="145" customWidth="1"/>
    <col min="4092" max="4094" width="19.140625" style="145" customWidth="1"/>
    <col min="4095" max="4345" width="9.140625" style="145"/>
    <col min="4346" max="4346" width="8.140625" style="145" customWidth="1"/>
    <col min="4347" max="4347" width="82" style="145" customWidth="1"/>
    <col min="4348" max="4350" width="19.140625" style="145" customWidth="1"/>
    <col min="4351" max="4601" width="9.140625" style="145"/>
    <col min="4602" max="4602" width="8.140625" style="145" customWidth="1"/>
    <col min="4603" max="4603" width="82" style="145" customWidth="1"/>
    <col min="4604" max="4606" width="19.140625" style="145" customWidth="1"/>
    <col min="4607" max="4857" width="9.140625" style="145"/>
    <col min="4858" max="4858" width="8.140625" style="145" customWidth="1"/>
    <col min="4859" max="4859" width="82" style="145" customWidth="1"/>
    <col min="4860" max="4862" width="19.140625" style="145" customWidth="1"/>
    <col min="4863" max="5113" width="9.140625" style="145"/>
    <col min="5114" max="5114" width="8.140625" style="145" customWidth="1"/>
    <col min="5115" max="5115" width="82" style="145" customWidth="1"/>
    <col min="5116" max="5118" width="19.140625" style="145" customWidth="1"/>
    <col min="5119" max="5369" width="9.140625" style="145"/>
    <col min="5370" max="5370" width="8.140625" style="145" customWidth="1"/>
    <col min="5371" max="5371" width="82" style="145" customWidth="1"/>
    <col min="5372" max="5374" width="19.140625" style="145" customWidth="1"/>
    <col min="5375" max="5625" width="9.140625" style="145"/>
    <col min="5626" max="5626" width="8.140625" style="145" customWidth="1"/>
    <col min="5627" max="5627" width="82" style="145" customWidth="1"/>
    <col min="5628" max="5630" width="19.140625" style="145" customWidth="1"/>
    <col min="5631" max="5881" width="9.140625" style="145"/>
    <col min="5882" max="5882" width="8.140625" style="145" customWidth="1"/>
    <col min="5883" max="5883" width="82" style="145" customWidth="1"/>
    <col min="5884" max="5886" width="19.140625" style="145" customWidth="1"/>
    <col min="5887" max="6137" width="9.140625" style="145"/>
    <col min="6138" max="6138" width="8.140625" style="145" customWidth="1"/>
    <col min="6139" max="6139" width="82" style="145" customWidth="1"/>
    <col min="6140" max="6142" width="19.140625" style="145" customWidth="1"/>
    <col min="6143" max="6393" width="9.140625" style="145"/>
    <col min="6394" max="6394" width="8.140625" style="145" customWidth="1"/>
    <col min="6395" max="6395" width="82" style="145" customWidth="1"/>
    <col min="6396" max="6398" width="19.140625" style="145" customWidth="1"/>
    <col min="6399" max="6649" width="9.140625" style="145"/>
    <col min="6650" max="6650" width="8.140625" style="145" customWidth="1"/>
    <col min="6651" max="6651" width="82" style="145" customWidth="1"/>
    <col min="6652" max="6654" width="19.140625" style="145" customWidth="1"/>
    <col min="6655" max="6905" width="9.140625" style="145"/>
    <col min="6906" max="6906" width="8.140625" style="145" customWidth="1"/>
    <col min="6907" max="6907" width="82" style="145" customWidth="1"/>
    <col min="6908" max="6910" width="19.140625" style="145" customWidth="1"/>
    <col min="6911" max="7161" width="9.140625" style="145"/>
    <col min="7162" max="7162" width="8.140625" style="145" customWidth="1"/>
    <col min="7163" max="7163" width="82" style="145" customWidth="1"/>
    <col min="7164" max="7166" width="19.140625" style="145" customWidth="1"/>
    <col min="7167" max="7417" width="9.140625" style="145"/>
    <col min="7418" max="7418" width="8.140625" style="145" customWidth="1"/>
    <col min="7419" max="7419" width="82" style="145" customWidth="1"/>
    <col min="7420" max="7422" width="19.140625" style="145" customWidth="1"/>
    <col min="7423" max="7673" width="9.140625" style="145"/>
    <col min="7674" max="7674" width="8.140625" style="145" customWidth="1"/>
    <col min="7675" max="7675" width="82" style="145" customWidth="1"/>
    <col min="7676" max="7678" width="19.140625" style="145" customWidth="1"/>
    <col min="7679" max="7929" width="9.140625" style="145"/>
    <col min="7930" max="7930" width="8.140625" style="145" customWidth="1"/>
    <col min="7931" max="7931" width="82" style="145" customWidth="1"/>
    <col min="7932" max="7934" width="19.140625" style="145" customWidth="1"/>
    <col min="7935" max="8185" width="9.140625" style="145"/>
    <col min="8186" max="8186" width="8.140625" style="145" customWidth="1"/>
    <col min="8187" max="8187" width="82" style="145" customWidth="1"/>
    <col min="8188" max="8190" width="19.140625" style="145" customWidth="1"/>
    <col min="8191" max="8441" width="9.140625" style="145"/>
    <col min="8442" max="8442" width="8.140625" style="145" customWidth="1"/>
    <col min="8443" max="8443" width="82" style="145" customWidth="1"/>
    <col min="8444" max="8446" width="19.140625" style="145" customWidth="1"/>
    <col min="8447" max="8697" width="9.140625" style="145"/>
    <col min="8698" max="8698" width="8.140625" style="145" customWidth="1"/>
    <col min="8699" max="8699" width="82" style="145" customWidth="1"/>
    <col min="8700" max="8702" width="19.140625" style="145" customWidth="1"/>
    <col min="8703" max="8953" width="9.140625" style="145"/>
    <col min="8954" max="8954" width="8.140625" style="145" customWidth="1"/>
    <col min="8955" max="8955" width="82" style="145" customWidth="1"/>
    <col min="8956" max="8958" width="19.140625" style="145" customWidth="1"/>
    <col min="8959" max="9209" width="9.140625" style="145"/>
    <col min="9210" max="9210" width="8.140625" style="145" customWidth="1"/>
    <col min="9211" max="9211" width="82" style="145" customWidth="1"/>
    <col min="9212" max="9214" width="19.140625" style="145" customWidth="1"/>
    <col min="9215" max="9465" width="9.140625" style="145"/>
    <col min="9466" max="9466" width="8.140625" style="145" customWidth="1"/>
    <col min="9467" max="9467" width="82" style="145" customWidth="1"/>
    <col min="9468" max="9470" width="19.140625" style="145" customWidth="1"/>
    <col min="9471" max="9721" width="9.140625" style="145"/>
    <col min="9722" max="9722" width="8.140625" style="145" customWidth="1"/>
    <col min="9723" max="9723" width="82" style="145" customWidth="1"/>
    <col min="9724" max="9726" width="19.140625" style="145" customWidth="1"/>
    <col min="9727" max="9977" width="9.140625" style="145"/>
    <col min="9978" max="9978" width="8.140625" style="145" customWidth="1"/>
    <col min="9979" max="9979" width="82" style="145" customWidth="1"/>
    <col min="9980" max="9982" width="19.140625" style="145" customWidth="1"/>
    <col min="9983" max="10233" width="9.140625" style="145"/>
    <col min="10234" max="10234" width="8.140625" style="145" customWidth="1"/>
    <col min="10235" max="10235" width="82" style="145" customWidth="1"/>
    <col min="10236" max="10238" width="19.140625" style="145" customWidth="1"/>
    <col min="10239" max="10489" width="9.140625" style="145"/>
    <col min="10490" max="10490" width="8.140625" style="145" customWidth="1"/>
    <col min="10491" max="10491" width="82" style="145" customWidth="1"/>
    <col min="10492" max="10494" width="19.140625" style="145" customWidth="1"/>
    <col min="10495" max="10745" width="9.140625" style="145"/>
    <col min="10746" max="10746" width="8.140625" style="145" customWidth="1"/>
    <col min="10747" max="10747" width="82" style="145" customWidth="1"/>
    <col min="10748" max="10750" width="19.140625" style="145" customWidth="1"/>
    <col min="10751" max="11001" width="9.140625" style="145"/>
    <col min="11002" max="11002" width="8.140625" style="145" customWidth="1"/>
    <col min="11003" max="11003" width="82" style="145" customWidth="1"/>
    <col min="11004" max="11006" width="19.140625" style="145" customWidth="1"/>
    <col min="11007" max="11257" width="9.140625" style="145"/>
    <col min="11258" max="11258" width="8.140625" style="145" customWidth="1"/>
    <col min="11259" max="11259" width="82" style="145" customWidth="1"/>
    <col min="11260" max="11262" width="19.140625" style="145" customWidth="1"/>
    <col min="11263" max="11513" width="9.140625" style="145"/>
    <col min="11514" max="11514" width="8.140625" style="145" customWidth="1"/>
    <col min="11515" max="11515" width="82" style="145" customWidth="1"/>
    <col min="11516" max="11518" width="19.140625" style="145" customWidth="1"/>
    <col min="11519" max="11769" width="9.140625" style="145"/>
    <col min="11770" max="11770" width="8.140625" style="145" customWidth="1"/>
    <col min="11771" max="11771" width="82" style="145" customWidth="1"/>
    <col min="11772" max="11774" width="19.140625" style="145" customWidth="1"/>
    <col min="11775" max="12025" width="9.140625" style="145"/>
    <col min="12026" max="12026" width="8.140625" style="145" customWidth="1"/>
    <col min="12027" max="12027" width="82" style="145" customWidth="1"/>
    <col min="12028" max="12030" width="19.140625" style="145" customWidth="1"/>
    <col min="12031" max="12281" width="9.140625" style="145"/>
    <col min="12282" max="12282" width="8.140625" style="145" customWidth="1"/>
    <col min="12283" max="12283" width="82" style="145" customWidth="1"/>
    <col min="12284" max="12286" width="19.140625" style="145" customWidth="1"/>
    <col min="12287" max="12537" width="9.140625" style="145"/>
    <col min="12538" max="12538" width="8.140625" style="145" customWidth="1"/>
    <col min="12539" max="12539" width="82" style="145" customWidth="1"/>
    <col min="12540" max="12542" width="19.140625" style="145" customWidth="1"/>
    <col min="12543" max="12793" width="9.140625" style="145"/>
    <col min="12794" max="12794" width="8.140625" style="145" customWidth="1"/>
    <col min="12795" max="12795" width="82" style="145" customWidth="1"/>
    <col min="12796" max="12798" width="19.140625" style="145" customWidth="1"/>
    <col min="12799" max="13049" width="9.140625" style="145"/>
    <col min="13050" max="13050" width="8.140625" style="145" customWidth="1"/>
    <col min="13051" max="13051" width="82" style="145" customWidth="1"/>
    <col min="13052" max="13054" width="19.140625" style="145" customWidth="1"/>
    <col min="13055" max="13305" width="9.140625" style="145"/>
    <col min="13306" max="13306" width="8.140625" style="145" customWidth="1"/>
    <col min="13307" max="13307" width="82" style="145" customWidth="1"/>
    <col min="13308" max="13310" width="19.140625" style="145" customWidth="1"/>
    <col min="13311" max="13561" width="9.140625" style="145"/>
    <col min="13562" max="13562" width="8.140625" style="145" customWidth="1"/>
    <col min="13563" max="13563" width="82" style="145" customWidth="1"/>
    <col min="13564" max="13566" width="19.140625" style="145" customWidth="1"/>
    <col min="13567" max="13817" width="9.140625" style="145"/>
    <col min="13818" max="13818" width="8.140625" style="145" customWidth="1"/>
    <col min="13819" max="13819" width="82" style="145" customWidth="1"/>
    <col min="13820" max="13822" width="19.140625" style="145" customWidth="1"/>
    <col min="13823" max="14073" width="9.140625" style="145"/>
    <col min="14074" max="14074" width="8.140625" style="145" customWidth="1"/>
    <col min="14075" max="14075" width="82" style="145" customWidth="1"/>
    <col min="14076" max="14078" width="19.140625" style="145" customWidth="1"/>
    <col min="14079" max="14329" width="9.140625" style="145"/>
    <col min="14330" max="14330" width="8.140625" style="145" customWidth="1"/>
    <col min="14331" max="14331" width="82" style="145" customWidth="1"/>
    <col min="14332" max="14334" width="19.140625" style="145" customWidth="1"/>
    <col min="14335" max="14585" width="9.140625" style="145"/>
    <col min="14586" max="14586" width="8.140625" style="145" customWidth="1"/>
    <col min="14587" max="14587" width="82" style="145" customWidth="1"/>
    <col min="14588" max="14590" width="19.140625" style="145" customWidth="1"/>
    <col min="14591" max="14841" width="9.140625" style="145"/>
    <col min="14842" max="14842" width="8.140625" style="145" customWidth="1"/>
    <col min="14843" max="14843" width="82" style="145" customWidth="1"/>
    <col min="14844" max="14846" width="19.140625" style="145" customWidth="1"/>
    <col min="14847" max="15097" width="9.140625" style="145"/>
    <col min="15098" max="15098" width="8.140625" style="145" customWidth="1"/>
    <col min="15099" max="15099" width="82" style="145" customWidth="1"/>
    <col min="15100" max="15102" width="19.140625" style="145" customWidth="1"/>
    <col min="15103" max="15353" width="9.140625" style="145"/>
    <col min="15354" max="15354" width="8.140625" style="145" customWidth="1"/>
    <col min="15355" max="15355" width="82" style="145" customWidth="1"/>
    <col min="15356" max="15358" width="19.140625" style="145" customWidth="1"/>
    <col min="15359" max="15609" width="9.140625" style="145"/>
    <col min="15610" max="15610" width="8.140625" style="145" customWidth="1"/>
    <col min="15611" max="15611" width="82" style="145" customWidth="1"/>
    <col min="15612" max="15614" width="19.140625" style="145" customWidth="1"/>
    <col min="15615" max="15865" width="9.140625" style="145"/>
    <col min="15866" max="15866" width="8.140625" style="145" customWidth="1"/>
    <col min="15867" max="15867" width="82" style="145" customWidth="1"/>
    <col min="15868" max="15870" width="19.140625" style="145" customWidth="1"/>
    <col min="15871" max="16121" width="9.140625" style="145"/>
    <col min="16122" max="16122" width="8.140625" style="145" customWidth="1"/>
    <col min="16123" max="16123" width="82" style="145" customWidth="1"/>
    <col min="16124" max="16126" width="19.140625" style="145" customWidth="1"/>
    <col min="16127" max="16381" width="9.140625" style="145"/>
    <col min="16382" max="16384" width="9.140625" style="145" customWidth="1"/>
  </cols>
  <sheetData>
    <row r="1" spans="1:10">
      <c r="A1" s="225" t="s">
        <v>1182</v>
      </c>
      <c r="B1" s="218"/>
      <c r="C1" s="218"/>
      <c r="D1" s="218"/>
      <c r="E1" s="218"/>
      <c r="F1" s="218"/>
    </row>
    <row r="3" spans="1:10" ht="15.75" customHeight="1">
      <c r="A3" s="720" t="s">
        <v>1074</v>
      </c>
      <c r="B3" s="720"/>
      <c r="C3" s="720"/>
      <c r="D3" s="720"/>
      <c r="E3" s="720"/>
      <c r="F3" s="720"/>
      <c r="G3" s="720"/>
      <c r="H3" s="720"/>
      <c r="I3" s="720"/>
      <c r="J3" s="720"/>
    </row>
    <row r="4" spans="1:10" ht="15.75">
      <c r="A4" s="745" t="s">
        <v>1142</v>
      </c>
      <c r="B4" s="745"/>
      <c r="C4" s="745"/>
      <c r="D4" s="745"/>
      <c r="E4" s="745"/>
      <c r="F4" s="745"/>
      <c r="G4" s="745"/>
      <c r="H4" s="745"/>
      <c r="I4" s="745"/>
      <c r="J4" s="745"/>
    </row>
    <row r="6" spans="1:10">
      <c r="A6" s="751"/>
      <c r="B6" s="752"/>
      <c r="C6" s="752"/>
      <c r="D6" s="752"/>
      <c r="E6" s="752"/>
      <c r="F6" s="752"/>
      <c r="G6" s="753"/>
      <c r="I6" s="754" t="s">
        <v>1022</v>
      </c>
      <c r="J6" s="754"/>
    </row>
    <row r="7" spans="1:10" ht="30">
      <c r="A7" s="142" t="s">
        <v>1</v>
      </c>
      <c r="B7" s="142" t="s">
        <v>487</v>
      </c>
      <c r="C7" s="142" t="s">
        <v>603</v>
      </c>
      <c r="D7" s="612" t="s">
        <v>488</v>
      </c>
      <c r="E7" s="169" t="s">
        <v>487</v>
      </c>
      <c r="F7" s="142" t="s">
        <v>603</v>
      </c>
      <c r="G7" s="168" t="s">
        <v>488</v>
      </c>
      <c r="H7" s="169" t="s">
        <v>487</v>
      </c>
      <c r="I7" s="142" t="s">
        <v>603</v>
      </c>
      <c r="J7" s="168" t="s">
        <v>488</v>
      </c>
    </row>
    <row r="8" spans="1:10" ht="33" customHeight="1">
      <c r="A8" s="142"/>
      <c r="B8" s="746" t="s">
        <v>486</v>
      </c>
      <c r="C8" s="747"/>
      <c r="D8" s="748"/>
      <c r="E8" s="741" t="s">
        <v>1076</v>
      </c>
      <c r="F8" s="747"/>
      <c r="G8" s="748"/>
      <c r="H8" s="742" t="s">
        <v>1075</v>
      </c>
      <c r="I8" s="749"/>
      <c r="J8" s="750"/>
    </row>
    <row r="9" spans="1:10">
      <c r="A9" s="176" t="s">
        <v>604</v>
      </c>
      <c r="B9" s="144">
        <f>E9+H9</f>
        <v>35387856</v>
      </c>
      <c r="C9" s="178"/>
      <c r="D9" s="179">
        <f>G9+J9</f>
        <v>30018875</v>
      </c>
      <c r="E9" s="611">
        <v>35387856</v>
      </c>
      <c r="F9" s="610">
        <v>0</v>
      </c>
      <c r="G9" s="179">
        <v>30018875</v>
      </c>
      <c r="H9" s="172">
        <v>0</v>
      </c>
      <c r="I9" s="608">
        <v>0</v>
      </c>
      <c r="J9" s="173">
        <v>0</v>
      </c>
    </row>
    <row r="10" spans="1:10">
      <c r="A10" s="176" t="s">
        <v>605</v>
      </c>
      <c r="B10" s="144">
        <f t="shared" ref="B10:B37" si="0">E10+H10</f>
        <v>7987151</v>
      </c>
      <c r="C10" s="178"/>
      <c r="D10" s="179">
        <f t="shared" ref="D10:D37" si="1">G10+J10</f>
        <v>15458809</v>
      </c>
      <c r="E10" s="611">
        <v>3317180</v>
      </c>
      <c r="F10" s="610">
        <v>0</v>
      </c>
      <c r="G10" s="179">
        <v>3938405</v>
      </c>
      <c r="H10" s="172">
        <v>4669971</v>
      </c>
      <c r="I10" s="608">
        <v>0</v>
      </c>
      <c r="J10" s="173">
        <v>11520404</v>
      </c>
    </row>
    <row r="11" spans="1:10">
      <c r="A11" s="176" t="s">
        <v>606</v>
      </c>
      <c r="B11" s="144">
        <f t="shared" si="0"/>
        <v>0</v>
      </c>
      <c r="C11" s="178"/>
      <c r="D11" s="179">
        <f t="shared" si="1"/>
        <v>0</v>
      </c>
      <c r="E11" s="172">
        <v>0</v>
      </c>
      <c r="F11" s="608">
        <v>0</v>
      </c>
      <c r="G11" s="173">
        <v>0</v>
      </c>
      <c r="H11" s="172">
        <v>0</v>
      </c>
      <c r="I11" s="608">
        <v>0</v>
      </c>
      <c r="J11" s="173">
        <v>0</v>
      </c>
    </row>
    <row r="12" spans="1:10">
      <c r="A12" s="177" t="s">
        <v>1035</v>
      </c>
      <c r="B12" s="153">
        <f t="shared" si="0"/>
        <v>43375007</v>
      </c>
      <c r="C12" s="180"/>
      <c r="D12" s="181">
        <f t="shared" si="1"/>
        <v>45477684</v>
      </c>
      <c r="E12" s="174">
        <v>38705036</v>
      </c>
      <c r="F12" s="609">
        <v>0</v>
      </c>
      <c r="G12" s="175">
        <v>33957280</v>
      </c>
      <c r="H12" s="174">
        <v>4669971</v>
      </c>
      <c r="I12" s="609">
        <v>0</v>
      </c>
      <c r="J12" s="175">
        <v>11520404</v>
      </c>
    </row>
    <row r="13" spans="1:10">
      <c r="A13" s="176" t="s">
        <v>611</v>
      </c>
      <c r="B13" s="144">
        <f t="shared" si="0"/>
        <v>0</v>
      </c>
      <c r="C13" s="178"/>
      <c r="D13" s="179">
        <f t="shared" si="1"/>
        <v>0</v>
      </c>
      <c r="E13" s="172">
        <v>0</v>
      </c>
      <c r="F13" s="608">
        <v>0</v>
      </c>
      <c r="G13" s="173">
        <v>0</v>
      </c>
      <c r="H13" s="172">
        <v>0</v>
      </c>
      <c r="I13" s="608">
        <v>0</v>
      </c>
      <c r="J13" s="173">
        <v>0</v>
      </c>
    </row>
    <row r="14" spans="1:10">
      <c r="A14" s="176" t="s">
        <v>612</v>
      </c>
      <c r="B14" s="144">
        <f t="shared" si="0"/>
        <v>0</v>
      </c>
      <c r="C14" s="178"/>
      <c r="D14" s="179">
        <f t="shared" si="1"/>
        <v>0</v>
      </c>
      <c r="E14" s="172">
        <v>0</v>
      </c>
      <c r="F14" s="608">
        <v>0</v>
      </c>
      <c r="G14" s="173">
        <v>0</v>
      </c>
      <c r="H14" s="172">
        <v>0</v>
      </c>
      <c r="I14" s="608">
        <v>0</v>
      </c>
      <c r="J14" s="173">
        <v>0</v>
      </c>
    </row>
    <row r="15" spans="1:10">
      <c r="A15" s="177" t="s">
        <v>1036</v>
      </c>
      <c r="B15" s="144">
        <f t="shared" si="0"/>
        <v>0</v>
      </c>
      <c r="C15" s="178"/>
      <c r="D15" s="179">
        <f t="shared" si="1"/>
        <v>0</v>
      </c>
      <c r="E15" s="174">
        <v>0</v>
      </c>
      <c r="F15" s="609">
        <v>0</v>
      </c>
      <c r="G15" s="175">
        <v>0</v>
      </c>
      <c r="H15" s="174">
        <v>0</v>
      </c>
      <c r="I15" s="609">
        <v>0</v>
      </c>
      <c r="J15" s="175">
        <v>0</v>
      </c>
    </row>
    <row r="16" spans="1:10">
      <c r="A16" s="176" t="s">
        <v>607</v>
      </c>
      <c r="B16" s="144">
        <f t="shared" si="0"/>
        <v>46639157</v>
      </c>
      <c r="C16" s="178"/>
      <c r="D16" s="179">
        <f t="shared" si="1"/>
        <v>33314867</v>
      </c>
      <c r="E16" s="172">
        <v>32055779</v>
      </c>
      <c r="F16" s="608">
        <v>0</v>
      </c>
      <c r="G16" s="173">
        <v>22947064</v>
      </c>
      <c r="H16" s="172">
        <v>14583378</v>
      </c>
      <c r="I16" s="608">
        <v>0</v>
      </c>
      <c r="J16" s="173">
        <v>10367803</v>
      </c>
    </row>
    <row r="17" spans="1:10">
      <c r="A17" s="176" t="s">
        <v>608</v>
      </c>
      <c r="B17" s="144">
        <f t="shared" si="0"/>
        <v>8923406</v>
      </c>
      <c r="C17" s="178"/>
      <c r="D17" s="179">
        <f t="shared" si="1"/>
        <v>7674455</v>
      </c>
      <c r="E17" s="172">
        <v>8923406</v>
      </c>
      <c r="F17" s="608">
        <v>0</v>
      </c>
      <c r="G17" s="173">
        <v>7674455</v>
      </c>
      <c r="H17" s="172">
        <v>0</v>
      </c>
      <c r="I17" s="608">
        <v>0</v>
      </c>
      <c r="J17" s="173">
        <v>0</v>
      </c>
    </row>
    <row r="18" spans="1:10">
      <c r="A18" s="176" t="s">
        <v>1032</v>
      </c>
      <c r="B18" s="144">
        <f t="shared" si="0"/>
        <v>177211</v>
      </c>
      <c r="C18" s="178"/>
      <c r="D18" s="179">
        <f t="shared" si="1"/>
        <v>45550205</v>
      </c>
      <c r="E18" s="172">
        <v>177211</v>
      </c>
      <c r="F18" s="608">
        <v>0</v>
      </c>
      <c r="G18" s="173">
        <v>45550205</v>
      </c>
      <c r="H18" s="172">
        <v>0</v>
      </c>
      <c r="I18" s="608">
        <v>0</v>
      </c>
      <c r="J18" s="173">
        <v>0</v>
      </c>
    </row>
    <row r="19" spans="1:10">
      <c r="A19" s="176" t="s">
        <v>1031</v>
      </c>
      <c r="B19" s="144">
        <f t="shared" si="0"/>
        <v>1993079</v>
      </c>
      <c r="C19" s="178"/>
      <c r="D19" s="179">
        <f t="shared" si="1"/>
        <v>748264</v>
      </c>
      <c r="E19" s="172">
        <v>1960885</v>
      </c>
      <c r="F19" s="608">
        <v>0</v>
      </c>
      <c r="G19" s="173">
        <v>743949</v>
      </c>
      <c r="H19" s="172">
        <v>32194</v>
      </c>
      <c r="I19" s="608"/>
      <c r="J19" s="173">
        <v>4315</v>
      </c>
    </row>
    <row r="20" spans="1:10">
      <c r="A20" s="177" t="s">
        <v>1037</v>
      </c>
      <c r="B20" s="153">
        <f t="shared" si="0"/>
        <v>57732853</v>
      </c>
      <c r="C20" s="180"/>
      <c r="D20" s="181">
        <f t="shared" si="1"/>
        <v>87287791</v>
      </c>
      <c r="E20" s="174">
        <v>43117281</v>
      </c>
      <c r="F20" s="609">
        <v>0</v>
      </c>
      <c r="G20" s="175">
        <v>76915673</v>
      </c>
      <c r="H20" s="174">
        <v>14615572</v>
      </c>
      <c r="I20" s="609">
        <v>0</v>
      </c>
      <c r="J20" s="175">
        <v>10372118</v>
      </c>
    </row>
    <row r="21" spans="1:10">
      <c r="A21" s="176" t="s">
        <v>1038</v>
      </c>
      <c r="B21" s="144">
        <f t="shared" si="0"/>
        <v>13825831</v>
      </c>
      <c r="C21" s="178"/>
      <c r="D21" s="179">
        <f t="shared" si="1"/>
        <v>16272299</v>
      </c>
      <c r="E21" s="172">
        <v>4192185</v>
      </c>
      <c r="F21" s="608">
        <v>0</v>
      </c>
      <c r="G21" s="173">
        <v>3491377</v>
      </c>
      <c r="H21" s="172">
        <v>9633646</v>
      </c>
      <c r="I21" s="608">
        <v>0</v>
      </c>
      <c r="J21" s="173">
        <v>12780922</v>
      </c>
    </row>
    <row r="22" spans="1:10">
      <c r="A22" s="176" t="s">
        <v>1039</v>
      </c>
      <c r="B22" s="144">
        <f t="shared" si="0"/>
        <v>14251167</v>
      </c>
      <c r="C22" s="178"/>
      <c r="D22" s="179">
        <f t="shared" si="1"/>
        <v>18624831</v>
      </c>
      <c r="E22" s="172">
        <v>14196167</v>
      </c>
      <c r="F22" s="608">
        <v>0</v>
      </c>
      <c r="G22" s="173">
        <v>18594831</v>
      </c>
      <c r="H22" s="172">
        <v>55000</v>
      </c>
      <c r="I22" s="608">
        <v>0</v>
      </c>
      <c r="J22" s="173">
        <v>30000</v>
      </c>
    </row>
    <row r="23" spans="1:10">
      <c r="A23" s="176" t="s">
        <v>1040</v>
      </c>
      <c r="B23" s="144">
        <f t="shared" si="0"/>
        <v>0</v>
      </c>
      <c r="C23" s="178"/>
      <c r="D23" s="179">
        <f t="shared" si="1"/>
        <v>0</v>
      </c>
      <c r="E23" s="172">
        <v>0</v>
      </c>
      <c r="F23" s="608">
        <v>0</v>
      </c>
      <c r="G23" s="173">
        <v>0</v>
      </c>
      <c r="H23" s="172">
        <v>0</v>
      </c>
      <c r="I23" s="608">
        <v>0</v>
      </c>
      <c r="J23" s="173">
        <v>0</v>
      </c>
    </row>
    <row r="24" spans="1:10">
      <c r="A24" s="176" t="s">
        <v>1041</v>
      </c>
      <c r="B24" s="144">
        <f t="shared" si="0"/>
        <v>0</v>
      </c>
      <c r="C24" s="178"/>
      <c r="D24" s="179">
        <f t="shared" si="1"/>
        <v>0</v>
      </c>
      <c r="E24" s="172">
        <v>0</v>
      </c>
      <c r="F24" s="608">
        <v>0</v>
      </c>
      <c r="G24" s="173">
        <v>0</v>
      </c>
      <c r="H24" s="172">
        <v>0</v>
      </c>
      <c r="I24" s="608">
        <v>0</v>
      </c>
      <c r="J24" s="173">
        <v>0</v>
      </c>
    </row>
    <row r="25" spans="1:10">
      <c r="A25" s="177" t="s">
        <v>1042</v>
      </c>
      <c r="B25" s="153">
        <f t="shared" si="0"/>
        <v>28076998</v>
      </c>
      <c r="C25" s="180"/>
      <c r="D25" s="181">
        <f t="shared" si="1"/>
        <v>34897130</v>
      </c>
      <c r="E25" s="174">
        <v>18388352</v>
      </c>
      <c r="F25" s="609">
        <v>0</v>
      </c>
      <c r="G25" s="175">
        <v>22086208</v>
      </c>
      <c r="H25" s="174">
        <v>9688646</v>
      </c>
      <c r="I25" s="609">
        <v>0</v>
      </c>
      <c r="J25" s="175">
        <v>12810922</v>
      </c>
    </row>
    <row r="26" spans="1:10">
      <c r="A26" s="176" t="s">
        <v>1043</v>
      </c>
      <c r="B26" s="144">
        <f t="shared" si="0"/>
        <v>20169104</v>
      </c>
      <c r="C26" s="178"/>
      <c r="D26" s="179">
        <f t="shared" si="1"/>
        <v>24131175</v>
      </c>
      <c r="E26" s="172">
        <v>13181111</v>
      </c>
      <c r="F26" s="608">
        <v>0</v>
      </c>
      <c r="G26" s="173">
        <v>16820372</v>
      </c>
      <c r="H26" s="172">
        <v>6987993</v>
      </c>
      <c r="I26" s="608">
        <v>0</v>
      </c>
      <c r="J26" s="173">
        <v>7310803</v>
      </c>
    </row>
    <row r="27" spans="1:10">
      <c r="A27" s="176" t="s">
        <v>1044</v>
      </c>
      <c r="B27" s="144">
        <f t="shared" si="0"/>
        <v>8228748</v>
      </c>
      <c r="C27" s="178"/>
      <c r="D27" s="179">
        <f t="shared" si="1"/>
        <v>7932748</v>
      </c>
      <c r="E27" s="172">
        <v>7716761</v>
      </c>
      <c r="F27" s="608">
        <v>0</v>
      </c>
      <c r="G27" s="173">
        <v>7321196</v>
      </c>
      <c r="H27" s="172">
        <v>511987</v>
      </c>
      <c r="I27" s="608">
        <v>0</v>
      </c>
      <c r="J27" s="173">
        <v>611552</v>
      </c>
    </row>
    <row r="28" spans="1:10">
      <c r="A28" s="176" t="s">
        <v>1045</v>
      </c>
      <c r="B28" s="144">
        <f t="shared" si="0"/>
        <v>5721762</v>
      </c>
      <c r="C28" s="178"/>
      <c r="D28" s="179">
        <f t="shared" si="1"/>
        <v>5481902</v>
      </c>
      <c r="E28" s="172">
        <v>4153734</v>
      </c>
      <c r="F28" s="608">
        <v>0</v>
      </c>
      <c r="G28" s="173">
        <v>3946580</v>
      </c>
      <c r="H28" s="172">
        <v>1568028</v>
      </c>
      <c r="I28" s="608">
        <v>0</v>
      </c>
      <c r="J28" s="173">
        <v>1535322</v>
      </c>
    </row>
    <row r="29" spans="1:10">
      <c r="A29" s="177" t="s">
        <v>1046</v>
      </c>
      <c r="B29" s="153">
        <f t="shared" si="0"/>
        <v>34119614</v>
      </c>
      <c r="C29" s="180"/>
      <c r="D29" s="181">
        <f t="shared" si="1"/>
        <v>37545825</v>
      </c>
      <c r="E29" s="174">
        <v>25051606</v>
      </c>
      <c r="F29" s="609">
        <v>0</v>
      </c>
      <c r="G29" s="175">
        <v>28088148</v>
      </c>
      <c r="H29" s="174">
        <v>9068008</v>
      </c>
      <c r="I29" s="609">
        <v>0</v>
      </c>
      <c r="J29" s="175">
        <v>9457677</v>
      </c>
    </row>
    <row r="30" spans="1:10">
      <c r="A30" s="177" t="s">
        <v>609</v>
      </c>
      <c r="B30" s="153">
        <f t="shared" si="0"/>
        <v>12704819</v>
      </c>
      <c r="C30" s="180"/>
      <c r="D30" s="181">
        <f t="shared" si="1"/>
        <v>14149070</v>
      </c>
      <c r="E30" s="174">
        <v>12704819</v>
      </c>
      <c r="F30" s="609">
        <v>0</v>
      </c>
      <c r="G30" s="175">
        <v>14149070</v>
      </c>
      <c r="H30" s="174">
        <v>0</v>
      </c>
      <c r="I30" s="609">
        <v>0</v>
      </c>
      <c r="J30" s="175">
        <v>0</v>
      </c>
    </row>
    <row r="31" spans="1:10">
      <c r="A31" s="177" t="s">
        <v>610</v>
      </c>
      <c r="B31" s="153">
        <f t="shared" si="0"/>
        <v>36357218</v>
      </c>
      <c r="C31" s="180"/>
      <c r="D31" s="181">
        <f t="shared" si="1"/>
        <v>26911676</v>
      </c>
      <c r="E31" s="174">
        <v>36307782</v>
      </c>
      <c r="F31" s="609">
        <v>0</v>
      </c>
      <c r="G31" s="175">
        <v>26854447</v>
      </c>
      <c r="H31" s="174">
        <v>49436</v>
      </c>
      <c r="I31" s="609">
        <v>0</v>
      </c>
      <c r="J31" s="175">
        <v>57229</v>
      </c>
    </row>
    <row r="32" spans="1:10">
      <c r="A32" s="177" t="s">
        <v>1047</v>
      </c>
      <c r="B32" s="153">
        <f t="shared" si="0"/>
        <v>-10150789</v>
      </c>
      <c r="C32" s="180"/>
      <c r="D32" s="181">
        <f t="shared" si="1"/>
        <v>19261774</v>
      </c>
      <c r="E32" s="174">
        <v>-10630242</v>
      </c>
      <c r="F32" s="609">
        <v>0</v>
      </c>
      <c r="G32" s="175">
        <v>19695080</v>
      </c>
      <c r="H32" s="174">
        <v>479453</v>
      </c>
      <c r="I32" s="609">
        <v>0</v>
      </c>
      <c r="J32" s="175">
        <v>-433306</v>
      </c>
    </row>
    <row r="33" spans="1:10">
      <c r="A33" s="176" t="s">
        <v>1048</v>
      </c>
      <c r="B33" s="144">
        <f t="shared" si="0"/>
        <v>15</v>
      </c>
      <c r="C33" s="178"/>
      <c r="D33" s="179">
        <f t="shared" si="1"/>
        <v>24</v>
      </c>
      <c r="E33" s="172">
        <v>15</v>
      </c>
      <c r="F33" s="608">
        <v>0</v>
      </c>
      <c r="G33" s="173">
        <v>23</v>
      </c>
      <c r="H33" s="172">
        <v>0</v>
      </c>
      <c r="I33" s="608">
        <v>0</v>
      </c>
      <c r="J33" s="173">
        <v>1</v>
      </c>
    </row>
    <row r="34" spans="1:10">
      <c r="A34" s="177" t="s">
        <v>1050</v>
      </c>
      <c r="B34" s="153">
        <f t="shared" si="0"/>
        <v>15</v>
      </c>
      <c r="C34" s="180"/>
      <c r="D34" s="181">
        <f t="shared" si="1"/>
        <v>24</v>
      </c>
      <c r="E34" s="174">
        <v>15</v>
      </c>
      <c r="F34" s="609">
        <v>0</v>
      </c>
      <c r="G34" s="175">
        <v>23</v>
      </c>
      <c r="H34" s="174">
        <v>0</v>
      </c>
      <c r="I34" s="609">
        <v>0</v>
      </c>
      <c r="J34" s="175">
        <v>1</v>
      </c>
    </row>
    <row r="35" spans="1:10">
      <c r="A35" s="177" t="s">
        <v>1049</v>
      </c>
      <c r="B35" s="144">
        <f t="shared" si="0"/>
        <v>0</v>
      </c>
      <c r="C35" s="178"/>
      <c r="D35" s="179">
        <f t="shared" si="1"/>
        <v>0</v>
      </c>
      <c r="E35" s="174">
        <v>0</v>
      </c>
      <c r="F35" s="609">
        <v>0</v>
      </c>
      <c r="G35" s="175">
        <v>0</v>
      </c>
      <c r="H35" s="174">
        <v>0</v>
      </c>
      <c r="I35" s="609">
        <v>0</v>
      </c>
      <c r="J35" s="175">
        <v>0</v>
      </c>
    </row>
    <row r="36" spans="1:10">
      <c r="A36" s="177" t="s">
        <v>1034</v>
      </c>
      <c r="B36" s="153">
        <f t="shared" si="0"/>
        <v>15</v>
      </c>
      <c r="C36" s="180"/>
      <c r="D36" s="181">
        <f t="shared" si="1"/>
        <v>24</v>
      </c>
      <c r="E36" s="174">
        <v>15</v>
      </c>
      <c r="F36" s="609">
        <v>0</v>
      </c>
      <c r="G36" s="175">
        <v>23</v>
      </c>
      <c r="H36" s="174">
        <v>0</v>
      </c>
      <c r="I36" s="609">
        <v>0</v>
      </c>
      <c r="J36" s="175">
        <v>1</v>
      </c>
    </row>
    <row r="37" spans="1:10">
      <c r="A37" s="177" t="s">
        <v>1033</v>
      </c>
      <c r="B37" s="153">
        <f t="shared" si="0"/>
        <v>-10150774</v>
      </c>
      <c r="C37" s="180"/>
      <c r="D37" s="181">
        <f t="shared" si="1"/>
        <v>19261798</v>
      </c>
      <c r="E37" s="174">
        <v>-10630227</v>
      </c>
      <c r="F37" s="609">
        <v>0</v>
      </c>
      <c r="G37" s="175">
        <v>19695103</v>
      </c>
      <c r="H37" s="174">
        <v>479453</v>
      </c>
      <c r="I37" s="609">
        <v>0</v>
      </c>
      <c r="J37" s="175">
        <v>-433305</v>
      </c>
    </row>
    <row r="38" spans="1:10">
      <c r="H38" s="170"/>
      <c r="I38" s="170"/>
      <c r="J38" s="170"/>
    </row>
    <row r="39" spans="1:10">
      <c r="H39" s="170"/>
      <c r="I39" s="170"/>
      <c r="J39" s="170"/>
    </row>
    <row r="40" spans="1:10">
      <c r="H40" s="171"/>
      <c r="I40" s="171"/>
      <c r="J40" s="171"/>
    </row>
    <row r="41" spans="1:10">
      <c r="H41" s="171"/>
      <c r="I41" s="171"/>
      <c r="J41" s="171"/>
    </row>
    <row r="42" spans="1:10">
      <c r="H42" s="171"/>
      <c r="I42" s="171"/>
      <c r="J42" s="171"/>
    </row>
    <row r="43" spans="1:10">
      <c r="H43" s="171"/>
      <c r="I43" s="171"/>
      <c r="J43" s="171"/>
    </row>
  </sheetData>
  <mergeCells count="7">
    <mergeCell ref="A3:J3"/>
    <mergeCell ref="A4:J4"/>
    <mergeCell ref="B8:D8"/>
    <mergeCell ref="E8:G8"/>
    <mergeCell ref="H8:J8"/>
    <mergeCell ref="A6:G6"/>
    <mergeCell ref="I6:J6"/>
  </mergeCells>
  <pageMargins left="0.74803149606299213" right="0.74803149606299213" top="0.98425196850393704" bottom="0.98425196850393704" header="0.51181102362204722" footer="0.51181102362204722"/>
  <pageSetup paperSize="8" scale="9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92"/>
  <sheetViews>
    <sheetView zoomScaleNormal="100" workbookViewId="0">
      <selection sqref="A1:D1"/>
    </sheetView>
  </sheetViews>
  <sheetFormatPr defaultRowHeight="15"/>
  <cols>
    <col min="1" max="1" width="70.7109375" style="212" customWidth="1"/>
    <col min="2" max="2" width="6.7109375" style="214" customWidth="1"/>
    <col min="3" max="4" width="13.7109375" style="213" customWidth="1"/>
    <col min="5" max="8" width="13.7109375" style="212" customWidth="1"/>
  </cols>
  <sheetData>
    <row r="1" spans="1:8">
      <c r="A1" s="770" t="s">
        <v>1183</v>
      </c>
      <c r="B1" s="770"/>
      <c r="C1" s="770"/>
      <c r="D1" s="770"/>
    </row>
    <row r="2" spans="1:8" s="538" customFormat="1" ht="15.75">
      <c r="A2" s="771" t="s">
        <v>1074</v>
      </c>
      <c r="B2" s="771"/>
      <c r="C2" s="771"/>
      <c r="D2" s="771"/>
      <c r="E2" s="771"/>
      <c r="F2" s="771"/>
      <c r="G2" s="771"/>
      <c r="H2" s="771"/>
    </row>
    <row r="3" spans="1:8" s="538" customFormat="1" ht="15.75">
      <c r="A3" s="771" t="s">
        <v>1143</v>
      </c>
      <c r="B3" s="771"/>
      <c r="C3" s="771"/>
      <c r="D3" s="771"/>
      <c r="E3" s="771"/>
      <c r="F3" s="771"/>
      <c r="G3" s="771"/>
      <c r="H3" s="771"/>
    </row>
    <row r="4" spans="1:8" s="421" customFormat="1" ht="14.25">
      <c r="A4" s="759" t="s">
        <v>1051</v>
      </c>
      <c r="B4" s="759"/>
      <c r="C4" s="759"/>
      <c r="D4" s="759"/>
      <c r="E4" s="759"/>
      <c r="F4" s="759"/>
      <c r="G4" s="759"/>
      <c r="H4" s="759"/>
    </row>
    <row r="5" spans="1:8" s="421" customFormat="1" ht="14.25" customHeight="1" thickBot="1">
      <c r="A5" s="422"/>
      <c r="B5" s="423"/>
      <c r="C5" s="424"/>
      <c r="D5" s="426"/>
      <c r="E5" s="425"/>
      <c r="F5" s="425"/>
      <c r="G5" s="425"/>
      <c r="H5" s="427" t="s">
        <v>550</v>
      </c>
    </row>
    <row r="6" spans="1:8" s="421" customFormat="1" thickBot="1">
      <c r="A6" s="757" t="s">
        <v>1</v>
      </c>
      <c r="B6" s="758"/>
      <c r="C6" s="757" t="s">
        <v>955</v>
      </c>
      <c r="D6" s="758"/>
      <c r="E6" s="757" t="s">
        <v>956</v>
      </c>
      <c r="F6" s="758"/>
      <c r="G6" s="757" t="s">
        <v>1087</v>
      </c>
      <c r="H6" s="758"/>
    </row>
    <row r="7" spans="1:8" s="421" customFormat="1" thickBot="1">
      <c r="A7" s="428" t="s">
        <v>489</v>
      </c>
      <c r="B7" s="429"/>
      <c r="C7" s="430" t="s">
        <v>551</v>
      </c>
      <c r="D7" s="431" t="s">
        <v>552</v>
      </c>
      <c r="E7" s="432" t="s">
        <v>551</v>
      </c>
      <c r="F7" s="431" t="s">
        <v>552</v>
      </c>
      <c r="G7" s="432" t="s">
        <v>551</v>
      </c>
      <c r="H7" s="431" t="s">
        <v>552</v>
      </c>
    </row>
    <row r="8" spans="1:8" s="421" customFormat="1" ht="14.25">
      <c r="A8" s="433" t="s">
        <v>553</v>
      </c>
      <c r="B8" s="434">
        <v>1</v>
      </c>
      <c r="C8" s="435">
        <f t="shared" ref="C8:H8" si="0">+C9+C12</f>
        <v>0</v>
      </c>
      <c r="D8" s="436">
        <f t="shared" si="0"/>
        <v>0</v>
      </c>
      <c r="E8" s="437">
        <f t="shared" si="0"/>
        <v>0</v>
      </c>
      <c r="F8" s="436">
        <f t="shared" si="0"/>
        <v>0</v>
      </c>
      <c r="G8" s="437">
        <f t="shared" si="0"/>
        <v>0</v>
      </c>
      <c r="H8" s="436">
        <f t="shared" si="0"/>
        <v>0</v>
      </c>
    </row>
    <row r="9" spans="1:8" s="421" customFormat="1" ht="14.25">
      <c r="A9" s="438" t="s">
        <v>957</v>
      </c>
      <c r="B9" s="439">
        <v>2</v>
      </c>
      <c r="C9" s="440">
        <f>+C10+C11</f>
        <v>0</v>
      </c>
      <c r="D9" s="441">
        <f>+D10+D11</f>
        <v>0</v>
      </c>
      <c r="E9" s="442">
        <f t="shared" ref="E9:H9" si="1">+E10+E11</f>
        <v>0</v>
      </c>
      <c r="F9" s="441">
        <f t="shared" si="1"/>
        <v>0</v>
      </c>
      <c r="G9" s="442">
        <f t="shared" si="1"/>
        <v>0</v>
      </c>
      <c r="H9" s="441">
        <f t="shared" si="1"/>
        <v>0</v>
      </c>
    </row>
    <row r="10" spans="1:8" s="421" customFormat="1" ht="14.25">
      <c r="A10" s="443" t="s">
        <v>554</v>
      </c>
      <c r="B10" s="444">
        <v>3</v>
      </c>
      <c r="C10" s="445">
        <f>+E10+G10</f>
        <v>0</v>
      </c>
      <c r="D10" s="446">
        <f>+F10+H10</f>
        <v>0</v>
      </c>
      <c r="E10" s="447">
        <v>0</v>
      </c>
      <c r="F10" s="446">
        <v>0</v>
      </c>
      <c r="G10" s="447">
        <v>0</v>
      </c>
      <c r="H10" s="446">
        <v>0</v>
      </c>
    </row>
    <row r="11" spans="1:8" s="421" customFormat="1" ht="14.25">
      <c r="A11" s="443" t="s">
        <v>555</v>
      </c>
      <c r="B11" s="444">
        <v>4</v>
      </c>
      <c r="C11" s="445">
        <f>+E11+G11</f>
        <v>0</v>
      </c>
      <c r="D11" s="446">
        <f>+F11+H11</f>
        <v>0</v>
      </c>
      <c r="E11" s="447">
        <v>0</v>
      </c>
      <c r="F11" s="446">
        <v>0</v>
      </c>
      <c r="G11" s="447">
        <v>0</v>
      </c>
      <c r="H11" s="446">
        <v>0</v>
      </c>
    </row>
    <row r="12" spans="1:8" s="421" customFormat="1" ht="14.25">
      <c r="A12" s="438" t="s">
        <v>958</v>
      </c>
      <c r="B12" s="439">
        <v>5</v>
      </c>
      <c r="C12" s="440">
        <f t="shared" ref="C12:H12" si="2">+C13</f>
        <v>0</v>
      </c>
      <c r="D12" s="441">
        <f t="shared" si="2"/>
        <v>0</v>
      </c>
      <c r="E12" s="442">
        <f t="shared" si="2"/>
        <v>0</v>
      </c>
      <c r="F12" s="448">
        <f t="shared" si="2"/>
        <v>0</v>
      </c>
      <c r="G12" s="442">
        <f t="shared" si="2"/>
        <v>0</v>
      </c>
      <c r="H12" s="441">
        <f t="shared" si="2"/>
        <v>0</v>
      </c>
    </row>
    <row r="13" spans="1:8" s="421" customFormat="1" thickBot="1">
      <c r="A13" s="449" t="s">
        <v>556</v>
      </c>
      <c r="B13" s="450">
        <v>6</v>
      </c>
      <c r="C13" s="451">
        <f>+E13+G13</f>
        <v>0</v>
      </c>
      <c r="D13" s="452">
        <f>+F13+H13</f>
        <v>0</v>
      </c>
      <c r="E13" s="453">
        <v>0</v>
      </c>
      <c r="F13" s="452">
        <v>0</v>
      </c>
      <c r="G13" s="453">
        <v>0</v>
      </c>
      <c r="H13" s="452">
        <v>0</v>
      </c>
    </row>
    <row r="14" spans="1:8" s="421" customFormat="1" thickBot="1">
      <c r="A14" s="454" t="s">
        <v>959</v>
      </c>
      <c r="B14" s="455">
        <v>7</v>
      </c>
      <c r="C14" s="456">
        <f t="shared" ref="C14:H14" si="3">+C15+C21+C27+C28+C29+C35</f>
        <v>890084453</v>
      </c>
      <c r="D14" s="457">
        <f t="shared" si="3"/>
        <v>710886608</v>
      </c>
      <c r="E14" s="458">
        <f t="shared" si="3"/>
        <v>890084453</v>
      </c>
      <c r="F14" s="457">
        <f t="shared" si="3"/>
        <v>710886608</v>
      </c>
      <c r="G14" s="458">
        <f t="shared" si="3"/>
        <v>0</v>
      </c>
      <c r="H14" s="457">
        <f t="shared" si="3"/>
        <v>0</v>
      </c>
    </row>
    <row r="15" spans="1:8" s="421" customFormat="1" thickBot="1">
      <c r="A15" s="459" t="s">
        <v>960</v>
      </c>
      <c r="B15" s="460">
        <v>8</v>
      </c>
      <c r="C15" s="461">
        <f t="shared" ref="C15:D15" si="4">+C16+C20</f>
        <v>865266201</v>
      </c>
      <c r="D15" s="628">
        <f t="shared" si="4"/>
        <v>703533534</v>
      </c>
      <c r="E15" s="629">
        <f t="shared" ref="E15:H15" si="5">+E16+E19</f>
        <v>865266201</v>
      </c>
      <c r="F15" s="463">
        <f t="shared" si="5"/>
        <v>703533534</v>
      </c>
      <c r="G15" s="462">
        <f t="shared" si="5"/>
        <v>0</v>
      </c>
      <c r="H15" s="463">
        <f t="shared" si="5"/>
        <v>0</v>
      </c>
    </row>
    <row r="16" spans="1:8" s="421" customFormat="1" ht="14.25">
      <c r="A16" s="464" t="s">
        <v>961</v>
      </c>
      <c r="B16" s="465">
        <v>9</v>
      </c>
      <c r="C16" s="466">
        <f t="shared" ref="C16:H16" si="6">+C17+C18</f>
        <v>638873235</v>
      </c>
      <c r="D16" s="467">
        <f t="shared" si="6"/>
        <v>509888699</v>
      </c>
      <c r="E16" s="624">
        <f t="shared" si="6"/>
        <v>638873235</v>
      </c>
      <c r="F16" s="497">
        <f t="shared" si="6"/>
        <v>509888699</v>
      </c>
      <c r="G16" s="468">
        <f t="shared" si="6"/>
        <v>0</v>
      </c>
      <c r="H16" s="467">
        <f t="shared" si="6"/>
        <v>0</v>
      </c>
    </row>
    <row r="17" spans="1:8" s="421" customFormat="1" ht="14.25">
      <c r="A17" s="469" t="s">
        <v>557</v>
      </c>
      <c r="B17" s="470">
        <v>10</v>
      </c>
      <c r="C17" s="471">
        <f>+E17+G17</f>
        <v>378756720</v>
      </c>
      <c r="D17" s="472">
        <f>+F17+H17</f>
        <v>315223324</v>
      </c>
      <c r="E17" s="625">
        <v>378756720</v>
      </c>
      <c r="F17" s="483">
        <v>315223324</v>
      </c>
      <c r="G17" s="473">
        <v>0</v>
      </c>
      <c r="H17" s="472">
        <v>0</v>
      </c>
    </row>
    <row r="18" spans="1:8" s="421" customFormat="1" ht="14.25">
      <c r="A18" s="474" t="s">
        <v>558</v>
      </c>
      <c r="B18" s="470">
        <v>11</v>
      </c>
      <c r="C18" s="471">
        <f>+E18+G18</f>
        <v>260116515</v>
      </c>
      <c r="D18" s="472">
        <f>+F18+H18</f>
        <v>194665375</v>
      </c>
      <c r="E18" s="625">
        <v>260116515</v>
      </c>
      <c r="F18" s="483">
        <v>194665375</v>
      </c>
      <c r="G18" s="473">
        <v>0</v>
      </c>
      <c r="H18" s="472">
        <v>0</v>
      </c>
    </row>
    <row r="19" spans="1:8" s="421" customFormat="1" ht="14.25">
      <c r="A19" s="438" t="s">
        <v>962</v>
      </c>
      <c r="B19" s="465">
        <v>12</v>
      </c>
      <c r="C19" s="466">
        <f t="shared" ref="C19:H19" si="7">+C20</f>
        <v>226392966</v>
      </c>
      <c r="D19" s="467">
        <f t="shared" si="7"/>
        <v>193644835</v>
      </c>
      <c r="E19" s="626">
        <f t="shared" si="7"/>
        <v>226392966</v>
      </c>
      <c r="F19" s="497">
        <f t="shared" si="7"/>
        <v>193644835</v>
      </c>
      <c r="G19" s="468">
        <f t="shared" si="7"/>
        <v>0</v>
      </c>
      <c r="H19" s="467">
        <f t="shared" si="7"/>
        <v>0</v>
      </c>
    </row>
    <row r="20" spans="1:8" s="421" customFormat="1" thickBot="1">
      <c r="A20" s="469" t="s">
        <v>559</v>
      </c>
      <c r="B20" s="470">
        <v>13</v>
      </c>
      <c r="C20" s="471">
        <f>+E20+G20</f>
        <v>226392966</v>
      </c>
      <c r="D20" s="475">
        <f>+F20+H20</f>
        <v>193644835</v>
      </c>
      <c r="E20" s="627">
        <v>226392966</v>
      </c>
      <c r="F20" s="483">
        <v>193644835</v>
      </c>
      <c r="G20" s="473">
        <v>0</v>
      </c>
      <c r="H20" s="475">
        <v>0</v>
      </c>
    </row>
    <row r="21" spans="1:8" s="421" customFormat="1" thickBot="1">
      <c r="A21" s="476" t="s">
        <v>963</v>
      </c>
      <c r="B21" s="460">
        <v>14</v>
      </c>
      <c r="C21" s="461">
        <f t="shared" ref="C21:H21" si="8">+C22+C25</f>
        <v>22978372</v>
      </c>
      <c r="D21" s="477">
        <f t="shared" si="8"/>
        <v>7353074</v>
      </c>
      <c r="E21" s="462">
        <f t="shared" si="8"/>
        <v>22978372</v>
      </c>
      <c r="F21" s="477">
        <f t="shared" si="8"/>
        <v>7353074</v>
      </c>
      <c r="G21" s="462">
        <f t="shared" si="8"/>
        <v>0</v>
      </c>
      <c r="H21" s="477">
        <f t="shared" si="8"/>
        <v>0</v>
      </c>
    </row>
    <row r="22" spans="1:8" s="421" customFormat="1" ht="14.25">
      <c r="A22" s="478" t="s">
        <v>964</v>
      </c>
      <c r="B22" s="479">
        <v>15</v>
      </c>
      <c r="C22" s="480">
        <f t="shared" ref="C22:H22" si="9">+C23+C24</f>
        <v>7753373</v>
      </c>
      <c r="D22" s="481">
        <f t="shared" si="9"/>
        <v>5108692</v>
      </c>
      <c r="E22" s="482">
        <f t="shared" si="9"/>
        <v>7753373</v>
      </c>
      <c r="F22" s="481">
        <f t="shared" si="9"/>
        <v>5108692</v>
      </c>
      <c r="G22" s="482">
        <f t="shared" si="9"/>
        <v>0</v>
      </c>
      <c r="H22" s="481">
        <f t="shared" si="9"/>
        <v>0</v>
      </c>
    </row>
    <row r="23" spans="1:8" s="421" customFormat="1" ht="14.25">
      <c r="A23" s="469" t="s">
        <v>560</v>
      </c>
      <c r="B23" s="470">
        <v>16</v>
      </c>
      <c r="C23" s="471">
        <f>+E23+G23</f>
        <v>3544692</v>
      </c>
      <c r="D23" s="483">
        <f>+F23+H23</f>
        <v>2387181</v>
      </c>
      <c r="E23" s="473">
        <v>3544692</v>
      </c>
      <c r="F23" s="483">
        <v>2387181</v>
      </c>
      <c r="G23" s="473">
        <v>0</v>
      </c>
      <c r="H23" s="483">
        <v>0</v>
      </c>
    </row>
    <row r="24" spans="1:8" s="421" customFormat="1" ht="14.25">
      <c r="A24" s="474" t="s">
        <v>561</v>
      </c>
      <c r="B24" s="470">
        <v>17</v>
      </c>
      <c r="C24" s="471">
        <f>+E24+G24</f>
        <v>4208681</v>
      </c>
      <c r="D24" s="483">
        <f>+F24+H24</f>
        <v>2721511</v>
      </c>
      <c r="E24" s="473">
        <v>4208681</v>
      </c>
      <c r="F24" s="483">
        <v>2721511</v>
      </c>
      <c r="G24" s="473">
        <v>0</v>
      </c>
      <c r="H24" s="483">
        <v>0</v>
      </c>
    </row>
    <row r="25" spans="1:8" s="421" customFormat="1" ht="14.25">
      <c r="A25" s="438" t="s">
        <v>965</v>
      </c>
      <c r="B25" s="465">
        <v>18</v>
      </c>
      <c r="C25" s="466">
        <f t="shared" ref="C25:H25" si="10">+C26</f>
        <v>15224999</v>
      </c>
      <c r="D25" s="467">
        <f t="shared" si="10"/>
        <v>2244382</v>
      </c>
      <c r="E25" s="468">
        <f t="shared" si="10"/>
        <v>15224999</v>
      </c>
      <c r="F25" s="467">
        <f t="shared" si="10"/>
        <v>2244382</v>
      </c>
      <c r="G25" s="468">
        <f t="shared" si="10"/>
        <v>0</v>
      </c>
      <c r="H25" s="467">
        <f t="shared" si="10"/>
        <v>0</v>
      </c>
    </row>
    <row r="26" spans="1:8" s="421" customFormat="1" thickBot="1">
      <c r="A26" s="449" t="s">
        <v>562</v>
      </c>
      <c r="B26" s="484">
        <v>19</v>
      </c>
      <c r="C26" s="485">
        <f>+E26+G26</f>
        <v>15224999</v>
      </c>
      <c r="D26" s="486">
        <f>+F26+H26</f>
        <v>2244382</v>
      </c>
      <c r="E26" s="487">
        <v>15224999</v>
      </c>
      <c r="F26" s="486">
        <v>2244382</v>
      </c>
      <c r="G26" s="487">
        <v>0</v>
      </c>
      <c r="H26" s="486">
        <v>0</v>
      </c>
    </row>
    <row r="27" spans="1:8" s="421" customFormat="1" thickBot="1">
      <c r="A27" s="476" t="s">
        <v>563</v>
      </c>
      <c r="B27" s="460">
        <v>20</v>
      </c>
      <c r="C27" s="461">
        <f>+E27+G27</f>
        <v>1839880</v>
      </c>
      <c r="D27" s="477">
        <f>+F27+H27</f>
        <v>0</v>
      </c>
      <c r="E27" s="462">
        <v>1839880</v>
      </c>
      <c r="F27" s="477">
        <v>0</v>
      </c>
      <c r="G27" s="462">
        <v>0</v>
      </c>
      <c r="H27" s="477">
        <v>0</v>
      </c>
    </row>
    <row r="28" spans="1:8" s="421" customFormat="1" thickBot="1">
      <c r="A28" s="476" t="s">
        <v>564</v>
      </c>
      <c r="B28" s="460">
        <v>21</v>
      </c>
      <c r="C28" s="461">
        <f t="shared" ref="C28:C29" si="11">+E28+G28</f>
        <v>0</v>
      </c>
      <c r="D28" s="477">
        <f t="shared" ref="D28:D29" si="12">+F28+H28</f>
        <v>0</v>
      </c>
      <c r="E28" s="462">
        <v>0</v>
      </c>
      <c r="F28" s="477">
        <v>0</v>
      </c>
      <c r="G28" s="462">
        <v>0</v>
      </c>
      <c r="H28" s="477">
        <v>0</v>
      </c>
    </row>
    <row r="29" spans="1:8" s="421" customFormat="1" thickBot="1">
      <c r="A29" s="476" t="s">
        <v>966</v>
      </c>
      <c r="B29" s="460">
        <v>22</v>
      </c>
      <c r="C29" s="461">
        <f t="shared" si="11"/>
        <v>0</v>
      </c>
      <c r="D29" s="477">
        <f t="shared" si="12"/>
        <v>0</v>
      </c>
      <c r="E29" s="462">
        <v>0</v>
      </c>
      <c r="F29" s="477">
        <v>0</v>
      </c>
      <c r="G29" s="462">
        <f t="shared" ref="G29:H29" si="13">+G30+G33</f>
        <v>0</v>
      </c>
      <c r="H29" s="477">
        <f t="shared" si="13"/>
        <v>0</v>
      </c>
    </row>
    <row r="30" spans="1:8" s="421" customFormat="1" ht="14.25">
      <c r="A30" s="478" t="s">
        <v>967</v>
      </c>
      <c r="B30" s="479">
        <v>23</v>
      </c>
      <c r="C30" s="480">
        <f t="shared" ref="C30:H30" si="14">+C31+C32</f>
        <v>0</v>
      </c>
      <c r="D30" s="481">
        <f t="shared" si="14"/>
        <v>0</v>
      </c>
      <c r="E30" s="482">
        <f t="shared" si="14"/>
        <v>0</v>
      </c>
      <c r="F30" s="481">
        <f t="shared" si="14"/>
        <v>0</v>
      </c>
      <c r="G30" s="482">
        <f t="shared" si="14"/>
        <v>0</v>
      </c>
      <c r="H30" s="481">
        <f t="shared" si="14"/>
        <v>0</v>
      </c>
    </row>
    <row r="31" spans="1:8" s="421" customFormat="1" ht="14.25">
      <c r="A31" s="469" t="s">
        <v>565</v>
      </c>
      <c r="B31" s="470">
        <v>24</v>
      </c>
      <c r="C31" s="471">
        <f>+E31+G31</f>
        <v>0</v>
      </c>
      <c r="D31" s="483">
        <f>+F31+H31</f>
        <v>0</v>
      </c>
      <c r="E31" s="473">
        <v>0</v>
      </c>
      <c r="F31" s="483">
        <v>0</v>
      </c>
      <c r="G31" s="473">
        <v>0</v>
      </c>
      <c r="H31" s="483">
        <v>0</v>
      </c>
    </row>
    <row r="32" spans="1:8" s="421" customFormat="1" ht="14.25">
      <c r="A32" s="474" t="s">
        <v>566</v>
      </c>
      <c r="B32" s="470">
        <v>25</v>
      </c>
      <c r="C32" s="471">
        <f>+E32+G32</f>
        <v>0</v>
      </c>
      <c r="D32" s="483">
        <f>+F32+H32</f>
        <v>0</v>
      </c>
      <c r="E32" s="473">
        <v>0</v>
      </c>
      <c r="F32" s="483">
        <v>0</v>
      </c>
      <c r="G32" s="473">
        <v>0</v>
      </c>
      <c r="H32" s="483">
        <v>0</v>
      </c>
    </row>
    <row r="33" spans="1:8" s="421" customFormat="1" ht="14.25">
      <c r="A33" s="438" t="s">
        <v>968</v>
      </c>
      <c r="B33" s="465">
        <v>26</v>
      </c>
      <c r="C33" s="466">
        <f t="shared" ref="C33:H33" si="15">+C34</f>
        <v>0</v>
      </c>
      <c r="D33" s="467">
        <f t="shared" si="15"/>
        <v>0</v>
      </c>
      <c r="E33" s="468">
        <f t="shared" si="15"/>
        <v>0</v>
      </c>
      <c r="F33" s="467">
        <f t="shared" si="15"/>
        <v>0</v>
      </c>
      <c r="G33" s="468">
        <f t="shared" si="15"/>
        <v>0</v>
      </c>
      <c r="H33" s="467">
        <f t="shared" si="15"/>
        <v>0</v>
      </c>
    </row>
    <row r="34" spans="1:8" s="421" customFormat="1" thickBot="1">
      <c r="A34" s="449" t="s">
        <v>567</v>
      </c>
      <c r="B34" s="484">
        <v>27</v>
      </c>
      <c r="C34" s="485">
        <f>+E34+G34</f>
        <v>0</v>
      </c>
      <c r="D34" s="486">
        <f>+F34+H34</f>
        <v>0</v>
      </c>
      <c r="E34" s="487">
        <v>0</v>
      </c>
      <c r="F34" s="486">
        <v>0</v>
      </c>
      <c r="G34" s="487">
        <v>0</v>
      </c>
      <c r="H34" s="486">
        <v>0</v>
      </c>
    </row>
    <row r="35" spans="1:8" s="421" customFormat="1" thickBot="1">
      <c r="A35" s="476" t="s">
        <v>568</v>
      </c>
      <c r="B35" s="460">
        <v>28</v>
      </c>
      <c r="C35" s="461">
        <f>+E35+G35</f>
        <v>0</v>
      </c>
      <c r="D35" s="477">
        <f>+F35+H35</f>
        <v>0</v>
      </c>
      <c r="E35" s="462">
        <v>0</v>
      </c>
      <c r="F35" s="477">
        <v>0</v>
      </c>
      <c r="G35" s="462">
        <v>0</v>
      </c>
      <c r="H35" s="477">
        <v>0</v>
      </c>
    </row>
    <row r="36" spans="1:8" s="421" customFormat="1" thickBot="1">
      <c r="A36" s="488" t="s">
        <v>969</v>
      </c>
      <c r="B36" s="455">
        <v>29</v>
      </c>
      <c r="C36" s="456">
        <f t="shared" ref="C36:H36" si="16">+C37+C38+C39</f>
        <v>1006000</v>
      </c>
      <c r="D36" s="489">
        <f t="shared" si="16"/>
        <v>1006000</v>
      </c>
      <c r="E36" s="458">
        <f t="shared" si="16"/>
        <v>1006000</v>
      </c>
      <c r="F36" s="489">
        <f t="shared" si="16"/>
        <v>1006000</v>
      </c>
      <c r="G36" s="458">
        <f t="shared" si="16"/>
        <v>0</v>
      </c>
      <c r="H36" s="489">
        <f t="shared" si="16"/>
        <v>0</v>
      </c>
    </row>
    <row r="37" spans="1:8" s="421" customFormat="1" ht="14.25">
      <c r="A37" s="490" t="s">
        <v>569</v>
      </c>
      <c r="B37" s="491">
        <v>30</v>
      </c>
      <c r="C37" s="621">
        <f>+E37+G37</f>
        <v>1006000</v>
      </c>
      <c r="D37" s="503">
        <f>+F37+H37</f>
        <v>1006000</v>
      </c>
      <c r="E37" s="492">
        <v>1006000</v>
      </c>
      <c r="F37" s="493">
        <v>1006000</v>
      </c>
      <c r="G37" s="492">
        <v>0</v>
      </c>
      <c r="H37" s="493">
        <v>0</v>
      </c>
    </row>
    <row r="38" spans="1:8" s="421" customFormat="1" ht="14.25">
      <c r="A38" s="494" t="s">
        <v>570</v>
      </c>
      <c r="B38" s="444">
        <v>31</v>
      </c>
      <c r="C38" s="495">
        <f t="shared" ref="C38:C39" si="17">+E38+G38</f>
        <v>0</v>
      </c>
      <c r="D38" s="504">
        <f t="shared" ref="D38:D39" si="18">+F38+H38</f>
        <v>0</v>
      </c>
      <c r="E38" s="447">
        <v>0</v>
      </c>
      <c r="F38" s="446">
        <v>0</v>
      </c>
      <c r="G38" s="447">
        <v>0</v>
      </c>
      <c r="H38" s="446">
        <v>0</v>
      </c>
    </row>
    <row r="39" spans="1:8" s="421" customFormat="1" thickBot="1">
      <c r="A39" s="496" t="s">
        <v>571</v>
      </c>
      <c r="B39" s="450">
        <v>32</v>
      </c>
      <c r="C39" s="622">
        <f t="shared" si="17"/>
        <v>0</v>
      </c>
      <c r="D39" s="505">
        <f t="shared" si="18"/>
        <v>0</v>
      </c>
      <c r="E39" s="453">
        <v>0</v>
      </c>
      <c r="F39" s="452">
        <v>0</v>
      </c>
      <c r="G39" s="453">
        <v>0</v>
      </c>
      <c r="H39" s="452">
        <v>0</v>
      </c>
    </row>
    <row r="40" spans="1:8" s="421" customFormat="1" thickBot="1">
      <c r="A40" s="488" t="s">
        <v>970</v>
      </c>
      <c r="B40" s="455">
        <v>33</v>
      </c>
      <c r="C40" s="456">
        <f t="shared" ref="C40:H40" si="19">+C41+C44</f>
        <v>0</v>
      </c>
      <c r="D40" s="489">
        <f t="shared" si="19"/>
        <v>0</v>
      </c>
      <c r="E40" s="458">
        <f t="shared" si="19"/>
        <v>0</v>
      </c>
      <c r="F40" s="489">
        <f t="shared" si="19"/>
        <v>0</v>
      </c>
      <c r="G40" s="458">
        <f t="shared" si="19"/>
        <v>0</v>
      </c>
      <c r="H40" s="489">
        <f t="shared" si="19"/>
        <v>0</v>
      </c>
    </row>
    <row r="41" spans="1:8" s="421" customFormat="1" ht="14.25">
      <c r="A41" s="478" t="s">
        <v>971</v>
      </c>
      <c r="B41" s="479">
        <v>34</v>
      </c>
      <c r="C41" s="480">
        <f t="shared" ref="C41:H41" si="20">+C42+C43</f>
        <v>0</v>
      </c>
      <c r="D41" s="481">
        <f t="shared" si="20"/>
        <v>0</v>
      </c>
      <c r="E41" s="482">
        <f t="shared" si="20"/>
        <v>0</v>
      </c>
      <c r="F41" s="481">
        <f t="shared" si="20"/>
        <v>0</v>
      </c>
      <c r="G41" s="482">
        <f t="shared" si="20"/>
        <v>0</v>
      </c>
      <c r="H41" s="481">
        <f t="shared" si="20"/>
        <v>0</v>
      </c>
    </row>
    <row r="42" spans="1:8" s="421" customFormat="1" ht="14.25">
      <c r="A42" s="469" t="s">
        <v>572</v>
      </c>
      <c r="B42" s="470">
        <v>35</v>
      </c>
      <c r="C42" s="471">
        <f>+E42+G42</f>
        <v>0</v>
      </c>
      <c r="D42" s="483">
        <f>+F42+H42</f>
        <v>0</v>
      </c>
      <c r="E42" s="473">
        <v>0</v>
      </c>
      <c r="F42" s="483">
        <v>0</v>
      </c>
      <c r="G42" s="473">
        <v>0</v>
      </c>
      <c r="H42" s="483">
        <v>0</v>
      </c>
    </row>
    <row r="43" spans="1:8" s="421" customFormat="1" ht="14.25">
      <c r="A43" s="474" t="s">
        <v>566</v>
      </c>
      <c r="B43" s="470">
        <v>36</v>
      </c>
      <c r="C43" s="471">
        <f>+E43+G43</f>
        <v>0</v>
      </c>
      <c r="D43" s="483">
        <f>+F43+H43</f>
        <v>0</v>
      </c>
      <c r="E43" s="473">
        <v>0</v>
      </c>
      <c r="F43" s="483">
        <v>0</v>
      </c>
      <c r="G43" s="473">
        <v>0</v>
      </c>
      <c r="H43" s="483">
        <v>0</v>
      </c>
    </row>
    <row r="44" spans="1:8" s="421" customFormat="1" ht="14.25">
      <c r="A44" s="438" t="s">
        <v>972</v>
      </c>
      <c r="B44" s="465">
        <v>37</v>
      </c>
      <c r="C44" s="466">
        <f t="shared" ref="C44:H44" si="21">+C45</f>
        <v>0</v>
      </c>
      <c r="D44" s="497">
        <f t="shared" si="21"/>
        <v>0</v>
      </c>
      <c r="E44" s="468">
        <f t="shared" si="21"/>
        <v>0</v>
      </c>
      <c r="F44" s="467">
        <f t="shared" si="21"/>
        <v>0</v>
      </c>
      <c r="G44" s="468">
        <f t="shared" si="21"/>
        <v>0</v>
      </c>
      <c r="H44" s="467">
        <f t="shared" si="21"/>
        <v>0</v>
      </c>
    </row>
    <row r="45" spans="1:8" s="421" customFormat="1" thickBot="1">
      <c r="A45" s="449" t="s">
        <v>567</v>
      </c>
      <c r="B45" s="484">
        <v>38</v>
      </c>
      <c r="C45" s="485">
        <f>+E45+G45</f>
        <v>0</v>
      </c>
      <c r="D45" s="486">
        <f>+F45+H45</f>
        <v>0</v>
      </c>
      <c r="E45" s="487">
        <v>0</v>
      </c>
      <c r="F45" s="486">
        <v>0</v>
      </c>
      <c r="G45" s="487">
        <v>0</v>
      </c>
      <c r="H45" s="486">
        <v>0</v>
      </c>
    </row>
    <row r="46" spans="1:8" s="421" customFormat="1" thickBot="1">
      <c r="A46" s="498" t="s">
        <v>973</v>
      </c>
      <c r="B46" s="499">
        <v>39</v>
      </c>
      <c r="C46" s="500">
        <f t="shared" ref="C46:H46" si="22">+C8+C14+C36+C40</f>
        <v>891090453</v>
      </c>
      <c r="D46" s="501">
        <f t="shared" si="22"/>
        <v>711892608</v>
      </c>
      <c r="E46" s="502">
        <f t="shared" si="22"/>
        <v>891090453</v>
      </c>
      <c r="F46" s="501">
        <f t="shared" si="22"/>
        <v>711892608</v>
      </c>
      <c r="G46" s="502">
        <f t="shared" si="22"/>
        <v>0</v>
      </c>
      <c r="H46" s="501">
        <f t="shared" si="22"/>
        <v>0</v>
      </c>
    </row>
    <row r="47" spans="1:8" s="421" customFormat="1" ht="14.25">
      <c r="A47" s="490" t="s">
        <v>573</v>
      </c>
      <c r="B47" s="491">
        <v>40</v>
      </c>
      <c r="C47" s="492">
        <f>+E47+G47</f>
        <v>0</v>
      </c>
      <c r="D47" s="503">
        <f>+F47+H47</f>
        <v>0</v>
      </c>
      <c r="E47" s="492">
        <v>0</v>
      </c>
      <c r="F47" s="503">
        <v>0</v>
      </c>
      <c r="G47" s="492">
        <v>0</v>
      </c>
      <c r="H47" s="503">
        <v>0</v>
      </c>
    </row>
    <row r="48" spans="1:8" s="421" customFormat="1" thickBot="1">
      <c r="A48" s="494" t="s">
        <v>574</v>
      </c>
      <c r="B48" s="444">
        <v>41</v>
      </c>
      <c r="C48" s="447">
        <f>+E48+G48</f>
        <v>0</v>
      </c>
      <c r="D48" s="504">
        <f>+F48+H48</f>
        <v>0</v>
      </c>
      <c r="E48" s="447">
        <v>0</v>
      </c>
      <c r="F48" s="504">
        <v>0</v>
      </c>
      <c r="G48" s="447">
        <v>0</v>
      </c>
      <c r="H48" s="504">
        <v>0</v>
      </c>
    </row>
    <row r="49" spans="1:8" s="421" customFormat="1" thickBot="1">
      <c r="A49" s="498" t="s">
        <v>974</v>
      </c>
      <c r="B49" s="499">
        <v>42</v>
      </c>
      <c r="C49" s="500">
        <f t="shared" ref="C49:H49" si="23">+C47+C48</f>
        <v>0</v>
      </c>
      <c r="D49" s="501">
        <f t="shared" si="23"/>
        <v>0</v>
      </c>
      <c r="E49" s="502">
        <f t="shared" si="23"/>
        <v>0</v>
      </c>
      <c r="F49" s="501">
        <f t="shared" si="23"/>
        <v>0</v>
      </c>
      <c r="G49" s="502">
        <f t="shared" si="23"/>
        <v>0</v>
      </c>
      <c r="H49" s="501">
        <f t="shared" si="23"/>
        <v>0</v>
      </c>
    </row>
    <row r="50" spans="1:8" s="421" customFormat="1" thickBot="1">
      <c r="A50" s="498" t="s">
        <v>575</v>
      </c>
      <c r="B50" s="499">
        <v>43</v>
      </c>
      <c r="C50" s="500">
        <f>+E50+G50</f>
        <v>52061203</v>
      </c>
      <c r="D50" s="501">
        <f>+F50+H50</f>
        <v>52061203</v>
      </c>
      <c r="E50" s="502">
        <v>52061203</v>
      </c>
      <c r="F50" s="501">
        <v>52061203</v>
      </c>
      <c r="G50" s="502">
        <v>0</v>
      </c>
      <c r="H50" s="501">
        <v>0</v>
      </c>
    </row>
    <row r="51" spans="1:8" s="421" customFormat="1" thickBot="1">
      <c r="A51" s="496" t="s">
        <v>576</v>
      </c>
      <c r="B51" s="450">
        <v>44</v>
      </c>
      <c r="C51" s="451">
        <f>+E51+G51</f>
        <v>10381525</v>
      </c>
      <c r="D51" s="505">
        <f>+F51+H51</f>
        <v>10381525</v>
      </c>
      <c r="E51" s="453">
        <v>9467350</v>
      </c>
      <c r="F51" s="505">
        <v>9467350</v>
      </c>
      <c r="G51" s="453">
        <v>914175</v>
      </c>
      <c r="H51" s="505">
        <v>914175</v>
      </c>
    </row>
    <row r="52" spans="1:8" s="421" customFormat="1" thickBot="1">
      <c r="A52" s="496" t="s">
        <v>577</v>
      </c>
      <c r="B52" s="506">
        <v>45</v>
      </c>
      <c r="C52" s="451">
        <f t="shared" ref="C52:C53" si="24">+E52+G52</f>
        <v>0</v>
      </c>
      <c r="D52" s="505">
        <f t="shared" ref="D52:D53" si="25">+F52+H52</f>
        <v>0</v>
      </c>
      <c r="E52" s="507">
        <v>0</v>
      </c>
      <c r="F52" s="508">
        <v>0</v>
      </c>
      <c r="G52" s="507">
        <v>0</v>
      </c>
      <c r="H52" s="508">
        <v>0</v>
      </c>
    </row>
    <row r="53" spans="1:8" s="421" customFormat="1" thickBot="1">
      <c r="A53" s="509" t="s">
        <v>578</v>
      </c>
      <c r="B53" s="506">
        <v>46</v>
      </c>
      <c r="C53" s="451">
        <f t="shared" si="24"/>
        <v>95184</v>
      </c>
      <c r="D53" s="505">
        <f t="shared" si="25"/>
        <v>95184</v>
      </c>
      <c r="E53" s="507">
        <v>42184</v>
      </c>
      <c r="F53" s="508">
        <v>42184</v>
      </c>
      <c r="G53" s="507">
        <v>53000</v>
      </c>
      <c r="H53" s="508">
        <v>53000</v>
      </c>
    </row>
    <row r="54" spans="1:8" s="421" customFormat="1" thickBot="1">
      <c r="A54" s="498" t="s">
        <v>975</v>
      </c>
      <c r="B54" s="499">
        <v>47</v>
      </c>
      <c r="C54" s="500">
        <f t="shared" ref="C54:H54" si="26">+C51+C52+C53</f>
        <v>10476709</v>
      </c>
      <c r="D54" s="501">
        <f t="shared" si="26"/>
        <v>10476709</v>
      </c>
      <c r="E54" s="502">
        <f t="shared" si="26"/>
        <v>9509534</v>
      </c>
      <c r="F54" s="501">
        <f t="shared" si="26"/>
        <v>9509534</v>
      </c>
      <c r="G54" s="502">
        <f t="shared" si="26"/>
        <v>967175</v>
      </c>
      <c r="H54" s="501">
        <f t="shared" si="26"/>
        <v>967175</v>
      </c>
    </row>
    <row r="55" spans="1:8" s="421" customFormat="1" thickBot="1">
      <c r="A55" s="498" t="s">
        <v>579</v>
      </c>
      <c r="B55" s="499">
        <v>48</v>
      </c>
      <c r="C55" s="500">
        <f>+E55+G55</f>
        <v>11375276</v>
      </c>
      <c r="D55" s="501">
        <f>+F55+H55</f>
        <v>11375276</v>
      </c>
      <c r="E55" s="502">
        <v>11511667</v>
      </c>
      <c r="F55" s="501">
        <v>11511667</v>
      </c>
      <c r="G55" s="502">
        <v>-136391</v>
      </c>
      <c r="H55" s="501">
        <v>-136391</v>
      </c>
    </row>
    <row r="56" spans="1:8" s="421" customFormat="1" thickBot="1">
      <c r="A56" s="498" t="s">
        <v>580</v>
      </c>
      <c r="B56" s="499">
        <v>49</v>
      </c>
      <c r="C56" s="500">
        <f t="shared" ref="C56:C57" si="27">+E56+G56</f>
        <v>0</v>
      </c>
      <c r="D56" s="501">
        <f t="shared" ref="D56:D57" si="28">+F56+H56</f>
        <v>0</v>
      </c>
      <c r="E56" s="502">
        <v>0</v>
      </c>
      <c r="F56" s="501">
        <v>0</v>
      </c>
      <c r="G56" s="502">
        <v>0</v>
      </c>
      <c r="H56" s="501">
        <v>0</v>
      </c>
    </row>
    <row r="57" spans="1:8" s="421" customFormat="1" thickBot="1">
      <c r="A57" s="510" t="s">
        <v>976</v>
      </c>
      <c r="B57" s="511">
        <v>50</v>
      </c>
      <c r="C57" s="500">
        <f t="shared" si="27"/>
        <v>965003641</v>
      </c>
      <c r="D57" s="501">
        <f t="shared" si="28"/>
        <v>785805796</v>
      </c>
      <c r="E57" s="502">
        <f>+E46+E49+E50+E54+E55+E56</f>
        <v>964172857</v>
      </c>
      <c r="F57" s="502">
        <f>+F46+F49+F50+F54+F55+F56</f>
        <v>784975012</v>
      </c>
      <c r="G57" s="500">
        <f t="shared" ref="G57:H57" si="29">+G46+G49+G50+G54+G55+G56</f>
        <v>830784</v>
      </c>
      <c r="H57" s="501">
        <f t="shared" si="29"/>
        <v>830784</v>
      </c>
    </row>
    <row r="58" spans="1:8" s="421" customFormat="1" ht="12" customHeight="1">
      <c r="A58" s="512"/>
      <c r="B58" s="513"/>
      <c r="C58" s="514"/>
      <c r="D58" s="514"/>
      <c r="E58" s="515"/>
      <c r="F58" s="425"/>
      <c r="G58" s="425"/>
      <c r="H58" s="425"/>
    </row>
    <row r="59" spans="1:8" s="421" customFormat="1" ht="14.25">
      <c r="A59" s="759" t="s">
        <v>1052</v>
      </c>
      <c r="B59" s="759"/>
      <c r="C59" s="759"/>
      <c r="D59" s="759"/>
      <c r="E59" s="759"/>
      <c r="F59" s="759"/>
      <c r="G59" s="759"/>
      <c r="H59" s="759"/>
    </row>
    <row r="60" spans="1:8" s="421" customFormat="1" ht="13.5" customHeight="1" thickBot="1">
      <c r="A60" s="425"/>
      <c r="B60" s="516"/>
      <c r="C60" s="426"/>
      <c r="D60" s="426"/>
      <c r="E60" s="515"/>
      <c r="F60" s="425"/>
      <c r="G60" s="425"/>
      <c r="H60" s="427" t="s">
        <v>550</v>
      </c>
    </row>
    <row r="61" spans="1:8" s="421" customFormat="1" thickBot="1">
      <c r="A61" s="757" t="s">
        <v>1</v>
      </c>
      <c r="B61" s="758"/>
      <c r="C61" s="757" t="s">
        <v>955</v>
      </c>
      <c r="D61" s="758"/>
      <c r="E61" s="757" t="s">
        <v>956</v>
      </c>
      <c r="F61" s="758"/>
      <c r="G61" s="757" t="s">
        <v>1087</v>
      </c>
      <c r="H61" s="758"/>
    </row>
    <row r="62" spans="1:8" s="421" customFormat="1" thickBot="1">
      <c r="A62" s="517" t="s">
        <v>490</v>
      </c>
      <c r="B62" s="518"/>
      <c r="C62" s="768" t="s">
        <v>552</v>
      </c>
      <c r="D62" s="769"/>
      <c r="E62" s="768" t="s">
        <v>552</v>
      </c>
      <c r="F62" s="769"/>
      <c r="G62" s="768" t="s">
        <v>552</v>
      </c>
      <c r="H62" s="769"/>
    </row>
    <row r="63" spans="1:8" s="421" customFormat="1" ht="14.25">
      <c r="A63" s="519" t="s">
        <v>581</v>
      </c>
      <c r="B63" s="520">
        <v>1</v>
      </c>
      <c r="C63" s="762">
        <f>+E63+G63</f>
        <v>0</v>
      </c>
      <c r="D63" s="763"/>
      <c r="E63" s="762">
        <v>0</v>
      </c>
      <c r="F63" s="763"/>
      <c r="G63" s="762">
        <v>0</v>
      </c>
      <c r="H63" s="763"/>
    </row>
    <row r="64" spans="1:8" s="421" customFormat="1" ht="14.25">
      <c r="A64" s="521" t="s">
        <v>582</v>
      </c>
      <c r="B64" s="522">
        <v>2</v>
      </c>
      <c r="C64" s="764">
        <f t="shared" ref="C64:C68" si="30">+E64+G64</f>
        <v>0</v>
      </c>
      <c r="D64" s="765"/>
      <c r="E64" s="764">
        <v>0</v>
      </c>
      <c r="F64" s="765"/>
      <c r="G64" s="764">
        <v>0</v>
      </c>
      <c r="H64" s="765"/>
    </row>
    <row r="65" spans="1:8" s="421" customFormat="1" ht="14.25">
      <c r="A65" s="521" t="s">
        <v>583</v>
      </c>
      <c r="B65" s="522">
        <v>3</v>
      </c>
      <c r="C65" s="764">
        <f t="shared" si="30"/>
        <v>21638000</v>
      </c>
      <c r="D65" s="765"/>
      <c r="E65" s="764">
        <v>21638000</v>
      </c>
      <c r="F65" s="765"/>
      <c r="G65" s="764">
        <v>0</v>
      </c>
      <c r="H65" s="765"/>
    </row>
    <row r="66" spans="1:8" s="421" customFormat="1" ht="14.25">
      <c r="A66" s="521" t="s">
        <v>584</v>
      </c>
      <c r="B66" s="522">
        <v>4</v>
      </c>
      <c r="C66" s="764">
        <f t="shared" si="30"/>
        <v>735037303</v>
      </c>
      <c r="D66" s="765"/>
      <c r="E66" s="764">
        <v>735170692</v>
      </c>
      <c r="F66" s="765"/>
      <c r="G66" s="764">
        <v>-133389</v>
      </c>
      <c r="H66" s="765"/>
    </row>
    <row r="67" spans="1:8" s="421" customFormat="1" ht="14.25">
      <c r="A67" s="521" t="s">
        <v>585</v>
      </c>
      <c r="B67" s="522">
        <v>5</v>
      </c>
      <c r="C67" s="764">
        <f t="shared" si="30"/>
        <v>0</v>
      </c>
      <c r="D67" s="765"/>
      <c r="E67" s="764">
        <v>0</v>
      </c>
      <c r="F67" s="765"/>
      <c r="G67" s="764">
        <v>0</v>
      </c>
      <c r="H67" s="765"/>
    </row>
    <row r="68" spans="1:8" s="421" customFormat="1" thickBot="1">
      <c r="A68" s="523" t="s">
        <v>586</v>
      </c>
      <c r="B68" s="524">
        <v>6</v>
      </c>
      <c r="C68" s="766">
        <f t="shared" si="30"/>
        <v>19261798</v>
      </c>
      <c r="D68" s="767"/>
      <c r="E68" s="766">
        <v>19695103</v>
      </c>
      <c r="F68" s="767"/>
      <c r="G68" s="766">
        <v>-433305</v>
      </c>
      <c r="H68" s="767"/>
    </row>
    <row r="69" spans="1:8" s="421" customFormat="1" thickBot="1">
      <c r="A69" s="498" t="s">
        <v>587</v>
      </c>
      <c r="B69" s="525">
        <v>7</v>
      </c>
      <c r="C69" s="755">
        <f>+E69+G69</f>
        <v>775937101</v>
      </c>
      <c r="D69" s="756"/>
      <c r="E69" s="755">
        <f>SUM(E63:F68)</f>
        <v>776503795</v>
      </c>
      <c r="F69" s="756"/>
      <c r="G69" s="755">
        <f>SUM(G63:H68)</f>
        <v>-566694</v>
      </c>
      <c r="H69" s="756"/>
    </row>
    <row r="70" spans="1:8" s="421" customFormat="1" ht="14.25">
      <c r="A70" s="526" t="s">
        <v>588</v>
      </c>
      <c r="B70" s="520">
        <v>8</v>
      </c>
      <c r="C70" s="762">
        <f>+E70+G70</f>
        <v>1944309</v>
      </c>
      <c r="D70" s="763"/>
      <c r="E70" s="762">
        <v>1300829</v>
      </c>
      <c r="F70" s="763"/>
      <c r="G70" s="762">
        <v>643480</v>
      </c>
      <c r="H70" s="763"/>
    </row>
    <row r="71" spans="1:8" s="421" customFormat="1" ht="14.25">
      <c r="A71" s="526" t="s">
        <v>589</v>
      </c>
      <c r="B71" s="522">
        <v>9</v>
      </c>
      <c r="C71" s="764">
        <f t="shared" ref="C71:C72" si="31">+E71+G71</f>
        <v>998546</v>
      </c>
      <c r="D71" s="765"/>
      <c r="E71" s="764">
        <v>998546</v>
      </c>
      <c r="F71" s="765"/>
      <c r="G71" s="764">
        <v>0</v>
      </c>
      <c r="H71" s="765"/>
    </row>
    <row r="72" spans="1:8" s="421" customFormat="1" thickBot="1">
      <c r="A72" s="527" t="s">
        <v>590</v>
      </c>
      <c r="B72" s="528">
        <v>10</v>
      </c>
      <c r="C72" s="766">
        <f t="shared" si="31"/>
        <v>4397062</v>
      </c>
      <c r="D72" s="767"/>
      <c r="E72" s="766">
        <v>4397062</v>
      </c>
      <c r="F72" s="767"/>
      <c r="G72" s="766">
        <v>0</v>
      </c>
      <c r="H72" s="767"/>
    </row>
    <row r="73" spans="1:8" s="421" customFormat="1" thickBot="1">
      <c r="A73" s="498" t="s">
        <v>591</v>
      </c>
      <c r="B73" s="525">
        <v>11</v>
      </c>
      <c r="C73" s="755">
        <f>+C70+C71+C72</f>
        <v>7339917</v>
      </c>
      <c r="D73" s="756"/>
      <c r="E73" s="755">
        <f>+E70+E71+E72</f>
        <v>6696437</v>
      </c>
      <c r="F73" s="756"/>
      <c r="G73" s="755">
        <f>+G70+G71+G72</f>
        <v>643480</v>
      </c>
      <c r="H73" s="756"/>
    </row>
    <row r="74" spans="1:8" s="421" customFormat="1" thickBot="1">
      <c r="A74" s="498" t="s">
        <v>592</v>
      </c>
      <c r="B74" s="525">
        <v>12</v>
      </c>
      <c r="C74" s="755">
        <v>0</v>
      </c>
      <c r="D74" s="756"/>
      <c r="E74" s="755">
        <v>0</v>
      </c>
      <c r="F74" s="756"/>
      <c r="G74" s="755">
        <v>0</v>
      </c>
      <c r="H74" s="756"/>
    </row>
    <row r="75" spans="1:8" s="421" customFormat="1" thickBot="1">
      <c r="A75" s="498" t="s">
        <v>593</v>
      </c>
      <c r="B75" s="525">
        <v>13</v>
      </c>
      <c r="C75" s="755">
        <v>0</v>
      </c>
      <c r="D75" s="756"/>
      <c r="E75" s="755">
        <v>0</v>
      </c>
      <c r="F75" s="756"/>
      <c r="G75" s="755">
        <v>0</v>
      </c>
      <c r="H75" s="756"/>
    </row>
    <row r="76" spans="1:8" s="421" customFormat="1" thickBot="1">
      <c r="A76" s="498" t="s">
        <v>594</v>
      </c>
      <c r="B76" s="525">
        <v>14</v>
      </c>
      <c r="C76" s="760">
        <f>+E76+G76</f>
        <v>2528778</v>
      </c>
      <c r="D76" s="761"/>
      <c r="E76" s="760">
        <v>1774780</v>
      </c>
      <c r="F76" s="761"/>
      <c r="G76" s="760">
        <v>753998</v>
      </c>
      <c r="H76" s="761"/>
    </row>
    <row r="77" spans="1:8" s="421" customFormat="1" thickBot="1">
      <c r="A77" s="498" t="s">
        <v>595</v>
      </c>
      <c r="B77" s="525">
        <v>12</v>
      </c>
      <c r="C77" s="760">
        <f>+C69+C73+C76</f>
        <v>785805796</v>
      </c>
      <c r="D77" s="761"/>
      <c r="E77" s="760">
        <f>+E69+E73+E76</f>
        <v>784975012</v>
      </c>
      <c r="F77" s="761"/>
      <c r="G77" s="760">
        <f>+G69+G73+G76</f>
        <v>830784</v>
      </c>
      <c r="H77" s="761"/>
    </row>
    <row r="78" spans="1:8" s="421" customFormat="1" thickBot="1">
      <c r="A78" s="510" t="s">
        <v>596</v>
      </c>
      <c r="B78" s="529">
        <v>15</v>
      </c>
      <c r="C78" s="755">
        <f>+C69+C73+C74+C75+C76</f>
        <v>785805796</v>
      </c>
      <c r="D78" s="756"/>
      <c r="E78" s="755">
        <f>+E69+E73+E74+E75+E76</f>
        <v>784975012</v>
      </c>
      <c r="F78" s="756"/>
      <c r="G78" s="755">
        <f>+G69+G73+G74+G75+G76</f>
        <v>830784</v>
      </c>
      <c r="H78" s="756"/>
    </row>
    <row r="79" spans="1:8" s="421" customFormat="1" ht="11.25" customHeight="1">
      <c r="A79" s="425"/>
      <c r="B79" s="513"/>
      <c r="C79" s="426"/>
      <c r="D79" s="426"/>
      <c r="E79" s="515"/>
      <c r="F79" s="425"/>
      <c r="G79" s="425"/>
      <c r="H79" s="425"/>
    </row>
    <row r="80" spans="1:8" s="421" customFormat="1" ht="14.25">
      <c r="A80" s="759" t="s">
        <v>1144</v>
      </c>
      <c r="B80" s="759"/>
      <c r="C80" s="759"/>
      <c r="D80" s="759"/>
      <c r="E80" s="759"/>
      <c r="F80" s="759"/>
      <c r="G80" s="759"/>
      <c r="H80" s="759"/>
    </row>
    <row r="81" spans="1:8" s="421" customFormat="1" ht="14.25" customHeight="1" thickBot="1">
      <c r="A81" s="425"/>
      <c r="B81" s="516"/>
      <c r="C81" s="426"/>
      <c r="D81" s="426"/>
      <c r="E81" s="515"/>
      <c r="F81" s="425"/>
      <c r="G81" s="425"/>
      <c r="H81" s="427" t="s">
        <v>550</v>
      </c>
    </row>
    <row r="82" spans="1:8" s="421" customFormat="1" thickBot="1">
      <c r="A82" s="757" t="s">
        <v>1</v>
      </c>
      <c r="B82" s="758"/>
      <c r="C82" s="757" t="s">
        <v>955</v>
      </c>
      <c r="D82" s="758"/>
      <c r="E82" s="757" t="s">
        <v>956</v>
      </c>
      <c r="F82" s="758"/>
      <c r="G82" s="757" t="s">
        <v>1087</v>
      </c>
      <c r="H82" s="758"/>
    </row>
    <row r="83" spans="1:8" s="421" customFormat="1" ht="14.25">
      <c r="A83" s="428" t="s">
        <v>489</v>
      </c>
      <c r="B83" s="530"/>
      <c r="C83" s="432" t="s">
        <v>1145</v>
      </c>
      <c r="D83" s="431" t="s">
        <v>1146</v>
      </c>
      <c r="E83" s="432" t="s">
        <v>1145</v>
      </c>
      <c r="F83" s="431" t="s">
        <v>1146</v>
      </c>
      <c r="G83" s="432" t="s">
        <v>1145</v>
      </c>
      <c r="H83" s="431" t="s">
        <v>1146</v>
      </c>
    </row>
    <row r="84" spans="1:8" s="421" customFormat="1" ht="14.25">
      <c r="A84" s="531" t="s">
        <v>1155</v>
      </c>
      <c r="B84" s="520" t="s">
        <v>1147</v>
      </c>
      <c r="C84" s="447">
        <f t="shared" ref="C84:C89" si="32">+E84</f>
        <v>13049160</v>
      </c>
      <c r="D84" s="533">
        <f>SUM(F84)</f>
        <v>14228836</v>
      </c>
      <c r="E84" s="532">
        <v>13049160</v>
      </c>
      <c r="F84" s="533">
        <v>14228836</v>
      </c>
      <c r="G84" s="532"/>
      <c r="H84" s="533">
        <v>0</v>
      </c>
    </row>
    <row r="85" spans="1:8" s="421" customFormat="1" ht="14.25">
      <c r="A85" s="534" t="s">
        <v>1156</v>
      </c>
      <c r="B85" s="520" t="s">
        <v>1148</v>
      </c>
      <c r="C85" s="447">
        <f t="shared" si="32"/>
        <v>205500</v>
      </c>
      <c r="D85" s="533">
        <f t="shared" ref="D85:D91" si="33">SUM(F85)</f>
        <v>1385176</v>
      </c>
      <c r="E85" s="532">
        <v>205500</v>
      </c>
      <c r="F85" s="533">
        <v>1385176</v>
      </c>
      <c r="G85" s="532">
        <v>0</v>
      </c>
      <c r="H85" s="533">
        <v>0</v>
      </c>
    </row>
    <row r="86" spans="1:8" s="421" customFormat="1" ht="14.25">
      <c r="A86" s="534" t="s">
        <v>1157</v>
      </c>
      <c r="B86" s="520" t="s">
        <v>1149</v>
      </c>
      <c r="C86" s="447">
        <f t="shared" si="32"/>
        <v>0</v>
      </c>
      <c r="D86" s="533">
        <f t="shared" si="33"/>
        <v>0</v>
      </c>
      <c r="E86" s="532">
        <f>+E87+E88</f>
        <v>0</v>
      </c>
      <c r="F86" s="533">
        <v>0</v>
      </c>
      <c r="G86" s="532">
        <f>+G87+G88</f>
        <v>0</v>
      </c>
      <c r="H86" s="533">
        <v>0</v>
      </c>
    </row>
    <row r="87" spans="1:8" s="421" customFormat="1" ht="25.5">
      <c r="A87" s="643" t="s">
        <v>1158</v>
      </c>
      <c r="B87" s="520" t="s">
        <v>1150</v>
      </c>
      <c r="C87" s="447">
        <f t="shared" si="32"/>
        <v>0</v>
      </c>
      <c r="D87" s="533">
        <f t="shared" si="33"/>
        <v>0</v>
      </c>
      <c r="E87" s="532">
        <v>0</v>
      </c>
      <c r="F87" s="533">
        <v>0</v>
      </c>
      <c r="G87" s="532">
        <v>0</v>
      </c>
      <c r="H87" s="533">
        <v>0</v>
      </c>
    </row>
    <row r="88" spans="1:8" s="421" customFormat="1" ht="25.5">
      <c r="A88" s="643" t="s">
        <v>1159</v>
      </c>
      <c r="B88" s="522" t="s">
        <v>1151</v>
      </c>
      <c r="C88" s="447">
        <f t="shared" si="32"/>
        <v>0</v>
      </c>
      <c r="D88" s="533">
        <f t="shared" si="33"/>
        <v>0</v>
      </c>
      <c r="E88" s="447">
        <v>0</v>
      </c>
      <c r="F88" s="535">
        <v>0</v>
      </c>
      <c r="G88" s="447">
        <v>0</v>
      </c>
      <c r="H88" s="535">
        <v>0</v>
      </c>
    </row>
    <row r="89" spans="1:8" s="421" customFormat="1" ht="14.25">
      <c r="A89" s="534" t="s">
        <v>1160</v>
      </c>
      <c r="B89" s="522" t="s">
        <v>1152</v>
      </c>
      <c r="C89" s="447">
        <f t="shared" si="32"/>
        <v>0</v>
      </c>
      <c r="D89" s="533">
        <f t="shared" si="33"/>
        <v>0</v>
      </c>
      <c r="E89" s="447">
        <v>0</v>
      </c>
      <c r="F89" s="535">
        <v>0</v>
      </c>
      <c r="G89" s="447">
        <f>+G90+G91</f>
        <v>0</v>
      </c>
      <c r="H89" s="535">
        <v>0</v>
      </c>
    </row>
    <row r="90" spans="1:8" s="421" customFormat="1" ht="14.25">
      <c r="A90" s="534" t="s">
        <v>1161</v>
      </c>
      <c r="B90" s="522" t="s">
        <v>1153</v>
      </c>
      <c r="C90" s="447">
        <f>+E90</f>
        <v>0</v>
      </c>
      <c r="D90" s="533">
        <f t="shared" si="33"/>
        <v>0</v>
      </c>
      <c r="E90" s="447">
        <v>0</v>
      </c>
      <c r="F90" s="535">
        <v>0</v>
      </c>
      <c r="G90" s="447">
        <v>0</v>
      </c>
      <c r="H90" s="535">
        <v>0</v>
      </c>
    </row>
    <row r="91" spans="1:8" s="421" customFormat="1" thickBot="1">
      <c r="A91" s="536" t="s">
        <v>1162</v>
      </c>
      <c r="B91" s="524" t="s">
        <v>1154</v>
      </c>
      <c r="C91" s="453">
        <f>+E91</f>
        <v>0</v>
      </c>
      <c r="D91" s="644">
        <f t="shared" si="33"/>
        <v>0</v>
      </c>
      <c r="E91" s="453">
        <v>0</v>
      </c>
      <c r="F91" s="537">
        <v>0</v>
      </c>
      <c r="G91" s="453">
        <v>0</v>
      </c>
      <c r="H91" s="537">
        <v>0</v>
      </c>
    </row>
    <row r="92" spans="1:8">
      <c r="A92" s="212" t="s">
        <v>204</v>
      </c>
      <c r="G92" s="214"/>
      <c r="H92" s="214"/>
    </row>
  </sheetData>
  <mergeCells count="69">
    <mergeCell ref="A59:H59"/>
    <mergeCell ref="A61:B61"/>
    <mergeCell ref="C61:D61"/>
    <mergeCell ref="E61:F61"/>
    <mergeCell ref="G61:H61"/>
    <mergeCell ref="A1:D1"/>
    <mergeCell ref="A2:H2"/>
    <mergeCell ref="A3:H3"/>
    <mergeCell ref="A4:H4"/>
    <mergeCell ref="A6:B6"/>
    <mergeCell ref="C6:D6"/>
    <mergeCell ref="E6:F6"/>
    <mergeCell ref="G6:H6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C63:D63"/>
    <mergeCell ref="E63:F63"/>
    <mergeCell ref="G63:H63"/>
    <mergeCell ref="C68:D68"/>
    <mergeCell ref="E68:F68"/>
    <mergeCell ref="G68:H68"/>
    <mergeCell ref="C69:D69"/>
    <mergeCell ref="E69:F69"/>
    <mergeCell ref="G69:H69"/>
    <mergeCell ref="C66:D66"/>
    <mergeCell ref="E66:F66"/>
    <mergeCell ref="G66:H66"/>
    <mergeCell ref="C67:D67"/>
    <mergeCell ref="E67:F67"/>
    <mergeCell ref="G67:H67"/>
    <mergeCell ref="C72:D72"/>
    <mergeCell ref="E72:F72"/>
    <mergeCell ref="G72:H7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76:D76"/>
    <mergeCell ref="E76:F76"/>
    <mergeCell ref="G76:H76"/>
    <mergeCell ref="C77:D77"/>
    <mergeCell ref="E77:F77"/>
    <mergeCell ref="G77:H77"/>
    <mergeCell ref="C74:D74"/>
    <mergeCell ref="E74:F74"/>
    <mergeCell ref="G74:H74"/>
    <mergeCell ref="C75:D75"/>
    <mergeCell ref="E75:F75"/>
    <mergeCell ref="G75:H75"/>
    <mergeCell ref="C78:D78"/>
    <mergeCell ref="E78:F78"/>
    <mergeCell ref="G78:H78"/>
    <mergeCell ref="A82:B82"/>
    <mergeCell ref="C82:D82"/>
    <mergeCell ref="E82:F82"/>
    <mergeCell ref="G82:H82"/>
    <mergeCell ref="A80:H80"/>
  </mergeCells>
  <pageMargins left="0.70866141732283472" right="0.70866141732283472" top="0.74803149606299213" bottom="0.74803149606299213" header="0.31496062992125984" footer="0.31496062992125984"/>
  <pageSetup paperSize="8" scale="81" fitToHeight="0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6"/>
  <sheetViews>
    <sheetView workbookViewId="0">
      <selection sqref="A1:C1"/>
    </sheetView>
  </sheetViews>
  <sheetFormatPr defaultRowHeight="12.75"/>
  <cols>
    <col min="1" max="1" width="44.28515625" style="199" customWidth="1"/>
    <col min="2" max="5" width="15.7109375" style="199" customWidth="1"/>
    <col min="6" max="6" width="15.28515625" style="199" customWidth="1"/>
    <col min="7" max="7" width="10.28515625" style="199" customWidth="1"/>
    <col min="8" max="256" width="9.140625" style="199"/>
    <col min="257" max="257" width="44.28515625" style="199" customWidth="1"/>
    <col min="258" max="261" width="15.7109375" style="199" customWidth="1"/>
    <col min="262" max="262" width="15.28515625" style="199" customWidth="1"/>
    <col min="263" max="263" width="10.28515625" style="199" customWidth="1"/>
    <col min="264" max="512" width="9.140625" style="199"/>
    <col min="513" max="513" width="44.28515625" style="199" customWidth="1"/>
    <col min="514" max="517" width="15.7109375" style="199" customWidth="1"/>
    <col min="518" max="518" width="15.28515625" style="199" customWidth="1"/>
    <col min="519" max="519" width="10.28515625" style="199" customWidth="1"/>
    <col min="520" max="768" width="9.140625" style="199"/>
    <col min="769" max="769" width="44.28515625" style="199" customWidth="1"/>
    <col min="770" max="773" width="15.7109375" style="199" customWidth="1"/>
    <col min="774" max="774" width="15.28515625" style="199" customWidth="1"/>
    <col min="775" max="775" width="10.28515625" style="199" customWidth="1"/>
    <col min="776" max="1024" width="9.140625" style="199"/>
    <col min="1025" max="1025" width="44.28515625" style="199" customWidth="1"/>
    <col min="1026" max="1029" width="15.7109375" style="199" customWidth="1"/>
    <col min="1030" max="1030" width="15.28515625" style="199" customWidth="1"/>
    <col min="1031" max="1031" width="10.28515625" style="199" customWidth="1"/>
    <col min="1032" max="1280" width="9.140625" style="199"/>
    <col min="1281" max="1281" width="44.28515625" style="199" customWidth="1"/>
    <col min="1282" max="1285" width="15.7109375" style="199" customWidth="1"/>
    <col min="1286" max="1286" width="15.28515625" style="199" customWidth="1"/>
    <col min="1287" max="1287" width="10.28515625" style="199" customWidth="1"/>
    <col min="1288" max="1536" width="9.140625" style="199"/>
    <col min="1537" max="1537" width="44.28515625" style="199" customWidth="1"/>
    <col min="1538" max="1541" width="15.7109375" style="199" customWidth="1"/>
    <col min="1542" max="1542" width="15.28515625" style="199" customWidth="1"/>
    <col min="1543" max="1543" width="10.28515625" style="199" customWidth="1"/>
    <col min="1544" max="1792" width="9.140625" style="199"/>
    <col min="1793" max="1793" width="44.28515625" style="199" customWidth="1"/>
    <col min="1794" max="1797" width="15.7109375" style="199" customWidth="1"/>
    <col min="1798" max="1798" width="15.28515625" style="199" customWidth="1"/>
    <col min="1799" max="1799" width="10.28515625" style="199" customWidth="1"/>
    <col min="1800" max="2048" width="9.140625" style="199"/>
    <col min="2049" max="2049" width="44.28515625" style="199" customWidth="1"/>
    <col min="2050" max="2053" width="15.7109375" style="199" customWidth="1"/>
    <col min="2054" max="2054" width="15.28515625" style="199" customWidth="1"/>
    <col min="2055" max="2055" width="10.28515625" style="199" customWidth="1"/>
    <col min="2056" max="2304" width="9.140625" style="199"/>
    <col min="2305" max="2305" width="44.28515625" style="199" customWidth="1"/>
    <col min="2306" max="2309" width="15.7109375" style="199" customWidth="1"/>
    <col min="2310" max="2310" width="15.28515625" style="199" customWidth="1"/>
    <col min="2311" max="2311" width="10.28515625" style="199" customWidth="1"/>
    <col min="2312" max="2560" width="9.140625" style="199"/>
    <col min="2561" max="2561" width="44.28515625" style="199" customWidth="1"/>
    <col min="2562" max="2565" width="15.7109375" style="199" customWidth="1"/>
    <col min="2566" max="2566" width="15.28515625" style="199" customWidth="1"/>
    <col min="2567" max="2567" width="10.28515625" style="199" customWidth="1"/>
    <col min="2568" max="2816" width="9.140625" style="199"/>
    <col min="2817" max="2817" width="44.28515625" style="199" customWidth="1"/>
    <col min="2818" max="2821" width="15.7109375" style="199" customWidth="1"/>
    <col min="2822" max="2822" width="15.28515625" style="199" customWidth="1"/>
    <col min="2823" max="2823" width="10.28515625" style="199" customWidth="1"/>
    <col min="2824" max="3072" width="9.140625" style="199"/>
    <col min="3073" max="3073" width="44.28515625" style="199" customWidth="1"/>
    <col min="3074" max="3077" width="15.7109375" style="199" customWidth="1"/>
    <col min="3078" max="3078" width="15.28515625" style="199" customWidth="1"/>
    <col min="3079" max="3079" width="10.28515625" style="199" customWidth="1"/>
    <col min="3080" max="3328" width="9.140625" style="199"/>
    <col min="3329" max="3329" width="44.28515625" style="199" customWidth="1"/>
    <col min="3330" max="3333" width="15.7109375" style="199" customWidth="1"/>
    <col min="3334" max="3334" width="15.28515625" style="199" customWidth="1"/>
    <col min="3335" max="3335" width="10.28515625" style="199" customWidth="1"/>
    <col min="3336" max="3584" width="9.140625" style="199"/>
    <col min="3585" max="3585" width="44.28515625" style="199" customWidth="1"/>
    <col min="3586" max="3589" width="15.7109375" style="199" customWidth="1"/>
    <col min="3590" max="3590" width="15.28515625" style="199" customWidth="1"/>
    <col min="3591" max="3591" width="10.28515625" style="199" customWidth="1"/>
    <col min="3592" max="3840" width="9.140625" style="199"/>
    <col min="3841" max="3841" width="44.28515625" style="199" customWidth="1"/>
    <col min="3842" max="3845" width="15.7109375" style="199" customWidth="1"/>
    <col min="3846" max="3846" width="15.28515625" style="199" customWidth="1"/>
    <col min="3847" max="3847" width="10.28515625" style="199" customWidth="1"/>
    <col min="3848" max="4096" width="9.140625" style="199"/>
    <col min="4097" max="4097" width="44.28515625" style="199" customWidth="1"/>
    <col min="4098" max="4101" width="15.7109375" style="199" customWidth="1"/>
    <col min="4102" max="4102" width="15.28515625" style="199" customWidth="1"/>
    <col min="4103" max="4103" width="10.28515625" style="199" customWidth="1"/>
    <col min="4104" max="4352" width="9.140625" style="199"/>
    <col min="4353" max="4353" width="44.28515625" style="199" customWidth="1"/>
    <col min="4354" max="4357" width="15.7109375" style="199" customWidth="1"/>
    <col min="4358" max="4358" width="15.28515625" style="199" customWidth="1"/>
    <col min="4359" max="4359" width="10.28515625" style="199" customWidth="1"/>
    <col min="4360" max="4608" width="9.140625" style="199"/>
    <col min="4609" max="4609" width="44.28515625" style="199" customWidth="1"/>
    <col min="4610" max="4613" width="15.7109375" style="199" customWidth="1"/>
    <col min="4614" max="4614" width="15.28515625" style="199" customWidth="1"/>
    <col min="4615" max="4615" width="10.28515625" style="199" customWidth="1"/>
    <col min="4616" max="4864" width="9.140625" style="199"/>
    <col min="4865" max="4865" width="44.28515625" style="199" customWidth="1"/>
    <col min="4866" max="4869" width="15.7109375" style="199" customWidth="1"/>
    <col min="4870" max="4870" width="15.28515625" style="199" customWidth="1"/>
    <col min="4871" max="4871" width="10.28515625" style="199" customWidth="1"/>
    <col min="4872" max="5120" width="9.140625" style="199"/>
    <col min="5121" max="5121" width="44.28515625" style="199" customWidth="1"/>
    <col min="5122" max="5125" width="15.7109375" style="199" customWidth="1"/>
    <col min="5126" max="5126" width="15.28515625" style="199" customWidth="1"/>
    <col min="5127" max="5127" width="10.28515625" style="199" customWidth="1"/>
    <col min="5128" max="5376" width="9.140625" style="199"/>
    <col min="5377" max="5377" width="44.28515625" style="199" customWidth="1"/>
    <col min="5378" max="5381" width="15.7109375" style="199" customWidth="1"/>
    <col min="5382" max="5382" width="15.28515625" style="199" customWidth="1"/>
    <col min="5383" max="5383" width="10.28515625" style="199" customWidth="1"/>
    <col min="5384" max="5632" width="9.140625" style="199"/>
    <col min="5633" max="5633" width="44.28515625" style="199" customWidth="1"/>
    <col min="5634" max="5637" width="15.7109375" style="199" customWidth="1"/>
    <col min="5638" max="5638" width="15.28515625" style="199" customWidth="1"/>
    <col min="5639" max="5639" width="10.28515625" style="199" customWidth="1"/>
    <col min="5640" max="5888" width="9.140625" style="199"/>
    <col min="5889" max="5889" width="44.28515625" style="199" customWidth="1"/>
    <col min="5890" max="5893" width="15.7109375" style="199" customWidth="1"/>
    <col min="5894" max="5894" width="15.28515625" style="199" customWidth="1"/>
    <col min="5895" max="5895" width="10.28515625" style="199" customWidth="1"/>
    <col min="5896" max="6144" width="9.140625" style="199"/>
    <col min="6145" max="6145" width="44.28515625" style="199" customWidth="1"/>
    <col min="6146" max="6149" width="15.7109375" style="199" customWidth="1"/>
    <col min="6150" max="6150" width="15.28515625" style="199" customWidth="1"/>
    <col min="6151" max="6151" width="10.28515625" style="199" customWidth="1"/>
    <col min="6152" max="6400" width="9.140625" style="199"/>
    <col min="6401" max="6401" width="44.28515625" style="199" customWidth="1"/>
    <col min="6402" max="6405" width="15.7109375" style="199" customWidth="1"/>
    <col min="6406" max="6406" width="15.28515625" style="199" customWidth="1"/>
    <col min="6407" max="6407" width="10.28515625" style="199" customWidth="1"/>
    <col min="6408" max="6656" width="9.140625" style="199"/>
    <col min="6657" max="6657" width="44.28515625" style="199" customWidth="1"/>
    <col min="6658" max="6661" width="15.7109375" style="199" customWidth="1"/>
    <col min="6662" max="6662" width="15.28515625" style="199" customWidth="1"/>
    <col min="6663" max="6663" width="10.28515625" style="199" customWidth="1"/>
    <col min="6664" max="6912" width="9.140625" style="199"/>
    <col min="6913" max="6913" width="44.28515625" style="199" customWidth="1"/>
    <col min="6914" max="6917" width="15.7109375" style="199" customWidth="1"/>
    <col min="6918" max="6918" width="15.28515625" style="199" customWidth="1"/>
    <col min="6919" max="6919" width="10.28515625" style="199" customWidth="1"/>
    <col min="6920" max="7168" width="9.140625" style="199"/>
    <col min="7169" max="7169" width="44.28515625" style="199" customWidth="1"/>
    <col min="7170" max="7173" width="15.7109375" style="199" customWidth="1"/>
    <col min="7174" max="7174" width="15.28515625" style="199" customWidth="1"/>
    <col min="7175" max="7175" width="10.28515625" style="199" customWidth="1"/>
    <col min="7176" max="7424" width="9.140625" style="199"/>
    <col min="7425" max="7425" width="44.28515625" style="199" customWidth="1"/>
    <col min="7426" max="7429" width="15.7109375" style="199" customWidth="1"/>
    <col min="7430" max="7430" width="15.28515625" style="199" customWidth="1"/>
    <col min="7431" max="7431" width="10.28515625" style="199" customWidth="1"/>
    <col min="7432" max="7680" width="9.140625" style="199"/>
    <col min="7681" max="7681" width="44.28515625" style="199" customWidth="1"/>
    <col min="7682" max="7685" width="15.7109375" style="199" customWidth="1"/>
    <col min="7686" max="7686" width="15.28515625" style="199" customWidth="1"/>
    <col min="7687" max="7687" width="10.28515625" style="199" customWidth="1"/>
    <col min="7688" max="7936" width="9.140625" style="199"/>
    <col min="7937" max="7937" width="44.28515625" style="199" customWidth="1"/>
    <col min="7938" max="7941" width="15.7109375" style="199" customWidth="1"/>
    <col min="7942" max="7942" width="15.28515625" style="199" customWidth="1"/>
    <col min="7943" max="7943" width="10.28515625" style="199" customWidth="1"/>
    <col min="7944" max="8192" width="9.140625" style="199"/>
    <col min="8193" max="8193" width="44.28515625" style="199" customWidth="1"/>
    <col min="8194" max="8197" width="15.7109375" style="199" customWidth="1"/>
    <col min="8198" max="8198" width="15.28515625" style="199" customWidth="1"/>
    <col min="8199" max="8199" width="10.28515625" style="199" customWidth="1"/>
    <col min="8200" max="8448" width="9.140625" style="199"/>
    <col min="8449" max="8449" width="44.28515625" style="199" customWidth="1"/>
    <col min="8450" max="8453" width="15.7109375" style="199" customWidth="1"/>
    <col min="8454" max="8454" width="15.28515625" style="199" customWidth="1"/>
    <col min="8455" max="8455" width="10.28515625" style="199" customWidth="1"/>
    <col min="8456" max="8704" width="9.140625" style="199"/>
    <col min="8705" max="8705" width="44.28515625" style="199" customWidth="1"/>
    <col min="8706" max="8709" width="15.7109375" style="199" customWidth="1"/>
    <col min="8710" max="8710" width="15.28515625" style="199" customWidth="1"/>
    <col min="8711" max="8711" width="10.28515625" style="199" customWidth="1"/>
    <col min="8712" max="8960" width="9.140625" style="199"/>
    <col min="8961" max="8961" width="44.28515625" style="199" customWidth="1"/>
    <col min="8962" max="8965" width="15.7109375" style="199" customWidth="1"/>
    <col min="8966" max="8966" width="15.28515625" style="199" customWidth="1"/>
    <col min="8967" max="8967" width="10.28515625" style="199" customWidth="1"/>
    <col min="8968" max="9216" width="9.140625" style="199"/>
    <col min="9217" max="9217" width="44.28515625" style="199" customWidth="1"/>
    <col min="9218" max="9221" width="15.7109375" style="199" customWidth="1"/>
    <col min="9222" max="9222" width="15.28515625" style="199" customWidth="1"/>
    <col min="9223" max="9223" width="10.28515625" style="199" customWidth="1"/>
    <col min="9224" max="9472" width="9.140625" style="199"/>
    <col min="9473" max="9473" width="44.28515625" style="199" customWidth="1"/>
    <col min="9474" max="9477" width="15.7109375" style="199" customWidth="1"/>
    <col min="9478" max="9478" width="15.28515625" style="199" customWidth="1"/>
    <col min="9479" max="9479" width="10.28515625" style="199" customWidth="1"/>
    <col min="9480" max="9728" width="9.140625" style="199"/>
    <col min="9729" max="9729" width="44.28515625" style="199" customWidth="1"/>
    <col min="9730" max="9733" width="15.7109375" style="199" customWidth="1"/>
    <col min="9734" max="9734" width="15.28515625" style="199" customWidth="1"/>
    <col min="9735" max="9735" width="10.28515625" style="199" customWidth="1"/>
    <col min="9736" max="9984" width="9.140625" style="199"/>
    <col min="9985" max="9985" width="44.28515625" style="199" customWidth="1"/>
    <col min="9986" max="9989" width="15.7109375" style="199" customWidth="1"/>
    <col min="9990" max="9990" width="15.28515625" style="199" customWidth="1"/>
    <col min="9991" max="9991" width="10.28515625" style="199" customWidth="1"/>
    <col min="9992" max="10240" width="9.140625" style="199"/>
    <col min="10241" max="10241" width="44.28515625" style="199" customWidth="1"/>
    <col min="10242" max="10245" width="15.7109375" style="199" customWidth="1"/>
    <col min="10246" max="10246" width="15.28515625" style="199" customWidth="1"/>
    <col min="10247" max="10247" width="10.28515625" style="199" customWidth="1"/>
    <col min="10248" max="10496" width="9.140625" style="199"/>
    <col min="10497" max="10497" width="44.28515625" style="199" customWidth="1"/>
    <col min="10498" max="10501" width="15.7109375" style="199" customWidth="1"/>
    <col min="10502" max="10502" width="15.28515625" style="199" customWidth="1"/>
    <col min="10503" max="10503" width="10.28515625" style="199" customWidth="1"/>
    <col min="10504" max="10752" width="9.140625" style="199"/>
    <col min="10753" max="10753" width="44.28515625" style="199" customWidth="1"/>
    <col min="10754" max="10757" width="15.7109375" style="199" customWidth="1"/>
    <col min="10758" max="10758" width="15.28515625" style="199" customWidth="1"/>
    <col min="10759" max="10759" width="10.28515625" style="199" customWidth="1"/>
    <col min="10760" max="11008" width="9.140625" style="199"/>
    <col min="11009" max="11009" width="44.28515625" style="199" customWidth="1"/>
    <col min="11010" max="11013" width="15.7109375" style="199" customWidth="1"/>
    <col min="11014" max="11014" width="15.28515625" style="199" customWidth="1"/>
    <col min="11015" max="11015" width="10.28515625" style="199" customWidth="1"/>
    <col min="11016" max="11264" width="9.140625" style="199"/>
    <col min="11265" max="11265" width="44.28515625" style="199" customWidth="1"/>
    <col min="11266" max="11269" width="15.7109375" style="199" customWidth="1"/>
    <col min="11270" max="11270" width="15.28515625" style="199" customWidth="1"/>
    <col min="11271" max="11271" width="10.28515625" style="199" customWidth="1"/>
    <col min="11272" max="11520" width="9.140625" style="199"/>
    <col min="11521" max="11521" width="44.28515625" style="199" customWidth="1"/>
    <col min="11522" max="11525" width="15.7109375" style="199" customWidth="1"/>
    <col min="11526" max="11526" width="15.28515625" style="199" customWidth="1"/>
    <col min="11527" max="11527" width="10.28515625" style="199" customWidth="1"/>
    <col min="11528" max="11776" width="9.140625" style="199"/>
    <col min="11777" max="11777" width="44.28515625" style="199" customWidth="1"/>
    <col min="11778" max="11781" width="15.7109375" style="199" customWidth="1"/>
    <col min="11782" max="11782" width="15.28515625" style="199" customWidth="1"/>
    <col min="11783" max="11783" width="10.28515625" style="199" customWidth="1"/>
    <col min="11784" max="12032" width="9.140625" style="199"/>
    <col min="12033" max="12033" width="44.28515625" style="199" customWidth="1"/>
    <col min="12034" max="12037" width="15.7109375" style="199" customWidth="1"/>
    <col min="12038" max="12038" width="15.28515625" style="199" customWidth="1"/>
    <col min="12039" max="12039" width="10.28515625" style="199" customWidth="1"/>
    <col min="12040" max="12288" width="9.140625" style="199"/>
    <col min="12289" max="12289" width="44.28515625" style="199" customWidth="1"/>
    <col min="12290" max="12293" width="15.7109375" style="199" customWidth="1"/>
    <col min="12294" max="12294" width="15.28515625" style="199" customWidth="1"/>
    <col min="12295" max="12295" width="10.28515625" style="199" customWidth="1"/>
    <col min="12296" max="12544" width="9.140625" style="199"/>
    <col min="12545" max="12545" width="44.28515625" style="199" customWidth="1"/>
    <col min="12546" max="12549" width="15.7109375" style="199" customWidth="1"/>
    <col min="12550" max="12550" width="15.28515625" style="199" customWidth="1"/>
    <col min="12551" max="12551" width="10.28515625" style="199" customWidth="1"/>
    <col min="12552" max="12800" width="9.140625" style="199"/>
    <col min="12801" max="12801" width="44.28515625" style="199" customWidth="1"/>
    <col min="12802" max="12805" width="15.7109375" style="199" customWidth="1"/>
    <col min="12806" max="12806" width="15.28515625" style="199" customWidth="1"/>
    <col min="12807" max="12807" width="10.28515625" style="199" customWidth="1"/>
    <col min="12808" max="13056" width="9.140625" style="199"/>
    <col min="13057" max="13057" width="44.28515625" style="199" customWidth="1"/>
    <col min="13058" max="13061" width="15.7109375" style="199" customWidth="1"/>
    <col min="13062" max="13062" width="15.28515625" style="199" customWidth="1"/>
    <col min="13063" max="13063" width="10.28515625" style="199" customWidth="1"/>
    <col min="13064" max="13312" width="9.140625" style="199"/>
    <col min="13313" max="13313" width="44.28515625" style="199" customWidth="1"/>
    <col min="13314" max="13317" width="15.7109375" style="199" customWidth="1"/>
    <col min="13318" max="13318" width="15.28515625" style="199" customWidth="1"/>
    <col min="13319" max="13319" width="10.28515625" style="199" customWidth="1"/>
    <col min="13320" max="13568" width="9.140625" style="199"/>
    <col min="13569" max="13569" width="44.28515625" style="199" customWidth="1"/>
    <col min="13570" max="13573" width="15.7109375" style="199" customWidth="1"/>
    <col min="13574" max="13574" width="15.28515625" style="199" customWidth="1"/>
    <col min="13575" max="13575" width="10.28515625" style="199" customWidth="1"/>
    <col min="13576" max="13824" width="9.140625" style="199"/>
    <col min="13825" max="13825" width="44.28515625" style="199" customWidth="1"/>
    <col min="13826" max="13829" width="15.7109375" style="199" customWidth="1"/>
    <col min="13830" max="13830" width="15.28515625" style="199" customWidth="1"/>
    <col min="13831" max="13831" width="10.28515625" style="199" customWidth="1"/>
    <col min="13832" max="14080" width="9.140625" style="199"/>
    <col min="14081" max="14081" width="44.28515625" style="199" customWidth="1"/>
    <col min="14082" max="14085" width="15.7109375" style="199" customWidth="1"/>
    <col min="14086" max="14086" width="15.28515625" style="199" customWidth="1"/>
    <col min="14087" max="14087" width="10.28515625" style="199" customWidth="1"/>
    <col min="14088" max="14336" width="9.140625" style="199"/>
    <col min="14337" max="14337" width="44.28515625" style="199" customWidth="1"/>
    <col min="14338" max="14341" width="15.7109375" style="199" customWidth="1"/>
    <col min="14342" max="14342" width="15.28515625" style="199" customWidth="1"/>
    <col min="14343" max="14343" width="10.28515625" style="199" customWidth="1"/>
    <col min="14344" max="14592" width="9.140625" style="199"/>
    <col min="14593" max="14593" width="44.28515625" style="199" customWidth="1"/>
    <col min="14594" max="14597" width="15.7109375" style="199" customWidth="1"/>
    <col min="14598" max="14598" width="15.28515625" style="199" customWidth="1"/>
    <col min="14599" max="14599" width="10.28515625" style="199" customWidth="1"/>
    <col min="14600" max="14848" width="9.140625" style="199"/>
    <col min="14849" max="14849" width="44.28515625" style="199" customWidth="1"/>
    <col min="14850" max="14853" width="15.7109375" style="199" customWidth="1"/>
    <col min="14854" max="14854" width="15.28515625" style="199" customWidth="1"/>
    <col min="14855" max="14855" width="10.28515625" style="199" customWidth="1"/>
    <col min="14856" max="15104" width="9.140625" style="199"/>
    <col min="15105" max="15105" width="44.28515625" style="199" customWidth="1"/>
    <col min="15106" max="15109" width="15.7109375" style="199" customWidth="1"/>
    <col min="15110" max="15110" width="15.28515625" style="199" customWidth="1"/>
    <col min="15111" max="15111" width="10.28515625" style="199" customWidth="1"/>
    <col min="15112" max="15360" width="9.140625" style="199"/>
    <col min="15361" max="15361" width="44.28515625" style="199" customWidth="1"/>
    <col min="15362" max="15365" width="15.7109375" style="199" customWidth="1"/>
    <col min="15366" max="15366" width="15.28515625" style="199" customWidth="1"/>
    <col min="15367" max="15367" width="10.28515625" style="199" customWidth="1"/>
    <col min="15368" max="15616" width="9.140625" style="199"/>
    <col min="15617" max="15617" width="44.28515625" style="199" customWidth="1"/>
    <col min="15618" max="15621" width="15.7109375" style="199" customWidth="1"/>
    <col min="15622" max="15622" width="15.28515625" style="199" customWidth="1"/>
    <col min="15623" max="15623" width="10.28515625" style="199" customWidth="1"/>
    <col min="15624" max="15872" width="9.140625" style="199"/>
    <col min="15873" max="15873" width="44.28515625" style="199" customWidth="1"/>
    <col min="15874" max="15877" width="15.7109375" style="199" customWidth="1"/>
    <col min="15878" max="15878" width="15.28515625" style="199" customWidth="1"/>
    <col min="15879" max="15879" width="10.28515625" style="199" customWidth="1"/>
    <col min="15880" max="16128" width="9.140625" style="199"/>
    <col min="16129" max="16129" width="44.28515625" style="199" customWidth="1"/>
    <col min="16130" max="16133" width="15.7109375" style="199" customWidth="1"/>
    <col min="16134" max="16134" width="15.28515625" style="199" customWidth="1"/>
    <col min="16135" max="16135" width="10.28515625" style="199" customWidth="1"/>
    <col min="16136" max="16384" width="9.140625" style="199"/>
  </cols>
  <sheetData>
    <row r="1" spans="1:13" ht="14.25">
      <c r="A1" s="772" t="s">
        <v>1184</v>
      </c>
      <c r="B1" s="773"/>
      <c r="C1" s="773"/>
      <c r="D1" s="211"/>
      <c r="E1" s="211"/>
    </row>
    <row r="2" spans="1:13">
      <c r="A2" s="774"/>
      <c r="B2" s="774"/>
      <c r="C2" s="774"/>
      <c r="D2" s="774"/>
      <c r="E2" s="774"/>
      <c r="F2" s="200"/>
    </row>
    <row r="3" spans="1:13" ht="15.75" customHeight="1">
      <c r="A3" s="720" t="s">
        <v>1074</v>
      </c>
      <c r="B3" s="720"/>
      <c r="C3" s="720"/>
      <c r="D3" s="720"/>
      <c r="E3" s="720"/>
      <c r="F3" s="260"/>
      <c r="G3" s="260"/>
      <c r="H3" s="260"/>
      <c r="I3" s="260"/>
      <c r="J3" s="260"/>
      <c r="K3" s="260"/>
      <c r="L3" s="260"/>
      <c r="M3" s="260"/>
    </row>
    <row r="4" spans="1:13" ht="21.75" customHeight="1">
      <c r="A4" s="781" t="s">
        <v>1163</v>
      </c>
      <c r="B4" s="781"/>
      <c r="C4" s="781"/>
      <c r="D4" s="781"/>
      <c r="E4" s="781"/>
      <c r="F4" s="201"/>
    </row>
    <row r="5" spans="1:13">
      <c r="A5" s="202"/>
      <c r="B5" s="203"/>
      <c r="C5" s="203"/>
      <c r="D5" s="204"/>
      <c r="E5" s="204"/>
      <c r="F5" s="204"/>
    </row>
    <row r="6" spans="1:13">
      <c r="A6" s="202"/>
      <c r="B6" s="205"/>
      <c r="C6" s="206"/>
      <c r="D6" s="202"/>
      <c r="E6" s="210" t="s">
        <v>1053</v>
      </c>
      <c r="F6" s="202"/>
    </row>
    <row r="7" spans="1:13">
      <c r="A7" s="775" t="s">
        <v>597</v>
      </c>
      <c r="B7" s="777" t="s">
        <v>941</v>
      </c>
      <c r="C7" s="777"/>
      <c r="D7" s="778"/>
      <c r="E7" s="779" t="s">
        <v>396</v>
      </c>
      <c r="F7" s="202"/>
    </row>
    <row r="8" spans="1:13">
      <c r="A8" s="776"/>
      <c r="B8" s="207" t="s">
        <v>942</v>
      </c>
      <c r="C8" s="208" t="s">
        <v>943</v>
      </c>
      <c r="D8" s="209" t="s">
        <v>944</v>
      </c>
      <c r="E8" s="780"/>
      <c r="F8" s="202"/>
    </row>
    <row r="9" spans="1:13" s="263" customFormat="1" ht="26.25" customHeight="1">
      <c r="A9" s="261" t="s">
        <v>945</v>
      </c>
      <c r="B9" s="266">
        <v>0</v>
      </c>
      <c r="C9" s="266">
        <v>0</v>
      </c>
      <c r="D9" s="267">
        <v>0</v>
      </c>
      <c r="E9" s="268">
        <f>SUM(B9:D9)</f>
        <v>0</v>
      </c>
      <c r="F9" s="262"/>
    </row>
    <row r="10" spans="1:13" s="263" customFormat="1" ht="26.25" customHeight="1">
      <c r="A10" s="261" t="s">
        <v>598</v>
      </c>
      <c r="B10" s="266">
        <v>0</v>
      </c>
      <c r="C10" s="266">
        <v>0</v>
      </c>
      <c r="D10" s="267">
        <v>0</v>
      </c>
      <c r="E10" s="268">
        <f t="shared" ref="E10:E25" si="0">SUM(B10:D10)</f>
        <v>0</v>
      </c>
      <c r="F10" s="262"/>
    </row>
    <row r="11" spans="1:13" s="263" customFormat="1" ht="26.25" customHeight="1">
      <c r="A11" s="261" t="s">
        <v>946</v>
      </c>
      <c r="B11" s="266">
        <v>0</v>
      </c>
      <c r="C11" s="266">
        <v>0</v>
      </c>
      <c r="D11" s="267">
        <v>0</v>
      </c>
      <c r="E11" s="268">
        <f t="shared" si="0"/>
        <v>0</v>
      </c>
      <c r="F11" s="262"/>
    </row>
    <row r="12" spans="1:13" s="263" customFormat="1" ht="26.25" customHeight="1">
      <c r="A12" s="261" t="s">
        <v>947</v>
      </c>
      <c r="B12" s="266">
        <v>0</v>
      </c>
      <c r="C12" s="266">
        <v>0</v>
      </c>
      <c r="D12" s="267">
        <v>0</v>
      </c>
      <c r="E12" s="268">
        <f t="shared" si="0"/>
        <v>0</v>
      </c>
      <c r="F12" s="262"/>
    </row>
    <row r="13" spans="1:13" s="263" customFormat="1" ht="26.25" customHeight="1">
      <c r="A13" s="261" t="s">
        <v>948</v>
      </c>
      <c r="B13" s="266">
        <v>0</v>
      </c>
      <c r="C13" s="266">
        <v>0</v>
      </c>
      <c r="D13" s="267">
        <v>0</v>
      </c>
      <c r="E13" s="268">
        <f t="shared" si="0"/>
        <v>0</v>
      </c>
      <c r="F13" s="262"/>
    </row>
    <row r="14" spans="1:13" s="263" customFormat="1" ht="26.25" customHeight="1">
      <c r="A14" s="261" t="s">
        <v>599</v>
      </c>
      <c r="B14" s="266">
        <v>0</v>
      </c>
      <c r="C14" s="266">
        <v>0</v>
      </c>
      <c r="D14" s="267">
        <v>0</v>
      </c>
      <c r="E14" s="268">
        <f t="shared" si="0"/>
        <v>0</v>
      </c>
      <c r="F14" s="262"/>
    </row>
    <row r="15" spans="1:13" s="263" customFormat="1" ht="26.25" customHeight="1">
      <c r="A15" s="261" t="s">
        <v>949</v>
      </c>
      <c r="B15" s="266">
        <v>0</v>
      </c>
      <c r="C15" s="266">
        <v>0</v>
      </c>
      <c r="D15" s="267">
        <v>0</v>
      </c>
      <c r="E15" s="268">
        <f t="shared" si="0"/>
        <v>0</v>
      </c>
      <c r="F15" s="262"/>
    </row>
    <row r="16" spans="1:13" s="263" customFormat="1" ht="26.25" customHeight="1">
      <c r="A16" s="261" t="s">
        <v>950</v>
      </c>
      <c r="B16" s="266">
        <v>0</v>
      </c>
      <c r="C16" s="266">
        <v>0</v>
      </c>
      <c r="D16" s="267">
        <v>0</v>
      </c>
      <c r="E16" s="268">
        <f t="shared" si="0"/>
        <v>0</v>
      </c>
      <c r="F16" s="262"/>
    </row>
    <row r="17" spans="1:6" s="263" customFormat="1" ht="26.25" customHeight="1">
      <c r="A17" s="261" t="s">
        <v>998</v>
      </c>
      <c r="B17" s="266">
        <v>0</v>
      </c>
      <c r="C17" s="266">
        <v>0</v>
      </c>
      <c r="D17" s="267">
        <v>0</v>
      </c>
      <c r="E17" s="268">
        <f t="shared" si="0"/>
        <v>0</v>
      </c>
      <c r="F17" s="262"/>
    </row>
    <row r="18" spans="1:6" s="263" customFormat="1" ht="26.25" customHeight="1">
      <c r="A18" s="261" t="s">
        <v>600</v>
      </c>
      <c r="B18" s="266">
        <v>0</v>
      </c>
      <c r="C18" s="266">
        <v>0</v>
      </c>
      <c r="D18" s="267">
        <v>0</v>
      </c>
      <c r="E18" s="268">
        <f t="shared" si="0"/>
        <v>0</v>
      </c>
      <c r="F18" s="262"/>
    </row>
    <row r="19" spans="1:6" s="263" customFormat="1" ht="26.25" customHeight="1">
      <c r="A19" s="261" t="s">
        <v>393</v>
      </c>
      <c r="B19" s="266">
        <v>0</v>
      </c>
      <c r="C19" s="266">
        <v>0</v>
      </c>
      <c r="D19" s="267">
        <v>0</v>
      </c>
      <c r="E19" s="268">
        <f t="shared" si="0"/>
        <v>0</v>
      </c>
      <c r="F19" s="264"/>
    </row>
    <row r="20" spans="1:6" s="263" customFormat="1" ht="26.25" customHeight="1">
      <c r="A20" s="265" t="s">
        <v>951</v>
      </c>
      <c r="B20" s="266">
        <v>0</v>
      </c>
      <c r="C20" s="266">
        <v>0</v>
      </c>
      <c r="D20" s="267">
        <v>0</v>
      </c>
      <c r="E20" s="268">
        <f t="shared" si="0"/>
        <v>0</v>
      </c>
    </row>
    <row r="21" spans="1:6" s="263" customFormat="1" ht="26.25" customHeight="1">
      <c r="A21" s="265" t="s">
        <v>952</v>
      </c>
      <c r="B21" s="266">
        <v>0</v>
      </c>
      <c r="C21" s="269">
        <f>SUM(C9:C20)</f>
        <v>0</v>
      </c>
      <c r="D21" s="270">
        <v>0</v>
      </c>
      <c r="E21" s="268">
        <f t="shared" si="0"/>
        <v>0</v>
      </c>
    </row>
    <row r="22" spans="1:6" s="263" customFormat="1" ht="26.25" customHeight="1">
      <c r="A22" s="265" t="s">
        <v>601</v>
      </c>
      <c r="B22" s="269">
        <v>0</v>
      </c>
      <c r="C22" s="269"/>
      <c r="D22" s="270">
        <v>0</v>
      </c>
      <c r="E22" s="268">
        <f t="shared" si="0"/>
        <v>0</v>
      </c>
    </row>
    <row r="23" spans="1:6" s="263" customFormat="1" ht="26.25" customHeight="1">
      <c r="A23" s="265" t="s">
        <v>953</v>
      </c>
      <c r="B23" s="269">
        <v>0</v>
      </c>
      <c r="C23" s="269">
        <v>0</v>
      </c>
      <c r="D23" s="270">
        <v>0</v>
      </c>
      <c r="E23" s="268">
        <f t="shared" si="0"/>
        <v>0</v>
      </c>
    </row>
    <row r="24" spans="1:6" s="263" customFormat="1" ht="26.25" customHeight="1">
      <c r="A24" s="265" t="s">
        <v>602</v>
      </c>
      <c r="B24" s="269">
        <v>0</v>
      </c>
      <c r="C24" s="269">
        <v>0</v>
      </c>
      <c r="D24" s="270">
        <v>0</v>
      </c>
      <c r="E24" s="268">
        <f t="shared" si="0"/>
        <v>0</v>
      </c>
    </row>
    <row r="25" spans="1:6" s="263" customFormat="1" ht="26.25" customHeight="1">
      <c r="A25" s="265" t="s">
        <v>997</v>
      </c>
      <c r="B25" s="269">
        <v>0</v>
      </c>
      <c r="C25" s="269">
        <v>0</v>
      </c>
      <c r="D25" s="270">
        <v>0</v>
      </c>
      <c r="E25" s="268">
        <f t="shared" si="0"/>
        <v>0</v>
      </c>
    </row>
    <row r="26" spans="1:6" s="263" customFormat="1" ht="26.25" customHeight="1">
      <c r="A26" s="265" t="s">
        <v>954</v>
      </c>
      <c r="B26" s="271">
        <f>SUM(B9:B25)</f>
        <v>0</v>
      </c>
      <c r="C26" s="271">
        <f t="shared" ref="C26:E26" si="1">SUM(C9:C25)</f>
        <v>0</v>
      </c>
      <c r="D26" s="271">
        <f t="shared" si="1"/>
        <v>0</v>
      </c>
      <c r="E26" s="271">
        <f t="shared" si="1"/>
        <v>0</v>
      </c>
    </row>
  </sheetData>
  <mergeCells count="7">
    <mergeCell ref="A1:C1"/>
    <mergeCell ref="A2:E2"/>
    <mergeCell ref="A7:A8"/>
    <mergeCell ref="B7:D7"/>
    <mergeCell ref="E7:E8"/>
    <mergeCell ref="A3:E3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72"/>
  <sheetViews>
    <sheetView workbookViewId="0">
      <pane xSplit="2" ySplit="8" topLeftCell="C57" activePane="bottomRight" state="frozen"/>
      <selection activeCell="E22" sqref="E22"/>
      <selection pane="topRight" activeCell="E22" sqref="E22"/>
      <selection pane="bottomLeft" activeCell="E22" sqref="E22"/>
      <selection pane="bottomRight" activeCell="A60" sqref="A60"/>
    </sheetView>
  </sheetViews>
  <sheetFormatPr defaultRowHeight="12.75"/>
  <cols>
    <col min="1" max="1" width="99.28515625" style="49" customWidth="1"/>
    <col min="2" max="2" width="7.5703125" style="51" customWidth="1"/>
    <col min="3" max="3" width="12" style="49" customWidth="1"/>
    <col min="4" max="4" width="12" style="98" customWidth="1"/>
    <col min="5" max="5" width="12" style="121" customWidth="1"/>
    <col min="6" max="6" width="11.42578125" style="49" customWidth="1"/>
    <col min="7" max="7" width="11.42578125" style="98" customWidth="1"/>
    <col min="8" max="8" width="11.42578125" style="121" customWidth="1"/>
    <col min="9" max="9" width="10.7109375" style="49" customWidth="1"/>
    <col min="10" max="10" width="10.7109375" style="98" customWidth="1"/>
    <col min="11" max="11" width="10.7109375" style="121" customWidth="1"/>
    <col min="12" max="257" width="9.140625" style="49"/>
    <col min="258" max="258" width="4.28515625" style="49" customWidth="1"/>
    <col min="259" max="259" width="85.5703125" style="49" customWidth="1"/>
    <col min="260" max="260" width="7.5703125" style="49" customWidth="1"/>
    <col min="261" max="261" width="10.85546875" style="49" customWidth="1"/>
    <col min="262" max="262" width="18.28515625" style="49" customWidth="1"/>
    <col min="263" max="266" width="17.7109375" style="49" customWidth="1"/>
    <col min="267" max="513" width="9.140625" style="49"/>
    <col min="514" max="514" width="4.28515625" style="49" customWidth="1"/>
    <col min="515" max="515" width="85.5703125" style="49" customWidth="1"/>
    <col min="516" max="516" width="7.5703125" style="49" customWidth="1"/>
    <col min="517" max="517" width="10.85546875" style="49" customWidth="1"/>
    <col min="518" max="518" width="18.28515625" style="49" customWidth="1"/>
    <col min="519" max="522" width="17.7109375" style="49" customWidth="1"/>
    <col min="523" max="769" width="9.140625" style="49"/>
    <col min="770" max="770" width="4.28515625" style="49" customWidth="1"/>
    <col min="771" max="771" width="85.5703125" style="49" customWidth="1"/>
    <col min="772" max="772" width="7.5703125" style="49" customWidth="1"/>
    <col min="773" max="773" width="10.85546875" style="49" customWidth="1"/>
    <col min="774" max="774" width="18.28515625" style="49" customWidth="1"/>
    <col min="775" max="778" width="17.7109375" style="49" customWidth="1"/>
    <col min="779" max="1025" width="9.140625" style="49"/>
    <col min="1026" max="1026" width="4.28515625" style="49" customWidth="1"/>
    <col min="1027" max="1027" width="85.5703125" style="49" customWidth="1"/>
    <col min="1028" max="1028" width="7.5703125" style="49" customWidth="1"/>
    <col min="1029" max="1029" width="10.85546875" style="49" customWidth="1"/>
    <col min="1030" max="1030" width="18.28515625" style="49" customWidth="1"/>
    <col min="1031" max="1034" width="17.7109375" style="49" customWidth="1"/>
    <col min="1035" max="1281" width="9.140625" style="49"/>
    <col min="1282" max="1282" width="4.28515625" style="49" customWidth="1"/>
    <col min="1283" max="1283" width="85.5703125" style="49" customWidth="1"/>
    <col min="1284" max="1284" width="7.5703125" style="49" customWidth="1"/>
    <col min="1285" max="1285" width="10.85546875" style="49" customWidth="1"/>
    <col min="1286" max="1286" width="18.28515625" style="49" customWidth="1"/>
    <col min="1287" max="1290" width="17.7109375" style="49" customWidth="1"/>
    <col min="1291" max="1537" width="9.140625" style="49"/>
    <col min="1538" max="1538" width="4.28515625" style="49" customWidth="1"/>
    <col min="1539" max="1539" width="85.5703125" style="49" customWidth="1"/>
    <col min="1540" max="1540" width="7.5703125" style="49" customWidth="1"/>
    <col min="1541" max="1541" width="10.85546875" style="49" customWidth="1"/>
    <col min="1542" max="1542" width="18.28515625" style="49" customWidth="1"/>
    <col min="1543" max="1546" width="17.7109375" style="49" customWidth="1"/>
    <col min="1547" max="1793" width="9.140625" style="49"/>
    <col min="1794" max="1794" width="4.28515625" style="49" customWidth="1"/>
    <col min="1795" max="1795" width="85.5703125" style="49" customWidth="1"/>
    <col min="1796" max="1796" width="7.5703125" style="49" customWidth="1"/>
    <col min="1797" max="1797" width="10.85546875" style="49" customWidth="1"/>
    <col min="1798" max="1798" width="18.28515625" style="49" customWidth="1"/>
    <col min="1799" max="1802" width="17.7109375" style="49" customWidth="1"/>
    <col min="1803" max="2049" width="9.140625" style="49"/>
    <col min="2050" max="2050" width="4.28515625" style="49" customWidth="1"/>
    <col min="2051" max="2051" width="85.5703125" style="49" customWidth="1"/>
    <col min="2052" max="2052" width="7.5703125" style="49" customWidth="1"/>
    <col min="2053" max="2053" width="10.85546875" style="49" customWidth="1"/>
    <col min="2054" max="2054" width="18.28515625" style="49" customWidth="1"/>
    <col min="2055" max="2058" width="17.7109375" style="49" customWidth="1"/>
    <col min="2059" max="2305" width="9.140625" style="49"/>
    <col min="2306" max="2306" width="4.28515625" style="49" customWidth="1"/>
    <col min="2307" max="2307" width="85.5703125" style="49" customWidth="1"/>
    <col min="2308" max="2308" width="7.5703125" style="49" customWidth="1"/>
    <col min="2309" max="2309" width="10.85546875" style="49" customWidth="1"/>
    <col min="2310" max="2310" width="18.28515625" style="49" customWidth="1"/>
    <col min="2311" max="2314" width="17.7109375" style="49" customWidth="1"/>
    <col min="2315" max="2561" width="9.140625" style="49"/>
    <col min="2562" max="2562" width="4.28515625" style="49" customWidth="1"/>
    <col min="2563" max="2563" width="85.5703125" style="49" customWidth="1"/>
    <col min="2564" max="2564" width="7.5703125" style="49" customWidth="1"/>
    <col min="2565" max="2565" width="10.85546875" style="49" customWidth="1"/>
    <col min="2566" max="2566" width="18.28515625" style="49" customWidth="1"/>
    <col min="2567" max="2570" width="17.7109375" style="49" customWidth="1"/>
    <col min="2571" max="2817" width="9.140625" style="49"/>
    <col min="2818" max="2818" width="4.28515625" style="49" customWidth="1"/>
    <col min="2819" max="2819" width="85.5703125" style="49" customWidth="1"/>
    <col min="2820" max="2820" width="7.5703125" style="49" customWidth="1"/>
    <col min="2821" max="2821" width="10.85546875" style="49" customWidth="1"/>
    <col min="2822" max="2822" width="18.28515625" style="49" customWidth="1"/>
    <col min="2823" max="2826" width="17.7109375" style="49" customWidth="1"/>
    <col min="2827" max="3073" width="9.140625" style="49"/>
    <col min="3074" max="3074" width="4.28515625" style="49" customWidth="1"/>
    <col min="3075" max="3075" width="85.5703125" style="49" customWidth="1"/>
    <col min="3076" max="3076" width="7.5703125" style="49" customWidth="1"/>
    <col min="3077" max="3077" width="10.85546875" style="49" customWidth="1"/>
    <col min="3078" max="3078" width="18.28515625" style="49" customWidth="1"/>
    <col min="3079" max="3082" width="17.7109375" style="49" customWidth="1"/>
    <col min="3083" max="3329" width="9.140625" style="49"/>
    <col min="3330" max="3330" width="4.28515625" style="49" customWidth="1"/>
    <col min="3331" max="3331" width="85.5703125" style="49" customWidth="1"/>
    <col min="3332" max="3332" width="7.5703125" style="49" customWidth="1"/>
    <col min="3333" max="3333" width="10.85546875" style="49" customWidth="1"/>
    <col min="3334" max="3334" width="18.28515625" style="49" customWidth="1"/>
    <col min="3335" max="3338" width="17.7109375" style="49" customWidth="1"/>
    <col min="3339" max="3585" width="9.140625" style="49"/>
    <col min="3586" max="3586" width="4.28515625" style="49" customWidth="1"/>
    <col min="3587" max="3587" width="85.5703125" style="49" customWidth="1"/>
    <col min="3588" max="3588" width="7.5703125" style="49" customWidth="1"/>
    <col min="3589" max="3589" width="10.85546875" style="49" customWidth="1"/>
    <col min="3590" max="3590" width="18.28515625" style="49" customWidth="1"/>
    <col min="3591" max="3594" width="17.7109375" style="49" customWidth="1"/>
    <col min="3595" max="3841" width="9.140625" style="49"/>
    <col min="3842" max="3842" width="4.28515625" style="49" customWidth="1"/>
    <col min="3843" max="3843" width="85.5703125" style="49" customWidth="1"/>
    <col min="3844" max="3844" width="7.5703125" style="49" customWidth="1"/>
    <col min="3845" max="3845" width="10.85546875" style="49" customWidth="1"/>
    <col min="3846" max="3846" width="18.28515625" style="49" customWidth="1"/>
    <col min="3847" max="3850" width="17.7109375" style="49" customWidth="1"/>
    <col min="3851" max="4097" width="9.140625" style="49"/>
    <col min="4098" max="4098" width="4.28515625" style="49" customWidth="1"/>
    <col min="4099" max="4099" width="85.5703125" style="49" customWidth="1"/>
    <col min="4100" max="4100" width="7.5703125" style="49" customWidth="1"/>
    <col min="4101" max="4101" width="10.85546875" style="49" customWidth="1"/>
    <col min="4102" max="4102" width="18.28515625" style="49" customWidth="1"/>
    <col min="4103" max="4106" width="17.7109375" style="49" customWidth="1"/>
    <col min="4107" max="4353" width="9.140625" style="49"/>
    <col min="4354" max="4354" width="4.28515625" style="49" customWidth="1"/>
    <col min="4355" max="4355" width="85.5703125" style="49" customWidth="1"/>
    <col min="4356" max="4356" width="7.5703125" style="49" customWidth="1"/>
    <col min="4357" max="4357" width="10.85546875" style="49" customWidth="1"/>
    <col min="4358" max="4358" width="18.28515625" style="49" customWidth="1"/>
    <col min="4359" max="4362" width="17.7109375" style="49" customWidth="1"/>
    <col min="4363" max="4609" width="9.140625" style="49"/>
    <col min="4610" max="4610" width="4.28515625" style="49" customWidth="1"/>
    <col min="4611" max="4611" width="85.5703125" style="49" customWidth="1"/>
    <col min="4612" max="4612" width="7.5703125" style="49" customWidth="1"/>
    <col min="4613" max="4613" width="10.85546875" style="49" customWidth="1"/>
    <col min="4614" max="4614" width="18.28515625" style="49" customWidth="1"/>
    <col min="4615" max="4618" width="17.7109375" style="49" customWidth="1"/>
    <col min="4619" max="4865" width="9.140625" style="49"/>
    <col min="4866" max="4866" width="4.28515625" style="49" customWidth="1"/>
    <col min="4867" max="4867" width="85.5703125" style="49" customWidth="1"/>
    <col min="4868" max="4868" width="7.5703125" style="49" customWidth="1"/>
    <col min="4869" max="4869" width="10.85546875" style="49" customWidth="1"/>
    <col min="4870" max="4870" width="18.28515625" style="49" customWidth="1"/>
    <col min="4871" max="4874" width="17.7109375" style="49" customWidth="1"/>
    <col min="4875" max="5121" width="9.140625" style="49"/>
    <col min="5122" max="5122" width="4.28515625" style="49" customWidth="1"/>
    <col min="5123" max="5123" width="85.5703125" style="49" customWidth="1"/>
    <col min="5124" max="5124" width="7.5703125" style="49" customWidth="1"/>
    <col min="5125" max="5125" width="10.85546875" style="49" customWidth="1"/>
    <col min="5126" max="5126" width="18.28515625" style="49" customWidth="1"/>
    <col min="5127" max="5130" width="17.7109375" style="49" customWidth="1"/>
    <col min="5131" max="5377" width="9.140625" style="49"/>
    <col min="5378" max="5378" width="4.28515625" style="49" customWidth="1"/>
    <col min="5379" max="5379" width="85.5703125" style="49" customWidth="1"/>
    <col min="5380" max="5380" width="7.5703125" style="49" customWidth="1"/>
    <col min="5381" max="5381" width="10.85546875" style="49" customWidth="1"/>
    <col min="5382" max="5382" width="18.28515625" style="49" customWidth="1"/>
    <col min="5383" max="5386" width="17.7109375" style="49" customWidth="1"/>
    <col min="5387" max="5633" width="9.140625" style="49"/>
    <col min="5634" max="5634" width="4.28515625" style="49" customWidth="1"/>
    <col min="5635" max="5635" width="85.5703125" style="49" customWidth="1"/>
    <col min="5636" max="5636" width="7.5703125" style="49" customWidth="1"/>
    <col min="5637" max="5637" width="10.85546875" style="49" customWidth="1"/>
    <col min="5638" max="5638" width="18.28515625" style="49" customWidth="1"/>
    <col min="5639" max="5642" width="17.7109375" style="49" customWidth="1"/>
    <col min="5643" max="5889" width="9.140625" style="49"/>
    <col min="5890" max="5890" width="4.28515625" style="49" customWidth="1"/>
    <col min="5891" max="5891" width="85.5703125" style="49" customWidth="1"/>
    <col min="5892" max="5892" width="7.5703125" style="49" customWidth="1"/>
    <col min="5893" max="5893" width="10.85546875" style="49" customWidth="1"/>
    <col min="5894" max="5894" width="18.28515625" style="49" customWidth="1"/>
    <col min="5895" max="5898" width="17.7109375" style="49" customWidth="1"/>
    <col min="5899" max="6145" width="9.140625" style="49"/>
    <col min="6146" max="6146" width="4.28515625" style="49" customWidth="1"/>
    <col min="6147" max="6147" width="85.5703125" style="49" customWidth="1"/>
    <col min="6148" max="6148" width="7.5703125" style="49" customWidth="1"/>
    <col min="6149" max="6149" width="10.85546875" style="49" customWidth="1"/>
    <col min="6150" max="6150" width="18.28515625" style="49" customWidth="1"/>
    <col min="6151" max="6154" width="17.7109375" style="49" customWidth="1"/>
    <col min="6155" max="6401" width="9.140625" style="49"/>
    <col min="6402" max="6402" width="4.28515625" style="49" customWidth="1"/>
    <col min="6403" max="6403" width="85.5703125" style="49" customWidth="1"/>
    <col min="6404" max="6404" width="7.5703125" style="49" customWidth="1"/>
    <col min="6405" max="6405" width="10.85546875" style="49" customWidth="1"/>
    <col min="6406" max="6406" width="18.28515625" style="49" customWidth="1"/>
    <col min="6407" max="6410" width="17.7109375" style="49" customWidth="1"/>
    <col min="6411" max="6657" width="9.140625" style="49"/>
    <col min="6658" max="6658" width="4.28515625" style="49" customWidth="1"/>
    <col min="6659" max="6659" width="85.5703125" style="49" customWidth="1"/>
    <col min="6660" max="6660" width="7.5703125" style="49" customWidth="1"/>
    <col min="6661" max="6661" width="10.85546875" style="49" customWidth="1"/>
    <col min="6662" max="6662" width="18.28515625" style="49" customWidth="1"/>
    <col min="6663" max="6666" width="17.7109375" style="49" customWidth="1"/>
    <col min="6667" max="6913" width="9.140625" style="49"/>
    <col min="6914" max="6914" width="4.28515625" style="49" customWidth="1"/>
    <col min="6915" max="6915" width="85.5703125" style="49" customWidth="1"/>
    <col min="6916" max="6916" width="7.5703125" style="49" customWidth="1"/>
    <col min="6917" max="6917" width="10.85546875" style="49" customWidth="1"/>
    <col min="6918" max="6918" width="18.28515625" style="49" customWidth="1"/>
    <col min="6919" max="6922" width="17.7109375" style="49" customWidth="1"/>
    <col min="6923" max="7169" width="9.140625" style="49"/>
    <col min="7170" max="7170" width="4.28515625" style="49" customWidth="1"/>
    <col min="7171" max="7171" width="85.5703125" style="49" customWidth="1"/>
    <col min="7172" max="7172" width="7.5703125" style="49" customWidth="1"/>
    <col min="7173" max="7173" width="10.85546875" style="49" customWidth="1"/>
    <col min="7174" max="7174" width="18.28515625" style="49" customWidth="1"/>
    <col min="7175" max="7178" width="17.7109375" style="49" customWidth="1"/>
    <col min="7179" max="7425" width="9.140625" style="49"/>
    <col min="7426" max="7426" width="4.28515625" style="49" customWidth="1"/>
    <col min="7427" max="7427" width="85.5703125" style="49" customWidth="1"/>
    <col min="7428" max="7428" width="7.5703125" style="49" customWidth="1"/>
    <col min="7429" max="7429" width="10.85546875" style="49" customWidth="1"/>
    <col min="7430" max="7430" width="18.28515625" style="49" customWidth="1"/>
    <col min="7431" max="7434" width="17.7109375" style="49" customWidth="1"/>
    <col min="7435" max="7681" width="9.140625" style="49"/>
    <col min="7682" max="7682" width="4.28515625" style="49" customWidth="1"/>
    <col min="7683" max="7683" width="85.5703125" style="49" customWidth="1"/>
    <col min="7684" max="7684" width="7.5703125" style="49" customWidth="1"/>
    <col min="7685" max="7685" width="10.85546875" style="49" customWidth="1"/>
    <col min="7686" max="7686" width="18.28515625" style="49" customWidth="1"/>
    <col min="7687" max="7690" width="17.7109375" style="49" customWidth="1"/>
    <col min="7691" max="7937" width="9.140625" style="49"/>
    <col min="7938" max="7938" width="4.28515625" style="49" customWidth="1"/>
    <col min="7939" max="7939" width="85.5703125" style="49" customWidth="1"/>
    <col min="7940" max="7940" width="7.5703125" style="49" customWidth="1"/>
    <col min="7941" max="7941" width="10.85546875" style="49" customWidth="1"/>
    <col min="7942" max="7942" width="18.28515625" style="49" customWidth="1"/>
    <col min="7943" max="7946" width="17.7109375" style="49" customWidth="1"/>
    <col min="7947" max="8193" width="9.140625" style="49"/>
    <col min="8194" max="8194" width="4.28515625" style="49" customWidth="1"/>
    <col min="8195" max="8195" width="85.5703125" style="49" customWidth="1"/>
    <col min="8196" max="8196" width="7.5703125" style="49" customWidth="1"/>
    <col min="8197" max="8197" width="10.85546875" style="49" customWidth="1"/>
    <col min="8198" max="8198" width="18.28515625" style="49" customWidth="1"/>
    <col min="8199" max="8202" width="17.7109375" style="49" customWidth="1"/>
    <col min="8203" max="8449" width="9.140625" style="49"/>
    <col min="8450" max="8450" width="4.28515625" style="49" customWidth="1"/>
    <col min="8451" max="8451" width="85.5703125" style="49" customWidth="1"/>
    <col min="8452" max="8452" width="7.5703125" style="49" customWidth="1"/>
    <col min="8453" max="8453" width="10.85546875" style="49" customWidth="1"/>
    <col min="8454" max="8454" width="18.28515625" style="49" customWidth="1"/>
    <col min="8455" max="8458" width="17.7109375" style="49" customWidth="1"/>
    <col min="8459" max="8705" width="9.140625" style="49"/>
    <col min="8706" max="8706" width="4.28515625" style="49" customWidth="1"/>
    <col min="8707" max="8707" width="85.5703125" style="49" customWidth="1"/>
    <col min="8708" max="8708" width="7.5703125" style="49" customWidth="1"/>
    <col min="8709" max="8709" width="10.85546875" style="49" customWidth="1"/>
    <col min="8710" max="8710" width="18.28515625" style="49" customWidth="1"/>
    <col min="8711" max="8714" width="17.7109375" style="49" customWidth="1"/>
    <col min="8715" max="8961" width="9.140625" style="49"/>
    <col min="8962" max="8962" width="4.28515625" style="49" customWidth="1"/>
    <col min="8963" max="8963" width="85.5703125" style="49" customWidth="1"/>
    <col min="8964" max="8964" width="7.5703125" style="49" customWidth="1"/>
    <col min="8965" max="8965" width="10.85546875" style="49" customWidth="1"/>
    <col min="8966" max="8966" width="18.28515625" style="49" customWidth="1"/>
    <col min="8967" max="8970" width="17.7109375" style="49" customWidth="1"/>
    <col min="8971" max="9217" width="9.140625" style="49"/>
    <col min="9218" max="9218" width="4.28515625" style="49" customWidth="1"/>
    <col min="9219" max="9219" width="85.5703125" style="49" customWidth="1"/>
    <col min="9220" max="9220" width="7.5703125" style="49" customWidth="1"/>
    <col min="9221" max="9221" width="10.85546875" style="49" customWidth="1"/>
    <col min="9222" max="9222" width="18.28515625" style="49" customWidth="1"/>
    <col min="9223" max="9226" width="17.7109375" style="49" customWidth="1"/>
    <col min="9227" max="9473" width="9.140625" style="49"/>
    <col min="9474" max="9474" width="4.28515625" style="49" customWidth="1"/>
    <col min="9475" max="9475" width="85.5703125" style="49" customWidth="1"/>
    <col min="9476" max="9476" width="7.5703125" style="49" customWidth="1"/>
    <col min="9477" max="9477" width="10.85546875" style="49" customWidth="1"/>
    <col min="9478" max="9478" width="18.28515625" style="49" customWidth="1"/>
    <col min="9479" max="9482" width="17.7109375" style="49" customWidth="1"/>
    <col min="9483" max="9729" width="9.140625" style="49"/>
    <col min="9730" max="9730" width="4.28515625" style="49" customWidth="1"/>
    <col min="9731" max="9731" width="85.5703125" style="49" customWidth="1"/>
    <col min="9732" max="9732" width="7.5703125" style="49" customWidth="1"/>
    <col min="9733" max="9733" width="10.85546875" style="49" customWidth="1"/>
    <col min="9734" max="9734" width="18.28515625" style="49" customWidth="1"/>
    <col min="9735" max="9738" width="17.7109375" style="49" customWidth="1"/>
    <col min="9739" max="9985" width="9.140625" style="49"/>
    <col min="9986" max="9986" width="4.28515625" style="49" customWidth="1"/>
    <col min="9987" max="9987" width="85.5703125" style="49" customWidth="1"/>
    <col min="9988" max="9988" width="7.5703125" style="49" customWidth="1"/>
    <col min="9989" max="9989" width="10.85546875" style="49" customWidth="1"/>
    <col min="9990" max="9990" width="18.28515625" style="49" customWidth="1"/>
    <col min="9991" max="9994" width="17.7109375" style="49" customWidth="1"/>
    <col min="9995" max="10241" width="9.140625" style="49"/>
    <col min="10242" max="10242" width="4.28515625" style="49" customWidth="1"/>
    <col min="10243" max="10243" width="85.5703125" style="49" customWidth="1"/>
    <col min="10244" max="10244" width="7.5703125" style="49" customWidth="1"/>
    <col min="10245" max="10245" width="10.85546875" style="49" customWidth="1"/>
    <col min="10246" max="10246" width="18.28515625" style="49" customWidth="1"/>
    <col min="10247" max="10250" width="17.7109375" style="49" customWidth="1"/>
    <col min="10251" max="10497" width="9.140625" style="49"/>
    <col min="10498" max="10498" width="4.28515625" style="49" customWidth="1"/>
    <col min="10499" max="10499" width="85.5703125" style="49" customWidth="1"/>
    <col min="10500" max="10500" width="7.5703125" style="49" customWidth="1"/>
    <col min="10501" max="10501" width="10.85546875" style="49" customWidth="1"/>
    <col min="10502" max="10502" width="18.28515625" style="49" customWidth="1"/>
    <col min="10503" max="10506" width="17.7109375" style="49" customWidth="1"/>
    <col min="10507" max="10753" width="9.140625" style="49"/>
    <col min="10754" max="10754" width="4.28515625" style="49" customWidth="1"/>
    <col min="10755" max="10755" width="85.5703125" style="49" customWidth="1"/>
    <col min="10756" max="10756" width="7.5703125" style="49" customWidth="1"/>
    <col min="10757" max="10757" width="10.85546875" style="49" customWidth="1"/>
    <col min="10758" max="10758" width="18.28515625" style="49" customWidth="1"/>
    <col min="10759" max="10762" width="17.7109375" style="49" customWidth="1"/>
    <col min="10763" max="11009" width="9.140625" style="49"/>
    <col min="11010" max="11010" width="4.28515625" style="49" customWidth="1"/>
    <col min="11011" max="11011" width="85.5703125" style="49" customWidth="1"/>
    <col min="11012" max="11012" width="7.5703125" style="49" customWidth="1"/>
    <col min="11013" max="11013" width="10.85546875" style="49" customWidth="1"/>
    <col min="11014" max="11014" width="18.28515625" style="49" customWidth="1"/>
    <col min="11015" max="11018" width="17.7109375" style="49" customWidth="1"/>
    <col min="11019" max="11265" width="9.140625" style="49"/>
    <col min="11266" max="11266" width="4.28515625" style="49" customWidth="1"/>
    <col min="11267" max="11267" width="85.5703125" style="49" customWidth="1"/>
    <col min="11268" max="11268" width="7.5703125" style="49" customWidth="1"/>
    <col min="11269" max="11269" width="10.85546875" style="49" customWidth="1"/>
    <col min="11270" max="11270" width="18.28515625" style="49" customWidth="1"/>
    <col min="11271" max="11274" width="17.7109375" style="49" customWidth="1"/>
    <col min="11275" max="11521" width="9.140625" style="49"/>
    <col min="11522" max="11522" width="4.28515625" style="49" customWidth="1"/>
    <col min="11523" max="11523" width="85.5703125" style="49" customWidth="1"/>
    <col min="11524" max="11524" width="7.5703125" style="49" customWidth="1"/>
    <col min="11525" max="11525" width="10.85546875" style="49" customWidth="1"/>
    <col min="11526" max="11526" width="18.28515625" style="49" customWidth="1"/>
    <col min="11527" max="11530" width="17.7109375" style="49" customWidth="1"/>
    <col min="11531" max="11777" width="9.140625" style="49"/>
    <col min="11778" max="11778" width="4.28515625" style="49" customWidth="1"/>
    <col min="11779" max="11779" width="85.5703125" style="49" customWidth="1"/>
    <col min="11780" max="11780" width="7.5703125" style="49" customWidth="1"/>
    <col min="11781" max="11781" width="10.85546875" style="49" customWidth="1"/>
    <col min="11782" max="11782" width="18.28515625" style="49" customWidth="1"/>
    <col min="11783" max="11786" width="17.7109375" style="49" customWidth="1"/>
    <col min="11787" max="12033" width="9.140625" style="49"/>
    <col min="12034" max="12034" width="4.28515625" style="49" customWidth="1"/>
    <col min="12035" max="12035" width="85.5703125" style="49" customWidth="1"/>
    <col min="12036" max="12036" width="7.5703125" style="49" customWidth="1"/>
    <col min="12037" max="12037" width="10.85546875" style="49" customWidth="1"/>
    <col min="12038" max="12038" width="18.28515625" style="49" customWidth="1"/>
    <col min="12039" max="12042" width="17.7109375" style="49" customWidth="1"/>
    <col min="12043" max="12289" width="9.140625" style="49"/>
    <col min="12290" max="12290" width="4.28515625" style="49" customWidth="1"/>
    <col min="12291" max="12291" width="85.5703125" style="49" customWidth="1"/>
    <col min="12292" max="12292" width="7.5703125" style="49" customWidth="1"/>
    <col min="12293" max="12293" width="10.85546875" style="49" customWidth="1"/>
    <col min="12294" max="12294" width="18.28515625" style="49" customWidth="1"/>
    <col min="12295" max="12298" width="17.7109375" style="49" customWidth="1"/>
    <col min="12299" max="12545" width="9.140625" style="49"/>
    <col min="12546" max="12546" width="4.28515625" style="49" customWidth="1"/>
    <col min="12547" max="12547" width="85.5703125" style="49" customWidth="1"/>
    <col min="12548" max="12548" width="7.5703125" style="49" customWidth="1"/>
    <col min="12549" max="12549" width="10.85546875" style="49" customWidth="1"/>
    <col min="12550" max="12550" width="18.28515625" style="49" customWidth="1"/>
    <col min="12551" max="12554" width="17.7109375" style="49" customWidth="1"/>
    <col min="12555" max="12801" width="9.140625" style="49"/>
    <col min="12802" max="12802" width="4.28515625" style="49" customWidth="1"/>
    <col min="12803" max="12803" width="85.5703125" style="49" customWidth="1"/>
    <col min="12804" max="12804" width="7.5703125" style="49" customWidth="1"/>
    <col min="12805" max="12805" width="10.85546875" style="49" customWidth="1"/>
    <col min="12806" max="12806" width="18.28515625" style="49" customWidth="1"/>
    <col min="12807" max="12810" width="17.7109375" style="49" customWidth="1"/>
    <col min="12811" max="13057" width="9.140625" style="49"/>
    <col min="13058" max="13058" width="4.28515625" style="49" customWidth="1"/>
    <col min="13059" max="13059" width="85.5703125" style="49" customWidth="1"/>
    <col min="13060" max="13060" width="7.5703125" style="49" customWidth="1"/>
    <col min="13061" max="13061" width="10.85546875" style="49" customWidth="1"/>
    <col min="13062" max="13062" width="18.28515625" style="49" customWidth="1"/>
    <col min="13063" max="13066" width="17.7109375" style="49" customWidth="1"/>
    <col min="13067" max="13313" width="9.140625" style="49"/>
    <col min="13314" max="13314" width="4.28515625" style="49" customWidth="1"/>
    <col min="13315" max="13315" width="85.5703125" style="49" customWidth="1"/>
    <col min="13316" max="13316" width="7.5703125" style="49" customWidth="1"/>
    <col min="13317" max="13317" width="10.85546875" style="49" customWidth="1"/>
    <col min="13318" max="13318" width="18.28515625" style="49" customWidth="1"/>
    <col min="13319" max="13322" width="17.7109375" style="49" customWidth="1"/>
    <col min="13323" max="13569" width="9.140625" style="49"/>
    <col min="13570" max="13570" width="4.28515625" style="49" customWidth="1"/>
    <col min="13571" max="13571" width="85.5703125" style="49" customWidth="1"/>
    <col min="13572" max="13572" width="7.5703125" style="49" customWidth="1"/>
    <col min="13573" max="13573" width="10.85546875" style="49" customWidth="1"/>
    <col min="13574" max="13574" width="18.28515625" style="49" customWidth="1"/>
    <col min="13575" max="13578" width="17.7109375" style="49" customWidth="1"/>
    <col min="13579" max="13825" width="9.140625" style="49"/>
    <col min="13826" max="13826" width="4.28515625" style="49" customWidth="1"/>
    <col min="13827" max="13827" width="85.5703125" style="49" customWidth="1"/>
    <col min="13828" max="13828" width="7.5703125" style="49" customWidth="1"/>
    <col min="13829" max="13829" width="10.85546875" style="49" customWidth="1"/>
    <col min="13830" max="13830" width="18.28515625" style="49" customWidth="1"/>
    <col min="13831" max="13834" width="17.7109375" style="49" customWidth="1"/>
    <col min="13835" max="14081" width="9.140625" style="49"/>
    <col min="14082" max="14082" width="4.28515625" style="49" customWidth="1"/>
    <col min="14083" max="14083" width="85.5703125" style="49" customWidth="1"/>
    <col min="14084" max="14084" width="7.5703125" style="49" customWidth="1"/>
    <col min="14085" max="14085" width="10.85546875" style="49" customWidth="1"/>
    <col min="14086" max="14086" width="18.28515625" style="49" customWidth="1"/>
    <col min="14087" max="14090" width="17.7109375" style="49" customWidth="1"/>
    <col min="14091" max="14337" width="9.140625" style="49"/>
    <col min="14338" max="14338" width="4.28515625" style="49" customWidth="1"/>
    <col min="14339" max="14339" width="85.5703125" style="49" customWidth="1"/>
    <col min="14340" max="14340" width="7.5703125" style="49" customWidth="1"/>
    <col min="14341" max="14341" width="10.85546875" style="49" customWidth="1"/>
    <col min="14342" max="14342" width="18.28515625" style="49" customWidth="1"/>
    <col min="14343" max="14346" width="17.7109375" style="49" customWidth="1"/>
    <col min="14347" max="14593" width="9.140625" style="49"/>
    <col min="14594" max="14594" width="4.28515625" style="49" customWidth="1"/>
    <col min="14595" max="14595" width="85.5703125" style="49" customWidth="1"/>
    <col min="14596" max="14596" width="7.5703125" style="49" customWidth="1"/>
    <col min="14597" max="14597" width="10.85546875" style="49" customWidth="1"/>
    <col min="14598" max="14598" width="18.28515625" style="49" customWidth="1"/>
    <col min="14599" max="14602" width="17.7109375" style="49" customWidth="1"/>
    <col min="14603" max="14849" width="9.140625" style="49"/>
    <col min="14850" max="14850" width="4.28515625" style="49" customWidth="1"/>
    <col min="14851" max="14851" width="85.5703125" style="49" customWidth="1"/>
    <col min="14852" max="14852" width="7.5703125" style="49" customWidth="1"/>
    <col min="14853" max="14853" width="10.85546875" style="49" customWidth="1"/>
    <col min="14854" max="14854" width="18.28515625" style="49" customWidth="1"/>
    <col min="14855" max="14858" width="17.7109375" style="49" customWidth="1"/>
    <col min="14859" max="15105" width="9.140625" style="49"/>
    <col min="15106" max="15106" width="4.28515625" style="49" customWidth="1"/>
    <col min="15107" max="15107" width="85.5703125" style="49" customWidth="1"/>
    <col min="15108" max="15108" width="7.5703125" style="49" customWidth="1"/>
    <col min="15109" max="15109" width="10.85546875" style="49" customWidth="1"/>
    <col min="15110" max="15110" width="18.28515625" style="49" customWidth="1"/>
    <col min="15111" max="15114" width="17.7109375" style="49" customWidth="1"/>
    <col min="15115" max="15361" width="9.140625" style="49"/>
    <col min="15362" max="15362" width="4.28515625" style="49" customWidth="1"/>
    <col min="15363" max="15363" width="85.5703125" style="49" customWidth="1"/>
    <col min="15364" max="15364" width="7.5703125" style="49" customWidth="1"/>
    <col min="15365" max="15365" width="10.85546875" style="49" customWidth="1"/>
    <col min="15366" max="15366" width="18.28515625" style="49" customWidth="1"/>
    <col min="15367" max="15370" width="17.7109375" style="49" customWidth="1"/>
    <col min="15371" max="15617" width="9.140625" style="49"/>
    <col min="15618" max="15618" width="4.28515625" style="49" customWidth="1"/>
    <col min="15619" max="15619" width="85.5703125" style="49" customWidth="1"/>
    <col min="15620" max="15620" width="7.5703125" style="49" customWidth="1"/>
    <col min="15621" max="15621" width="10.85546875" style="49" customWidth="1"/>
    <col min="15622" max="15622" width="18.28515625" style="49" customWidth="1"/>
    <col min="15623" max="15626" width="17.7109375" style="49" customWidth="1"/>
    <col min="15627" max="15873" width="9.140625" style="49"/>
    <col min="15874" max="15874" width="4.28515625" style="49" customWidth="1"/>
    <col min="15875" max="15875" width="85.5703125" style="49" customWidth="1"/>
    <col min="15876" max="15876" width="7.5703125" style="49" customWidth="1"/>
    <col min="15877" max="15877" width="10.85546875" style="49" customWidth="1"/>
    <col min="15878" max="15878" width="18.28515625" style="49" customWidth="1"/>
    <col min="15879" max="15882" width="17.7109375" style="49" customWidth="1"/>
    <col min="15883" max="16129" width="9.140625" style="49"/>
    <col min="16130" max="16130" width="4.28515625" style="49" customWidth="1"/>
    <col min="16131" max="16131" width="85.5703125" style="49" customWidth="1"/>
    <col min="16132" max="16132" width="7.5703125" style="49" customWidth="1"/>
    <col min="16133" max="16133" width="10.85546875" style="49" customWidth="1"/>
    <col min="16134" max="16134" width="18.28515625" style="49" customWidth="1"/>
    <col min="16135" max="16138" width="17.7109375" style="49" customWidth="1"/>
    <col min="16139" max="16384" width="9.140625" style="49"/>
  </cols>
  <sheetData>
    <row r="1" spans="1:11">
      <c r="A1" s="228" t="s">
        <v>1169</v>
      </c>
      <c r="B1" s="229"/>
    </row>
    <row r="2" spans="1:11" ht="19.5" customHeight="1">
      <c r="A2" s="672" t="s">
        <v>1074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</row>
    <row r="3" spans="1:11" s="215" customFormat="1" ht="19.5" customHeight="1">
      <c r="A3" s="672" t="s">
        <v>1106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</row>
    <row r="4" spans="1:11" s="272" customFormat="1" ht="13.5" customHeight="1">
      <c r="A4" s="273"/>
      <c r="B4" s="273"/>
      <c r="C4" s="273"/>
      <c r="D4" s="273"/>
      <c r="E4" s="273"/>
      <c r="F4" s="273"/>
      <c r="G4" s="273"/>
      <c r="H4" s="273"/>
      <c r="I4" s="680" t="s">
        <v>1000</v>
      </c>
      <c r="J4" s="680"/>
      <c r="K4" s="680" t="s">
        <v>1000</v>
      </c>
    </row>
    <row r="5" spans="1:11" ht="6" customHeight="1">
      <c r="A5" s="52"/>
      <c r="B5" s="52"/>
    </row>
    <row r="6" spans="1:11" ht="51" customHeight="1">
      <c r="B6" s="100"/>
      <c r="C6" s="673" t="s">
        <v>1107</v>
      </c>
      <c r="D6" s="674"/>
      <c r="E6" s="675"/>
      <c r="F6" s="676" t="s">
        <v>1076</v>
      </c>
      <c r="G6" s="677"/>
      <c r="H6" s="678"/>
      <c r="I6" s="679" t="s">
        <v>1075</v>
      </c>
      <c r="J6" s="679"/>
      <c r="K6" s="679"/>
    </row>
    <row r="7" spans="1:11" s="54" customFormat="1" ht="25.5">
      <c r="A7" s="53" t="s">
        <v>51</v>
      </c>
      <c r="B7" s="53" t="s">
        <v>52</v>
      </c>
      <c r="C7" s="96" t="s">
        <v>53</v>
      </c>
      <c r="D7" s="95" t="s">
        <v>339</v>
      </c>
      <c r="E7" s="95" t="s">
        <v>999</v>
      </c>
      <c r="F7" s="96" t="s">
        <v>53</v>
      </c>
      <c r="G7" s="95" t="s">
        <v>339</v>
      </c>
      <c r="H7" s="95" t="s">
        <v>999</v>
      </c>
      <c r="I7" s="96" t="s">
        <v>53</v>
      </c>
      <c r="J7" s="96" t="s">
        <v>339</v>
      </c>
      <c r="K7" s="96" t="s">
        <v>999</v>
      </c>
    </row>
    <row r="8" spans="1:11" ht="4.5" customHeight="1">
      <c r="I8" s="55"/>
      <c r="J8" s="55"/>
      <c r="K8" s="55"/>
    </row>
    <row r="9" spans="1:11" s="278" customFormat="1" ht="15" customHeight="1">
      <c r="A9" s="56" t="s">
        <v>54</v>
      </c>
      <c r="B9" s="57" t="s">
        <v>55</v>
      </c>
      <c r="C9" s="58">
        <f>F9+I9</f>
        <v>10817080</v>
      </c>
      <c r="D9" s="58">
        <f>G9+J9</f>
        <v>10914046</v>
      </c>
      <c r="E9" s="58">
        <f>H9+K9</f>
        <v>10914046</v>
      </c>
      <c r="F9" s="279">
        <v>10817080</v>
      </c>
      <c r="G9" s="279">
        <v>10914046</v>
      </c>
      <c r="H9" s="279">
        <v>10914046</v>
      </c>
      <c r="I9" s="280"/>
      <c r="J9" s="280"/>
      <c r="K9" s="280"/>
    </row>
    <row r="10" spans="1:11" s="278" customFormat="1" ht="15" customHeight="1">
      <c r="A10" s="56" t="s">
        <v>56</v>
      </c>
      <c r="B10" s="57" t="s">
        <v>57</v>
      </c>
      <c r="C10" s="58">
        <f t="shared" ref="C10:C14" si="0">F10+I10</f>
        <v>0</v>
      </c>
      <c r="D10" s="58">
        <f t="shared" ref="D10:D14" si="1">G10+J10</f>
        <v>0</v>
      </c>
      <c r="E10" s="58">
        <f t="shared" ref="E10:E14" si="2">H10+K10</f>
        <v>0</v>
      </c>
      <c r="F10" s="279"/>
      <c r="G10" s="279"/>
      <c r="H10" s="279"/>
      <c r="I10" s="280"/>
      <c r="J10" s="280"/>
      <c r="K10" s="280"/>
    </row>
    <row r="11" spans="1:11" s="278" customFormat="1" ht="15" customHeight="1">
      <c r="A11" s="56" t="s">
        <v>58</v>
      </c>
      <c r="B11" s="57" t="s">
        <v>59</v>
      </c>
      <c r="C11" s="58">
        <f t="shared" si="0"/>
        <v>9563385</v>
      </c>
      <c r="D11" s="58">
        <f t="shared" si="1"/>
        <v>10233018</v>
      </c>
      <c r="E11" s="58">
        <f t="shared" si="2"/>
        <v>10233018</v>
      </c>
      <c r="F11" s="279">
        <v>9563385</v>
      </c>
      <c r="G11" s="279">
        <v>10233018</v>
      </c>
      <c r="H11" s="279">
        <v>10233018</v>
      </c>
      <c r="I11" s="280"/>
      <c r="J11" s="280"/>
      <c r="K11" s="280"/>
    </row>
    <row r="12" spans="1:11" s="278" customFormat="1" ht="15" customHeight="1">
      <c r="A12" s="56" t="s">
        <v>60</v>
      </c>
      <c r="B12" s="57" t="s">
        <v>61</v>
      </c>
      <c r="C12" s="58">
        <f t="shared" si="0"/>
        <v>1800000</v>
      </c>
      <c r="D12" s="58">
        <f t="shared" si="1"/>
        <v>1800000</v>
      </c>
      <c r="E12" s="58">
        <f t="shared" si="2"/>
        <v>1800000</v>
      </c>
      <c r="F12" s="279">
        <v>1800000</v>
      </c>
      <c r="G12" s="279">
        <v>1800000</v>
      </c>
      <c r="H12" s="279">
        <v>1800000</v>
      </c>
      <c r="I12" s="280"/>
      <c r="J12" s="280"/>
      <c r="K12" s="280"/>
    </row>
    <row r="13" spans="1:11" s="278" customFormat="1" ht="15" customHeight="1">
      <c r="A13" s="56" t="s">
        <v>62</v>
      </c>
      <c r="B13" s="57" t="s">
        <v>63</v>
      </c>
      <c r="C13" s="58">
        <f t="shared" si="0"/>
        <v>0</v>
      </c>
      <c r="D13" s="58">
        <f t="shared" si="1"/>
        <v>0</v>
      </c>
      <c r="E13" s="58">
        <f t="shared" si="2"/>
        <v>0</v>
      </c>
      <c r="F13" s="279"/>
      <c r="G13" s="279"/>
      <c r="H13" s="279"/>
      <c r="I13" s="280"/>
      <c r="J13" s="280"/>
      <c r="K13" s="280"/>
    </row>
    <row r="14" spans="1:11" s="278" customFormat="1" ht="15" customHeight="1">
      <c r="A14" s="56" t="s">
        <v>64</v>
      </c>
      <c r="B14" s="57" t="s">
        <v>65</v>
      </c>
      <c r="C14" s="58">
        <f t="shared" si="0"/>
        <v>0</v>
      </c>
      <c r="D14" s="58">
        <f t="shared" si="1"/>
        <v>0</v>
      </c>
      <c r="E14" s="58">
        <f t="shared" si="2"/>
        <v>0</v>
      </c>
      <c r="F14" s="279"/>
      <c r="G14" s="279"/>
      <c r="H14" s="279"/>
      <c r="I14" s="280"/>
      <c r="J14" s="280"/>
      <c r="K14" s="280"/>
    </row>
    <row r="15" spans="1:11" s="278" customFormat="1" ht="15" customHeight="1">
      <c r="A15" s="59" t="s">
        <v>66</v>
      </c>
      <c r="B15" s="60" t="s">
        <v>67</v>
      </c>
      <c r="C15" s="61">
        <f t="shared" ref="C15:C72" si="3">F15+I15</f>
        <v>22180465</v>
      </c>
      <c r="D15" s="61">
        <f t="shared" ref="D15:D72" si="4">G15+J15</f>
        <v>22947064</v>
      </c>
      <c r="E15" s="61">
        <f t="shared" ref="E15:E72" si="5">H15+K15</f>
        <v>22947064</v>
      </c>
      <c r="F15" s="276">
        <f t="shared" ref="F15:I15" si="6">SUM(F9:F14)</f>
        <v>22180465</v>
      </c>
      <c r="G15" s="276">
        <f t="shared" ref="G15:H15" si="7">SUM(G9:G14)</f>
        <v>22947064</v>
      </c>
      <c r="H15" s="276">
        <f t="shared" si="7"/>
        <v>22947064</v>
      </c>
      <c r="I15" s="277">
        <f t="shared" si="6"/>
        <v>0</v>
      </c>
      <c r="J15" s="277">
        <f t="shared" ref="J15:K15" si="8">SUM(J9:J14)</f>
        <v>0</v>
      </c>
      <c r="K15" s="277">
        <f t="shared" si="8"/>
        <v>0</v>
      </c>
    </row>
    <row r="16" spans="1:11" s="278" customFormat="1" ht="15" customHeight="1">
      <c r="A16" s="56" t="s">
        <v>68</v>
      </c>
      <c r="B16" s="57" t="s">
        <v>69</v>
      </c>
      <c r="C16" s="58">
        <f t="shared" si="3"/>
        <v>0</v>
      </c>
      <c r="D16" s="58">
        <f t="shared" si="4"/>
        <v>0</v>
      </c>
      <c r="E16" s="58">
        <f t="shared" si="5"/>
        <v>0</v>
      </c>
      <c r="F16" s="279"/>
      <c r="G16" s="279"/>
      <c r="H16" s="279"/>
      <c r="I16" s="185"/>
      <c r="J16" s="185"/>
      <c r="K16" s="185"/>
    </row>
    <row r="17" spans="1:11" s="278" customFormat="1" ht="15" customHeight="1">
      <c r="A17" s="56" t="s">
        <v>70</v>
      </c>
      <c r="B17" s="57" t="s">
        <v>71</v>
      </c>
      <c r="C17" s="58">
        <f t="shared" si="3"/>
        <v>0</v>
      </c>
      <c r="D17" s="58">
        <f t="shared" si="4"/>
        <v>0</v>
      </c>
      <c r="E17" s="58">
        <f t="shared" si="5"/>
        <v>0</v>
      </c>
      <c r="F17" s="279"/>
      <c r="G17" s="279"/>
      <c r="H17" s="279"/>
      <c r="I17" s="185"/>
      <c r="J17" s="185"/>
      <c r="K17" s="185"/>
    </row>
    <row r="18" spans="1:11" s="278" customFormat="1" ht="15" customHeight="1">
      <c r="A18" s="56" t="s">
        <v>72</v>
      </c>
      <c r="B18" s="57" t="s">
        <v>73</v>
      </c>
      <c r="C18" s="58">
        <f t="shared" si="3"/>
        <v>0</v>
      </c>
      <c r="D18" s="58">
        <f t="shared" si="4"/>
        <v>0</v>
      </c>
      <c r="E18" s="58">
        <f t="shared" si="5"/>
        <v>0</v>
      </c>
      <c r="F18" s="279"/>
      <c r="G18" s="279"/>
      <c r="H18" s="279"/>
      <c r="I18" s="185"/>
      <c r="J18" s="185"/>
      <c r="K18" s="185"/>
    </row>
    <row r="19" spans="1:11" s="278" customFormat="1" ht="15" customHeight="1">
      <c r="A19" s="56" t="s">
        <v>74</v>
      </c>
      <c r="B19" s="57" t="s">
        <v>75</v>
      </c>
      <c r="C19" s="58">
        <f t="shared" si="3"/>
        <v>0</v>
      </c>
      <c r="D19" s="58">
        <f t="shared" si="4"/>
        <v>0</v>
      </c>
      <c r="E19" s="58">
        <f t="shared" si="5"/>
        <v>0</v>
      </c>
      <c r="F19" s="279"/>
      <c r="G19" s="279"/>
      <c r="H19" s="279"/>
      <c r="I19" s="185"/>
      <c r="J19" s="185"/>
      <c r="K19" s="185"/>
    </row>
    <row r="20" spans="1:11" s="278" customFormat="1" ht="15" customHeight="1">
      <c r="A20" s="56" t="s">
        <v>76</v>
      </c>
      <c r="B20" s="57" t="s">
        <v>77</v>
      </c>
      <c r="C20" s="58">
        <f t="shared" si="3"/>
        <v>0</v>
      </c>
      <c r="D20" s="58">
        <f t="shared" si="4"/>
        <v>7419455</v>
      </c>
      <c r="E20" s="58">
        <f t="shared" si="5"/>
        <v>7419455</v>
      </c>
      <c r="F20" s="279"/>
      <c r="G20" s="279">
        <v>7419455</v>
      </c>
      <c r="H20" s="279">
        <v>7419455</v>
      </c>
      <c r="I20" s="185"/>
      <c r="J20" s="185"/>
      <c r="K20" s="185"/>
    </row>
    <row r="21" spans="1:11" s="278" customFormat="1" ht="15" customHeight="1">
      <c r="A21" s="59" t="s">
        <v>78</v>
      </c>
      <c r="B21" s="60" t="s">
        <v>8</v>
      </c>
      <c r="C21" s="61">
        <f t="shared" si="3"/>
        <v>22180465</v>
      </c>
      <c r="D21" s="61">
        <f t="shared" si="4"/>
        <v>30366519</v>
      </c>
      <c r="E21" s="61">
        <f t="shared" si="5"/>
        <v>30366519</v>
      </c>
      <c r="F21" s="276">
        <f t="shared" ref="F21:K21" si="9">F15+F20</f>
        <v>22180465</v>
      </c>
      <c r="G21" s="276">
        <f t="shared" si="9"/>
        <v>30366519</v>
      </c>
      <c r="H21" s="276">
        <f t="shared" si="9"/>
        <v>30366519</v>
      </c>
      <c r="I21" s="277">
        <f t="shared" si="9"/>
        <v>0</v>
      </c>
      <c r="J21" s="277">
        <f t="shared" si="9"/>
        <v>0</v>
      </c>
      <c r="K21" s="277">
        <f t="shared" si="9"/>
        <v>0</v>
      </c>
    </row>
    <row r="22" spans="1:11" s="278" customFormat="1" ht="15" customHeight="1">
      <c r="A22" s="56" t="s">
        <v>79</v>
      </c>
      <c r="B22" s="57" t="s">
        <v>80</v>
      </c>
      <c r="C22" s="58">
        <f t="shared" si="3"/>
        <v>0</v>
      </c>
      <c r="D22" s="58">
        <f t="shared" si="4"/>
        <v>12715473</v>
      </c>
      <c r="E22" s="58">
        <f t="shared" si="5"/>
        <v>12715473</v>
      </c>
      <c r="F22" s="279"/>
      <c r="G22" s="279">
        <v>12715473</v>
      </c>
      <c r="H22" s="279">
        <v>12715473</v>
      </c>
      <c r="I22" s="185"/>
      <c r="J22" s="185"/>
      <c r="K22" s="185"/>
    </row>
    <row r="23" spans="1:11" s="278" customFormat="1" ht="15" customHeight="1">
      <c r="A23" s="56" t="s">
        <v>81</v>
      </c>
      <c r="B23" s="57" t="s">
        <v>82</v>
      </c>
      <c r="C23" s="58">
        <f t="shared" si="3"/>
        <v>0</v>
      </c>
      <c r="D23" s="58">
        <f t="shared" si="4"/>
        <v>0</v>
      </c>
      <c r="E23" s="58">
        <f t="shared" si="5"/>
        <v>0</v>
      </c>
      <c r="F23" s="279"/>
      <c r="G23" s="279"/>
      <c r="H23" s="279"/>
      <c r="I23" s="185"/>
      <c r="J23" s="185"/>
      <c r="K23" s="185"/>
    </row>
    <row r="24" spans="1:11" s="278" customFormat="1" ht="15" customHeight="1">
      <c r="A24" s="56" t="s">
        <v>83</v>
      </c>
      <c r="B24" s="57" t="s">
        <v>84</v>
      </c>
      <c r="C24" s="58">
        <f t="shared" si="3"/>
        <v>0</v>
      </c>
      <c r="D24" s="58">
        <f t="shared" si="4"/>
        <v>0</v>
      </c>
      <c r="E24" s="58">
        <f t="shared" si="5"/>
        <v>0</v>
      </c>
      <c r="F24" s="279"/>
      <c r="G24" s="279"/>
      <c r="H24" s="279"/>
      <c r="I24" s="185"/>
      <c r="J24" s="185"/>
      <c r="K24" s="185"/>
    </row>
    <row r="25" spans="1:11" s="278" customFormat="1" ht="15" customHeight="1">
      <c r="A25" s="56" t="s">
        <v>85</v>
      </c>
      <c r="B25" s="57" t="s">
        <v>86</v>
      </c>
      <c r="C25" s="58">
        <f t="shared" si="3"/>
        <v>0</v>
      </c>
      <c r="D25" s="58">
        <f t="shared" si="4"/>
        <v>0</v>
      </c>
      <c r="E25" s="58">
        <f t="shared" si="5"/>
        <v>0</v>
      </c>
      <c r="F25" s="279"/>
      <c r="G25" s="279"/>
      <c r="H25" s="279"/>
      <c r="I25" s="185"/>
      <c r="J25" s="185"/>
      <c r="K25" s="185"/>
    </row>
    <row r="26" spans="1:11" s="278" customFormat="1" ht="15" customHeight="1">
      <c r="A26" s="56" t="s">
        <v>87</v>
      </c>
      <c r="B26" s="57" t="s">
        <v>88</v>
      </c>
      <c r="C26" s="58">
        <f t="shared" si="3"/>
        <v>0</v>
      </c>
      <c r="D26" s="58">
        <f t="shared" si="4"/>
        <v>32834732</v>
      </c>
      <c r="E26" s="58">
        <f t="shared" si="5"/>
        <v>32834732</v>
      </c>
      <c r="F26" s="279"/>
      <c r="G26" s="279">
        <v>32834732</v>
      </c>
      <c r="H26" s="279">
        <v>32834732</v>
      </c>
      <c r="I26" s="185"/>
      <c r="J26" s="185"/>
      <c r="K26" s="185"/>
    </row>
    <row r="27" spans="1:11" s="278" customFormat="1" ht="15" customHeight="1">
      <c r="A27" s="59" t="s">
        <v>89</v>
      </c>
      <c r="B27" s="60" t="s">
        <v>29</v>
      </c>
      <c r="C27" s="61">
        <f t="shared" si="3"/>
        <v>0</v>
      </c>
      <c r="D27" s="61">
        <f t="shared" si="4"/>
        <v>45550205</v>
      </c>
      <c r="E27" s="61">
        <f t="shared" si="5"/>
        <v>45550205</v>
      </c>
      <c r="F27" s="276">
        <f t="shared" ref="F27:K27" si="10">SUM(F22:F26)</f>
        <v>0</v>
      </c>
      <c r="G27" s="276">
        <f t="shared" si="10"/>
        <v>45550205</v>
      </c>
      <c r="H27" s="276">
        <f t="shared" si="10"/>
        <v>45550205</v>
      </c>
      <c r="I27" s="277">
        <f t="shared" si="10"/>
        <v>0</v>
      </c>
      <c r="J27" s="277">
        <f t="shared" si="10"/>
        <v>0</v>
      </c>
      <c r="K27" s="277">
        <f t="shared" si="10"/>
        <v>0</v>
      </c>
    </row>
    <row r="28" spans="1:11" s="278" customFormat="1" ht="15" customHeight="1">
      <c r="A28" s="56" t="s">
        <v>90</v>
      </c>
      <c r="B28" s="57" t="s">
        <v>91</v>
      </c>
      <c r="C28" s="58">
        <f t="shared" si="3"/>
        <v>0</v>
      </c>
      <c r="D28" s="58">
        <f t="shared" si="4"/>
        <v>0</v>
      </c>
      <c r="E28" s="58">
        <f t="shared" si="5"/>
        <v>0</v>
      </c>
      <c r="F28" s="279"/>
      <c r="G28" s="279"/>
      <c r="H28" s="279"/>
      <c r="I28" s="185"/>
      <c r="J28" s="185"/>
      <c r="K28" s="185"/>
    </row>
    <row r="29" spans="1:11" s="278" customFormat="1" ht="15" customHeight="1">
      <c r="A29" s="56" t="s">
        <v>92</v>
      </c>
      <c r="B29" s="57" t="s">
        <v>93</v>
      </c>
      <c r="C29" s="58">
        <f t="shared" si="3"/>
        <v>0</v>
      </c>
      <c r="D29" s="58">
        <f t="shared" si="4"/>
        <v>0</v>
      </c>
      <c r="E29" s="58">
        <f t="shared" si="5"/>
        <v>0</v>
      </c>
      <c r="F29" s="279"/>
      <c r="G29" s="279"/>
      <c r="H29" s="279"/>
      <c r="I29" s="185"/>
      <c r="J29" s="185"/>
      <c r="K29" s="185"/>
    </row>
    <row r="30" spans="1:11" s="278" customFormat="1" ht="15" customHeight="1">
      <c r="A30" s="59" t="s">
        <v>94</v>
      </c>
      <c r="B30" s="60" t="s">
        <v>95</v>
      </c>
      <c r="C30" s="61">
        <f t="shared" si="3"/>
        <v>0</v>
      </c>
      <c r="D30" s="61">
        <f t="shared" si="4"/>
        <v>0</v>
      </c>
      <c r="E30" s="61">
        <f t="shared" si="5"/>
        <v>0</v>
      </c>
      <c r="F30" s="276">
        <f t="shared" ref="F30:K30" si="11">SUM(F28:F29)</f>
        <v>0</v>
      </c>
      <c r="G30" s="276">
        <f t="shared" si="11"/>
        <v>0</v>
      </c>
      <c r="H30" s="276">
        <f t="shared" si="11"/>
        <v>0</v>
      </c>
      <c r="I30" s="277">
        <f t="shared" si="11"/>
        <v>0</v>
      </c>
      <c r="J30" s="277">
        <f t="shared" si="11"/>
        <v>0</v>
      </c>
      <c r="K30" s="277">
        <f t="shared" si="11"/>
        <v>0</v>
      </c>
    </row>
    <row r="31" spans="1:11" s="278" customFormat="1" ht="15" customHeight="1">
      <c r="A31" s="56" t="s">
        <v>96</v>
      </c>
      <c r="B31" s="57" t="s">
        <v>97</v>
      </c>
      <c r="C31" s="58">
        <f t="shared" si="3"/>
        <v>0</v>
      </c>
      <c r="D31" s="58">
        <f t="shared" si="4"/>
        <v>0</v>
      </c>
      <c r="E31" s="58">
        <f t="shared" si="5"/>
        <v>0</v>
      </c>
      <c r="F31" s="279"/>
      <c r="G31" s="279"/>
      <c r="H31" s="279"/>
      <c r="I31" s="185"/>
      <c r="J31" s="185"/>
      <c r="K31" s="185"/>
    </row>
    <row r="32" spans="1:11" s="278" customFormat="1" ht="15" customHeight="1">
      <c r="A32" s="56" t="s">
        <v>98</v>
      </c>
      <c r="B32" s="57" t="s">
        <v>99</v>
      </c>
      <c r="C32" s="58">
        <f t="shared" si="3"/>
        <v>0</v>
      </c>
      <c r="D32" s="58">
        <f t="shared" si="4"/>
        <v>0</v>
      </c>
      <c r="E32" s="58">
        <f t="shared" si="5"/>
        <v>0</v>
      </c>
      <c r="F32" s="279"/>
      <c r="G32" s="279"/>
      <c r="H32" s="279"/>
      <c r="I32" s="185"/>
      <c r="J32" s="185"/>
      <c r="K32" s="185"/>
    </row>
    <row r="33" spans="1:11" s="278" customFormat="1" ht="15" customHeight="1">
      <c r="A33" s="56" t="s">
        <v>100</v>
      </c>
      <c r="B33" s="57" t="s">
        <v>101</v>
      </c>
      <c r="C33" s="58">
        <f t="shared" si="3"/>
        <v>27120000</v>
      </c>
      <c r="D33" s="58">
        <f t="shared" si="4"/>
        <v>27120000</v>
      </c>
      <c r="E33" s="58">
        <f t="shared" si="5"/>
        <v>22627630</v>
      </c>
      <c r="F33" s="279">
        <v>27120000</v>
      </c>
      <c r="G33" s="279">
        <v>27120000</v>
      </c>
      <c r="H33" s="279">
        <v>22627630</v>
      </c>
      <c r="I33" s="185"/>
      <c r="J33" s="185"/>
      <c r="K33" s="185"/>
    </row>
    <row r="34" spans="1:11" s="278" customFormat="1" ht="15" customHeight="1">
      <c r="A34" s="56" t="s">
        <v>102</v>
      </c>
      <c r="B34" s="57" t="s">
        <v>103</v>
      </c>
      <c r="C34" s="58">
        <f t="shared" si="3"/>
        <v>14400000</v>
      </c>
      <c r="D34" s="58">
        <f t="shared" si="4"/>
        <v>14100000</v>
      </c>
      <c r="E34" s="58">
        <f t="shared" si="5"/>
        <v>13759576</v>
      </c>
      <c r="F34" s="279">
        <v>14400000</v>
      </c>
      <c r="G34" s="279">
        <v>14100000</v>
      </c>
      <c r="H34" s="279">
        <v>13759576</v>
      </c>
      <c r="I34" s="185"/>
      <c r="J34" s="185"/>
      <c r="K34" s="185"/>
    </row>
    <row r="35" spans="1:11" s="278" customFormat="1" ht="15" customHeight="1">
      <c r="A35" s="56" t="s">
        <v>104</v>
      </c>
      <c r="B35" s="57" t="s">
        <v>105</v>
      </c>
      <c r="C35" s="58">
        <f t="shared" si="3"/>
        <v>0</v>
      </c>
      <c r="D35" s="58">
        <f t="shared" si="4"/>
        <v>0</v>
      </c>
      <c r="E35" s="58">
        <f t="shared" si="5"/>
        <v>0</v>
      </c>
      <c r="F35" s="279"/>
      <c r="G35" s="279"/>
      <c r="H35" s="279"/>
      <c r="I35" s="185"/>
      <c r="J35" s="185"/>
      <c r="K35" s="185"/>
    </row>
    <row r="36" spans="1:11" s="278" customFormat="1" ht="15" customHeight="1">
      <c r="A36" s="56" t="s">
        <v>106</v>
      </c>
      <c r="B36" s="57" t="s">
        <v>107</v>
      </c>
      <c r="C36" s="58">
        <f t="shared" si="3"/>
        <v>0</v>
      </c>
      <c r="D36" s="58">
        <f t="shared" si="4"/>
        <v>0</v>
      </c>
      <c r="E36" s="58">
        <f t="shared" si="5"/>
        <v>0</v>
      </c>
      <c r="F36" s="279"/>
      <c r="G36" s="279"/>
      <c r="H36" s="279"/>
      <c r="I36" s="185"/>
      <c r="J36" s="185"/>
      <c r="K36" s="185"/>
    </row>
    <row r="37" spans="1:11" s="278" customFormat="1" ht="15" customHeight="1">
      <c r="A37" s="56" t="s">
        <v>108</v>
      </c>
      <c r="B37" s="57" t="s">
        <v>109</v>
      </c>
      <c r="C37" s="58">
        <f t="shared" si="3"/>
        <v>1650000</v>
      </c>
      <c r="D37" s="58">
        <f t="shared" si="4"/>
        <v>1950000</v>
      </c>
      <c r="E37" s="58">
        <f t="shared" si="5"/>
        <v>1925999</v>
      </c>
      <c r="F37" s="279">
        <v>1650000</v>
      </c>
      <c r="G37" s="279">
        <v>1950000</v>
      </c>
      <c r="H37" s="279">
        <v>1925999</v>
      </c>
      <c r="I37" s="185"/>
      <c r="J37" s="185"/>
      <c r="K37" s="185"/>
    </row>
    <row r="38" spans="1:11" s="278" customFormat="1" ht="15" customHeight="1">
      <c r="A38" s="56" t="s">
        <v>110</v>
      </c>
      <c r="B38" s="57" t="s">
        <v>111</v>
      </c>
      <c r="C38" s="58">
        <f t="shared" si="3"/>
        <v>0</v>
      </c>
      <c r="D38" s="58">
        <f t="shared" si="4"/>
        <v>0</v>
      </c>
      <c r="E38" s="58">
        <f t="shared" si="5"/>
        <v>0</v>
      </c>
      <c r="F38" s="279"/>
      <c r="G38" s="279"/>
      <c r="H38" s="279"/>
      <c r="I38" s="185"/>
      <c r="J38" s="185"/>
      <c r="K38" s="185"/>
    </row>
    <row r="39" spans="1:11" s="278" customFormat="1" ht="15" customHeight="1">
      <c r="A39" s="59" t="s">
        <v>112</v>
      </c>
      <c r="B39" s="60" t="s">
        <v>113</v>
      </c>
      <c r="C39" s="61">
        <f t="shared" si="3"/>
        <v>16050000</v>
      </c>
      <c r="D39" s="61">
        <f t="shared" si="4"/>
        <v>16050000</v>
      </c>
      <c r="E39" s="61">
        <f t="shared" si="5"/>
        <v>15685575</v>
      </c>
      <c r="F39" s="276">
        <f>SUM(F34:F38)</f>
        <v>16050000</v>
      </c>
      <c r="G39" s="276">
        <f t="shared" ref="G39:H39" si="12">SUM(G34:G38)</f>
        <v>16050000</v>
      </c>
      <c r="H39" s="276">
        <f t="shared" si="12"/>
        <v>15685575</v>
      </c>
      <c r="I39" s="277">
        <f t="shared" ref="I39:K39" si="13">SUM(I34:I38)</f>
        <v>0</v>
      </c>
      <c r="J39" s="277">
        <f t="shared" si="13"/>
        <v>0</v>
      </c>
      <c r="K39" s="277">
        <f t="shared" si="13"/>
        <v>0</v>
      </c>
    </row>
    <row r="40" spans="1:11" s="278" customFormat="1" ht="15" customHeight="1">
      <c r="A40" s="56" t="s">
        <v>114</v>
      </c>
      <c r="B40" s="57" t="s">
        <v>115</v>
      </c>
      <c r="C40" s="58">
        <f t="shared" si="3"/>
        <v>150000</v>
      </c>
      <c r="D40" s="58">
        <f t="shared" si="4"/>
        <v>150000</v>
      </c>
      <c r="E40" s="58">
        <f t="shared" si="5"/>
        <v>71823</v>
      </c>
      <c r="F40" s="279">
        <v>150000</v>
      </c>
      <c r="G40" s="279">
        <v>150000</v>
      </c>
      <c r="H40" s="279">
        <v>71823</v>
      </c>
      <c r="I40" s="185"/>
      <c r="J40" s="185"/>
      <c r="K40" s="185"/>
    </row>
    <row r="41" spans="1:11" s="278" customFormat="1" ht="15" customHeight="1">
      <c r="A41" s="59" t="s">
        <v>116</v>
      </c>
      <c r="B41" s="60" t="s">
        <v>12</v>
      </c>
      <c r="C41" s="61">
        <f t="shared" si="3"/>
        <v>43320000</v>
      </c>
      <c r="D41" s="61">
        <f t="shared" si="4"/>
        <v>43320000</v>
      </c>
      <c r="E41" s="61">
        <f t="shared" si="5"/>
        <v>38385028</v>
      </c>
      <c r="F41" s="276">
        <f>SUM(F30+F31+F32+F33+F39+F40)</f>
        <v>43320000</v>
      </c>
      <c r="G41" s="276">
        <f t="shared" ref="G41:H41" si="14">SUM(G30+G31+G32+G33+G39+G40)</f>
        <v>43320000</v>
      </c>
      <c r="H41" s="276">
        <f t="shared" si="14"/>
        <v>38385028</v>
      </c>
      <c r="I41" s="277">
        <f t="shared" ref="I41:K41" si="15">I31+I32+I33+I34+I40+I39</f>
        <v>0</v>
      </c>
      <c r="J41" s="277">
        <f t="shared" si="15"/>
        <v>0</v>
      </c>
      <c r="K41" s="277">
        <f t="shared" si="15"/>
        <v>0</v>
      </c>
    </row>
    <row r="42" spans="1:11" s="278" customFormat="1" ht="15" customHeight="1">
      <c r="A42" s="62" t="s">
        <v>117</v>
      </c>
      <c r="B42" s="57" t="s">
        <v>118</v>
      </c>
      <c r="C42" s="58">
        <f t="shared" si="3"/>
        <v>0</v>
      </c>
      <c r="D42" s="58">
        <f t="shared" si="4"/>
        <v>0</v>
      </c>
      <c r="E42" s="58">
        <f t="shared" si="5"/>
        <v>0</v>
      </c>
      <c r="F42" s="279"/>
      <c r="G42" s="279"/>
      <c r="H42" s="279"/>
      <c r="I42" s="185"/>
      <c r="J42" s="185"/>
      <c r="K42" s="185"/>
    </row>
    <row r="43" spans="1:11" s="278" customFormat="1" ht="15" customHeight="1">
      <c r="A43" s="62" t="s">
        <v>119</v>
      </c>
      <c r="B43" s="57" t="s">
        <v>120</v>
      </c>
      <c r="C43" s="58">
        <f t="shared" si="3"/>
        <v>6106480</v>
      </c>
      <c r="D43" s="58">
        <f t="shared" si="4"/>
        <v>13926931</v>
      </c>
      <c r="E43" s="58">
        <f t="shared" si="5"/>
        <v>13469527</v>
      </c>
      <c r="F43" s="279">
        <v>4306480</v>
      </c>
      <c r="G43" s="279">
        <v>3402109</v>
      </c>
      <c r="H43" s="279">
        <v>2944705</v>
      </c>
      <c r="I43" s="185">
        <v>1800000</v>
      </c>
      <c r="J43" s="185">
        <v>10524822</v>
      </c>
      <c r="K43" s="185">
        <v>10524822</v>
      </c>
    </row>
    <row r="44" spans="1:11" s="278" customFormat="1" ht="15" customHeight="1">
      <c r="A44" s="62" t="s">
        <v>121</v>
      </c>
      <c r="B44" s="57" t="s">
        <v>122</v>
      </c>
      <c r="C44" s="58">
        <f t="shared" si="3"/>
        <v>0</v>
      </c>
      <c r="D44" s="58">
        <f t="shared" si="4"/>
        <v>0</v>
      </c>
      <c r="E44" s="58">
        <f t="shared" si="5"/>
        <v>0</v>
      </c>
      <c r="F44" s="279"/>
      <c r="G44" s="279"/>
      <c r="H44" s="279"/>
      <c r="I44" s="185"/>
      <c r="J44" s="185"/>
      <c r="K44" s="185"/>
    </row>
    <row r="45" spans="1:11" s="278" customFormat="1" ht="15" customHeight="1">
      <c r="A45" s="62" t="s">
        <v>123</v>
      </c>
      <c r="B45" s="57" t="s">
        <v>124</v>
      </c>
      <c r="C45" s="58">
        <f t="shared" si="3"/>
        <v>0</v>
      </c>
      <c r="D45" s="58">
        <f t="shared" si="4"/>
        <v>0</v>
      </c>
      <c r="E45" s="58">
        <f t="shared" si="5"/>
        <v>0</v>
      </c>
      <c r="F45" s="279"/>
      <c r="G45" s="279"/>
      <c r="H45" s="279"/>
      <c r="I45" s="185"/>
      <c r="J45" s="185"/>
      <c r="K45" s="185"/>
    </row>
    <row r="46" spans="1:11" s="278" customFormat="1" ht="15" customHeight="1">
      <c r="A46" s="62" t="s">
        <v>125</v>
      </c>
      <c r="B46" s="57" t="s">
        <v>126</v>
      </c>
      <c r="C46" s="58">
        <f t="shared" si="3"/>
        <v>7196000</v>
      </c>
      <c r="D46" s="58">
        <f t="shared" si="4"/>
        <v>275760</v>
      </c>
      <c r="E46" s="58">
        <f t="shared" si="5"/>
        <v>275760</v>
      </c>
      <c r="F46" s="279"/>
      <c r="G46" s="279"/>
      <c r="H46" s="279"/>
      <c r="I46" s="185">
        <v>7196000</v>
      </c>
      <c r="J46" s="185">
        <v>275760</v>
      </c>
      <c r="K46" s="185">
        <v>275760</v>
      </c>
    </row>
    <row r="47" spans="1:11" s="278" customFormat="1" ht="15" customHeight="1">
      <c r="A47" s="62" t="s">
        <v>127</v>
      </c>
      <c r="B47" s="57" t="s">
        <v>128</v>
      </c>
      <c r="C47" s="58">
        <f t="shared" si="3"/>
        <v>2429130</v>
      </c>
      <c r="D47" s="58">
        <f t="shared" si="4"/>
        <v>2921553</v>
      </c>
      <c r="E47" s="58">
        <f t="shared" si="5"/>
        <v>2921553</v>
      </c>
      <c r="F47" s="279"/>
      <c r="G47" s="279">
        <v>5400</v>
      </c>
      <c r="H47" s="279">
        <v>5400</v>
      </c>
      <c r="I47" s="185">
        <v>2429130</v>
      </c>
      <c r="J47" s="185">
        <v>2916153</v>
      </c>
      <c r="K47" s="185">
        <v>2916153</v>
      </c>
    </row>
    <row r="48" spans="1:11" s="278" customFormat="1" ht="15" customHeight="1">
      <c r="A48" s="62" t="s">
        <v>129</v>
      </c>
      <c r="B48" s="57" t="s">
        <v>130</v>
      </c>
      <c r="C48" s="58">
        <f t="shared" si="3"/>
        <v>1115000</v>
      </c>
      <c r="D48" s="58">
        <f t="shared" si="4"/>
        <v>1260000</v>
      </c>
      <c r="E48" s="58">
        <f t="shared" si="5"/>
        <v>145000</v>
      </c>
      <c r="F48" s="279"/>
      <c r="G48" s="279">
        <v>145000</v>
      </c>
      <c r="H48" s="279">
        <v>145000</v>
      </c>
      <c r="I48" s="185">
        <v>1115000</v>
      </c>
      <c r="J48" s="185">
        <v>1115000</v>
      </c>
      <c r="K48" s="185"/>
    </row>
    <row r="49" spans="1:11" s="278" customFormat="1" ht="15" customHeight="1">
      <c r="A49" s="62" t="s">
        <v>0</v>
      </c>
      <c r="B49" s="57" t="s">
        <v>131</v>
      </c>
      <c r="C49" s="58">
        <f t="shared" si="3"/>
        <v>0</v>
      </c>
      <c r="D49" s="58">
        <f t="shared" si="4"/>
        <v>1</v>
      </c>
      <c r="E49" s="58">
        <f t="shared" si="5"/>
        <v>24</v>
      </c>
      <c r="F49" s="279"/>
      <c r="G49" s="279"/>
      <c r="H49" s="279">
        <v>23</v>
      </c>
      <c r="I49" s="185"/>
      <c r="J49" s="185">
        <v>1</v>
      </c>
      <c r="K49" s="185">
        <v>1</v>
      </c>
    </row>
    <row r="50" spans="1:11" s="278" customFormat="1" ht="15" customHeight="1">
      <c r="A50" s="62" t="s">
        <v>132</v>
      </c>
      <c r="B50" s="57" t="s">
        <v>133</v>
      </c>
      <c r="C50" s="58">
        <f t="shared" si="3"/>
        <v>0</v>
      </c>
      <c r="D50" s="58">
        <f t="shared" si="4"/>
        <v>0</v>
      </c>
      <c r="E50" s="58">
        <f t="shared" si="5"/>
        <v>0</v>
      </c>
      <c r="F50" s="279"/>
      <c r="G50" s="279"/>
      <c r="H50" s="279"/>
      <c r="I50" s="185"/>
      <c r="J50" s="185"/>
      <c r="K50" s="185"/>
    </row>
    <row r="51" spans="1:11" s="278" customFormat="1" ht="15" customHeight="1">
      <c r="A51" s="62" t="s">
        <v>340</v>
      </c>
      <c r="B51" s="57" t="s">
        <v>135</v>
      </c>
      <c r="C51" s="58">
        <f t="shared" si="3"/>
        <v>0</v>
      </c>
      <c r="D51" s="58">
        <f t="shared" si="4"/>
        <v>0</v>
      </c>
      <c r="E51" s="58">
        <f t="shared" si="5"/>
        <v>0</v>
      </c>
      <c r="F51" s="279"/>
      <c r="G51" s="279"/>
      <c r="H51" s="279"/>
      <c r="I51" s="185"/>
      <c r="J51" s="185"/>
      <c r="K51" s="185"/>
    </row>
    <row r="52" spans="1:11" s="278" customFormat="1" ht="15" customHeight="1">
      <c r="A52" s="62" t="s">
        <v>134</v>
      </c>
      <c r="B52" s="57" t="s">
        <v>341</v>
      </c>
      <c r="C52" s="58">
        <f t="shared" si="3"/>
        <v>0</v>
      </c>
      <c r="D52" s="58">
        <f t="shared" si="4"/>
        <v>91486</v>
      </c>
      <c r="E52" s="58">
        <f t="shared" si="5"/>
        <v>91463</v>
      </c>
      <c r="F52" s="279"/>
      <c r="G52" s="279">
        <v>87171</v>
      </c>
      <c r="H52" s="279">
        <v>87148</v>
      </c>
      <c r="I52" s="185"/>
      <c r="J52" s="185">
        <v>4315</v>
      </c>
      <c r="K52" s="185">
        <v>4315</v>
      </c>
    </row>
    <row r="53" spans="1:11" s="278" customFormat="1" ht="15" customHeight="1">
      <c r="A53" s="63" t="s">
        <v>136</v>
      </c>
      <c r="B53" s="60" t="s">
        <v>15</v>
      </c>
      <c r="C53" s="61">
        <f t="shared" si="3"/>
        <v>16846610</v>
      </c>
      <c r="D53" s="61">
        <f t="shared" si="4"/>
        <v>18475731</v>
      </c>
      <c r="E53" s="61">
        <f t="shared" si="5"/>
        <v>16903327</v>
      </c>
      <c r="F53" s="276">
        <f>SUM(F42:F52)</f>
        <v>4306480</v>
      </c>
      <c r="G53" s="276">
        <f>SUM(G42:G52)</f>
        <v>3639680</v>
      </c>
      <c r="H53" s="276">
        <f>SUM(H42:H52)</f>
        <v>3182276</v>
      </c>
      <c r="I53" s="277">
        <f t="shared" ref="I53" si="16">SUM(I42:I52)</f>
        <v>12540130</v>
      </c>
      <c r="J53" s="277">
        <f t="shared" ref="J53:K53" si="17">SUM(J42:J52)</f>
        <v>14836051</v>
      </c>
      <c r="K53" s="277">
        <f t="shared" si="17"/>
        <v>13721051</v>
      </c>
    </row>
    <row r="54" spans="1:11" s="278" customFormat="1" ht="15" customHeight="1">
      <c r="A54" s="62" t="s">
        <v>137</v>
      </c>
      <c r="B54" s="57" t="s">
        <v>138</v>
      </c>
      <c r="C54" s="58">
        <f t="shared" si="3"/>
        <v>0</v>
      </c>
      <c r="D54" s="58">
        <f t="shared" si="4"/>
        <v>0</v>
      </c>
      <c r="E54" s="58">
        <f t="shared" si="5"/>
        <v>0</v>
      </c>
      <c r="F54" s="279"/>
      <c r="G54" s="279"/>
      <c r="H54" s="279"/>
      <c r="I54" s="185"/>
      <c r="J54" s="185"/>
      <c r="K54" s="185"/>
    </row>
    <row r="55" spans="1:11" s="278" customFormat="1" ht="15" customHeight="1">
      <c r="A55" s="62" t="s">
        <v>139</v>
      </c>
      <c r="B55" s="57" t="s">
        <v>140</v>
      </c>
      <c r="C55" s="58">
        <f t="shared" si="3"/>
        <v>0</v>
      </c>
      <c r="D55" s="58">
        <f t="shared" si="4"/>
        <v>556800</v>
      </c>
      <c r="E55" s="58">
        <f t="shared" si="5"/>
        <v>556800</v>
      </c>
      <c r="F55" s="279"/>
      <c r="G55" s="279">
        <v>556800</v>
      </c>
      <c r="H55" s="279">
        <v>556800</v>
      </c>
      <c r="I55" s="185"/>
      <c r="J55" s="185"/>
      <c r="K55" s="185"/>
    </row>
    <row r="56" spans="1:11" s="278" customFormat="1" ht="15" customHeight="1">
      <c r="A56" s="62" t="s">
        <v>141</v>
      </c>
      <c r="B56" s="57" t="s">
        <v>142</v>
      </c>
      <c r="C56" s="58">
        <f t="shared" si="3"/>
        <v>0</v>
      </c>
      <c r="D56" s="58">
        <f t="shared" si="4"/>
        <v>0</v>
      </c>
      <c r="E56" s="58">
        <f t="shared" si="5"/>
        <v>0</v>
      </c>
      <c r="F56" s="279"/>
      <c r="G56" s="279"/>
      <c r="H56" s="279"/>
      <c r="I56" s="185"/>
      <c r="J56" s="185"/>
      <c r="K56" s="185"/>
    </row>
    <row r="57" spans="1:11" s="278" customFormat="1" ht="15" customHeight="1">
      <c r="A57" s="62" t="s">
        <v>143</v>
      </c>
      <c r="B57" s="57" t="s">
        <v>144</v>
      </c>
      <c r="C57" s="58">
        <f t="shared" si="3"/>
        <v>0</v>
      </c>
      <c r="D57" s="58">
        <f t="shared" si="4"/>
        <v>0</v>
      </c>
      <c r="E57" s="58">
        <f t="shared" si="5"/>
        <v>0</v>
      </c>
      <c r="F57" s="279"/>
      <c r="G57" s="279"/>
      <c r="H57" s="279"/>
      <c r="I57" s="185"/>
      <c r="J57" s="185"/>
      <c r="K57" s="185"/>
    </row>
    <row r="58" spans="1:11" s="278" customFormat="1" ht="15" customHeight="1">
      <c r="A58" s="62" t="s">
        <v>145</v>
      </c>
      <c r="B58" s="57" t="s">
        <v>146</v>
      </c>
      <c r="C58" s="58">
        <f t="shared" si="3"/>
        <v>0</v>
      </c>
      <c r="D58" s="58">
        <f t="shared" si="4"/>
        <v>0</v>
      </c>
      <c r="E58" s="58">
        <f t="shared" si="5"/>
        <v>0</v>
      </c>
      <c r="F58" s="279"/>
      <c r="G58" s="279"/>
      <c r="H58" s="279"/>
      <c r="I58" s="185"/>
      <c r="J58" s="185"/>
      <c r="K58" s="185"/>
    </row>
    <row r="59" spans="1:11" s="278" customFormat="1" ht="15" customHeight="1">
      <c r="A59" s="59" t="s">
        <v>147</v>
      </c>
      <c r="B59" s="60" t="s">
        <v>33</v>
      </c>
      <c r="C59" s="61">
        <f t="shared" si="3"/>
        <v>0</v>
      </c>
      <c r="D59" s="61">
        <f t="shared" si="4"/>
        <v>556800</v>
      </c>
      <c r="E59" s="61">
        <f t="shared" si="5"/>
        <v>556800</v>
      </c>
      <c r="F59" s="276">
        <f t="shared" ref="F59:K59" si="18">SUM(F54:F58)</f>
        <v>0</v>
      </c>
      <c r="G59" s="276">
        <f t="shared" si="18"/>
        <v>556800</v>
      </c>
      <c r="H59" s="276">
        <f t="shared" si="18"/>
        <v>556800</v>
      </c>
      <c r="I59" s="277">
        <f t="shared" si="18"/>
        <v>0</v>
      </c>
      <c r="J59" s="277">
        <f t="shared" si="18"/>
        <v>0</v>
      </c>
      <c r="K59" s="277">
        <f t="shared" si="18"/>
        <v>0</v>
      </c>
    </row>
    <row r="60" spans="1:11" s="278" customFormat="1" ht="15" customHeight="1">
      <c r="A60" s="62" t="s">
        <v>148</v>
      </c>
      <c r="B60" s="57" t="s">
        <v>149</v>
      </c>
      <c r="C60" s="58">
        <f t="shared" si="3"/>
        <v>0</v>
      </c>
      <c r="D60" s="58">
        <f t="shared" si="4"/>
        <v>0</v>
      </c>
      <c r="E60" s="58">
        <f t="shared" si="5"/>
        <v>0</v>
      </c>
      <c r="F60" s="279"/>
      <c r="G60" s="279"/>
      <c r="H60" s="279"/>
      <c r="I60" s="185"/>
      <c r="J60" s="185"/>
      <c r="K60" s="185"/>
    </row>
    <row r="61" spans="1:11" s="278" customFormat="1" ht="15" customHeight="1">
      <c r="A61" s="62" t="s">
        <v>342</v>
      </c>
      <c r="B61" s="57" t="s">
        <v>151</v>
      </c>
      <c r="C61" s="58">
        <f t="shared" si="3"/>
        <v>0</v>
      </c>
      <c r="D61" s="58">
        <f t="shared" si="4"/>
        <v>0</v>
      </c>
      <c r="E61" s="58">
        <f t="shared" si="5"/>
        <v>0</v>
      </c>
      <c r="F61" s="279"/>
      <c r="G61" s="279"/>
      <c r="H61" s="279"/>
      <c r="I61" s="185"/>
      <c r="J61" s="185"/>
      <c r="K61" s="185"/>
    </row>
    <row r="62" spans="1:11" s="278" customFormat="1" ht="25.5">
      <c r="A62" s="62" t="s">
        <v>343</v>
      </c>
      <c r="B62" s="57" t="s">
        <v>153</v>
      </c>
      <c r="C62" s="58">
        <f t="shared" si="3"/>
        <v>0</v>
      </c>
      <c r="D62" s="58">
        <f t="shared" si="4"/>
        <v>0</v>
      </c>
      <c r="E62" s="58">
        <f t="shared" si="5"/>
        <v>0</v>
      </c>
      <c r="F62" s="279"/>
      <c r="G62" s="279"/>
      <c r="H62" s="279"/>
      <c r="I62" s="185"/>
      <c r="J62" s="185"/>
      <c r="K62" s="185"/>
    </row>
    <row r="63" spans="1:11" s="278" customFormat="1" ht="15" customHeight="1">
      <c r="A63" s="56" t="s">
        <v>150</v>
      </c>
      <c r="B63" s="57" t="s">
        <v>344</v>
      </c>
      <c r="C63" s="58">
        <f t="shared" si="3"/>
        <v>0</v>
      </c>
      <c r="D63" s="58">
        <f t="shared" si="4"/>
        <v>0</v>
      </c>
      <c r="E63" s="58">
        <f t="shared" si="5"/>
        <v>0</v>
      </c>
      <c r="F63" s="279"/>
      <c r="G63" s="279"/>
      <c r="H63" s="279"/>
      <c r="I63" s="185"/>
      <c r="J63" s="185"/>
      <c r="K63" s="185"/>
    </row>
    <row r="64" spans="1:11" s="278" customFormat="1" ht="15" customHeight="1">
      <c r="A64" s="62" t="s">
        <v>152</v>
      </c>
      <c r="B64" s="57" t="s">
        <v>345</v>
      </c>
      <c r="C64" s="58">
        <f t="shared" si="3"/>
        <v>0</v>
      </c>
      <c r="D64" s="58">
        <f t="shared" si="4"/>
        <v>255000</v>
      </c>
      <c r="E64" s="58">
        <f t="shared" si="5"/>
        <v>255000</v>
      </c>
      <c r="F64" s="279"/>
      <c r="G64" s="279">
        <v>255000</v>
      </c>
      <c r="H64" s="279">
        <v>255000</v>
      </c>
      <c r="I64" s="185"/>
      <c r="J64" s="185"/>
      <c r="K64" s="185"/>
    </row>
    <row r="65" spans="1:11" s="278" customFormat="1" ht="15" customHeight="1">
      <c r="A65" s="59" t="s">
        <v>154</v>
      </c>
      <c r="B65" s="60" t="s">
        <v>19</v>
      </c>
      <c r="C65" s="61">
        <f t="shared" si="3"/>
        <v>0</v>
      </c>
      <c r="D65" s="61">
        <f t="shared" si="4"/>
        <v>255000</v>
      </c>
      <c r="E65" s="61">
        <f t="shared" si="5"/>
        <v>255000</v>
      </c>
      <c r="F65" s="276">
        <f t="shared" ref="F65:K65" si="19">SUM(F60:F64)</f>
        <v>0</v>
      </c>
      <c r="G65" s="276">
        <f t="shared" si="19"/>
        <v>255000</v>
      </c>
      <c r="H65" s="276">
        <f t="shared" si="19"/>
        <v>255000</v>
      </c>
      <c r="I65" s="277">
        <f t="shared" si="19"/>
        <v>0</v>
      </c>
      <c r="J65" s="277">
        <f t="shared" si="19"/>
        <v>0</v>
      </c>
      <c r="K65" s="277">
        <f t="shared" si="19"/>
        <v>0</v>
      </c>
    </row>
    <row r="66" spans="1:11" s="278" customFormat="1" ht="15" customHeight="1">
      <c r="A66" s="62" t="s">
        <v>155</v>
      </c>
      <c r="B66" s="57" t="s">
        <v>156</v>
      </c>
      <c r="C66" s="58">
        <f t="shared" si="3"/>
        <v>0</v>
      </c>
      <c r="D66" s="58">
        <f t="shared" si="4"/>
        <v>0</v>
      </c>
      <c r="E66" s="58">
        <f t="shared" si="5"/>
        <v>0</v>
      </c>
      <c r="F66" s="279"/>
      <c r="G66" s="279"/>
      <c r="H66" s="279"/>
      <c r="I66" s="185"/>
      <c r="J66" s="185"/>
      <c r="K66" s="185"/>
    </row>
    <row r="67" spans="1:11" s="278" customFormat="1" ht="15" customHeight="1">
      <c r="A67" s="62" t="s">
        <v>346</v>
      </c>
      <c r="B67" s="57" t="s">
        <v>158</v>
      </c>
      <c r="C67" s="58">
        <f t="shared" si="3"/>
        <v>0</v>
      </c>
      <c r="D67" s="58">
        <f t="shared" si="4"/>
        <v>0</v>
      </c>
      <c r="E67" s="58">
        <f t="shared" si="5"/>
        <v>0</v>
      </c>
      <c r="F67" s="279"/>
      <c r="G67" s="279"/>
      <c r="H67" s="279"/>
      <c r="I67" s="185"/>
      <c r="J67" s="185"/>
      <c r="K67" s="185"/>
    </row>
    <row r="68" spans="1:11" s="278" customFormat="1" ht="28.5" customHeight="1">
      <c r="A68" s="62" t="s">
        <v>347</v>
      </c>
      <c r="B68" s="57" t="s">
        <v>160</v>
      </c>
      <c r="C68" s="58">
        <f t="shared" si="3"/>
        <v>0</v>
      </c>
      <c r="D68" s="58">
        <f t="shared" si="4"/>
        <v>0</v>
      </c>
      <c r="E68" s="58">
        <f t="shared" si="5"/>
        <v>0</v>
      </c>
      <c r="F68" s="279"/>
      <c r="G68" s="279"/>
      <c r="H68" s="279"/>
      <c r="I68" s="185"/>
      <c r="J68" s="185"/>
      <c r="K68" s="185"/>
    </row>
    <row r="69" spans="1:11" s="278" customFormat="1" ht="15" customHeight="1">
      <c r="A69" s="56" t="s">
        <v>157</v>
      </c>
      <c r="B69" s="57" t="s">
        <v>348</v>
      </c>
      <c r="C69" s="58">
        <f t="shared" si="3"/>
        <v>0</v>
      </c>
      <c r="D69" s="58">
        <f t="shared" si="4"/>
        <v>0</v>
      </c>
      <c r="E69" s="58">
        <f t="shared" si="5"/>
        <v>0</v>
      </c>
      <c r="F69" s="279"/>
      <c r="G69" s="279"/>
      <c r="H69" s="279"/>
      <c r="I69" s="185"/>
      <c r="J69" s="185"/>
      <c r="K69" s="185"/>
    </row>
    <row r="70" spans="1:11" s="278" customFormat="1" ht="15" customHeight="1">
      <c r="A70" s="62" t="s">
        <v>159</v>
      </c>
      <c r="B70" s="57" t="s">
        <v>349</v>
      </c>
      <c r="C70" s="58">
        <f t="shared" si="3"/>
        <v>0</v>
      </c>
      <c r="D70" s="58">
        <f t="shared" si="4"/>
        <v>0</v>
      </c>
      <c r="E70" s="58">
        <f t="shared" si="5"/>
        <v>0</v>
      </c>
      <c r="F70" s="279"/>
      <c r="G70" s="279"/>
      <c r="H70" s="279"/>
      <c r="I70" s="185"/>
      <c r="J70" s="185"/>
      <c r="K70" s="185"/>
    </row>
    <row r="71" spans="1:11" s="278" customFormat="1" ht="15" customHeight="1">
      <c r="A71" s="59" t="s">
        <v>161</v>
      </c>
      <c r="B71" s="60" t="s">
        <v>36</v>
      </c>
      <c r="C71" s="58">
        <f t="shared" si="3"/>
        <v>0</v>
      </c>
      <c r="D71" s="58">
        <f t="shared" si="4"/>
        <v>0</v>
      </c>
      <c r="E71" s="58">
        <f t="shared" si="5"/>
        <v>0</v>
      </c>
      <c r="F71" s="276">
        <f t="shared" ref="F71:K71" si="20">SUM(F66:F70)</f>
        <v>0</v>
      </c>
      <c r="G71" s="276">
        <f t="shared" si="20"/>
        <v>0</v>
      </c>
      <c r="H71" s="276">
        <f t="shared" si="20"/>
        <v>0</v>
      </c>
      <c r="I71" s="277">
        <f t="shared" si="20"/>
        <v>0</v>
      </c>
      <c r="J71" s="277">
        <f t="shared" si="20"/>
        <v>0</v>
      </c>
      <c r="K71" s="277">
        <f t="shared" si="20"/>
        <v>0</v>
      </c>
    </row>
    <row r="72" spans="1:11" s="278" customFormat="1" ht="15" customHeight="1">
      <c r="A72" s="63" t="s">
        <v>162</v>
      </c>
      <c r="B72" s="60" t="s">
        <v>163</v>
      </c>
      <c r="C72" s="61">
        <f t="shared" si="3"/>
        <v>82347075</v>
      </c>
      <c r="D72" s="61">
        <f t="shared" si="4"/>
        <v>138524255</v>
      </c>
      <c r="E72" s="61">
        <f t="shared" si="5"/>
        <v>132016879</v>
      </c>
      <c r="F72" s="276">
        <f>F15+F20+F41+F65+F71+F27+F53+F59</f>
        <v>69806945</v>
      </c>
      <c r="G72" s="276">
        <f>G15+G20+G41+G65+G71+G27+G53+G59</f>
        <v>123688204</v>
      </c>
      <c r="H72" s="276">
        <f>H15+H20+H41+H65+H71+H27+H53+H59</f>
        <v>118295828</v>
      </c>
      <c r="I72" s="277">
        <f t="shared" ref="I72:K72" si="21">I21+I41+I65+I71+I27+I53+I59</f>
        <v>12540130</v>
      </c>
      <c r="J72" s="277">
        <f t="shared" si="21"/>
        <v>14836051</v>
      </c>
      <c r="K72" s="277">
        <f t="shared" si="21"/>
        <v>13721051</v>
      </c>
    </row>
  </sheetData>
  <mergeCells count="6">
    <mergeCell ref="A2:K2"/>
    <mergeCell ref="C6:E6"/>
    <mergeCell ref="F6:H6"/>
    <mergeCell ref="I6:K6"/>
    <mergeCell ref="A3:K3"/>
    <mergeCell ref="I4:K4"/>
  </mergeCells>
  <printOptions horizontalCentered="1"/>
  <pageMargins left="0.51181102362204722" right="0.51181102362204722" top="0.15748031496062992" bottom="0.15748031496062992" header="0.31496062992125984" footer="0.31496062992125984"/>
  <pageSetup paperSize="8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60"/>
  <sheetViews>
    <sheetView workbookViewId="0">
      <pane xSplit="2" ySplit="9" topLeftCell="C46" activePane="bottomRight" state="frozen"/>
      <selection activeCell="E22" sqref="E22"/>
      <selection pane="topRight" activeCell="E22" sqref="E22"/>
      <selection pane="bottomLeft" activeCell="E22" sqref="E22"/>
      <selection pane="bottomRight" sqref="A1:B1"/>
    </sheetView>
  </sheetViews>
  <sheetFormatPr defaultRowHeight="12.75"/>
  <cols>
    <col min="1" max="1" width="73.85546875" style="49" customWidth="1"/>
    <col min="2" max="2" width="7" style="79" customWidth="1"/>
    <col min="3" max="3" width="12.28515625" style="49" customWidth="1"/>
    <col min="4" max="4" width="12.28515625" style="98" customWidth="1"/>
    <col min="5" max="5" width="12.28515625" style="137" customWidth="1"/>
    <col min="6" max="6" width="12.28515625" style="49" customWidth="1"/>
    <col min="7" max="7" width="12.28515625" style="98" customWidth="1"/>
    <col min="8" max="8" width="12.28515625" style="137" customWidth="1"/>
    <col min="9" max="9" width="10.7109375" style="49" customWidth="1"/>
    <col min="10" max="10" width="10.7109375" style="98" customWidth="1"/>
    <col min="11" max="11" width="10.7109375" style="137" customWidth="1"/>
    <col min="12" max="256" width="9.140625" style="49"/>
    <col min="257" max="257" width="4.28515625" style="49" customWidth="1"/>
    <col min="258" max="258" width="73.85546875" style="49" customWidth="1"/>
    <col min="259" max="259" width="7" style="49" customWidth="1"/>
    <col min="260" max="260" width="12" style="49" customWidth="1"/>
    <col min="261" max="265" width="17.7109375" style="49" customWidth="1"/>
    <col min="266" max="512" width="9.140625" style="49"/>
    <col min="513" max="513" width="4.28515625" style="49" customWidth="1"/>
    <col min="514" max="514" width="73.85546875" style="49" customWidth="1"/>
    <col min="515" max="515" width="7" style="49" customWidth="1"/>
    <col min="516" max="516" width="12" style="49" customWidth="1"/>
    <col min="517" max="521" width="17.7109375" style="49" customWidth="1"/>
    <col min="522" max="768" width="9.140625" style="49"/>
    <col min="769" max="769" width="4.28515625" style="49" customWidth="1"/>
    <col min="770" max="770" width="73.85546875" style="49" customWidth="1"/>
    <col min="771" max="771" width="7" style="49" customWidth="1"/>
    <col min="772" max="772" width="12" style="49" customWidth="1"/>
    <col min="773" max="777" width="17.7109375" style="49" customWidth="1"/>
    <col min="778" max="1024" width="9.140625" style="49"/>
    <col min="1025" max="1025" width="4.28515625" style="49" customWidth="1"/>
    <col min="1026" max="1026" width="73.85546875" style="49" customWidth="1"/>
    <col min="1027" max="1027" width="7" style="49" customWidth="1"/>
    <col min="1028" max="1028" width="12" style="49" customWidth="1"/>
    <col min="1029" max="1033" width="17.7109375" style="49" customWidth="1"/>
    <col min="1034" max="1280" width="9.140625" style="49"/>
    <col min="1281" max="1281" width="4.28515625" style="49" customWidth="1"/>
    <col min="1282" max="1282" width="73.85546875" style="49" customWidth="1"/>
    <col min="1283" max="1283" width="7" style="49" customWidth="1"/>
    <col min="1284" max="1284" width="12" style="49" customWidth="1"/>
    <col min="1285" max="1289" width="17.7109375" style="49" customWidth="1"/>
    <col min="1290" max="1536" width="9.140625" style="49"/>
    <col min="1537" max="1537" width="4.28515625" style="49" customWidth="1"/>
    <col min="1538" max="1538" width="73.85546875" style="49" customWidth="1"/>
    <col min="1539" max="1539" width="7" style="49" customWidth="1"/>
    <col min="1540" max="1540" width="12" style="49" customWidth="1"/>
    <col min="1541" max="1545" width="17.7109375" style="49" customWidth="1"/>
    <col min="1546" max="1792" width="9.140625" style="49"/>
    <col min="1793" max="1793" width="4.28515625" style="49" customWidth="1"/>
    <col min="1794" max="1794" width="73.85546875" style="49" customWidth="1"/>
    <col min="1795" max="1795" width="7" style="49" customWidth="1"/>
    <col min="1796" max="1796" width="12" style="49" customWidth="1"/>
    <col min="1797" max="1801" width="17.7109375" style="49" customWidth="1"/>
    <col min="1802" max="2048" width="9.140625" style="49"/>
    <col min="2049" max="2049" width="4.28515625" style="49" customWidth="1"/>
    <col min="2050" max="2050" width="73.85546875" style="49" customWidth="1"/>
    <col min="2051" max="2051" width="7" style="49" customWidth="1"/>
    <col min="2052" max="2052" width="12" style="49" customWidth="1"/>
    <col min="2053" max="2057" width="17.7109375" style="49" customWidth="1"/>
    <col min="2058" max="2304" width="9.140625" style="49"/>
    <col min="2305" max="2305" width="4.28515625" style="49" customWidth="1"/>
    <col min="2306" max="2306" width="73.85546875" style="49" customWidth="1"/>
    <col min="2307" max="2307" width="7" style="49" customWidth="1"/>
    <col min="2308" max="2308" width="12" style="49" customWidth="1"/>
    <col min="2309" max="2313" width="17.7109375" style="49" customWidth="1"/>
    <col min="2314" max="2560" width="9.140625" style="49"/>
    <col min="2561" max="2561" width="4.28515625" style="49" customWidth="1"/>
    <col min="2562" max="2562" width="73.85546875" style="49" customWidth="1"/>
    <col min="2563" max="2563" width="7" style="49" customWidth="1"/>
    <col min="2564" max="2564" width="12" style="49" customWidth="1"/>
    <col min="2565" max="2569" width="17.7109375" style="49" customWidth="1"/>
    <col min="2570" max="2816" width="9.140625" style="49"/>
    <col min="2817" max="2817" width="4.28515625" style="49" customWidth="1"/>
    <col min="2818" max="2818" width="73.85546875" style="49" customWidth="1"/>
    <col min="2819" max="2819" width="7" style="49" customWidth="1"/>
    <col min="2820" max="2820" width="12" style="49" customWidth="1"/>
    <col min="2821" max="2825" width="17.7109375" style="49" customWidth="1"/>
    <col min="2826" max="3072" width="9.140625" style="49"/>
    <col min="3073" max="3073" width="4.28515625" style="49" customWidth="1"/>
    <col min="3074" max="3074" width="73.85546875" style="49" customWidth="1"/>
    <col min="3075" max="3075" width="7" style="49" customWidth="1"/>
    <col min="3076" max="3076" width="12" style="49" customWidth="1"/>
    <col min="3077" max="3081" width="17.7109375" style="49" customWidth="1"/>
    <col min="3082" max="3328" width="9.140625" style="49"/>
    <col min="3329" max="3329" width="4.28515625" style="49" customWidth="1"/>
    <col min="3330" max="3330" width="73.85546875" style="49" customWidth="1"/>
    <col min="3331" max="3331" width="7" style="49" customWidth="1"/>
    <col min="3332" max="3332" width="12" style="49" customWidth="1"/>
    <col min="3333" max="3337" width="17.7109375" style="49" customWidth="1"/>
    <col min="3338" max="3584" width="9.140625" style="49"/>
    <col min="3585" max="3585" width="4.28515625" style="49" customWidth="1"/>
    <col min="3586" max="3586" width="73.85546875" style="49" customWidth="1"/>
    <col min="3587" max="3587" width="7" style="49" customWidth="1"/>
    <col min="3588" max="3588" width="12" style="49" customWidth="1"/>
    <col min="3589" max="3593" width="17.7109375" style="49" customWidth="1"/>
    <col min="3594" max="3840" width="9.140625" style="49"/>
    <col min="3841" max="3841" width="4.28515625" style="49" customWidth="1"/>
    <col min="3842" max="3842" width="73.85546875" style="49" customWidth="1"/>
    <col min="3843" max="3843" width="7" style="49" customWidth="1"/>
    <col min="3844" max="3844" width="12" style="49" customWidth="1"/>
    <col min="3845" max="3849" width="17.7109375" style="49" customWidth="1"/>
    <col min="3850" max="4096" width="9.140625" style="49"/>
    <col min="4097" max="4097" width="4.28515625" style="49" customWidth="1"/>
    <col min="4098" max="4098" width="73.85546875" style="49" customWidth="1"/>
    <col min="4099" max="4099" width="7" style="49" customWidth="1"/>
    <col min="4100" max="4100" width="12" style="49" customWidth="1"/>
    <col min="4101" max="4105" width="17.7109375" style="49" customWidth="1"/>
    <col min="4106" max="4352" width="9.140625" style="49"/>
    <col min="4353" max="4353" width="4.28515625" style="49" customWidth="1"/>
    <col min="4354" max="4354" width="73.85546875" style="49" customWidth="1"/>
    <col min="4355" max="4355" width="7" style="49" customWidth="1"/>
    <col min="4356" max="4356" width="12" style="49" customWidth="1"/>
    <col min="4357" max="4361" width="17.7109375" style="49" customWidth="1"/>
    <col min="4362" max="4608" width="9.140625" style="49"/>
    <col min="4609" max="4609" width="4.28515625" style="49" customWidth="1"/>
    <col min="4610" max="4610" width="73.85546875" style="49" customWidth="1"/>
    <col min="4611" max="4611" width="7" style="49" customWidth="1"/>
    <col min="4612" max="4612" width="12" style="49" customWidth="1"/>
    <col min="4613" max="4617" width="17.7109375" style="49" customWidth="1"/>
    <col min="4618" max="4864" width="9.140625" style="49"/>
    <col min="4865" max="4865" width="4.28515625" style="49" customWidth="1"/>
    <col min="4866" max="4866" width="73.85546875" style="49" customWidth="1"/>
    <col min="4867" max="4867" width="7" style="49" customWidth="1"/>
    <col min="4868" max="4868" width="12" style="49" customWidth="1"/>
    <col min="4869" max="4873" width="17.7109375" style="49" customWidth="1"/>
    <col min="4874" max="5120" width="9.140625" style="49"/>
    <col min="5121" max="5121" width="4.28515625" style="49" customWidth="1"/>
    <col min="5122" max="5122" width="73.85546875" style="49" customWidth="1"/>
    <col min="5123" max="5123" width="7" style="49" customWidth="1"/>
    <col min="5124" max="5124" width="12" style="49" customWidth="1"/>
    <col min="5125" max="5129" width="17.7109375" style="49" customWidth="1"/>
    <col min="5130" max="5376" width="9.140625" style="49"/>
    <col min="5377" max="5377" width="4.28515625" style="49" customWidth="1"/>
    <col min="5378" max="5378" width="73.85546875" style="49" customWidth="1"/>
    <col min="5379" max="5379" width="7" style="49" customWidth="1"/>
    <col min="5380" max="5380" width="12" style="49" customWidth="1"/>
    <col min="5381" max="5385" width="17.7109375" style="49" customWidth="1"/>
    <col min="5386" max="5632" width="9.140625" style="49"/>
    <col min="5633" max="5633" width="4.28515625" style="49" customWidth="1"/>
    <col min="5634" max="5634" width="73.85546875" style="49" customWidth="1"/>
    <col min="5635" max="5635" width="7" style="49" customWidth="1"/>
    <col min="5636" max="5636" width="12" style="49" customWidth="1"/>
    <col min="5637" max="5641" width="17.7109375" style="49" customWidth="1"/>
    <col min="5642" max="5888" width="9.140625" style="49"/>
    <col min="5889" max="5889" width="4.28515625" style="49" customWidth="1"/>
    <col min="5890" max="5890" width="73.85546875" style="49" customWidth="1"/>
    <col min="5891" max="5891" width="7" style="49" customWidth="1"/>
    <col min="5892" max="5892" width="12" style="49" customWidth="1"/>
    <col min="5893" max="5897" width="17.7109375" style="49" customWidth="1"/>
    <col min="5898" max="6144" width="9.140625" style="49"/>
    <col min="6145" max="6145" width="4.28515625" style="49" customWidth="1"/>
    <col min="6146" max="6146" width="73.85546875" style="49" customWidth="1"/>
    <col min="6147" max="6147" width="7" style="49" customWidth="1"/>
    <col min="6148" max="6148" width="12" style="49" customWidth="1"/>
    <col min="6149" max="6153" width="17.7109375" style="49" customWidth="1"/>
    <col min="6154" max="6400" width="9.140625" style="49"/>
    <col min="6401" max="6401" width="4.28515625" style="49" customWidth="1"/>
    <col min="6402" max="6402" width="73.85546875" style="49" customWidth="1"/>
    <col min="6403" max="6403" width="7" style="49" customWidth="1"/>
    <col min="6404" max="6404" width="12" style="49" customWidth="1"/>
    <col min="6405" max="6409" width="17.7109375" style="49" customWidth="1"/>
    <col min="6410" max="6656" width="9.140625" style="49"/>
    <col min="6657" max="6657" width="4.28515625" style="49" customWidth="1"/>
    <col min="6658" max="6658" width="73.85546875" style="49" customWidth="1"/>
    <col min="6659" max="6659" width="7" style="49" customWidth="1"/>
    <col min="6660" max="6660" width="12" style="49" customWidth="1"/>
    <col min="6661" max="6665" width="17.7109375" style="49" customWidth="1"/>
    <col min="6666" max="6912" width="9.140625" style="49"/>
    <col min="6913" max="6913" width="4.28515625" style="49" customWidth="1"/>
    <col min="6914" max="6914" width="73.85546875" style="49" customWidth="1"/>
    <col min="6915" max="6915" width="7" style="49" customWidth="1"/>
    <col min="6916" max="6916" width="12" style="49" customWidth="1"/>
    <col min="6917" max="6921" width="17.7109375" style="49" customWidth="1"/>
    <col min="6922" max="7168" width="9.140625" style="49"/>
    <col min="7169" max="7169" width="4.28515625" style="49" customWidth="1"/>
    <col min="7170" max="7170" width="73.85546875" style="49" customWidth="1"/>
    <col min="7171" max="7171" width="7" style="49" customWidth="1"/>
    <col min="7172" max="7172" width="12" style="49" customWidth="1"/>
    <col min="7173" max="7177" width="17.7109375" style="49" customWidth="1"/>
    <col min="7178" max="7424" width="9.140625" style="49"/>
    <col min="7425" max="7425" width="4.28515625" style="49" customWidth="1"/>
    <col min="7426" max="7426" width="73.85546875" style="49" customWidth="1"/>
    <col min="7427" max="7427" width="7" style="49" customWidth="1"/>
    <col min="7428" max="7428" width="12" style="49" customWidth="1"/>
    <col min="7429" max="7433" width="17.7109375" style="49" customWidth="1"/>
    <col min="7434" max="7680" width="9.140625" style="49"/>
    <col min="7681" max="7681" width="4.28515625" style="49" customWidth="1"/>
    <col min="7682" max="7682" width="73.85546875" style="49" customWidth="1"/>
    <col min="7683" max="7683" width="7" style="49" customWidth="1"/>
    <col min="7684" max="7684" width="12" style="49" customWidth="1"/>
    <col min="7685" max="7689" width="17.7109375" style="49" customWidth="1"/>
    <col min="7690" max="7936" width="9.140625" style="49"/>
    <col min="7937" max="7937" width="4.28515625" style="49" customWidth="1"/>
    <col min="7938" max="7938" width="73.85546875" style="49" customWidth="1"/>
    <col min="7939" max="7939" width="7" style="49" customWidth="1"/>
    <col min="7940" max="7940" width="12" style="49" customWidth="1"/>
    <col min="7941" max="7945" width="17.7109375" style="49" customWidth="1"/>
    <col min="7946" max="8192" width="9.140625" style="49"/>
    <col min="8193" max="8193" width="4.28515625" style="49" customWidth="1"/>
    <col min="8194" max="8194" width="73.85546875" style="49" customWidth="1"/>
    <col min="8195" max="8195" width="7" style="49" customWidth="1"/>
    <col min="8196" max="8196" width="12" style="49" customWidth="1"/>
    <col min="8197" max="8201" width="17.7109375" style="49" customWidth="1"/>
    <col min="8202" max="8448" width="9.140625" style="49"/>
    <col min="8449" max="8449" width="4.28515625" style="49" customWidth="1"/>
    <col min="8450" max="8450" width="73.85546875" style="49" customWidth="1"/>
    <col min="8451" max="8451" width="7" style="49" customWidth="1"/>
    <col min="8452" max="8452" width="12" style="49" customWidth="1"/>
    <col min="8453" max="8457" width="17.7109375" style="49" customWidth="1"/>
    <col min="8458" max="8704" width="9.140625" style="49"/>
    <col min="8705" max="8705" width="4.28515625" style="49" customWidth="1"/>
    <col min="8706" max="8706" width="73.85546875" style="49" customWidth="1"/>
    <col min="8707" max="8707" width="7" style="49" customWidth="1"/>
    <col min="8708" max="8708" width="12" style="49" customWidth="1"/>
    <col min="8709" max="8713" width="17.7109375" style="49" customWidth="1"/>
    <col min="8714" max="8960" width="9.140625" style="49"/>
    <col min="8961" max="8961" width="4.28515625" style="49" customWidth="1"/>
    <col min="8962" max="8962" width="73.85546875" style="49" customWidth="1"/>
    <col min="8963" max="8963" width="7" style="49" customWidth="1"/>
    <col min="8964" max="8964" width="12" style="49" customWidth="1"/>
    <col min="8965" max="8969" width="17.7109375" style="49" customWidth="1"/>
    <col min="8970" max="9216" width="9.140625" style="49"/>
    <col min="9217" max="9217" width="4.28515625" style="49" customWidth="1"/>
    <col min="9218" max="9218" width="73.85546875" style="49" customWidth="1"/>
    <col min="9219" max="9219" width="7" style="49" customWidth="1"/>
    <col min="9220" max="9220" width="12" style="49" customWidth="1"/>
    <col min="9221" max="9225" width="17.7109375" style="49" customWidth="1"/>
    <col min="9226" max="9472" width="9.140625" style="49"/>
    <col min="9473" max="9473" width="4.28515625" style="49" customWidth="1"/>
    <col min="9474" max="9474" width="73.85546875" style="49" customWidth="1"/>
    <col min="9475" max="9475" width="7" style="49" customWidth="1"/>
    <col min="9476" max="9476" width="12" style="49" customWidth="1"/>
    <col min="9477" max="9481" width="17.7109375" style="49" customWidth="1"/>
    <col min="9482" max="9728" width="9.140625" style="49"/>
    <col min="9729" max="9729" width="4.28515625" style="49" customWidth="1"/>
    <col min="9730" max="9730" width="73.85546875" style="49" customWidth="1"/>
    <col min="9731" max="9731" width="7" style="49" customWidth="1"/>
    <col min="9732" max="9732" width="12" style="49" customWidth="1"/>
    <col min="9733" max="9737" width="17.7109375" style="49" customWidth="1"/>
    <col min="9738" max="9984" width="9.140625" style="49"/>
    <col min="9985" max="9985" width="4.28515625" style="49" customWidth="1"/>
    <col min="9986" max="9986" width="73.85546875" style="49" customWidth="1"/>
    <col min="9987" max="9987" width="7" style="49" customWidth="1"/>
    <col min="9988" max="9988" width="12" style="49" customWidth="1"/>
    <col min="9989" max="9993" width="17.7109375" style="49" customWidth="1"/>
    <col min="9994" max="10240" width="9.140625" style="49"/>
    <col min="10241" max="10241" width="4.28515625" style="49" customWidth="1"/>
    <col min="10242" max="10242" width="73.85546875" style="49" customWidth="1"/>
    <col min="10243" max="10243" width="7" style="49" customWidth="1"/>
    <col min="10244" max="10244" width="12" style="49" customWidth="1"/>
    <col min="10245" max="10249" width="17.7109375" style="49" customWidth="1"/>
    <col min="10250" max="10496" width="9.140625" style="49"/>
    <col min="10497" max="10497" width="4.28515625" style="49" customWidth="1"/>
    <col min="10498" max="10498" width="73.85546875" style="49" customWidth="1"/>
    <col min="10499" max="10499" width="7" style="49" customWidth="1"/>
    <col min="10500" max="10500" width="12" style="49" customWidth="1"/>
    <col min="10501" max="10505" width="17.7109375" style="49" customWidth="1"/>
    <col min="10506" max="10752" width="9.140625" style="49"/>
    <col min="10753" max="10753" width="4.28515625" style="49" customWidth="1"/>
    <col min="10754" max="10754" width="73.85546875" style="49" customWidth="1"/>
    <col min="10755" max="10755" width="7" style="49" customWidth="1"/>
    <col min="10756" max="10756" width="12" style="49" customWidth="1"/>
    <col min="10757" max="10761" width="17.7109375" style="49" customWidth="1"/>
    <col min="10762" max="11008" width="9.140625" style="49"/>
    <col min="11009" max="11009" width="4.28515625" style="49" customWidth="1"/>
    <col min="11010" max="11010" width="73.85546875" style="49" customWidth="1"/>
    <col min="11011" max="11011" width="7" style="49" customWidth="1"/>
    <col min="11012" max="11012" width="12" style="49" customWidth="1"/>
    <col min="11013" max="11017" width="17.7109375" style="49" customWidth="1"/>
    <col min="11018" max="11264" width="9.140625" style="49"/>
    <col min="11265" max="11265" width="4.28515625" style="49" customWidth="1"/>
    <col min="11266" max="11266" width="73.85546875" style="49" customWidth="1"/>
    <col min="11267" max="11267" width="7" style="49" customWidth="1"/>
    <col min="11268" max="11268" width="12" style="49" customWidth="1"/>
    <col min="11269" max="11273" width="17.7109375" style="49" customWidth="1"/>
    <col min="11274" max="11520" width="9.140625" style="49"/>
    <col min="11521" max="11521" width="4.28515625" style="49" customWidth="1"/>
    <col min="11522" max="11522" width="73.85546875" style="49" customWidth="1"/>
    <col min="11523" max="11523" width="7" style="49" customWidth="1"/>
    <col min="11524" max="11524" width="12" style="49" customWidth="1"/>
    <col min="11525" max="11529" width="17.7109375" style="49" customWidth="1"/>
    <col min="11530" max="11776" width="9.140625" style="49"/>
    <col min="11777" max="11777" width="4.28515625" style="49" customWidth="1"/>
    <col min="11778" max="11778" width="73.85546875" style="49" customWidth="1"/>
    <col min="11779" max="11779" width="7" style="49" customWidth="1"/>
    <col min="11780" max="11780" width="12" style="49" customWidth="1"/>
    <col min="11781" max="11785" width="17.7109375" style="49" customWidth="1"/>
    <col min="11786" max="12032" width="9.140625" style="49"/>
    <col min="12033" max="12033" width="4.28515625" style="49" customWidth="1"/>
    <col min="12034" max="12034" width="73.85546875" style="49" customWidth="1"/>
    <col min="12035" max="12035" width="7" style="49" customWidth="1"/>
    <col min="12036" max="12036" width="12" style="49" customWidth="1"/>
    <col min="12037" max="12041" width="17.7109375" style="49" customWidth="1"/>
    <col min="12042" max="12288" width="9.140625" style="49"/>
    <col min="12289" max="12289" width="4.28515625" style="49" customWidth="1"/>
    <col min="12290" max="12290" width="73.85546875" style="49" customWidth="1"/>
    <col min="12291" max="12291" width="7" style="49" customWidth="1"/>
    <col min="12292" max="12292" width="12" style="49" customWidth="1"/>
    <col min="12293" max="12297" width="17.7109375" style="49" customWidth="1"/>
    <col min="12298" max="12544" width="9.140625" style="49"/>
    <col min="12545" max="12545" width="4.28515625" style="49" customWidth="1"/>
    <col min="12546" max="12546" width="73.85546875" style="49" customWidth="1"/>
    <col min="12547" max="12547" width="7" style="49" customWidth="1"/>
    <col min="12548" max="12548" width="12" style="49" customWidth="1"/>
    <col min="12549" max="12553" width="17.7109375" style="49" customWidth="1"/>
    <col min="12554" max="12800" width="9.140625" style="49"/>
    <col min="12801" max="12801" width="4.28515625" style="49" customWidth="1"/>
    <col min="12802" max="12802" width="73.85546875" style="49" customWidth="1"/>
    <col min="12803" max="12803" width="7" style="49" customWidth="1"/>
    <col min="12804" max="12804" width="12" style="49" customWidth="1"/>
    <col min="12805" max="12809" width="17.7109375" style="49" customWidth="1"/>
    <col min="12810" max="13056" width="9.140625" style="49"/>
    <col min="13057" max="13057" width="4.28515625" style="49" customWidth="1"/>
    <col min="13058" max="13058" width="73.85546875" style="49" customWidth="1"/>
    <col min="13059" max="13059" width="7" style="49" customWidth="1"/>
    <col min="13060" max="13060" width="12" style="49" customWidth="1"/>
    <col min="13061" max="13065" width="17.7109375" style="49" customWidth="1"/>
    <col min="13066" max="13312" width="9.140625" style="49"/>
    <col min="13313" max="13313" width="4.28515625" style="49" customWidth="1"/>
    <col min="13314" max="13314" width="73.85546875" style="49" customWidth="1"/>
    <col min="13315" max="13315" width="7" style="49" customWidth="1"/>
    <col min="13316" max="13316" width="12" style="49" customWidth="1"/>
    <col min="13317" max="13321" width="17.7109375" style="49" customWidth="1"/>
    <col min="13322" max="13568" width="9.140625" style="49"/>
    <col min="13569" max="13569" width="4.28515625" style="49" customWidth="1"/>
    <col min="13570" max="13570" width="73.85546875" style="49" customWidth="1"/>
    <col min="13571" max="13571" width="7" style="49" customWidth="1"/>
    <col min="13572" max="13572" width="12" style="49" customWidth="1"/>
    <col min="13573" max="13577" width="17.7109375" style="49" customWidth="1"/>
    <col min="13578" max="13824" width="9.140625" style="49"/>
    <col min="13825" max="13825" width="4.28515625" style="49" customWidth="1"/>
    <col min="13826" max="13826" width="73.85546875" style="49" customWidth="1"/>
    <col min="13827" max="13827" width="7" style="49" customWidth="1"/>
    <col min="13828" max="13828" width="12" style="49" customWidth="1"/>
    <col min="13829" max="13833" width="17.7109375" style="49" customWidth="1"/>
    <col min="13834" max="14080" width="9.140625" style="49"/>
    <col min="14081" max="14081" width="4.28515625" style="49" customWidth="1"/>
    <col min="14082" max="14082" width="73.85546875" style="49" customWidth="1"/>
    <col min="14083" max="14083" width="7" style="49" customWidth="1"/>
    <col min="14084" max="14084" width="12" style="49" customWidth="1"/>
    <col min="14085" max="14089" width="17.7109375" style="49" customWidth="1"/>
    <col min="14090" max="14336" width="9.140625" style="49"/>
    <col min="14337" max="14337" width="4.28515625" style="49" customWidth="1"/>
    <col min="14338" max="14338" width="73.85546875" style="49" customWidth="1"/>
    <col min="14339" max="14339" width="7" style="49" customWidth="1"/>
    <col min="14340" max="14340" width="12" style="49" customWidth="1"/>
    <col min="14341" max="14345" width="17.7109375" style="49" customWidth="1"/>
    <col min="14346" max="14592" width="9.140625" style="49"/>
    <col min="14593" max="14593" width="4.28515625" style="49" customWidth="1"/>
    <col min="14594" max="14594" width="73.85546875" style="49" customWidth="1"/>
    <col min="14595" max="14595" width="7" style="49" customWidth="1"/>
    <col min="14596" max="14596" width="12" style="49" customWidth="1"/>
    <col min="14597" max="14601" width="17.7109375" style="49" customWidth="1"/>
    <col min="14602" max="14848" width="9.140625" style="49"/>
    <col min="14849" max="14849" width="4.28515625" style="49" customWidth="1"/>
    <col min="14850" max="14850" width="73.85546875" style="49" customWidth="1"/>
    <col min="14851" max="14851" width="7" style="49" customWidth="1"/>
    <col min="14852" max="14852" width="12" style="49" customWidth="1"/>
    <col min="14853" max="14857" width="17.7109375" style="49" customWidth="1"/>
    <col min="14858" max="15104" width="9.140625" style="49"/>
    <col min="15105" max="15105" width="4.28515625" style="49" customWidth="1"/>
    <col min="15106" max="15106" width="73.85546875" style="49" customWidth="1"/>
    <col min="15107" max="15107" width="7" style="49" customWidth="1"/>
    <col min="15108" max="15108" width="12" style="49" customWidth="1"/>
    <col min="15109" max="15113" width="17.7109375" style="49" customWidth="1"/>
    <col min="15114" max="15360" width="9.140625" style="49"/>
    <col min="15361" max="15361" width="4.28515625" style="49" customWidth="1"/>
    <col min="15362" max="15362" width="73.85546875" style="49" customWidth="1"/>
    <col min="15363" max="15363" width="7" style="49" customWidth="1"/>
    <col min="15364" max="15364" width="12" style="49" customWidth="1"/>
    <col min="15365" max="15369" width="17.7109375" style="49" customWidth="1"/>
    <col min="15370" max="15616" width="9.140625" style="49"/>
    <col min="15617" max="15617" width="4.28515625" style="49" customWidth="1"/>
    <col min="15618" max="15618" width="73.85546875" style="49" customWidth="1"/>
    <col min="15619" max="15619" width="7" style="49" customWidth="1"/>
    <col min="15620" max="15620" width="12" style="49" customWidth="1"/>
    <col min="15621" max="15625" width="17.7109375" style="49" customWidth="1"/>
    <col min="15626" max="15872" width="9.140625" style="49"/>
    <col min="15873" max="15873" width="4.28515625" style="49" customWidth="1"/>
    <col min="15874" max="15874" width="73.85546875" style="49" customWidth="1"/>
    <col min="15875" max="15875" width="7" style="49" customWidth="1"/>
    <col min="15876" max="15876" width="12" style="49" customWidth="1"/>
    <col min="15877" max="15881" width="17.7109375" style="49" customWidth="1"/>
    <col min="15882" max="16128" width="9.140625" style="49"/>
    <col min="16129" max="16129" width="4.28515625" style="49" customWidth="1"/>
    <col min="16130" max="16130" width="73.85546875" style="49" customWidth="1"/>
    <col min="16131" max="16131" width="7" style="49" customWidth="1"/>
    <col min="16132" max="16132" width="12" style="49" customWidth="1"/>
    <col min="16133" max="16137" width="17.7109375" style="49" customWidth="1"/>
    <col min="16138" max="16384" width="9.140625" style="49"/>
  </cols>
  <sheetData>
    <row r="1" spans="1:11">
      <c r="A1" s="662" t="s">
        <v>1170</v>
      </c>
      <c r="B1" s="663"/>
    </row>
    <row r="2" spans="1:11" ht="6" customHeight="1"/>
    <row r="3" spans="1:11" s="48" customFormat="1" ht="19.5" customHeight="1">
      <c r="A3" s="672" t="s">
        <v>1074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</row>
    <row r="4" spans="1:11" s="48" customFormat="1" ht="19.5" customHeight="1">
      <c r="A4" s="672" t="s">
        <v>1108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</row>
    <row r="5" spans="1:11" s="48" customFormat="1">
      <c r="A5" s="64"/>
      <c r="B5" s="64"/>
      <c r="C5" s="65"/>
      <c r="D5" s="65"/>
      <c r="E5" s="65"/>
      <c r="G5" s="97"/>
      <c r="H5" s="136"/>
      <c r="I5" s="680" t="s">
        <v>1000</v>
      </c>
      <c r="J5" s="680"/>
      <c r="K5" s="680"/>
    </row>
    <row r="6" spans="1:11" s="48" customFormat="1" ht="7.5" customHeight="1">
      <c r="B6" s="681"/>
      <c r="C6" s="681"/>
      <c r="D6" s="681"/>
      <c r="E6" s="681"/>
      <c r="F6" s="681"/>
      <c r="G6" s="102"/>
      <c r="H6" s="139"/>
      <c r="J6" s="97"/>
      <c r="K6" s="136"/>
    </row>
    <row r="7" spans="1:11" s="48" customFormat="1" ht="51" customHeight="1">
      <c r="B7" s="66"/>
      <c r="C7" s="682" t="s">
        <v>1107</v>
      </c>
      <c r="D7" s="683"/>
      <c r="E7" s="684"/>
      <c r="F7" s="676" t="s">
        <v>1076</v>
      </c>
      <c r="G7" s="677"/>
      <c r="H7" s="678"/>
      <c r="I7" s="679" t="s">
        <v>1075</v>
      </c>
      <c r="J7" s="679"/>
      <c r="K7" s="679"/>
    </row>
    <row r="8" spans="1:11" s="67" customFormat="1" ht="27.75" customHeight="1">
      <c r="A8" s="53" t="s">
        <v>164</v>
      </c>
      <c r="B8" s="53" t="s">
        <v>52</v>
      </c>
      <c r="C8" s="115" t="s">
        <v>53</v>
      </c>
      <c r="D8" s="116" t="s">
        <v>339</v>
      </c>
      <c r="E8" s="116" t="s">
        <v>999</v>
      </c>
      <c r="F8" s="115" t="s">
        <v>53</v>
      </c>
      <c r="G8" s="116" t="s">
        <v>339</v>
      </c>
      <c r="H8" s="116" t="s">
        <v>999</v>
      </c>
      <c r="I8" s="115" t="s">
        <v>53</v>
      </c>
      <c r="J8" s="115" t="s">
        <v>339</v>
      </c>
      <c r="K8" s="115" t="s">
        <v>999</v>
      </c>
    </row>
    <row r="9" spans="1:11" s="48" customFormat="1" ht="3.75" customHeight="1">
      <c r="B9" s="66"/>
      <c r="C9" s="65"/>
      <c r="D9" s="65"/>
      <c r="E9" s="65"/>
      <c r="G9" s="97"/>
      <c r="H9" s="136"/>
      <c r="I9" s="68"/>
      <c r="J9" s="68"/>
      <c r="K9" s="68"/>
    </row>
    <row r="10" spans="1:11" s="278" customFormat="1" ht="14.25" customHeight="1">
      <c r="A10" s="62" t="s">
        <v>1002</v>
      </c>
      <c r="B10" s="73" t="s">
        <v>1003</v>
      </c>
      <c r="C10" s="219">
        <f>F10+I10</f>
        <v>18505400</v>
      </c>
      <c r="D10" s="219">
        <f>G10+J10</f>
        <v>26703527</v>
      </c>
      <c r="E10" s="219">
        <f>H10+K10</f>
        <v>25887924</v>
      </c>
      <c r="F10" s="185">
        <v>10280000</v>
      </c>
      <c r="G10" s="185">
        <v>18446323</v>
      </c>
      <c r="H10" s="185">
        <v>17896841</v>
      </c>
      <c r="I10" s="185">
        <v>8225400</v>
      </c>
      <c r="J10" s="185">
        <v>8257204</v>
      </c>
      <c r="K10" s="185">
        <v>7991083</v>
      </c>
    </row>
    <row r="11" spans="1:11" s="278" customFormat="1" ht="14.25" customHeight="1">
      <c r="A11" s="62" t="s">
        <v>1004</v>
      </c>
      <c r="B11" s="73" t="s">
        <v>1005</v>
      </c>
      <c r="C11" s="219">
        <f t="shared" ref="C11:C57" si="0">F11+I11</f>
        <v>5829820</v>
      </c>
      <c r="D11" s="219">
        <f t="shared" ref="D11:D57" si="1">G11+J11</f>
        <v>6929820</v>
      </c>
      <c r="E11" s="219">
        <f t="shared" ref="E11:E57" si="2">H11+K11</f>
        <v>6383410</v>
      </c>
      <c r="F11" s="185">
        <v>5504820</v>
      </c>
      <c r="G11" s="185">
        <v>6604820</v>
      </c>
      <c r="H11" s="185">
        <v>6383410</v>
      </c>
      <c r="I11" s="185">
        <v>325000</v>
      </c>
      <c r="J11" s="185">
        <v>325000</v>
      </c>
      <c r="K11" s="185">
        <v>0</v>
      </c>
    </row>
    <row r="12" spans="1:11" s="278" customFormat="1" ht="15" customHeight="1">
      <c r="A12" s="59" t="s">
        <v>165</v>
      </c>
      <c r="B12" s="69" t="s">
        <v>10</v>
      </c>
      <c r="C12" s="70">
        <f t="shared" si="0"/>
        <v>24335220</v>
      </c>
      <c r="D12" s="70">
        <f t="shared" si="1"/>
        <v>33633347</v>
      </c>
      <c r="E12" s="70">
        <f t="shared" si="2"/>
        <v>32271334</v>
      </c>
      <c r="F12" s="277">
        <f>SUM(F10:F11)</f>
        <v>15784820</v>
      </c>
      <c r="G12" s="277">
        <f t="shared" ref="G12:K12" si="3">SUM(G10:G11)</f>
        <v>25051143</v>
      </c>
      <c r="H12" s="277">
        <f t="shared" si="3"/>
        <v>24280251</v>
      </c>
      <c r="I12" s="277">
        <f t="shared" si="3"/>
        <v>8550400</v>
      </c>
      <c r="J12" s="277">
        <f t="shared" si="3"/>
        <v>8582204</v>
      </c>
      <c r="K12" s="277">
        <f t="shared" si="3"/>
        <v>7991083</v>
      </c>
    </row>
    <row r="13" spans="1:11" s="278" customFormat="1" ht="15" customHeight="1">
      <c r="A13" s="59" t="s">
        <v>166</v>
      </c>
      <c r="B13" s="69" t="s">
        <v>2</v>
      </c>
      <c r="C13" s="70">
        <f t="shared" si="0"/>
        <v>5028965</v>
      </c>
      <c r="D13" s="70">
        <f t="shared" si="1"/>
        <v>6038683</v>
      </c>
      <c r="E13" s="70">
        <f t="shared" si="2"/>
        <v>5456395</v>
      </c>
      <c r="F13" s="277">
        <v>3250284</v>
      </c>
      <c r="G13" s="277">
        <v>4260002</v>
      </c>
      <c r="H13" s="277">
        <v>4033371</v>
      </c>
      <c r="I13" s="277">
        <v>1778681</v>
      </c>
      <c r="J13" s="277">
        <v>1778681</v>
      </c>
      <c r="K13" s="277">
        <v>1423024</v>
      </c>
    </row>
    <row r="14" spans="1:11" s="278" customFormat="1" ht="14.25" customHeight="1">
      <c r="A14" s="62" t="s">
        <v>1006</v>
      </c>
      <c r="B14" s="73" t="s">
        <v>1007</v>
      </c>
      <c r="C14" s="219">
        <f t="shared" si="0"/>
        <v>9770000</v>
      </c>
      <c r="D14" s="219">
        <f t="shared" si="1"/>
        <v>17560000</v>
      </c>
      <c r="E14" s="219">
        <f t="shared" si="2"/>
        <v>15577475</v>
      </c>
      <c r="F14" s="185">
        <v>1965000</v>
      </c>
      <c r="G14" s="185">
        <v>3585000</v>
      </c>
      <c r="H14" s="185">
        <v>3333044</v>
      </c>
      <c r="I14" s="185">
        <v>7805000</v>
      </c>
      <c r="J14" s="185">
        <v>13975000</v>
      </c>
      <c r="K14" s="185">
        <v>12244431</v>
      </c>
    </row>
    <row r="15" spans="1:11" s="278" customFormat="1" ht="14.25" customHeight="1">
      <c r="A15" s="62" t="s">
        <v>1008</v>
      </c>
      <c r="B15" s="73" t="s">
        <v>1009</v>
      </c>
      <c r="C15" s="219">
        <f t="shared" si="0"/>
        <v>805000</v>
      </c>
      <c r="D15" s="219">
        <f t="shared" si="1"/>
        <v>805000</v>
      </c>
      <c r="E15" s="219">
        <f t="shared" si="2"/>
        <v>712779</v>
      </c>
      <c r="F15" s="185">
        <v>805000</v>
      </c>
      <c r="G15" s="185">
        <v>805000</v>
      </c>
      <c r="H15" s="185">
        <v>712779</v>
      </c>
      <c r="I15" s="185"/>
      <c r="J15" s="185"/>
      <c r="K15" s="185"/>
    </row>
    <row r="16" spans="1:11" s="278" customFormat="1" ht="14.25" customHeight="1">
      <c r="A16" s="62" t="s">
        <v>1010</v>
      </c>
      <c r="B16" s="73" t="s">
        <v>1011</v>
      </c>
      <c r="C16" s="219">
        <f t="shared" si="0"/>
        <v>11360000</v>
      </c>
      <c r="D16" s="219">
        <f t="shared" si="1"/>
        <v>18145000</v>
      </c>
      <c r="E16" s="219">
        <f t="shared" si="2"/>
        <v>17201084</v>
      </c>
      <c r="F16" s="185">
        <v>11335000</v>
      </c>
      <c r="G16" s="185">
        <v>18105000</v>
      </c>
      <c r="H16" s="185">
        <v>17171084</v>
      </c>
      <c r="I16" s="185">
        <v>25000</v>
      </c>
      <c r="J16" s="185">
        <v>40000</v>
      </c>
      <c r="K16" s="185">
        <v>30000</v>
      </c>
    </row>
    <row r="17" spans="1:11" s="278" customFormat="1" ht="14.25" customHeight="1">
      <c r="A17" s="62" t="s">
        <v>1012</v>
      </c>
      <c r="B17" s="73" t="s">
        <v>1013</v>
      </c>
      <c r="C17" s="219">
        <f t="shared" si="0"/>
        <v>50000</v>
      </c>
      <c r="D17" s="219">
        <f t="shared" si="1"/>
        <v>50000</v>
      </c>
      <c r="E17" s="219">
        <f t="shared" si="2"/>
        <v>15090</v>
      </c>
      <c r="F17" s="185">
        <v>50000</v>
      </c>
      <c r="G17" s="185">
        <v>50000</v>
      </c>
      <c r="H17" s="185">
        <v>15090</v>
      </c>
      <c r="I17" s="185"/>
      <c r="J17" s="185"/>
      <c r="K17" s="185"/>
    </row>
    <row r="18" spans="1:11" s="278" customFormat="1" ht="14.25" customHeight="1">
      <c r="A18" s="62" t="s">
        <v>1015</v>
      </c>
      <c r="B18" s="73" t="s">
        <v>1014</v>
      </c>
      <c r="C18" s="219">
        <f t="shared" si="0"/>
        <v>7525200</v>
      </c>
      <c r="D18" s="219">
        <f t="shared" si="1"/>
        <v>9703223</v>
      </c>
      <c r="E18" s="219">
        <f t="shared" si="2"/>
        <v>8110210</v>
      </c>
      <c r="F18" s="185">
        <v>5168100</v>
      </c>
      <c r="G18" s="185">
        <v>6365202</v>
      </c>
      <c r="H18" s="185">
        <v>5731090</v>
      </c>
      <c r="I18" s="185">
        <v>2357100</v>
      </c>
      <c r="J18" s="185">
        <v>3338021</v>
      </c>
      <c r="K18" s="185">
        <v>2379120</v>
      </c>
    </row>
    <row r="19" spans="1:11" s="278" customFormat="1" ht="15" customHeight="1">
      <c r="A19" s="59" t="s">
        <v>167</v>
      </c>
      <c r="B19" s="69" t="s">
        <v>17</v>
      </c>
      <c r="C19" s="70">
        <f t="shared" si="0"/>
        <v>29510200</v>
      </c>
      <c r="D19" s="70">
        <f t="shared" si="1"/>
        <v>46263223</v>
      </c>
      <c r="E19" s="70">
        <f t="shared" si="2"/>
        <v>41616638</v>
      </c>
      <c r="F19" s="277">
        <f>SUM(F14:F18)</f>
        <v>19323100</v>
      </c>
      <c r="G19" s="277">
        <f t="shared" ref="G19:K19" si="4">SUM(G14:G18)</f>
        <v>28910202</v>
      </c>
      <c r="H19" s="277">
        <f t="shared" si="4"/>
        <v>26963087</v>
      </c>
      <c r="I19" s="277">
        <f t="shared" si="4"/>
        <v>10187100</v>
      </c>
      <c r="J19" s="277">
        <f t="shared" si="4"/>
        <v>17353021</v>
      </c>
      <c r="K19" s="277">
        <f t="shared" si="4"/>
        <v>14653551</v>
      </c>
    </row>
    <row r="20" spans="1:11" s="278" customFormat="1" ht="15" customHeight="1">
      <c r="A20" s="63" t="s">
        <v>168</v>
      </c>
      <c r="B20" s="69" t="s">
        <v>21</v>
      </c>
      <c r="C20" s="70">
        <f t="shared" si="0"/>
        <v>2450000</v>
      </c>
      <c r="D20" s="70">
        <f t="shared" si="1"/>
        <v>2450000</v>
      </c>
      <c r="E20" s="70">
        <f t="shared" si="2"/>
        <v>709324</v>
      </c>
      <c r="F20" s="277">
        <v>2450000</v>
      </c>
      <c r="G20" s="277">
        <v>2450000</v>
      </c>
      <c r="H20" s="277">
        <v>709324</v>
      </c>
      <c r="I20" s="277"/>
      <c r="J20" s="277"/>
      <c r="K20" s="277"/>
    </row>
    <row r="21" spans="1:11" s="278" customFormat="1" ht="15" customHeight="1">
      <c r="A21" s="62" t="s">
        <v>169</v>
      </c>
      <c r="B21" s="73" t="s">
        <v>350</v>
      </c>
      <c r="C21" s="219">
        <f t="shared" si="0"/>
        <v>0</v>
      </c>
      <c r="D21" s="219">
        <f t="shared" si="1"/>
        <v>0</v>
      </c>
      <c r="E21" s="219">
        <f t="shared" si="2"/>
        <v>0</v>
      </c>
      <c r="F21" s="185"/>
      <c r="G21" s="185"/>
      <c r="H21" s="185"/>
      <c r="I21" s="185"/>
      <c r="J21" s="185"/>
      <c r="K21" s="185"/>
    </row>
    <row r="22" spans="1:11" s="278" customFormat="1" ht="15" customHeight="1">
      <c r="A22" s="62" t="s">
        <v>353</v>
      </c>
      <c r="B22" s="73" t="s">
        <v>354</v>
      </c>
      <c r="C22" s="219">
        <f t="shared" si="0"/>
        <v>0</v>
      </c>
      <c r="D22" s="219">
        <f t="shared" si="1"/>
        <v>2088430</v>
      </c>
      <c r="E22" s="219">
        <f t="shared" si="2"/>
        <v>2088430</v>
      </c>
      <c r="F22" s="185"/>
      <c r="G22" s="185">
        <v>2088430</v>
      </c>
      <c r="H22" s="185">
        <v>2088430</v>
      </c>
      <c r="I22" s="185"/>
      <c r="J22" s="185"/>
      <c r="K22" s="185"/>
    </row>
    <row r="23" spans="1:11" s="278" customFormat="1" ht="15" customHeight="1">
      <c r="A23" s="62" t="s">
        <v>355</v>
      </c>
      <c r="B23" s="73" t="s">
        <v>356</v>
      </c>
      <c r="C23" s="219">
        <f t="shared" si="0"/>
        <v>0</v>
      </c>
      <c r="D23" s="219">
        <f t="shared" si="1"/>
        <v>0</v>
      </c>
      <c r="E23" s="219">
        <f t="shared" si="2"/>
        <v>0</v>
      </c>
      <c r="F23" s="185"/>
      <c r="G23" s="185"/>
      <c r="H23" s="185"/>
      <c r="I23" s="185"/>
      <c r="J23" s="185"/>
      <c r="K23" s="185"/>
    </row>
    <row r="24" spans="1:11" s="278" customFormat="1" ht="15" customHeight="1">
      <c r="A24" s="62" t="s">
        <v>351</v>
      </c>
      <c r="B24" s="73" t="s">
        <v>352</v>
      </c>
      <c r="C24" s="219">
        <f t="shared" si="0"/>
        <v>0</v>
      </c>
      <c r="D24" s="219">
        <f t="shared" si="1"/>
        <v>0</v>
      </c>
      <c r="E24" s="219">
        <f t="shared" si="2"/>
        <v>0</v>
      </c>
      <c r="F24" s="185"/>
      <c r="G24" s="185"/>
      <c r="H24" s="185"/>
      <c r="I24" s="185"/>
      <c r="J24" s="185"/>
      <c r="K24" s="185"/>
    </row>
    <row r="25" spans="1:11" s="278" customFormat="1" ht="26.25" customHeight="1">
      <c r="A25" s="62" t="s">
        <v>171</v>
      </c>
      <c r="B25" s="73" t="s">
        <v>357</v>
      </c>
      <c r="C25" s="219">
        <f t="shared" si="0"/>
        <v>0</v>
      </c>
      <c r="D25" s="219">
        <f t="shared" si="1"/>
        <v>0</v>
      </c>
      <c r="E25" s="219">
        <f t="shared" si="2"/>
        <v>0</v>
      </c>
      <c r="F25" s="185"/>
      <c r="G25" s="185"/>
      <c r="H25" s="185"/>
      <c r="I25" s="185"/>
      <c r="J25" s="185"/>
      <c r="K25" s="185"/>
    </row>
    <row r="26" spans="1:11" s="278" customFormat="1" ht="24" customHeight="1">
      <c r="A26" s="62" t="s">
        <v>172</v>
      </c>
      <c r="B26" s="73" t="s">
        <v>358</v>
      </c>
      <c r="C26" s="219">
        <f t="shared" si="0"/>
        <v>0</v>
      </c>
      <c r="D26" s="219">
        <f t="shared" si="1"/>
        <v>0</v>
      </c>
      <c r="E26" s="219">
        <f t="shared" si="2"/>
        <v>0</v>
      </c>
      <c r="F26" s="185"/>
      <c r="G26" s="185"/>
      <c r="H26" s="185"/>
      <c r="I26" s="185"/>
      <c r="J26" s="185"/>
      <c r="K26" s="185"/>
    </row>
    <row r="27" spans="1:11" s="278" customFormat="1" ht="24" customHeight="1">
      <c r="A27" s="62" t="s">
        <v>391</v>
      </c>
      <c r="B27" s="73" t="s">
        <v>332</v>
      </c>
      <c r="C27" s="219">
        <f t="shared" si="0"/>
        <v>11742758</v>
      </c>
      <c r="D27" s="219">
        <f t="shared" si="1"/>
        <v>8312758</v>
      </c>
      <c r="E27" s="219">
        <f t="shared" si="2"/>
        <v>8304914</v>
      </c>
      <c r="F27" s="185">
        <v>11742758</v>
      </c>
      <c r="G27" s="185">
        <v>8312758</v>
      </c>
      <c r="H27" s="185">
        <v>8304914</v>
      </c>
      <c r="I27" s="185"/>
      <c r="J27" s="185"/>
      <c r="K27" s="185"/>
    </row>
    <row r="28" spans="1:11" s="278" customFormat="1" ht="25.5" customHeight="1">
      <c r="A28" s="62" t="s">
        <v>174</v>
      </c>
      <c r="B28" s="73" t="s">
        <v>363</v>
      </c>
      <c r="C28" s="219">
        <f t="shared" si="0"/>
        <v>0</v>
      </c>
      <c r="D28" s="219">
        <f t="shared" si="1"/>
        <v>0</v>
      </c>
      <c r="E28" s="219">
        <f t="shared" si="2"/>
        <v>0</v>
      </c>
      <c r="F28" s="185"/>
      <c r="G28" s="185"/>
      <c r="H28" s="185"/>
      <c r="I28" s="185"/>
      <c r="J28" s="185"/>
      <c r="K28" s="185"/>
    </row>
    <row r="29" spans="1:11" s="278" customFormat="1" ht="15" customHeight="1">
      <c r="A29" s="62" t="s">
        <v>175</v>
      </c>
      <c r="B29" s="73" t="s">
        <v>362</v>
      </c>
      <c r="C29" s="219">
        <f t="shared" si="0"/>
        <v>0</v>
      </c>
      <c r="D29" s="219">
        <f t="shared" si="1"/>
        <v>0</v>
      </c>
      <c r="E29" s="219">
        <f t="shared" si="2"/>
        <v>0</v>
      </c>
      <c r="F29" s="185"/>
      <c r="G29" s="185"/>
      <c r="H29" s="185"/>
      <c r="I29" s="185"/>
      <c r="J29" s="185"/>
      <c r="K29" s="185"/>
    </row>
    <row r="30" spans="1:11" s="278" customFormat="1" ht="15" customHeight="1">
      <c r="A30" s="62" t="s">
        <v>176</v>
      </c>
      <c r="B30" s="73" t="s">
        <v>364</v>
      </c>
      <c r="C30" s="219">
        <f t="shared" si="0"/>
        <v>0</v>
      </c>
      <c r="D30" s="219">
        <f t="shared" si="1"/>
        <v>0</v>
      </c>
      <c r="E30" s="219">
        <f t="shared" si="2"/>
        <v>0</v>
      </c>
      <c r="F30" s="185"/>
      <c r="G30" s="185"/>
      <c r="H30" s="185"/>
      <c r="I30" s="185"/>
      <c r="J30" s="185"/>
      <c r="K30" s="185"/>
    </row>
    <row r="31" spans="1:11" s="278" customFormat="1" ht="15" customHeight="1">
      <c r="A31" s="75" t="s">
        <v>177</v>
      </c>
      <c r="B31" s="73" t="s">
        <v>365</v>
      </c>
      <c r="C31" s="219">
        <f t="shared" si="0"/>
        <v>0</v>
      </c>
      <c r="D31" s="219">
        <f t="shared" si="1"/>
        <v>0</v>
      </c>
      <c r="E31" s="219">
        <f t="shared" si="2"/>
        <v>0</v>
      </c>
      <c r="F31" s="185"/>
      <c r="G31" s="185"/>
      <c r="H31" s="185"/>
      <c r="I31" s="185"/>
      <c r="J31" s="185"/>
      <c r="K31" s="185"/>
    </row>
    <row r="32" spans="1:11" s="278" customFormat="1" ht="15" customHeight="1">
      <c r="A32" s="62" t="s">
        <v>331</v>
      </c>
      <c r="B32" s="73" t="s">
        <v>996</v>
      </c>
      <c r="C32" s="219">
        <f t="shared" si="0"/>
        <v>0</v>
      </c>
      <c r="D32" s="219">
        <f t="shared" si="1"/>
        <v>0</v>
      </c>
      <c r="E32" s="219">
        <f t="shared" si="2"/>
        <v>0</v>
      </c>
      <c r="F32" s="185"/>
      <c r="G32" s="185"/>
      <c r="H32" s="185"/>
      <c r="I32" s="185"/>
      <c r="J32" s="185"/>
      <c r="K32" s="185"/>
    </row>
    <row r="33" spans="1:11" s="278" customFormat="1" ht="15" customHeight="1">
      <c r="A33" s="62" t="s">
        <v>178</v>
      </c>
      <c r="B33" s="73" t="s">
        <v>366</v>
      </c>
      <c r="C33" s="219">
        <f t="shared" si="0"/>
        <v>13233265</v>
      </c>
      <c r="D33" s="219">
        <f t="shared" si="1"/>
        <v>3492265</v>
      </c>
      <c r="E33" s="219">
        <f t="shared" si="2"/>
        <v>3485365</v>
      </c>
      <c r="F33" s="185">
        <v>13233265</v>
      </c>
      <c r="G33" s="185">
        <v>3492265</v>
      </c>
      <c r="H33" s="185">
        <v>3485365</v>
      </c>
      <c r="I33" s="185"/>
      <c r="J33" s="185"/>
      <c r="K33" s="185"/>
    </row>
    <row r="34" spans="1:11" s="278" customFormat="1" ht="15" customHeight="1">
      <c r="A34" s="75" t="s">
        <v>179</v>
      </c>
      <c r="B34" s="73" t="s">
        <v>367</v>
      </c>
      <c r="C34" s="219">
        <f t="shared" si="0"/>
        <v>13746667</v>
      </c>
      <c r="D34" s="219">
        <f t="shared" si="1"/>
        <v>13746667</v>
      </c>
      <c r="E34" s="219">
        <f t="shared" si="2"/>
        <v>0</v>
      </c>
      <c r="F34" s="185">
        <v>13746667</v>
      </c>
      <c r="G34" s="185">
        <v>13746667</v>
      </c>
      <c r="H34" s="185">
        <v>0</v>
      </c>
      <c r="I34" s="185"/>
      <c r="J34" s="185"/>
      <c r="K34" s="185"/>
    </row>
    <row r="35" spans="1:11" s="278" customFormat="1" ht="15" customHeight="1">
      <c r="A35" s="63" t="s">
        <v>180</v>
      </c>
      <c r="B35" s="69" t="s">
        <v>24</v>
      </c>
      <c r="C35" s="70">
        <f t="shared" si="0"/>
        <v>38722690</v>
      </c>
      <c r="D35" s="70">
        <f t="shared" si="1"/>
        <v>27640120</v>
      </c>
      <c r="E35" s="70">
        <f t="shared" si="2"/>
        <v>13878709</v>
      </c>
      <c r="F35" s="277">
        <f t="shared" ref="F35:K35" si="5">SUM(F21:F34)</f>
        <v>38722690</v>
      </c>
      <c r="G35" s="277">
        <f t="shared" si="5"/>
        <v>27640120</v>
      </c>
      <c r="H35" s="277">
        <f t="shared" si="5"/>
        <v>13878709</v>
      </c>
      <c r="I35" s="277">
        <f t="shared" si="5"/>
        <v>0</v>
      </c>
      <c r="J35" s="277">
        <f t="shared" si="5"/>
        <v>0</v>
      </c>
      <c r="K35" s="277">
        <f t="shared" si="5"/>
        <v>0</v>
      </c>
    </row>
    <row r="36" spans="1:11" s="278" customFormat="1" ht="15" customHeight="1">
      <c r="A36" s="76" t="s">
        <v>181</v>
      </c>
      <c r="B36" s="73" t="s">
        <v>368</v>
      </c>
      <c r="C36" s="219">
        <f t="shared" si="0"/>
        <v>0</v>
      </c>
      <c r="D36" s="219">
        <f t="shared" si="1"/>
        <v>0</v>
      </c>
      <c r="E36" s="219">
        <f t="shared" si="2"/>
        <v>0</v>
      </c>
      <c r="F36" s="185"/>
      <c r="G36" s="185"/>
      <c r="H36" s="185"/>
      <c r="I36" s="185"/>
      <c r="J36" s="185"/>
      <c r="K36" s="185"/>
    </row>
    <row r="37" spans="1:11" s="278" customFormat="1" ht="15" customHeight="1">
      <c r="A37" s="76" t="s">
        <v>182</v>
      </c>
      <c r="B37" s="73" t="s">
        <v>369</v>
      </c>
      <c r="C37" s="219">
        <f t="shared" si="0"/>
        <v>0</v>
      </c>
      <c r="D37" s="219">
        <f t="shared" si="1"/>
        <v>0</v>
      </c>
      <c r="E37" s="219">
        <f t="shared" si="2"/>
        <v>0</v>
      </c>
      <c r="F37" s="185"/>
      <c r="G37" s="185"/>
      <c r="H37" s="185"/>
      <c r="I37" s="185"/>
      <c r="J37" s="185"/>
      <c r="K37" s="185"/>
    </row>
    <row r="38" spans="1:11" s="278" customFormat="1" ht="15" customHeight="1">
      <c r="A38" s="76" t="s">
        <v>183</v>
      </c>
      <c r="B38" s="73" t="s">
        <v>370</v>
      </c>
      <c r="C38" s="219">
        <f t="shared" si="0"/>
        <v>0</v>
      </c>
      <c r="D38" s="219">
        <f t="shared" si="1"/>
        <v>727600</v>
      </c>
      <c r="E38" s="219">
        <f t="shared" si="2"/>
        <v>727600</v>
      </c>
      <c r="F38" s="185"/>
      <c r="G38" s="185">
        <v>727600</v>
      </c>
      <c r="H38" s="185">
        <v>727600</v>
      </c>
      <c r="I38" s="185"/>
      <c r="J38" s="185"/>
      <c r="K38" s="185"/>
    </row>
    <row r="39" spans="1:11" s="278" customFormat="1" ht="15" customHeight="1">
      <c r="A39" s="76" t="s">
        <v>184</v>
      </c>
      <c r="B39" s="73" t="s">
        <v>371</v>
      </c>
      <c r="C39" s="219">
        <f t="shared" si="0"/>
        <v>0</v>
      </c>
      <c r="D39" s="219">
        <f t="shared" si="1"/>
        <v>1701042</v>
      </c>
      <c r="E39" s="219">
        <f t="shared" si="2"/>
        <v>1701042</v>
      </c>
      <c r="F39" s="185"/>
      <c r="G39" s="185">
        <v>1701042</v>
      </c>
      <c r="H39" s="185">
        <v>1701042</v>
      </c>
      <c r="I39" s="185"/>
      <c r="J39" s="185"/>
      <c r="K39" s="185"/>
    </row>
    <row r="40" spans="1:11" s="278" customFormat="1" ht="15" customHeight="1">
      <c r="A40" s="77" t="s">
        <v>185</v>
      </c>
      <c r="B40" s="73" t="s">
        <v>372</v>
      </c>
      <c r="C40" s="219">
        <f t="shared" si="0"/>
        <v>0</v>
      </c>
      <c r="D40" s="219">
        <f t="shared" si="1"/>
        <v>0</v>
      </c>
      <c r="E40" s="219">
        <f t="shared" si="2"/>
        <v>0</v>
      </c>
      <c r="F40" s="185"/>
      <c r="G40" s="185"/>
      <c r="H40" s="185"/>
      <c r="I40" s="185"/>
      <c r="J40" s="185"/>
      <c r="K40" s="185"/>
    </row>
    <row r="41" spans="1:11" s="278" customFormat="1" ht="15" customHeight="1">
      <c r="A41" s="77" t="s">
        <v>186</v>
      </c>
      <c r="B41" s="73" t="s">
        <v>373</v>
      </c>
      <c r="C41" s="219">
        <f t="shared" si="0"/>
        <v>0</v>
      </c>
      <c r="D41" s="219">
        <f t="shared" si="1"/>
        <v>0</v>
      </c>
      <c r="E41" s="219">
        <f t="shared" si="2"/>
        <v>0</v>
      </c>
      <c r="F41" s="185"/>
      <c r="G41" s="185"/>
      <c r="H41" s="185"/>
      <c r="I41" s="185"/>
      <c r="J41" s="185"/>
      <c r="K41" s="185"/>
    </row>
    <row r="42" spans="1:11" s="278" customFormat="1" ht="15" customHeight="1">
      <c r="A42" s="77" t="s">
        <v>187</v>
      </c>
      <c r="B42" s="73" t="s">
        <v>374</v>
      </c>
      <c r="C42" s="219">
        <f t="shared" si="0"/>
        <v>0</v>
      </c>
      <c r="D42" s="219">
        <f t="shared" si="1"/>
        <v>655733</v>
      </c>
      <c r="E42" s="219">
        <f t="shared" si="2"/>
        <v>655733</v>
      </c>
      <c r="F42" s="185"/>
      <c r="G42" s="185">
        <v>655733</v>
      </c>
      <c r="H42" s="185">
        <v>655733</v>
      </c>
      <c r="I42" s="185"/>
      <c r="J42" s="185"/>
      <c r="K42" s="185"/>
    </row>
    <row r="43" spans="1:11" s="278" customFormat="1" ht="15" customHeight="1">
      <c r="A43" s="78" t="s">
        <v>188</v>
      </c>
      <c r="B43" s="69" t="s">
        <v>31</v>
      </c>
      <c r="C43" s="70">
        <f t="shared" si="0"/>
        <v>0</v>
      </c>
      <c r="D43" s="70">
        <f t="shared" si="1"/>
        <v>3084375</v>
      </c>
      <c r="E43" s="70">
        <f t="shared" si="2"/>
        <v>3084375</v>
      </c>
      <c r="F43" s="277">
        <f t="shared" ref="F43:K43" si="6">SUM(F36:F42)</f>
        <v>0</v>
      </c>
      <c r="G43" s="277">
        <f t="shared" si="6"/>
        <v>3084375</v>
      </c>
      <c r="H43" s="277">
        <f t="shared" si="6"/>
        <v>3084375</v>
      </c>
      <c r="I43" s="277">
        <f t="shared" si="6"/>
        <v>0</v>
      </c>
      <c r="J43" s="277">
        <f t="shared" si="6"/>
        <v>0</v>
      </c>
      <c r="K43" s="277">
        <f t="shared" si="6"/>
        <v>0</v>
      </c>
    </row>
    <row r="44" spans="1:11" s="278" customFormat="1" ht="15" customHeight="1">
      <c r="A44" s="62" t="s">
        <v>189</v>
      </c>
      <c r="B44" s="73" t="s">
        <v>376</v>
      </c>
      <c r="C44" s="219">
        <f t="shared" si="0"/>
        <v>0</v>
      </c>
      <c r="D44" s="219">
        <f t="shared" si="1"/>
        <v>28414573</v>
      </c>
      <c r="E44" s="219">
        <f t="shared" si="2"/>
        <v>0</v>
      </c>
      <c r="F44" s="185"/>
      <c r="G44" s="185">
        <v>28414573</v>
      </c>
      <c r="H44" s="185"/>
      <c r="I44" s="185"/>
      <c r="J44" s="185"/>
      <c r="K44" s="185"/>
    </row>
    <row r="45" spans="1:11" s="278" customFormat="1" ht="15" customHeight="1">
      <c r="A45" s="62" t="s">
        <v>190</v>
      </c>
      <c r="B45" s="73" t="s">
        <v>375</v>
      </c>
      <c r="C45" s="219">
        <f t="shared" si="0"/>
        <v>0</v>
      </c>
      <c r="D45" s="219">
        <f t="shared" si="1"/>
        <v>0</v>
      </c>
      <c r="E45" s="219">
        <f t="shared" si="2"/>
        <v>0</v>
      </c>
      <c r="F45" s="185"/>
      <c r="G45" s="185"/>
      <c r="H45" s="185"/>
      <c r="I45" s="185"/>
      <c r="J45" s="185"/>
      <c r="K45" s="185"/>
    </row>
    <row r="46" spans="1:11" s="278" customFormat="1" ht="15" customHeight="1">
      <c r="A46" s="62" t="s">
        <v>191</v>
      </c>
      <c r="B46" s="73" t="s">
        <v>377</v>
      </c>
      <c r="C46" s="219">
        <f t="shared" si="0"/>
        <v>0</v>
      </c>
      <c r="D46" s="219">
        <f t="shared" si="1"/>
        <v>0</v>
      </c>
      <c r="E46" s="219">
        <f t="shared" si="2"/>
        <v>0</v>
      </c>
      <c r="F46" s="185"/>
      <c r="G46" s="185"/>
      <c r="H46" s="185"/>
      <c r="I46" s="185"/>
      <c r="J46" s="185"/>
      <c r="K46" s="185"/>
    </row>
    <row r="47" spans="1:11" s="278" customFormat="1" ht="15" customHeight="1">
      <c r="A47" s="62" t="s">
        <v>192</v>
      </c>
      <c r="B47" s="73" t="s">
        <v>378</v>
      </c>
      <c r="C47" s="219">
        <f t="shared" si="0"/>
        <v>0</v>
      </c>
      <c r="D47" s="219">
        <f t="shared" si="1"/>
        <v>7671540</v>
      </c>
      <c r="E47" s="219">
        <f t="shared" si="2"/>
        <v>0</v>
      </c>
      <c r="F47" s="185"/>
      <c r="G47" s="185">
        <v>7671540</v>
      </c>
      <c r="H47" s="185"/>
      <c r="I47" s="185"/>
      <c r="J47" s="185"/>
      <c r="K47" s="185"/>
    </row>
    <row r="48" spans="1:11" s="278" customFormat="1" ht="15" customHeight="1">
      <c r="A48" s="63" t="s">
        <v>193</v>
      </c>
      <c r="B48" s="69" t="s">
        <v>35</v>
      </c>
      <c r="C48" s="70">
        <f t="shared" si="0"/>
        <v>0</v>
      </c>
      <c r="D48" s="70">
        <f t="shared" si="1"/>
        <v>36086113</v>
      </c>
      <c r="E48" s="70">
        <f t="shared" si="2"/>
        <v>0</v>
      </c>
      <c r="F48" s="277">
        <f t="shared" ref="F48:K48" si="7">SUM(F44:F47)</f>
        <v>0</v>
      </c>
      <c r="G48" s="277">
        <f t="shared" si="7"/>
        <v>36086113</v>
      </c>
      <c r="H48" s="277">
        <f t="shared" si="7"/>
        <v>0</v>
      </c>
      <c r="I48" s="277">
        <f t="shared" si="7"/>
        <v>0</v>
      </c>
      <c r="J48" s="277">
        <f t="shared" si="7"/>
        <v>0</v>
      </c>
      <c r="K48" s="277">
        <f t="shared" si="7"/>
        <v>0</v>
      </c>
    </row>
    <row r="49" spans="1:11" s="278" customFormat="1" ht="24.75" customHeight="1">
      <c r="A49" s="62" t="s">
        <v>194</v>
      </c>
      <c r="B49" s="73" t="s">
        <v>379</v>
      </c>
      <c r="C49" s="219">
        <f t="shared" si="0"/>
        <v>0</v>
      </c>
      <c r="D49" s="219">
        <f t="shared" si="1"/>
        <v>0</v>
      </c>
      <c r="E49" s="219">
        <f t="shared" si="2"/>
        <v>0</v>
      </c>
      <c r="F49" s="185"/>
      <c r="G49" s="185"/>
      <c r="H49" s="185"/>
      <c r="I49" s="185"/>
      <c r="J49" s="185"/>
      <c r="K49" s="185"/>
    </row>
    <row r="50" spans="1:11" s="278" customFormat="1" ht="24.75" customHeight="1">
      <c r="A50" s="62" t="s">
        <v>195</v>
      </c>
      <c r="B50" s="73" t="s">
        <v>381</v>
      </c>
      <c r="C50" s="219">
        <f t="shared" si="0"/>
        <v>0</v>
      </c>
      <c r="D50" s="219">
        <f t="shared" si="1"/>
        <v>0</v>
      </c>
      <c r="E50" s="219">
        <f t="shared" si="2"/>
        <v>0</v>
      </c>
      <c r="F50" s="185"/>
      <c r="G50" s="185"/>
      <c r="H50" s="185"/>
      <c r="I50" s="185"/>
      <c r="J50" s="185"/>
      <c r="K50" s="185"/>
    </row>
    <row r="51" spans="1:11" s="278" customFormat="1" ht="15" customHeight="1">
      <c r="A51" s="62" t="s">
        <v>197</v>
      </c>
      <c r="B51" s="73" t="s">
        <v>382</v>
      </c>
      <c r="C51" s="219">
        <f t="shared" si="0"/>
        <v>0</v>
      </c>
      <c r="D51" s="219">
        <f t="shared" si="1"/>
        <v>0</v>
      </c>
      <c r="E51" s="219">
        <f t="shared" si="2"/>
        <v>0</v>
      </c>
      <c r="F51" s="185"/>
      <c r="G51" s="185"/>
      <c r="H51" s="185"/>
      <c r="I51" s="185"/>
      <c r="J51" s="185"/>
      <c r="K51" s="185"/>
    </row>
    <row r="52" spans="1:11" s="278" customFormat="1" ht="24.75" customHeight="1">
      <c r="A52" s="62" t="s">
        <v>198</v>
      </c>
      <c r="B52" s="73" t="s">
        <v>383</v>
      </c>
      <c r="C52" s="219">
        <f t="shared" si="0"/>
        <v>0</v>
      </c>
      <c r="D52" s="219">
        <f t="shared" si="1"/>
        <v>0</v>
      </c>
      <c r="E52" s="219">
        <f t="shared" si="2"/>
        <v>0</v>
      </c>
      <c r="F52" s="185"/>
      <c r="G52" s="185"/>
      <c r="H52" s="185"/>
      <c r="I52" s="185"/>
      <c r="J52" s="185"/>
      <c r="K52" s="185"/>
    </row>
    <row r="53" spans="1:11" s="278" customFormat="1" ht="25.5" customHeight="1">
      <c r="A53" s="62" t="s">
        <v>199</v>
      </c>
      <c r="B53" s="73" t="s">
        <v>384</v>
      </c>
      <c r="C53" s="219">
        <f t="shared" si="0"/>
        <v>0</v>
      </c>
      <c r="D53" s="219">
        <f t="shared" si="1"/>
        <v>0</v>
      </c>
      <c r="E53" s="219">
        <f t="shared" si="2"/>
        <v>0</v>
      </c>
      <c r="F53" s="185"/>
      <c r="G53" s="185"/>
      <c r="H53" s="185"/>
      <c r="I53" s="185"/>
      <c r="J53" s="185"/>
      <c r="K53" s="185"/>
    </row>
    <row r="54" spans="1:11" s="278" customFormat="1" ht="15" customHeight="1">
      <c r="A54" s="62" t="s">
        <v>200</v>
      </c>
      <c r="B54" s="73" t="s">
        <v>385</v>
      </c>
      <c r="C54" s="219">
        <f t="shared" si="0"/>
        <v>0</v>
      </c>
      <c r="D54" s="219">
        <f t="shared" si="1"/>
        <v>0</v>
      </c>
      <c r="E54" s="219">
        <f t="shared" si="2"/>
        <v>0</v>
      </c>
      <c r="F54" s="185"/>
      <c r="G54" s="185"/>
      <c r="H54" s="185"/>
      <c r="I54" s="185"/>
      <c r="J54" s="185"/>
      <c r="K54" s="185"/>
    </row>
    <row r="55" spans="1:11" s="278" customFormat="1" ht="15" customHeight="1">
      <c r="A55" s="62" t="s">
        <v>201</v>
      </c>
      <c r="B55" s="73" t="s">
        <v>386</v>
      </c>
      <c r="C55" s="219">
        <f t="shared" si="0"/>
        <v>0</v>
      </c>
      <c r="D55" s="219">
        <f t="shared" si="1"/>
        <v>0</v>
      </c>
      <c r="E55" s="219">
        <f t="shared" si="2"/>
        <v>0</v>
      </c>
      <c r="F55" s="185"/>
      <c r="G55" s="185"/>
      <c r="H55" s="185"/>
      <c r="I55" s="185"/>
      <c r="J55" s="185"/>
      <c r="K55" s="185"/>
    </row>
    <row r="56" spans="1:11" s="278" customFormat="1" ht="15" customHeight="1">
      <c r="A56" s="63" t="s">
        <v>37</v>
      </c>
      <c r="B56" s="69" t="s">
        <v>38</v>
      </c>
      <c r="C56" s="70">
        <f t="shared" si="0"/>
        <v>0</v>
      </c>
      <c r="D56" s="70">
        <f t="shared" si="1"/>
        <v>0</v>
      </c>
      <c r="E56" s="70">
        <f t="shared" si="2"/>
        <v>0</v>
      </c>
      <c r="F56" s="277">
        <f t="shared" ref="F56:K56" si="8">SUM(F49:F55)</f>
        <v>0</v>
      </c>
      <c r="G56" s="277">
        <f t="shared" si="8"/>
        <v>0</v>
      </c>
      <c r="H56" s="277">
        <f t="shared" si="8"/>
        <v>0</v>
      </c>
      <c r="I56" s="277">
        <f t="shared" si="8"/>
        <v>0</v>
      </c>
      <c r="J56" s="277">
        <f t="shared" si="8"/>
        <v>0</v>
      </c>
      <c r="K56" s="277">
        <f t="shared" si="8"/>
        <v>0</v>
      </c>
    </row>
    <row r="57" spans="1:11" s="278" customFormat="1" ht="15" customHeight="1">
      <c r="A57" s="78" t="s">
        <v>202</v>
      </c>
      <c r="B57" s="69" t="s">
        <v>203</v>
      </c>
      <c r="C57" s="70">
        <f t="shared" si="0"/>
        <v>100047075</v>
      </c>
      <c r="D57" s="70">
        <f t="shared" si="1"/>
        <v>155195861</v>
      </c>
      <c r="E57" s="70">
        <f t="shared" si="2"/>
        <v>97016775</v>
      </c>
      <c r="F57" s="277">
        <f t="shared" ref="F57:K57" si="9">F12+F13+F19+F20+F35+F43+F48+F56</f>
        <v>79530894</v>
      </c>
      <c r="G57" s="277">
        <f t="shared" si="9"/>
        <v>127481955</v>
      </c>
      <c r="H57" s="277">
        <f t="shared" si="9"/>
        <v>72949117</v>
      </c>
      <c r="I57" s="277">
        <f t="shared" si="9"/>
        <v>20516181</v>
      </c>
      <c r="J57" s="277">
        <f t="shared" si="9"/>
        <v>27713906</v>
      </c>
      <c r="K57" s="277">
        <f t="shared" si="9"/>
        <v>24067658</v>
      </c>
    </row>
    <row r="58" spans="1:11">
      <c r="C58" s="34"/>
      <c r="D58" s="34"/>
      <c r="E58" s="34"/>
      <c r="F58" s="34"/>
      <c r="G58" s="34"/>
      <c r="H58" s="34"/>
      <c r="I58" s="34"/>
      <c r="J58" s="34"/>
      <c r="K58" s="34"/>
    </row>
    <row r="60" spans="1:11">
      <c r="C60" s="34"/>
      <c r="D60" s="34"/>
      <c r="E60" s="34"/>
    </row>
  </sheetData>
  <mergeCells count="8">
    <mergeCell ref="A1:B1"/>
    <mergeCell ref="A3:K3"/>
    <mergeCell ref="A4:K4"/>
    <mergeCell ref="B6:F6"/>
    <mergeCell ref="C7:E7"/>
    <mergeCell ref="F7:H7"/>
    <mergeCell ref="I7:K7"/>
    <mergeCell ref="I5:K5"/>
  </mergeCells>
  <printOptions horizontalCentered="1"/>
  <pageMargins left="0.15748031496062992" right="0.15748031496062992" top="0" bottom="0" header="0.51181102362204722" footer="0.51181102362204722"/>
  <pageSetup paperSize="8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33"/>
  <sheetViews>
    <sheetView workbookViewId="0">
      <pane xSplit="2" ySplit="8" topLeftCell="C9" activePane="bottomRight" state="frozen"/>
      <selection activeCell="E22" sqref="E22"/>
      <selection pane="topRight" activeCell="E22" sqref="E22"/>
      <selection pane="bottomLeft" activeCell="E22" sqref="E22"/>
      <selection pane="bottomRight"/>
    </sheetView>
  </sheetViews>
  <sheetFormatPr defaultRowHeight="12.75"/>
  <cols>
    <col min="1" max="1" width="56.5703125" style="50" customWidth="1"/>
    <col min="2" max="2" width="9.140625" style="50"/>
    <col min="3" max="3" width="12.28515625" style="50" customWidth="1"/>
    <col min="4" max="4" width="12.28515625" style="98" customWidth="1"/>
    <col min="5" max="5" width="12.28515625" style="137" customWidth="1"/>
    <col min="6" max="6" width="12.28515625" style="50" customWidth="1"/>
    <col min="7" max="7" width="12.28515625" style="98" customWidth="1"/>
    <col min="8" max="8" width="12.28515625" style="137" customWidth="1"/>
    <col min="9" max="9" width="10.7109375" style="50" customWidth="1"/>
    <col min="10" max="10" width="10.7109375" style="98" customWidth="1"/>
    <col min="11" max="11" width="10.7109375" style="137" customWidth="1"/>
    <col min="12" max="256" width="9.140625" style="50"/>
    <col min="257" max="257" width="4.140625" style="50" customWidth="1"/>
    <col min="258" max="258" width="56.5703125" style="50" customWidth="1"/>
    <col min="259" max="259" width="9.140625" style="50"/>
    <col min="260" max="260" width="11.85546875" style="50" customWidth="1"/>
    <col min="261" max="265" width="17.7109375" style="50" customWidth="1"/>
    <col min="266" max="512" width="9.140625" style="50"/>
    <col min="513" max="513" width="4.140625" style="50" customWidth="1"/>
    <col min="514" max="514" width="56.5703125" style="50" customWidth="1"/>
    <col min="515" max="515" width="9.140625" style="50"/>
    <col min="516" max="516" width="11.85546875" style="50" customWidth="1"/>
    <col min="517" max="521" width="17.7109375" style="50" customWidth="1"/>
    <col min="522" max="768" width="9.140625" style="50"/>
    <col min="769" max="769" width="4.140625" style="50" customWidth="1"/>
    <col min="770" max="770" width="56.5703125" style="50" customWidth="1"/>
    <col min="771" max="771" width="9.140625" style="50"/>
    <col min="772" max="772" width="11.85546875" style="50" customWidth="1"/>
    <col min="773" max="777" width="17.7109375" style="50" customWidth="1"/>
    <col min="778" max="1024" width="9.140625" style="50"/>
    <col min="1025" max="1025" width="4.140625" style="50" customWidth="1"/>
    <col min="1026" max="1026" width="56.5703125" style="50" customWidth="1"/>
    <col min="1027" max="1027" width="9.140625" style="50"/>
    <col min="1028" max="1028" width="11.85546875" style="50" customWidth="1"/>
    <col min="1029" max="1033" width="17.7109375" style="50" customWidth="1"/>
    <col min="1034" max="1280" width="9.140625" style="50"/>
    <col min="1281" max="1281" width="4.140625" style="50" customWidth="1"/>
    <col min="1282" max="1282" width="56.5703125" style="50" customWidth="1"/>
    <col min="1283" max="1283" width="9.140625" style="50"/>
    <col min="1284" max="1284" width="11.85546875" style="50" customWidth="1"/>
    <col min="1285" max="1289" width="17.7109375" style="50" customWidth="1"/>
    <col min="1290" max="1536" width="9.140625" style="50"/>
    <col min="1537" max="1537" width="4.140625" style="50" customWidth="1"/>
    <col min="1538" max="1538" width="56.5703125" style="50" customWidth="1"/>
    <col min="1539" max="1539" width="9.140625" style="50"/>
    <col min="1540" max="1540" width="11.85546875" style="50" customWidth="1"/>
    <col min="1541" max="1545" width="17.7109375" style="50" customWidth="1"/>
    <col min="1546" max="1792" width="9.140625" style="50"/>
    <col min="1793" max="1793" width="4.140625" style="50" customWidth="1"/>
    <col min="1794" max="1794" width="56.5703125" style="50" customWidth="1"/>
    <col min="1795" max="1795" width="9.140625" style="50"/>
    <col min="1796" max="1796" width="11.85546875" style="50" customWidth="1"/>
    <col min="1797" max="1801" width="17.7109375" style="50" customWidth="1"/>
    <col min="1802" max="2048" width="9.140625" style="50"/>
    <col min="2049" max="2049" width="4.140625" style="50" customWidth="1"/>
    <col min="2050" max="2050" width="56.5703125" style="50" customWidth="1"/>
    <col min="2051" max="2051" width="9.140625" style="50"/>
    <col min="2052" max="2052" width="11.85546875" style="50" customWidth="1"/>
    <col min="2053" max="2057" width="17.7109375" style="50" customWidth="1"/>
    <col min="2058" max="2304" width="9.140625" style="50"/>
    <col min="2305" max="2305" width="4.140625" style="50" customWidth="1"/>
    <col min="2306" max="2306" width="56.5703125" style="50" customWidth="1"/>
    <col min="2307" max="2307" width="9.140625" style="50"/>
    <col min="2308" max="2308" width="11.85546875" style="50" customWidth="1"/>
    <col min="2309" max="2313" width="17.7109375" style="50" customWidth="1"/>
    <col min="2314" max="2560" width="9.140625" style="50"/>
    <col min="2561" max="2561" width="4.140625" style="50" customWidth="1"/>
    <col min="2562" max="2562" width="56.5703125" style="50" customWidth="1"/>
    <col min="2563" max="2563" width="9.140625" style="50"/>
    <col min="2564" max="2564" width="11.85546875" style="50" customWidth="1"/>
    <col min="2565" max="2569" width="17.7109375" style="50" customWidth="1"/>
    <col min="2570" max="2816" width="9.140625" style="50"/>
    <col min="2817" max="2817" width="4.140625" style="50" customWidth="1"/>
    <col min="2818" max="2818" width="56.5703125" style="50" customWidth="1"/>
    <col min="2819" max="2819" width="9.140625" style="50"/>
    <col min="2820" max="2820" width="11.85546875" style="50" customWidth="1"/>
    <col min="2821" max="2825" width="17.7109375" style="50" customWidth="1"/>
    <col min="2826" max="3072" width="9.140625" style="50"/>
    <col min="3073" max="3073" width="4.140625" style="50" customWidth="1"/>
    <col min="3074" max="3074" width="56.5703125" style="50" customWidth="1"/>
    <col min="3075" max="3075" width="9.140625" style="50"/>
    <col min="3076" max="3076" width="11.85546875" style="50" customWidth="1"/>
    <col min="3077" max="3081" width="17.7109375" style="50" customWidth="1"/>
    <col min="3082" max="3328" width="9.140625" style="50"/>
    <col min="3329" max="3329" width="4.140625" style="50" customWidth="1"/>
    <col min="3330" max="3330" width="56.5703125" style="50" customWidth="1"/>
    <col min="3331" max="3331" width="9.140625" style="50"/>
    <col min="3332" max="3332" width="11.85546875" style="50" customWidth="1"/>
    <col min="3333" max="3337" width="17.7109375" style="50" customWidth="1"/>
    <col min="3338" max="3584" width="9.140625" style="50"/>
    <col min="3585" max="3585" width="4.140625" style="50" customWidth="1"/>
    <col min="3586" max="3586" width="56.5703125" style="50" customWidth="1"/>
    <col min="3587" max="3587" width="9.140625" style="50"/>
    <col min="3588" max="3588" width="11.85546875" style="50" customWidth="1"/>
    <col min="3589" max="3593" width="17.7109375" style="50" customWidth="1"/>
    <col min="3594" max="3840" width="9.140625" style="50"/>
    <col min="3841" max="3841" width="4.140625" style="50" customWidth="1"/>
    <col min="3842" max="3842" width="56.5703125" style="50" customWidth="1"/>
    <col min="3843" max="3843" width="9.140625" style="50"/>
    <col min="3844" max="3844" width="11.85546875" style="50" customWidth="1"/>
    <col min="3845" max="3849" width="17.7109375" style="50" customWidth="1"/>
    <col min="3850" max="4096" width="9.140625" style="50"/>
    <col min="4097" max="4097" width="4.140625" style="50" customWidth="1"/>
    <col min="4098" max="4098" width="56.5703125" style="50" customWidth="1"/>
    <col min="4099" max="4099" width="9.140625" style="50"/>
    <col min="4100" max="4100" width="11.85546875" style="50" customWidth="1"/>
    <col min="4101" max="4105" width="17.7109375" style="50" customWidth="1"/>
    <col min="4106" max="4352" width="9.140625" style="50"/>
    <col min="4353" max="4353" width="4.140625" style="50" customWidth="1"/>
    <col min="4354" max="4354" width="56.5703125" style="50" customWidth="1"/>
    <col min="4355" max="4355" width="9.140625" style="50"/>
    <col min="4356" max="4356" width="11.85546875" style="50" customWidth="1"/>
    <col min="4357" max="4361" width="17.7109375" style="50" customWidth="1"/>
    <col min="4362" max="4608" width="9.140625" style="50"/>
    <col min="4609" max="4609" width="4.140625" style="50" customWidth="1"/>
    <col min="4610" max="4610" width="56.5703125" style="50" customWidth="1"/>
    <col min="4611" max="4611" width="9.140625" style="50"/>
    <col min="4612" max="4612" width="11.85546875" style="50" customWidth="1"/>
    <col min="4613" max="4617" width="17.7109375" style="50" customWidth="1"/>
    <col min="4618" max="4864" width="9.140625" style="50"/>
    <col min="4865" max="4865" width="4.140625" style="50" customWidth="1"/>
    <col min="4866" max="4866" width="56.5703125" style="50" customWidth="1"/>
    <col min="4867" max="4867" width="9.140625" style="50"/>
    <col min="4868" max="4868" width="11.85546875" style="50" customWidth="1"/>
    <col min="4869" max="4873" width="17.7109375" style="50" customWidth="1"/>
    <col min="4874" max="5120" width="9.140625" style="50"/>
    <col min="5121" max="5121" width="4.140625" style="50" customWidth="1"/>
    <col min="5122" max="5122" width="56.5703125" style="50" customWidth="1"/>
    <col min="5123" max="5123" width="9.140625" style="50"/>
    <col min="5124" max="5124" width="11.85546875" style="50" customWidth="1"/>
    <col min="5125" max="5129" width="17.7109375" style="50" customWidth="1"/>
    <col min="5130" max="5376" width="9.140625" style="50"/>
    <col min="5377" max="5377" width="4.140625" style="50" customWidth="1"/>
    <col min="5378" max="5378" width="56.5703125" style="50" customWidth="1"/>
    <col min="5379" max="5379" width="9.140625" style="50"/>
    <col min="5380" max="5380" width="11.85546875" style="50" customWidth="1"/>
    <col min="5381" max="5385" width="17.7109375" style="50" customWidth="1"/>
    <col min="5386" max="5632" width="9.140625" style="50"/>
    <col min="5633" max="5633" width="4.140625" style="50" customWidth="1"/>
    <col min="5634" max="5634" width="56.5703125" style="50" customWidth="1"/>
    <col min="5635" max="5635" width="9.140625" style="50"/>
    <col min="5636" max="5636" width="11.85546875" style="50" customWidth="1"/>
    <col min="5637" max="5641" width="17.7109375" style="50" customWidth="1"/>
    <col min="5642" max="5888" width="9.140625" style="50"/>
    <col min="5889" max="5889" width="4.140625" style="50" customWidth="1"/>
    <col min="5890" max="5890" width="56.5703125" style="50" customWidth="1"/>
    <col min="5891" max="5891" width="9.140625" style="50"/>
    <col min="5892" max="5892" width="11.85546875" style="50" customWidth="1"/>
    <col min="5893" max="5897" width="17.7109375" style="50" customWidth="1"/>
    <col min="5898" max="6144" width="9.140625" style="50"/>
    <col min="6145" max="6145" width="4.140625" style="50" customWidth="1"/>
    <col min="6146" max="6146" width="56.5703125" style="50" customWidth="1"/>
    <col min="6147" max="6147" width="9.140625" style="50"/>
    <col min="6148" max="6148" width="11.85546875" style="50" customWidth="1"/>
    <col min="6149" max="6153" width="17.7109375" style="50" customWidth="1"/>
    <col min="6154" max="6400" width="9.140625" style="50"/>
    <col min="6401" max="6401" width="4.140625" style="50" customWidth="1"/>
    <col min="6402" max="6402" width="56.5703125" style="50" customWidth="1"/>
    <col min="6403" max="6403" width="9.140625" style="50"/>
    <col min="6404" max="6404" width="11.85546875" style="50" customWidth="1"/>
    <col min="6405" max="6409" width="17.7109375" style="50" customWidth="1"/>
    <col min="6410" max="6656" width="9.140625" style="50"/>
    <col min="6657" max="6657" width="4.140625" style="50" customWidth="1"/>
    <col min="6658" max="6658" width="56.5703125" style="50" customWidth="1"/>
    <col min="6659" max="6659" width="9.140625" style="50"/>
    <col min="6660" max="6660" width="11.85546875" style="50" customWidth="1"/>
    <col min="6661" max="6665" width="17.7109375" style="50" customWidth="1"/>
    <col min="6666" max="6912" width="9.140625" style="50"/>
    <col min="6913" max="6913" width="4.140625" style="50" customWidth="1"/>
    <col min="6914" max="6914" width="56.5703125" style="50" customWidth="1"/>
    <col min="6915" max="6915" width="9.140625" style="50"/>
    <col min="6916" max="6916" width="11.85546875" style="50" customWidth="1"/>
    <col min="6917" max="6921" width="17.7109375" style="50" customWidth="1"/>
    <col min="6922" max="7168" width="9.140625" style="50"/>
    <col min="7169" max="7169" width="4.140625" style="50" customWidth="1"/>
    <col min="7170" max="7170" width="56.5703125" style="50" customWidth="1"/>
    <col min="7171" max="7171" width="9.140625" style="50"/>
    <col min="7172" max="7172" width="11.85546875" style="50" customWidth="1"/>
    <col min="7173" max="7177" width="17.7109375" style="50" customWidth="1"/>
    <col min="7178" max="7424" width="9.140625" style="50"/>
    <col min="7425" max="7425" width="4.140625" style="50" customWidth="1"/>
    <col min="7426" max="7426" width="56.5703125" style="50" customWidth="1"/>
    <col min="7427" max="7427" width="9.140625" style="50"/>
    <col min="7428" max="7428" width="11.85546875" style="50" customWidth="1"/>
    <col min="7429" max="7433" width="17.7109375" style="50" customWidth="1"/>
    <col min="7434" max="7680" width="9.140625" style="50"/>
    <col min="7681" max="7681" width="4.140625" style="50" customWidth="1"/>
    <col min="7682" max="7682" width="56.5703125" style="50" customWidth="1"/>
    <col min="7683" max="7683" width="9.140625" style="50"/>
    <col min="7684" max="7684" width="11.85546875" style="50" customWidth="1"/>
    <col min="7685" max="7689" width="17.7109375" style="50" customWidth="1"/>
    <col min="7690" max="7936" width="9.140625" style="50"/>
    <col min="7937" max="7937" width="4.140625" style="50" customWidth="1"/>
    <col min="7938" max="7938" width="56.5703125" style="50" customWidth="1"/>
    <col min="7939" max="7939" width="9.140625" style="50"/>
    <col min="7940" max="7940" width="11.85546875" style="50" customWidth="1"/>
    <col min="7941" max="7945" width="17.7109375" style="50" customWidth="1"/>
    <col min="7946" max="8192" width="9.140625" style="50"/>
    <col min="8193" max="8193" width="4.140625" style="50" customWidth="1"/>
    <col min="8194" max="8194" width="56.5703125" style="50" customWidth="1"/>
    <col min="8195" max="8195" width="9.140625" style="50"/>
    <col min="8196" max="8196" width="11.85546875" style="50" customWidth="1"/>
    <col min="8197" max="8201" width="17.7109375" style="50" customWidth="1"/>
    <col min="8202" max="8448" width="9.140625" style="50"/>
    <col min="8449" max="8449" width="4.140625" style="50" customWidth="1"/>
    <col min="8450" max="8450" width="56.5703125" style="50" customWidth="1"/>
    <col min="8451" max="8451" width="9.140625" style="50"/>
    <col min="8452" max="8452" width="11.85546875" style="50" customWidth="1"/>
    <col min="8453" max="8457" width="17.7109375" style="50" customWidth="1"/>
    <col min="8458" max="8704" width="9.140625" style="50"/>
    <col min="8705" max="8705" width="4.140625" style="50" customWidth="1"/>
    <col min="8706" max="8706" width="56.5703125" style="50" customWidth="1"/>
    <col min="8707" max="8707" width="9.140625" style="50"/>
    <col min="8708" max="8708" width="11.85546875" style="50" customWidth="1"/>
    <col min="8709" max="8713" width="17.7109375" style="50" customWidth="1"/>
    <col min="8714" max="8960" width="9.140625" style="50"/>
    <col min="8961" max="8961" width="4.140625" style="50" customWidth="1"/>
    <col min="8962" max="8962" width="56.5703125" style="50" customWidth="1"/>
    <col min="8963" max="8963" width="9.140625" style="50"/>
    <col min="8964" max="8964" width="11.85546875" style="50" customWidth="1"/>
    <col min="8965" max="8969" width="17.7109375" style="50" customWidth="1"/>
    <col min="8970" max="9216" width="9.140625" style="50"/>
    <col min="9217" max="9217" width="4.140625" style="50" customWidth="1"/>
    <col min="9218" max="9218" width="56.5703125" style="50" customWidth="1"/>
    <col min="9219" max="9219" width="9.140625" style="50"/>
    <col min="9220" max="9220" width="11.85546875" style="50" customWidth="1"/>
    <col min="9221" max="9225" width="17.7109375" style="50" customWidth="1"/>
    <col min="9226" max="9472" width="9.140625" style="50"/>
    <col min="9473" max="9473" width="4.140625" style="50" customWidth="1"/>
    <col min="9474" max="9474" width="56.5703125" style="50" customWidth="1"/>
    <col min="9475" max="9475" width="9.140625" style="50"/>
    <col min="9476" max="9476" width="11.85546875" style="50" customWidth="1"/>
    <col min="9477" max="9481" width="17.7109375" style="50" customWidth="1"/>
    <col min="9482" max="9728" width="9.140625" style="50"/>
    <col min="9729" max="9729" width="4.140625" style="50" customWidth="1"/>
    <col min="9730" max="9730" width="56.5703125" style="50" customWidth="1"/>
    <col min="9731" max="9731" width="9.140625" style="50"/>
    <col min="9732" max="9732" width="11.85546875" style="50" customWidth="1"/>
    <col min="9733" max="9737" width="17.7109375" style="50" customWidth="1"/>
    <col min="9738" max="9984" width="9.140625" style="50"/>
    <col min="9985" max="9985" width="4.140625" style="50" customWidth="1"/>
    <col min="9986" max="9986" width="56.5703125" style="50" customWidth="1"/>
    <col min="9987" max="9987" width="9.140625" style="50"/>
    <col min="9988" max="9988" width="11.85546875" style="50" customWidth="1"/>
    <col min="9989" max="9993" width="17.7109375" style="50" customWidth="1"/>
    <col min="9994" max="10240" width="9.140625" style="50"/>
    <col min="10241" max="10241" width="4.140625" style="50" customWidth="1"/>
    <col min="10242" max="10242" width="56.5703125" style="50" customWidth="1"/>
    <col min="10243" max="10243" width="9.140625" style="50"/>
    <col min="10244" max="10244" width="11.85546875" style="50" customWidth="1"/>
    <col min="10245" max="10249" width="17.7109375" style="50" customWidth="1"/>
    <col min="10250" max="10496" width="9.140625" style="50"/>
    <col min="10497" max="10497" width="4.140625" style="50" customWidth="1"/>
    <col min="10498" max="10498" width="56.5703125" style="50" customWidth="1"/>
    <col min="10499" max="10499" width="9.140625" style="50"/>
    <col min="10500" max="10500" width="11.85546875" style="50" customWidth="1"/>
    <col min="10501" max="10505" width="17.7109375" style="50" customWidth="1"/>
    <col min="10506" max="10752" width="9.140625" style="50"/>
    <col min="10753" max="10753" width="4.140625" style="50" customWidth="1"/>
    <col min="10754" max="10754" width="56.5703125" style="50" customWidth="1"/>
    <col min="10755" max="10755" width="9.140625" style="50"/>
    <col min="10756" max="10756" width="11.85546875" style="50" customWidth="1"/>
    <col min="10757" max="10761" width="17.7109375" style="50" customWidth="1"/>
    <col min="10762" max="11008" width="9.140625" style="50"/>
    <col min="11009" max="11009" width="4.140625" style="50" customWidth="1"/>
    <col min="11010" max="11010" width="56.5703125" style="50" customWidth="1"/>
    <col min="11011" max="11011" width="9.140625" style="50"/>
    <col min="11012" max="11012" width="11.85546875" style="50" customWidth="1"/>
    <col min="11013" max="11017" width="17.7109375" style="50" customWidth="1"/>
    <col min="11018" max="11264" width="9.140625" style="50"/>
    <col min="11265" max="11265" width="4.140625" style="50" customWidth="1"/>
    <col min="11266" max="11266" width="56.5703125" style="50" customWidth="1"/>
    <col min="11267" max="11267" width="9.140625" style="50"/>
    <col min="11268" max="11268" width="11.85546875" style="50" customWidth="1"/>
    <col min="11269" max="11273" width="17.7109375" style="50" customWidth="1"/>
    <col min="11274" max="11520" width="9.140625" style="50"/>
    <col min="11521" max="11521" width="4.140625" style="50" customWidth="1"/>
    <col min="11522" max="11522" width="56.5703125" style="50" customWidth="1"/>
    <col min="11523" max="11523" width="9.140625" style="50"/>
    <col min="11524" max="11524" width="11.85546875" style="50" customWidth="1"/>
    <col min="11525" max="11529" width="17.7109375" style="50" customWidth="1"/>
    <col min="11530" max="11776" width="9.140625" style="50"/>
    <col min="11777" max="11777" width="4.140625" style="50" customWidth="1"/>
    <col min="11778" max="11778" width="56.5703125" style="50" customWidth="1"/>
    <col min="11779" max="11779" width="9.140625" style="50"/>
    <col min="11780" max="11780" width="11.85546875" style="50" customWidth="1"/>
    <col min="11781" max="11785" width="17.7109375" style="50" customWidth="1"/>
    <col min="11786" max="12032" width="9.140625" style="50"/>
    <col min="12033" max="12033" width="4.140625" style="50" customWidth="1"/>
    <col min="12034" max="12034" width="56.5703125" style="50" customWidth="1"/>
    <col min="12035" max="12035" width="9.140625" style="50"/>
    <col min="12036" max="12036" width="11.85546875" style="50" customWidth="1"/>
    <col min="12037" max="12041" width="17.7109375" style="50" customWidth="1"/>
    <col min="12042" max="12288" width="9.140625" style="50"/>
    <col min="12289" max="12289" width="4.140625" style="50" customWidth="1"/>
    <col min="12290" max="12290" width="56.5703125" style="50" customWidth="1"/>
    <col min="12291" max="12291" width="9.140625" style="50"/>
    <col min="12292" max="12292" width="11.85546875" style="50" customWidth="1"/>
    <col min="12293" max="12297" width="17.7109375" style="50" customWidth="1"/>
    <col min="12298" max="12544" width="9.140625" style="50"/>
    <col min="12545" max="12545" width="4.140625" style="50" customWidth="1"/>
    <col min="12546" max="12546" width="56.5703125" style="50" customWidth="1"/>
    <col min="12547" max="12547" width="9.140625" style="50"/>
    <col min="12548" max="12548" width="11.85546875" style="50" customWidth="1"/>
    <col min="12549" max="12553" width="17.7109375" style="50" customWidth="1"/>
    <col min="12554" max="12800" width="9.140625" style="50"/>
    <col min="12801" max="12801" width="4.140625" style="50" customWidth="1"/>
    <col min="12802" max="12802" width="56.5703125" style="50" customWidth="1"/>
    <col min="12803" max="12803" width="9.140625" style="50"/>
    <col min="12804" max="12804" width="11.85546875" style="50" customWidth="1"/>
    <col min="12805" max="12809" width="17.7109375" style="50" customWidth="1"/>
    <col min="12810" max="13056" width="9.140625" style="50"/>
    <col min="13057" max="13057" width="4.140625" style="50" customWidth="1"/>
    <col min="13058" max="13058" width="56.5703125" style="50" customWidth="1"/>
    <col min="13059" max="13059" width="9.140625" style="50"/>
    <col min="13060" max="13060" width="11.85546875" style="50" customWidth="1"/>
    <col min="13061" max="13065" width="17.7109375" style="50" customWidth="1"/>
    <col min="13066" max="13312" width="9.140625" style="50"/>
    <col min="13313" max="13313" width="4.140625" style="50" customWidth="1"/>
    <col min="13314" max="13314" width="56.5703125" style="50" customWidth="1"/>
    <col min="13315" max="13315" width="9.140625" style="50"/>
    <col min="13316" max="13316" width="11.85546875" style="50" customWidth="1"/>
    <col min="13317" max="13321" width="17.7109375" style="50" customWidth="1"/>
    <col min="13322" max="13568" width="9.140625" style="50"/>
    <col min="13569" max="13569" width="4.140625" style="50" customWidth="1"/>
    <col min="13570" max="13570" width="56.5703125" style="50" customWidth="1"/>
    <col min="13571" max="13571" width="9.140625" style="50"/>
    <col min="13572" max="13572" width="11.85546875" style="50" customWidth="1"/>
    <col min="13573" max="13577" width="17.7109375" style="50" customWidth="1"/>
    <col min="13578" max="13824" width="9.140625" style="50"/>
    <col min="13825" max="13825" width="4.140625" style="50" customWidth="1"/>
    <col min="13826" max="13826" width="56.5703125" style="50" customWidth="1"/>
    <col min="13827" max="13827" width="9.140625" style="50"/>
    <col min="13828" max="13828" width="11.85546875" style="50" customWidth="1"/>
    <col min="13829" max="13833" width="17.7109375" style="50" customWidth="1"/>
    <col min="13834" max="14080" width="9.140625" style="50"/>
    <col min="14081" max="14081" width="4.140625" style="50" customWidth="1"/>
    <col min="14082" max="14082" width="56.5703125" style="50" customWidth="1"/>
    <col min="14083" max="14083" width="9.140625" style="50"/>
    <col min="14084" max="14084" width="11.85546875" style="50" customWidth="1"/>
    <col min="14085" max="14089" width="17.7109375" style="50" customWidth="1"/>
    <col min="14090" max="14336" width="9.140625" style="50"/>
    <col min="14337" max="14337" width="4.140625" style="50" customWidth="1"/>
    <col min="14338" max="14338" width="56.5703125" style="50" customWidth="1"/>
    <col min="14339" max="14339" width="9.140625" style="50"/>
    <col min="14340" max="14340" width="11.85546875" style="50" customWidth="1"/>
    <col min="14341" max="14345" width="17.7109375" style="50" customWidth="1"/>
    <col min="14346" max="14592" width="9.140625" style="50"/>
    <col min="14593" max="14593" width="4.140625" style="50" customWidth="1"/>
    <col min="14594" max="14594" width="56.5703125" style="50" customWidth="1"/>
    <col min="14595" max="14595" width="9.140625" style="50"/>
    <col min="14596" max="14596" width="11.85546875" style="50" customWidth="1"/>
    <col min="14597" max="14601" width="17.7109375" style="50" customWidth="1"/>
    <col min="14602" max="14848" width="9.140625" style="50"/>
    <col min="14849" max="14849" width="4.140625" style="50" customWidth="1"/>
    <col min="14850" max="14850" width="56.5703125" style="50" customWidth="1"/>
    <col min="14851" max="14851" width="9.140625" style="50"/>
    <col min="14852" max="14852" width="11.85546875" style="50" customWidth="1"/>
    <col min="14853" max="14857" width="17.7109375" style="50" customWidth="1"/>
    <col min="14858" max="15104" width="9.140625" style="50"/>
    <col min="15105" max="15105" width="4.140625" style="50" customWidth="1"/>
    <col min="15106" max="15106" width="56.5703125" style="50" customWidth="1"/>
    <col min="15107" max="15107" width="9.140625" style="50"/>
    <col min="15108" max="15108" width="11.85546875" style="50" customWidth="1"/>
    <col min="15109" max="15113" width="17.7109375" style="50" customWidth="1"/>
    <col min="15114" max="15360" width="9.140625" style="50"/>
    <col min="15361" max="15361" width="4.140625" style="50" customWidth="1"/>
    <col min="15362" max="15362" width="56.5703125" style="50" customWidth="1"/>
    <col min="15363" max="15363" width="9.140625" style="50"/>
    <col min="15364" max="15364" width="11.85546875" style="50" customWidth="1"/>
    <col min="15365" max="15369" width="17.7109375" style="50" customWidth="1"/>
    <col min="15370" max="15616" width="9.140625" style="50"/>
    <col min="15617" max="15617" width="4.140625" style="50" customWidth="1"/>
    <col min="15618" max="15618" width="56.5703125" style="50" customWidth="1"/>
    <col min="15619" max="15619" width="9.140625" style="50"/>
    <col min="15620" max="15620" width="11.85546875" style="50" customWidth="1"/>
    <col min="15621" max="15625" width="17.7109375" style="50" customWidth="1"/>
    <col min="15626" max="15872" width="9.140625" style="50"/>
    <col min="15873" max="15873" width="4.140625" style="50" customWidth="1"/>
    <col min="15874" max="15874" width="56.5703125" style="50" customWidth="1"/>
    <col min="15875" max="15875" width="9.140625" style="50"/>
    <col min="15876" max="15876" width="11.85546875" style="50" customWidth="1"/>
    <col min="15877" max="15881" width="17.7109375" style="50" customWidth="1"/>
    <col min="15882" max="16128" width="9.140625" style="50"/>
    <col min="16129" max="16129" width="4.140625" style="50" customWidth="1"/>
    <col min="16130" max="16130" width="56.5703125" style="50" customWidth="1"/>
    <col min="16131" max="16131" width="9.140625" style="50"/>
    <col min="16132" max="16132" width="11.85546875" style="50" customWidth="1"/>
    <col min="16133" max="16137" width="17.7109375" style="50" customWidth="1"/>
    <col min="16138" max="16384" width="9.140625" style="50"/>
  </cols>
  <sheetData>
    <row r="1" spans="1:12">
      <c r="A1" s="228" t="s">
        <v>1171</v>
      </c>
      <c r="B1" s="229"/>
    </row>
    <row r="3" spans="1:12" ht="19.5" customHeight="1">
      <c r="A3" s="672" t="s">
        <v>1074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257"/>
    </row>
    <row r="4" spans="1:12" ht="19.5" customHeight="1">
      <c r="A4" s="672" t="s">
        <v>1109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</row>
    <row r="5" spans="1:12">
      <c r="A5" s="64"/>
      <c r="B5" s="64"/>
      <c r="C5" s="685"/>
      <c r="D5" s="685"/>
      <c r="E5" s="685"/>
      <c r="F5" s="685"/>
      <c r="G5" s="103"/>
      <c r="H5" s="140"/>
      <c r="I5" s="680" t="s">
        <v>1000</v>
      </c>
      <c r="J5" s="680"/>
      <c r="K5" s="680"/>
    </row>
    <row r="6" spans="1:12" ht="6.75" customHeight="1">
      <c r="A6" s="64"/>
      <c r="B6" s="64"/>
      <c r="C6" s="64"/>
      <c r="D6" s="101"/>
      <c r="E6" s="138"/>
      <c r="F6" s="64"/>
      <c r="G6" s="101"/>
      <c r="H6" s="138"/>
    </row>
    <row r="7" spans="1:12" s="98" customFormat="1" ht="51" customHeight="1">
      <c r="A7" s="101"/>
      <c r="B7" s="101"/>
      <c r="C7" s="673" t="s">
        <v>1107</v>
      </c>
      <c r="D7" s="674"/>
      <c r="E7" s="675"/>
      <c r="F7" s="676" t="s">
        <v>1076</v>
      </c>
      <c r="G7" s="677"/>
      <c r="H7" s="678"/>
      <c r="I7" s="679" t="s">
        <v>1075</v>
      </c>
      <c r="J7" s="679"/>
      <c r="K7" s="679"/>
    </row>
    <row r="8" spans="1:12" ht="27.75" customHeight="1">
      <c r="A8" s="81" t="s">
        <v>205</v>
      </c>
      <c r="B8" s="53" t="s">
        <v>52</v>
      </c>
      <c r="C8" s="115" t="s">
        <v>53</v>
      </c>
      <c r="D8" s="116" t="s">
        <v>339</v>
      </c>
      <c r="E8" s="116" t="s">
        <v>999</v>
      </c>
      <c r="F8" s="115" t="s">
        <v>53</v>
      </c>
      <c r="G8" s="116" t="s">
        <v>339</v>
      </c>
      <c r="H8" s="116" t="s">
        <v>999</v>
      </c>
      <c r="I8" s="115" t="s">
        <v>53</v>
      </c>
      <c r="J8" s="115" t="s">
        <v>339</v>
      </c>
      <c r="K8" s="115" t="s">
        <v>999</v>
      </c>
    </row>
    <row r="9" spans="1:12" s="278" customFormat="1">
      <c r="A9" s="75" t="s">
        <v>207</v>
      </c>
      <c r="B9" s="56" t="s">
        <v>208</v>
      </c>
      <c r="C9" s="58">
        <f>F9+I9</f>
        <v>0</v>
      </c>
      <c r="D9" s="58">
        <f>G9+J9</f>
        <v>0</v>
      </c>
      <c r="E9" s="58">
        <f>H9+K9</f>
        <v>0</v>
      </c>
      <c r="F9" s="185"/>
      <c r="G9" s="185"/>
      <c r="H9" s="185"/>
      <c r="I9" s="185"/>
      <c r="J9" s="185"/>
      <c r="K9" s="185"/>
    </row>
    <row r="10" spans="1:12" s="278" customFormat="1" ht="12.75" customHeight="1">
      <c r="A10" s="62" t="s">
        <v>210</v>
      </c>
      <c r="B10" s="56" t="s">
        <v>211</v>
      </c>
      <c r="C10" s="58">
        <f t="shared" ref="C10:C33" si="0">F10+I10</f>
        <v>0</v>
      </c>
      <c r="D10" s="58">
        <f t="shared" ref="D10:D33" si="1">G10+J10</f>
        <v>0</v>
      </c>
      <c r="E10" s="58">
        <f t="shared" ref="E10:E33" si="2">H10+K10</f>
        <v>0</v>
      </c>
      <c r="F10" s="185"/>
      <c r="G10" s="185"/>
      <c r="H10" s="185"/>
      <c r="I10" s="185"/>
      <c r="J10" s="185"/>
      <c r="K10" s="185"/>
    </row>
    <row r="11" spans="1:12" s="278" customFormat="1">
      <c r="A11" s="75" t="s">
        <v>213</v>
      </c>
      <c r="B11" s="56" t="s">
        <v>214</v>
      </c>
      <c r="C11" s="58">
        <f t="shared" si="0"/>
        <v>0</v>
      </c>
      <c r="D11" s="58">
        <f t="shared" si="1"/>
        <v>0</v>
      </c>
      <c r="E11" s="58">
        <f t="shared" si="2"/>
        <v>0</v>
      </c>
      <c r="F11" s="185"/>
      <c r="G11" s="185"/>
      <c r="H11" s="185"/>
      <c r="I11" s="185"/>
      <c r="J11" s="185"/>
      <c r="K11" s="185"/>
    </row>
    <row r="12" spans="1:12" s="278" customFormat="1" ht="12.75" customHeight="1">
      <c r="A12" s="63" t="s">
        <v>216</v>
      </c>
      <c r="B12" s="59" t="s">
        <v>217</v>
      </c>
      <c r="C12" s="61">
        <f t="shared" si="0"/>
        <v>0</v>
      </c>
      <c r="D12" s="61">
        <f t="shared" si="1"/>
        <v>0</v>
      </c>
      <c r="E12" s="61">
        <f t="shared" si="2"/>
        <v>0</v>
      </c>
      <c r="F12" s="277">
        <f t="shared" ref="F12:I12" si="3">SUM(F9:F11)</f>
        <v>0</v>
      </c>
      <c r="G12" s="277">
        <f t="shared" ref="G12:H12" si="4">SUM(G9:G11)</f>
        <v>0</v>
      </c>
      <c r="H12" s="277">
        <f t="shared" si="4"/>
        <v>0</v>
      </c>
      <c r="I12" s="277">
        <f t="shared" si="3"/>
        <v>0</v>
      </c>
      <c r="J12" s="277">
        <f t="shared" ref="J12:K12" si="5">SUM(J9:J11)</f>
        <v>0</v>
      </c>
      <c r="K12" s="277">
        <f t="shared" si="5"/>
        <v>0</v>
      </c>
    </row>
    <row r="13" spans="1:12" s="278" customFormat="1" ht="12.75" customHeight="1">
      <c r="A13" s="62" t="s">
        <v>219</v>
      </c>
      <c r="B13" s="56" t="s">
        <v>220</v>
      </c>
      <c r="C13" s="58">
        <f t="shared" si="0"/>
        <v>0</v>
      </c>
      <c r="D13" s="58">
        <f t="shared" si="1"/>
        <v>0</v>
      </c>
      <c r="E13" s="58">
        <f t="shared" si="2"/>
        <v>0</v>
      </c>
      <c r="F13" s="185"/>
      <c r="G13" s="185"/>
      <c r="H13" s="185"/>
      <c r="I13" s="185"/>
      <c r="J13" s="185"/>
      <c r="K13" s="185"/>
    </row>
    <row r="14" spans="1:12" s="278" customFormat="1">
      <c r="A14" s="75" t="s">
        <v>222</v>
      </c>
      <c r="B14" s="56" t="s">
        <v>223</v>
      </c>
      <c r="C14" s="58">
        <f t="shared" si="0"/>
        <v>0</v>
      </c>
      <c r="D14" s="58">
        <f t="shared" si="1"/>
        <v>0</v>
      </c>
      <c r="E14" s="58">
        <f t="shared" si="2"/>
        <v>0</v>
      </c>
      <c r="F14" s="185"/>
      <c r="G14" s="185"/>
      <c r="H14" s="185"/>
      <c r="I14" s="185"/>
      <c r="J14" s="185"/>
      <c r="K14" s="185"/>
    </row>
    <row r="15" spans="1:12" s="278" customFormat="1" ht="12.75" customHeight="1">
      <c r="A15" s="62" t="s">
        <v>225</v>
      </c>
      <c r="B15" s="56" t="s">
        <v>226</v>
      </c>
      <c r="C15" s="58">
        <f t="shared" si="0"/>
        <v>0</v>
      </c>
      <c r="D15" s="58">
        <f t="shared" si="1"/>
        <v>0</v>
      </c>
      <c r="E15" s="58">
        <f t="shared" si="2"/>
        <v>0</v>
      </c>
      <c r="F15" s="185"/>
      <c r="G15" s="185"/>
      <c r="H15" s="185"/>
      <c r="I15" s="185"/>
      <c r="J15" s="185"/>
      <c r="K15" s="185"/>
    </row>
    <row r="16" spans="1:12" s="278" customFormat="1">
      <c r="A16" s="75" t="s">
        <v>228</v>
      </c>
      <c r="B16" s="56" t="s">
        <v>229</v>
      </c>
      <c r="C16" s="58">
        <f t="shared" si="0"/>
        <v>0</v>
      </c>
      <c r="D16" s="58">
        <f t="shared" si="1"/>
        <v>0</v>
      </c>
      <c r="E16" s="58">
        <f t="shared" si="2"/>
        <v>0</v>
      </c>
      <c r="F16" s="185"/>
      <c r="G16" s="185"/>
      <c r="H16" s="185"/>
      <c r="I16" s="185"/>
      <c r="J16" s="185"/>
      <c r="K16" s="185"/>
    </row>
    <row r="17" spans="1:11" s="278" customFormat="1">
      <c r="A17" s="82" t="s">
        <v>231</v>
      </c>
      <c r="B17" s="59" t="s">
        <v>232</v>
      </c>
      <c r="C17" s="61">
        <f t="shared" si="0"/>
        <v>0</v>
      </c>
      <c r="D17" s="61">
        <f t="shared" si="1"/>
        <v>0</v>
      </c>
      <c r="E17" s="61">
        <f t="shared" si="2"/>
        <v>0</v>
      </c>
      <c r="F17" s="277">
        <f t="shared" ref="F17:I17" si="6">SUM(F13:F16)</f>
        <v>0</v>
      </c>
      <c r="G17" s="277">
        <f t="shared" ref="G17:H17" si="7">SUM(G13:G16)</f>
        <v>0</v>
      </c>
      <c r="H17" s="277">
        <f t="shared" si="7"/>
        <v>0</v>
      </c>
      <c r="I17" s="277">
        <f t="shared" si="6"/>
        <v>0</v>
      </c>
      <c r="J17" s="277">
        <f t="shared" ref="J17:K17" si="8">SUM(J13:J16)</f>
        <v>0</v>
      </c>
      <c r="K17" s="277">
        <f t="shared" si="8"/>
        <v>0</v>
      </c>
    </row>
    <row r="18" spans="1:11" s="278" customFormat="1" ht="12.75" customHeight="1">
      <c r="A18" s="56" t="s">
        <v>234</v>
      </c>
      <c r="B18" s="56" t="s">
        <v>235</v>
      </c>
      <c r="C18" s="58">
        <f t="shared" si="0"/>
        <v>17700000</v>
      </c>
      <c r="D18" s="58">
        <f t="shared" si="1"/>
        <v>16671606</v>
      </c>
      <c r="E18" s="58">
        <f t="shared" si="2"/>
        <v>16671606</v>
      </c>
      <c r="F18" s="185">
        <v>17700000</v>
      </c>
      <c r="G18" s="185">
        <v>16639802</v>
      </c>
      <c r="H18" s="185">
        <v>16639802</v>
      </c>
      <c r="I18" s="185">
        <v>0</v>
      </c>
      <c r="J18" s="185">
        <v>31804</v>
      </c>
      <c r="K18" s="185">
        <v>31804</v>
      </c>
    </row>
    <row r="19" spans="1:11" s="278" customFormat="1" ht="12.75" customHeight="1">
      <c r="A19" s="56" t="s">
        <v>237</v>
      </c>
      <c r="B19" s="56" t="s">
        <v>238</v>
      </c>
      <c r="C19" s="58">
        <f t="shared" si="0"/>
        <v>0</v>
      </c>
      <c r="D19" s="58">
        <f t="shared" si="1"/>
        <v>0</v>
      </c>
      <c r="E19" s="58">
        <f t="shared" si="2"/>
        <v>0</v>
      </c>
      <c r="F19" s="185"/>
      <c r="G19" s="185"/>
      <c r="H19" s="185"/>
      <c r="I19" s="185"/>
      <c r="J19" s="185"/>
      <c r="K19" s="185"/>
    </row>
    <row r="20" spans="1:11" s="278" customFormat="1" ht="12.75" customHeight="1">
      <c r="A20" s="59" t="s">
        <v>240</v>
      </c>
      <c r="B20" s="59" t="s">
        <v>42</v>
      </c>
      <c r="C20" s="61">
        <f t="shared" si="0"/>
        <v>17700000</v>
      </c>
      <c r="D20" s="61">
        <f t="shared" si="1"/>
        <v>16671606</v>
      </c>
      <c r="E20" s="61">
        <f t="shared" si="2"/>
        <v>16671606</v>
      </c>
      <c r="F20" s="277">
        <f t="shared" ref="F20:I20" si="9">SUM(F18:F19)</f>
        <v>17700000</v>
      </c>
      <c r="G20" s="277">
        <f t="shared" ref="G20:H20" si="10">SUM(G18:G19)</f>
        <v>16639802</v>
      </c>
      <c r="H20" s="277">
        <f t="shared" si="10"/>
        <v>16639802</v>
      </c>
      <c r="I20" s="277">
        <f t="shared" si="9"/>
        <v>0</v>
      </c>
      <c r="J20" s="277">
        <f t="shared" ref="J20:K20" si="11">SUM(J18:J19)</f>
        <v>31804</v>
      </c>
      <c r="K20" s="277">
        <f t="shared" si="11"/>
        <v>31804</v>
      </c>
    </row>
    <row r="21" spans="1:11" s="278" customFormat="1">
      <c r="A21" s="75" t="s">
        <v>242</v>
      </c>
      <c r="B21" s="56" t="s">
        <v>243</v>
      </c>
      <c r="C21" s="58">
        <f t="shared" si="0"/>
        <v>0</v>
      </c>
      <c r="D21" s="58">
        <f t="shared" si="1"/>
        <v>998546</v>
      </c>
      <c r="E21" s="58">
        <f t="shared" si="2"/>
        <v>998546</v>
      </c>
      <c r="F21" s="185"/>
      <c r="G21" s="185">
        <v>998546</v>
      </c>
      <c r="H21" s="185">
        <v>998546</v>
      </c>
      <c r="I21" s="185"/>
      <c r="J21" s="185"/>
      <c r="K21" s="185"/>
    </row>
    <row r="22" spans="1:11" s="278" customFormat="1">
      <c r="A22" s="75" t="s">
        <v>245</v>
      </c>
      <c r="B22" s="56" t="s">
        <v>246</v>
      </c>
      <c r="C22" s="58">
        <f t="shared" si="0"/>
        <v>0</v>
      </c>
      <c r="D22" s="58">
        <f t="shared" si="1"/>
        <v>0</v>
      </c>
      <c r="E22" s="58">
        <f t="shared" si="2"/>
        <v>0</v>
      </c>
      <c r="F22" s="185"/>
      <c r="G22" s="185"/>
      <c r="H22" s="185"/>
      <c r="I22" s="185"/>
      <c r="J22" s="185"/>
      <c r="K22" s="185"/>
    </row>
    <row r="23" spans="1:11" s="278" customFormat="1">
      <c r="A23" s="75" t="s">
        <v>248</v>
      </c>
      <c r="B23" s="56" t="s">
        <v>22</v>
      </c>
      <c r="C23" s="58">
        <f t="shared" si="0"/>
        <v>7976051</v>
      </c>
      <c r="D23" s="58">
        <f t="shared" si="1"/>
        <v>12846051</v>
      </c>
      <c r="E23" s="58">
        <f t="shared" si="2"/>
        <v>10367803</v>
      </c>
      <c r="F23" s="185"/>
      <c r="G23" s="185"/>
      <c r="H23" s="185"/>
      <c r="I23" s="185">
        <v>7976051</v>
      </c>
      <c r="J23" s="185">
        <v>12846051</v>
      </c>
      <c r="K23" s="185">
        <v>10367803</v>
      </c>
    </row>
    <row r="24" spans="1:11" s="278" customFormat="1">
      <c r="A24" s="75" t="s">
        <v>250</v>
      </c>
      <c r="B24" s="56" t="s">
        <v>251</v>
      </c>
      <c r="C24" s="58">
        <f t="shared" si="0"/>
        <v>0</v>
      </c>
      <c r="D24" s="58">
        <f t="shared" si="1"/>
        <v>0</v>
      </c>
      <c r="E24" s="58">
        <f t="shared" si="2"/>
        <v>0</v>
      </c>
      <c r="F24" s="185"/>
      <c r="G24" s="185"/>
      <c r="H24" s="185"/>
      <c r="I24" s="185"/>
      <c r="J24" s="185"/>
      <c r="K24" s="185"/>
    </row>
    <row r="25" spans="1:11" s="278" customFormat="1" ht="12.75" customHeight="1">
      <c r="A25" s="62" t="s">
        <v>253</v>
      </c>
      <c r="B25" s="56" t="s">
        <v>254</v>
      </c>
      <c r="C25" s="58">
        <f t="shared" si="0"/>
        <v>0</v>
      </c>
      <c r="D25" s="58">
        <f t="shared" si="1"/>
        <v>0</v>
      </c>
      <c r="E25" s="58">
        <f t="shared" si="2"/>
        <v>0</v>
      </c>
      <c r="F25" s="185"/>
      <c r="G25" s="185"/>
      <c r="H25" s="185"/>
      <c r="I25" s="185"/>
      <c r="J25" s="185"/>
      <c r="K25" s="185"/>
    </row>
    <row r="26" spans="1:11" s="278" customFormat="1" ht="12.75" customHeight="1">
      <c r="A26" s="63" t="s">
        <v>256</v>
      </c>
      <c r="B26" s="59" t="s">
        <v>257</v>
      </c>
      <c r="C26" s="61">
        <f t="shared" si="0"/>
        <v>25676051</v>
      </c>
      <c r="D26" s="61">
        <f t="shared" si="1"/>
        <v>30516203</v>
      </c>
      <c r="E26" s="61">
        <f t="shared" si="2"/>
        <v>28037955</v>
      </c>
      <c r="F26" s="61">
        <f t="shared" ref="F26:H26" si="12">F12+F17+F20+F21+F22+F23+F24+F25</f>
        <v>17700000</v>
      </c>
      <c r="G26" s="61">
        <f t="shared" si="12"/>
        <v>17638348</v>
      </c>
      <c r="H26" s="61">
        <f t="shared" si="12"/>
        <v>17638348</v>
      </c>
      <c r="I26" s="277">
        <f t="shared" ref="I26:K26" si="13">I12+I17+I20+I21+I22+I23+I24+I25</f>
        <v>7976051</v>
      </c>
      <c r="J26" s="277">
        <f t="shared" si="13"/>
        <v>12877855</v>
      </c>
      <c r="K26" s="277">
        <f t="shared" si="13"/>
        <v>10399607</v>
      </c>
    </row>
    <row r="27" spans="1:11" s="278" customFormat="1" ht="12.75" customHeight="1">
      <c r="A27" s="62" t="s">
        <v>259</v>
      </c>
      <c r="B27" s="56" t="s">
        <v>260</v>
      </c>
      <c r="C27" s="58">
        <f t="shared" si="0"/>
        <v>0</v>
      </c>
      <c r="D27" s="58">
        <f t="shared" si="1"/>
        <v>0</v>
      </c>
      <c r="E27" s="58">
        <f t="shared" si="2"/>
        <v>0</v>
      </c>
      <c r="F27" s="185"/>
      <c r="G27" s="185"/>
      <c r="H27" s="185"/>
      <c r="I27" s="185"/>
      <c r="J27" s="185"/>
      <c r="K27" s="185"/>
    </row>
    <row r="28" spans="1:11" s="278" customFormat="1" ht="12.75" customHeight="1">
      <c r="A28" s="62" t="s">
        <v>262</v>
      </c>
      <c r="B28" s="56" t="s">
        <v>263</v>
      </c>
      <c r="C28" s="58">
        <f t="shared" si="0"/>
        <v>0</v>
      </c>
      <c r="D28" s="58">
        <f t="shared" si="1"/>
        <v>0</v>
      </c>
      <c r="E28" s="58">
        <f t="shared" si="2"/>
        <v>0</v>
      </c>
      <c r="F28" s="185"/>
      <c r="G28" s="185"/>
      <c r="H28" s="185"/>
      <c r="I28" s="185"/>
      <c r="J28" s="185"/>
      <c r="K28" s="185"/>
    </row>
    <row r="29" spans="1:11" s="278" customFormat="1">
      <c r="A29" s="75" t="s">
        <v>265</v>
      </c>
      <c r="B29" s="56" t="s">
        <v>266</v>
      </c>
      <c r="C29" s="58">
        <f t="shared" si="0"/>
        <v>0</v>
      </c>
      <c r="D29" s="58">
        <f t="shared" si="1"/>
        <v>0</v>
      </c>
      <c r="E29" s="58">
        <f t="shared" si="2"/>
        <v>0</v>
      </c>
      <c r="F29" s="185"/>
      <c r="G29" s="185"/>
      <c r="H29" s="185"/>
      <c r="I29" s="185"/>
      <c r="J29" s="185"/>
      <c r="K29" s="185"/>
    </row>
    <row r="30" spans="1:11" s="278" customFormat="1">
      <c r="A30" s="75" t="s">
        <v>268</v>
      </c>
      <c r="B30" s="56" t="s">
        <v>269</v>
      </c>
      <c r="C30" s="58">
        <f t="shared" si="0"/>
        <v>0</v>
      </c>
      <c r="D30" s="58">
        <f t="shared" si="1"/>
        <v>0</v>
      </c>
      <c r="E30" s="58">
        <f t="shared" si="2"/>
        <v>0</v>
      </c>
      <c r="F30" s="185"/>
      <c r="G30" s="185"/>
      <c r="H30" s="185"/>
      <c r="I30" s="185"/>
      <c r="J30" s="185"/>
      <c r="K30" s="185"/>
    </row>
    <row r="31" spans="1:11" s="278" customFormat="1">
      <c r="A31" s="82" t="s">
        <v>271</v>
      </c>
      <c r="B31" s="59" t="s">
        <v>272</v>
      </c>
      <c r="C31" s="58">
        <f t="shared" si="0"/>
        <v>0</v>
      </c>
      <c r="D31" s="58">
        <f t="shared" si="1"/>
        <v>0</v>
      </c>
      <c r="E31" s="58">
        <f t="shared" si="2"/>
        <v>0</v>
      </c>
      <c r="F31" s="277">
        <f t="shared" ref="F31:I31" si="14">SUM(F27:F30)</f>
        <v>0</v>
      </c>
      <c r="G31" s="277">
        <f t="shared" ref="G31:H31" si="15">SUM(G27:G30)</f>
        <v>0</v>
      </c>
      <c r="H31" s="277">
        <f t="shared" si="15"/>
        <v>0</v>
      </c>
      <c r="I31" s="277">
        <f t="shared" si="14"/>
        <v>0</v>
      </c>
      <c r="J31" s="277">
        <f t="shared" ref="J31:K31" si="16">SUM(J27:J30)</f>
        <v>0</v>
      </c>
      <c r="K31" s="277">
        <f t="shared" si="16"/>
        <v>0</v>
      </c>
    </row>
    <row r="32" spans="1:11" s="278" customFormat="1" ht="12.75" customHeight="1">
      <c r="A32" s="62" t="s">
        <v>274</v>
      </c>
      <c r="B32" s="56" t="s">
        <v>275</v>
      </c>
      <c r="C32" s="58">
        <f t="shared" si="0"/>
        <v>0</v>
      </c>
      <c r="D32" s="58">
        <f t="shared" si="1"/>
        <v>0</v>
      </c>
      <c r="E32" s="58">
        <f t="shared" si="2"/>
        <v>0</v>
      </c>
      <c r="F32" s="185"/>
      <c r="G32" s="185"/>
      <c r="H32" s="185"/>
      <c r="I32" s="185"/>
      <c r="J32" s="185"/>
      <c r="K32" s="185"/>
    </row>
    <row r="33" spans="1:11" s="278" customFormat="1">
      <c r="A33" s="82" t="s">
        <v>277</v>
      </c>
      <c r="B33" s="59" t="s">
        <v>45</v>
      </c>
      <c r="C33" s="61">
        <f t="shared" si="0"/>
        <v>25676051</v>
      </c>
      <c r="D33" s="61">
        <f t="shared" si="1"/>
        <v>30516203</v>
      </c>
      <c r="E33" s="61">
        <f t="shared" si="2"/>
        <v>28037955</v>
      </c>
      <c r="F33" s="277">
        <f t="shared" ref="F33:H33" si="17">F26+F31+F32</f>
        <v>17700000</v>
      </c>
      <c r="G33" s="277">
        <f t="shared" si="17"/>
        <v>17638348</v>
      </c>
      <c r="H33" s="277">
        <f t="shared" si="17"/>
        <v>17638348</v>
      </c>
      <c r="I33" s="277">
        <f t="shared" ref="I33:K33" si="18">I26+I31+I32</f>
        <v>7976051</v>
      </c>
      <c r="J33" s="277">
        <f t="shared" si="18"/>
        <v>12877855</v>
      </c>
      <c r="K33" s="277">
        <f t="shared" si="18"/>
        <v>10399607</v>
      </c>
    </row>
  </sheetData>
  <mergeCells count="7">
    <mergeCell ref="A3:K3"/>
    <mergeCell ref="A4:K4"/>
    <mergeCell ref="C5:F5"/>
    <mergeCell ref="C7:E7"/>
    <mergeCell ref="F7:H7"/>
    <mergeCell ref="I7:K7"/>
    <mergeCell ref="I5:K5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30"/>
  <sheetViews>
    <sheetView workbookViewId="0"/>
  </sheetViews>
  <sheetFormatPr defaultRowHeight="12.75"/>
  <cols>
    <col min="1" max="1" width="58.85546875" style="50" customWidth="1"/>
    <col min="2" max="2" width="6.85546875" style="50" customWidth="1"/>
    <col min="3" max="3" width="12.28515625" style="50" customWidth="1"/>
    <col min="4" max="4" width="12.28515625" style="98" customWidth="1"/>
    <col min="5" max="5" width="12.28515625" style="182" customWidth="1"/>
    <col min="6" max="6" width="12.28515625" style="50" customWidth="1"/>
    <col min="7" max="7" width="12.28515625" style="98" customWidth="1"/>
    <col min="8" max="8" width="12.28515625" style="182" customWidth="1"/>
    <col min="9" max="9" width="10.7109375" style="50" customWidth="1"/>
    <col min="10" max="10" width="10.7109375" style="98" customWidth="1"/>
    <col min="11" max="11" width="10.7109375" style="182" customWidth="1"/>
    <col min="12" max="256" width="9.140625" style="50"/>
    <col min="257" max="257" width="4.42578125" style="50" customWidth="1"/>
    <col min="258" max="258" width="58.85546875" style="50" customWidth="1"/>
    <col min="259" max="259" width="6.85546875" style="50" customWidth="1"/>
    <col min="260" max="260" width="11.7109375" style="50" customWidth="1"/>
    <col min="261" max="265" width="17.7109375" style="50" customWidth="1"/>
    <col min="266" max="512" width="9.140625" style="50"/>
    <col min="513" max="513" width="4.42578125" style="50" customWidth="1"/>
    <col min="514" max="514" width="58.85546875" style="50" customWidth="1"/>
    <col min="515" max="515" width="6.85546875" style="50" customWidth="1"/>
    <col min="516" max="516" width="11.7109375" style="50" customWidth="1"/>
    <col min="517" max="521" width="17.7109375" style="50" customWidth="1"/>
    <col min="522" max="768" width="9.140625" style="50"/>
    <col min="769" max="769" width="4.42578125" style="50" customWidth="1"/>
    <col min="770" max="770" width="58.85546875" style="50" customWidth="1"/>
    <col min="771" max="771" width="6.85546875" style="50" customWidth="1"/>
    <col min="772" max="772" width="11.7109375" style="50" customWidth="1"/>
    <col min="773" max="777" width="17.7109375" style="50" customWidth="1"/>
    <col min="778" max="1024" width="9.140625" style="50"/>
    <col min="1025" max="1025" width="4.42578125" style="50" customWidth="1"/>
    <col min="1026" max="1026" width="58.85546875" style="50" customWidth="1"/>
    <col min="1027" max="1027" width="6.85546875" style="50" customWidth="1"/>
    <col min="1028" max="1028" width="11.7109375" style="50" customWidth="1"/>
    <col min="1029" max="1033" width="17.7109375" style="50" customWidth="1"/>
    <col min="1034" max="1280" width="9.140625" style="50"/>
    <col min="1281" max="1281" width="4.42578125" style="50" customWidth="1"/>
    <col min="1282" max="1282" width="58.85546875" style="50" customWidth="1"/>
    <col min="1283" max="1283" width="6.85546875" style="50" customWidth="1"/>
    <col min="1284" max="1284" width="11.7109375" style="50" customWidth="1"/>
    <col min="1285" max="1289" width="17.7109375" style="50" customWidth="1"/>
    <col min="1290" max="1536" width="9.140625" style="50"/>
    <col min="1537" max="1537" width="4.42578125" style="50" customWidth="1"/>
    <col min="1538" max="1538" width="58.85546875" style="50" customWidth="1"/>
    <col min="1539" max="1539" width="6.85546875" style="50" customWidth="1"/>
    <col min="1540" max="1540" width="11.7109375" style="50" customWidth="1"/>
    <col min="1541" max="1545" width="17.7109375" style="50" customWidth="1"/>
    <col min="1546" max="1792" width="9.140625" style="50"/>
    <col min="1793" max="1793" width="4.42578125" style="50" customWidth="1"/>
    <col min="1794" max="1794" width="58.85546875" style="50" customWidth="1"/>
    <col min="1795" max="1795" width="6.85546875" style="50" customWidth="1"/>
    <col min="1796" max="1796" width="11.7109375" style="50" customWidth="1"/>
    <col min="1797" max="1801" width="17.7109375" style="50" customWidth="1"/>
    <col min="1802" max="2048" width="9.140625" style="50"/>
    <col min="2049" max="2049" width="4.42578125" style="50" customWidth="1"/>
    <col min="2050" max="2050" width="58.85546875" style="50" customWidth="1"/>
    <col min="2051" max="2051" width="6.85546875" style="50" customWidth="1"/>
    <col min="2052" max="2052" width="11.7109375" style="50" customWidth="1"/>
    <col min="2053" max="2057" width="17.7109375" style="50" customWidth="1"/>
    <col min="2058" max="2304" width="9.140625" style="50"/>
    <col min="2305" max="2305" width="4.42578125" style="50" customWidth="1"/>
    <col min="2306" max="2306" width="58.85546875" style="50" customWidth="1"/>
    <col min="2307" max="2307" width="6.85546875" style="50" customWidth="1"/>
    <col min="2308" max="2308" width="11.7109375" style="50" customWidth="1"/>
    <col min="2309" max="2313" width="17.7109375" style="50" customWidth="1"/>
    <col min="2314" max="2560" width="9.140625" style="50"/>
    <col min="2561" max="2561" width="4.42578125" style="50" customWidth="1"/>
    <col min="2562" max="2562" width="58.85546875" style="50" customWidth="1"/>
    <col min="2563" max="2563" width="6.85546875" style="50" customWidth="1"/>
    <col min="2564" max="2564" width="11.7109375" style="50" customWidth="1"/>
    <col min="2565" max="2569" width="17.7109375" style="50" customWidth="1"/>
    <col min="2570" max="2816" width="9.140625" style="50"/>
    <col min="2817" max="2817" width="4.42578125" style="50" customWidth="1"/>
    <col min="2818" max="2818" width="58.85546875" style="50" customWidth="1"/>
    <col min="2819" max="2819" width="6.85546875" style="50" customWidth="1"/>
    <col min="2820" max="2820" width="11.7109375" style="50" customWidth="1"/>
    <col min="2821" max="2825" width="17.7109375" style="50" customWidth="1"/>
    <col min="2826" max="3072" width="9.140625" style="50"/>
    <col min="3073" max="3073" width="4.42578125" style="50" customWidth="1"/>
    <col min="3074" max="3074" width="58.85546875" style="50" customWidth="1"/>
    <col min="3075" max="3075" width="6.85546875" style="50" customWidth="1"/>
    <col min="3076" max="3076" width="11.7109375" style="50" customWidth="1"/>
    <col min="3077" max="3081" width="17.7109375" style="50" customWidth="1"/>
    <col min="3082" max="3328" width="9.140625" style="50"/>
    <col min="3329" max="3329" width="4.42578125" style="50" customWidth="1"/>
    <col min="3330" max="3330" width="58.85546875" style="50" customWidth="1"/>
    <col min="3331" max="3331" width="6.85546875" style="50" customWidth="1"/>
    <col min="3332" max="3332" width="11.7109375" style="50" customWidth="1"/>
    <col min="3333" max="3337" width="17.7109375" style="50" customWidth="1"/>
    <col min="3338" max="3584" width="9.140625" style="50"/>
    <col min="3585" max="3585" width="4.42578125" style="50" customWidth="1"/>
    <col min="3586" max="3586" width="58.85546875" style="50" customWidth="1"/>
    <col min="3587" max="3587" width="6.85546875" style="50" customWidth="1"/>
    <col min="3588" max="3588" width="11.7109375" style="50" customWidth="1"/>
    <col min="3589" max="3593" width="17.7109375" style="50" customWidth="1"/>
    <col min="3594" max="3840" width="9.140625" style="50"/>
    <col min="3841" max="3841" width="4.42578125" style="50" customWidth="1"/>
    <col min="3842" max="3842" width="58.85546875" style="50" customWidth="1"/>
    <col min="3843" max="3843" width="6.85546875" style="50" customWidth="1"/>
    <col min="3844" max="3844" width="11.7109375" style="50" customWidth="1"/>
    <col min="3845" max="3849" width="17.7109375" style="50" customWidth="1"/>
    <col min="3850" max="4096" width="9.140625" style="50"/>
    <col min="4097" max="4097" width="4.42578125" style="50" customWidth="1"/>
    <col min="4098" max="4098" width="58.85546875" style="50" customWidth="1"/>
    <col min="4099" max="4099" width="6.85546875" style="50" customWidth="1"/>
    <col min="4100" max="4100" width="11.7109375" style="50" customWidth="1"/>
    <col min="4101" max="4105" width="17.7109375" style="50" customWidth="1"/>
    <col min="4106" max="4352" width="9.140625" style="50"/>
    <col min="4353" max="4353" width="4.42578125" style="50" customWidth="1"/>
    <col min="4354" max="4354" width="58.85546875" style="50" customWidth="1"/>
    <col min="4355" max="4355" width="6.85546875" style="50" customWidth="1"/>
    <col min="4356" max="4356" width="11.7109375" style="50" customWidth="1"/>
    <col min="4357" max="4361" width="17.7109375" style="50" customWidth="1"/>
    <col min="4362" max="4608" width="9.140625" style="50"/>
    <col min="4609" max="4609" width="4.42578125" style="50" customWidth="1"/>
    <col min="4610" max="4610" width="58.85546875" style="50" customWidth="1"/>
    <col min="4611" max="4611" width="6.85546875" style="50" customWidth="1"/>
    <col min="4612" max="4612" width="11.7109375" style="50" customWidth="1"/>
    <col min="4613" max="4617" width="17.7109375" style="50" customWidth="1"/>
    <col min="4618" max="4864" width="9.140625" style="50"/>
    <col min="4865" max="4865" width="4.42578125" style="50" customWidth="1"/>
    <col min="4866" max="4866" width="58.85546875" style="50" customWidth="1"/>
    <col min="4867" max="4867" width="6.85546875" style="50" customWidth="1"/>
    <col min="4868" max="4868" width="11.7109375" style="50" customWidth="1"/>
    <col min="4869" max="4873" width="17.7109375" style="50" customWidth="1"/>
    <col min="4874" max="5120" width="9.140625" style="50"/>
    <col min="5121" max="5121" width="4.42578125" style="50" customWidth="1"/>
    <col min="5122" max="5122" width="58.85546875" style="50" customWidth="1"/>
    <col min="5123" max="5123" width="6.85546875" style="50" customWidth="1"/>
    <col min="5124" max="5124" width="11.7109375" style="50" customWidth="1"/>
    <col min="5125" max="5129" width="17.7109375" style="50" customWidth="1"/>
    <col min="5130" max="5376" width="9.140625" style="50"/>
    <col min="5377" max="5377" width="4.42578125" style="50" customWidth="1"/>
    <col min="5378" max="5378" width="58.85546875" style="50" customWidth="1"/>
    <col min="5379" max="5379" width="6.85546875" style="50" customWidth="1"/>
    <col min="5380" max="5380" width="11.7109375" style="50" customWidth="1"/>
    <col min="5381" max="5385" width="17.7109375" style="50" customWidth="1"/>
    <col min="5386" max="5632" width="9.140625" style="50"/>
    <col min="5633" max="5633" width="4.42578125" style="50" customWidth="1"/>
    <col min="5634" max="5634" width="58.85546875" style="50" customWidth="1"/>
    <col min="5635" max="5635" width="6.85546875" style="50" customWidth="1"/>
    <col min="5636" max="5636" width="11.7109375" style="50" customWidth="1"/>
    <col min="5637" max="5641" width="17.7109375" style="50" customWidth="1"/>
    <col min="5642" max="5888" width="9.140625" style="50"/>
    <col min="5889" max="5889" width="4.42578125" style="50" customWidth="1"/>
    <col min="5890" max="5890" width="58.85546875" style="50" customWidth="1"/>
    <col min="5891" max="5891" width="6.85546875" style="50" customWidth="1"/>
    <col min="5892" max="5892" width="11.7109375" style="50" customWidth="1"/>
    <col min="5893" max="5897" width="17.7109375" style="50" customWidth="1"/>
    <col min="5898" max="6144" width="9.140625" style="50"/>
    <col min="6145" max="6145" width="4.42578125" style="50" customWidth="1"/>
    <col min="6146" max="6146" width="58.85546875" style="50" customWidth="1"/>
    <col min="6147" max="6147" width="6.85546875" style="50" customWidth="1"/>
    <col min="6148" max="6148" width="11.7109375" style="50" customWidth="1"/>
    <col min="6149" max="6153" width="17.7109375" style="50" customWidth="1"/>
    <col min="6154" max="6400" width="9.140625" style="50"/>
    <col min="6401" max="6401" width="4.42578125" style="50" customWidth="1"/>
    <col min="6402" max="6402" width="58.85546875" style="50" customWidth="1"/>
    <col min="6403" max="6403" width="6.85546875" style="50" customWidth="1"/>
    <col min="6404" max="6404" width="11.7109375" style="50" customWidth="1"/>
    <col min="6405" max="6409" width="17.7109375" style="50" customWidth="1"/>
    <col min="6410" max="6656" width="9.140625" style="50"/>
    <col min="6657" max="6657" width="4.42578125" style="50" customWidth="1"/>
    <col min="6658" max="6658" width="58.85546875" style="50" customWidth="1"/>
    <col min="6659" max="6659" width="6.85546875" style="50" customWidth="1"/>
    <col min="6660" max="6660" width="11.7109375" style="50" customWidth="1"/>
    <col min="6661" max="6665" width="17.7109375" style="50" customWidth="1"/>
    <col min="6666" max="6912" width="9.140625" style="50"/>
    <col min="6913" max="6913" width="4.42578125" style="50" customWidth="1"/>
    <col min="6914" max="6914" width="58.85546875" style="50" customWidth="1"/>
    <col min="6915" max="6915" width="6.85546875" style="50" customWidth="1"/>
    <col min="6916" max="6916" width="11.7109375" style="50" customWidth="1"/>
    <col min="6917" max="6921" width="17.7109375" style="50" customWidth="1"/>
    <col min="6922" max="7168" width="9.140625" style="50"/>
    <col min="7169" max="7169" width="4.42578125" style="50" customWidth="1"/>
    <col min="7170" max="7170" width="58.85546875" style="50" customWidth="1"/>
    <col min="7171" max="7171" width="6.85546875" style="50" customWidth="1"/>
    <col min="7172" max="7172" width="11.7109375" style="50" customWidth="1"/>
    <col min="7173" max="7177" width="17.7109375" style="50" customWidth="1"/>
    <col min="7178" max="7424" width="9.140625" style="50"/>
    <col min="7425" max="7425" width="4.42578125" style="50" customWidth="1"/>
    <col min="7426" max="7426" width="58.85546875" style="50" customWidth="1"/>
    <col min="7427" max="7427" width="6.85546875" style="50" customWidth="1"/>
    <col min="7428" max="7428" width="11.7109375" style="50" customWidth="1"/>
    <col min="7429" max="7433" width="17.7109375" style="50" customWidth="1"/>
    <col min="7434" max="7680" width="9.140625" style="50"/>
    <col min="7681" max="7681" width="4.42578125" style="50" customWidth="1"/>
    <col min="7682" max="7682" width="58.85546875" style="50" customWidth="1"/>
    <col min="7683" max="7683" width="6.85546875" style="50" customWidth="1"/>
    <col min="7684" max="7684" width="11.7109375" style="50" customWidth="1"/>
    <col min="7685" max="7689" width="17.7109375" style="50" customWidth="1"/>
    <col min="7690" max="7936" width="9.140625" style="50"/>
    <col min="7937" max="7937" width="4.42578125" style="50" customWidth="1"/>
    <col min="7938" max="7938" width="58.85546875" style="50" customWidth="1"/>
    <col min="7939" max="7939" width="6.85546875" style="50" customWidth="1"/>
    <col min="7940" max="7940" width="11.7109375" style="50" customWidth="1"/>
    <col min="7941" max="7945" width="17.7109375" style="50" customWidth="1"/>
    <col min="7946" max="8192" width="9.140625" style="50"/>
    <col min="8193" max="8193" width="4.42578125" style="50" customWidth="1"/>
    <col min="8194" max="8194" width="58.85546875" style="50" customWidth="1"/>
    <col min="8195" max="8195" width="6.85546875" style="50" customWidth="1"/>
    <col min="8196" max="8196" width="11.7109375" style="50" customWidth="1"/>
    <col min="8197" max="8201" width="17.7109375" style="50" customWidth="1"/>
    <col min="8202" max="8448" width="9.140625" style="50"/>
    <col min="8449" max="8449" width="4.42578125" style="50" customWidth="1"/>
    <col min="8450" max="8450" width="58.85546875" style="50" customWidth="1"/>
    <col min="8451" max="8451" width="6.85546875" style="50" customWidth="1"/>
    <col min="8452" max="8452" width="11.7109375" style="50" customWidth="1"/>
    <col min="8453" max="8457" width="17.7109375" style="50" customWidth="1"/>
    <col min="8458" max="8704" width="9.140625" style="50"/>
    <col min="8705" max="8705" width="4.42578125" style="50" customWidth="1"/>
    <col min="8706" max="8706" width="58.85546875" style="50" customWidth="1"/>
    <col min="8707" max="8707" width="6.85546875" style="50" customWidth="1"/>
    <col min="8708" max="8708" width="11.7109375" style="50" customWidth="1"/>
    <col min="8709" max="8713" width="17.7109375" style="50" customWidth="1"/>
    <col min="8714" max="8960" width="9.140625" style="50"/>
    <col min="8961" max="8961" width="4.42578125" style="50" customWidth="1"/>
    <col min="8962" max="8962" width="58.85546875" style="50" customWidth="1"/>
    <col min="8963" max="8963" width="6.85546875" style="50" customWidth="1"/>
    <col min="8964" max="8964" width="11.7109375" style="50" customWidth="1"/>
    <col min="8965" max="8969" width="17.7109375" style="50" customWidth="1"/>
    <col min="8970" max="9216" width="9.140625" style="50"/>
    <col min="9217" max="9217" width="4.42578125" style="50" customWidth="1"/>
    <col min="9218" max="9218" width="58.85546875" style="50" customWidth="1"/>
    <col min="9219" max="9219" width="6.85546875" style="50" customWidth="1"/>
    <col min="9220" max="9220" width="11.7109375" style="50" customWidth="1"/>
    <col min="9221" max="9225" width="17.7109375" style="50" customWidth="1"/>
    <col min="9226" max="9472" width="9.140625" style="50"/>
    <col min="9473" max="9473" width="4.42578125" style="50" customWidth="1"/>
    <col min="9474" max="9474" width="58.85546875" style="50" customWidth="1"/>
    <col min="9475" max="9475" width="6.85546875" style="50" customWidth="1"/>
    <col min="9476" max="9476" width="11.7109375" style="50" customWidth="1"/>
    <col min="9477" max="9481" width="17.7109375" style="50" customWidth="1"/>
    <col min="9482" max="9728" width="9.140625" style="50"/>
    <col min="9729" max="9729" width="4.42578125" style="50" customWidth="1"/>
    <col min="9730" max="9730" width="58.85546875" style="50" customWidth="1"/>
    <col min="9731" max="9731" width="6.85546875" style="50" customWidth="1"/>
    <col min="9732" max="9732" width="11.7109375" style="50" customWidth="1"/>
    <col min="9733" max="9737" width="17.7109375" style="50" customWidth="1"/>
    <col min="9738" max="9984" width="9.140625" style="50"/>
    <col min="9985" max="9985" width="4.42578125" style="50" customWidth="1"/>
    <col min="9986" max="9986" width="58.85546875" style="50" customWidth="1"/>
    <col min="9987" max="9987" width="6.85546875" style="50" customWidth="1"/>
    <col min="9988" max="9988" width="11.7109375" style="50" customWidth="1"/>
    <col min="9989" max="9993" width="17.7109375" style="50" customWidth="1"/>
    <col min="9994" max="10240" width="9.140625" style="50"/>
    <col min="10241" max="10241" width="4.42578125" style="50" customWidth="1"/>
    <col min="10242" max="10242" width="58.85546875" style="50" customWidth="1"/>
    <col min="10243" max="10243" width="6.85546875" style="50" customWidth="1"/>
    <col min="10244" max="10244" width="11.7109375" style="50" customWidth="1"/>
    <col min="10245" max="10249" width="17.7109375" style="50" customWidth="1"/>
    <col min="10250" max="10496" width="9.140625" style="50"/>
    <col min="10497" max="10497" width="4.42578125" style="50" customWidth="1"/>
    <col min="10498" max="10498" width="58.85546875" style="50" customWidth="1"/>
    <col min="10499" max="10499" width="6.85546875" style="50" customWidth="1"/>
    <col min="10500" max="10500" width="11.7109375" style="50" customWidth="1"/>
    <col min="10501" max="10505" width="17.7109375" style="50" customWidth="1"/>
    <col min="10506" max="10752" width="9.140625" style="50"/>
    <col min="10753" max="10753" width="4.42578125" style="50" customWidth="1"/>
    <col min="10754" max="10754" width="58.85546875" style="50" customWidth="1"/>
    <col min="10755" max="10755" width="6.85546875" style="50" customWidth="1"/>
    <col min="10756" max="10756" width="11.7109375" style="50" customWidth="1"/>
    <col min="10757" max="10761" width="17.7109375" style="50" customWidth="1"/>
    <col min="10762" max="11008" width="9.140625" style="50"/>
    <col min="11009" max="11009" width="4.42578125" style="50" customWidth="1"/>
    <col min="11010" max="11010" width="58.85546875" style="50" customWidth="1"/>
    <col min="11011" max="11011" width="6.85546875" style="50" customWidth="1"/>
    <col min="11012" max="11012" width="11.7109375" style="50" customWidth="1"/>
    <col min="11013" max="11017" width="17.7109375" style="50" customWidth="1"/>
    <col min="11018" max="11264" width="9.140625" style="50"/>
    <col min="11265" max="11265" width="4.42578125" style="50" customWidth="1"/>
    <col min="11266" max="11266" width="58.85546875" style="50" customWidth="1"/>
    <col min="11267" max="11267" width="6.85546875" style="50" customWidth="1"/>
    <col min="11268" max="11268" width="11.7109375" style="50" customWidth="1"/>
    <col min="11269" max="11273" width="17.7109375" style="50" customWidth="1"/>
    <col min="11274" max="11520" width="9.140625" style="50"/>
    <col min="11521" max="11521" width="4.42578125" style="50" customWidth="1"/>
    <col min="11522" max="11522" width="58.85546875" style="50" customWidth="1"/>
    <col min="11523" max="11523" width="6.85546875" style="50" customWidth="1"/>
    <col min="11524" max="11524" width="11.7109375" style="50" customWidth="1"/>
    <col min="11525" max="11529" width="17.7109375" style="50" customWidth="1"/>
    <col min="11530" max="11776" width="9.140625" style="50"/>
    <col min="11777" max="11777" width="4.42578125" style="50" customWidth="1"/>
    <col min="11778" max="11778" width="58.85546875" style="50" customWidth="1"/>
    <col min="11779" max="11779" width="6.85546875" style="50" customWidth="1"/>
    <col min="11780" max="11780" width="11.7109375" style="50" customWidth="1"/>
    <col min="11781" max="11785" width="17.7109375" style="50" customWidth="1"/>
    <col min="11786" max="12032" width="9.140625" style="50"/>
    <col min="12033" max="12033" width="4.42578125" style="50" customWidth="1"/>
    <col min="12034" max="12034" width="58.85546875" style="50" customWidth="1"/>
    <col min="12035" max="12035" width="6.85546875" style="50" customWidth="1"/>
    <col min="12036" max="12036" width="11.7109375" style="50" customWidth="1"/>
    <col min="12037" max="12041" width="17.7109375" style="50" customWidth="1"/>
    <col min="12042" max="12288" width="9.140625" style="50"/>
    <col min="12289" max="12289" width="4.42578125" style="50" customWidth="1"/>
    <col min="12290" max="12290" width="58.85546875" style="50" customWidth="1"/>
    <col min="12291" max="12291" width="6.85546875" style="50" customWidth="1"/>
    <col min="12292" max="12292" width="11.7109375" style="50" customWidth="1"/>
    <col min="12293" max="12297" width="17.7109375" style="50" customWidth="1"/>
    <col min="12298" max="12544" width="9.140625" style="50"/>
    <col min="12545" max="12545" width="4.42578125" style="50" customWidth="1"/>
    <col min="12546" max="12546" width="58.85546875" style="50" customWidth="1"/>
    <col min="12547" max="12547" width="6.85546875" style="50" customWidth="1"/>
    <col min="12548" max="12548" width="11.7109375" style="50" customWidth="1"/>
    <col min="12549" max="12553" width="17.7109375" style="50" customWidth="1"/>
    <col min="12554" max="12800" width="9.140625" style="50"/>
    <col min="12801" max="12801" width="4.42578125" style="50" customWidth="1"/>
    <col min="12802" max="12802" width="58.85546875" style="50" customWidth="1"/>
    <col min="12803" max="12803" width="6.85546875" style="50" customWidth="1"/>
    <col min="12804" max="12804" width="11.7109375" style="50" customWidth="1"/>
    <col min="12805" max="12809" width="17.7109375" style="50" customWidth="1"/>
    <col min="12810" max="13056" width="9.140625" style="50"/>
    <col min="13057" max="13057" width="4.42578125" style="50" customWidth="1"/>
    <col min="13058" max="13058" width="58.85546875" style="50" customWidth="1"/>
    <col min="13059" max="13059" width="6.85546875" style="50" customWidth="1"/>
    <col min="13060" max="13060" width="11.7109375" style="50" customWidth="1"/>
    <col min="13061" max="13065" width="17.7109375" style="50" customWidth="1"/>
    <col min="13066" max="13312" width="9.140625" style="50"/>
    <col min="13313" max="13313" width="4.42578125" style="50" customWidth="1"/>
    <col min="13314" max="13314" width="58.85546875" style="50" customWidth="1"/>
    <col min="13315" max="13315" width="6.85546875" style="50" customWidth="1"/>
    <col min="13316" max="13316" width="11.7109375" style="50" customWidth="1"/>
    <col min="13317" max="13321" width="17.7109375" style="50" customWidth="1"/>
    <col min="13322" max="13568" width="9.140625" style="50"/>
    <col min="13569" max="13569" width="4.42578125" style="50" customWidth="1"/>
    <col min="13570" max="13570" width="58.85546875" style="50" customWidth="1"/>
    <col min="13571" max="13571" width="6.85546875" style="50" customWidth="1"/>
    <col min="13572" max="13572" width="11.7109375" style="50" customWidth="1"/>
    <col min="13573" max="13577" width="17.7109375" style="50" customWidth="1"/>
    <col min="13578" max="13824" width="9.140625" style="50"/>
    <col min="13825" max="13825" width="4.42578125" style="50" customWidth="1"/>
    <col min="13826" max="13826" width="58.85546875" style="50" customWidth="1"/>
    <col min="13827" max="13827" width="6.85546875" style="50" customWidth="1"/>
    <col min="13828" max="13828" width="11.7109375" style="50" customWidth="1"/>
    <col min="13829" max="13833" width="17.7109375" style="50" customWidth="1"/>
    <col min="13834" max="14080" width="9.140625" style="50"/>
    <col min="14081" max="14081" width="4.42578125" style="50" customWidth="1"/>
    <col min="14082" max="14082" width="58.85546875" style="50" customWidth="1"/>
    <col min="14083" max="14083" width="6.85546875" style="50" customWidth="1"/>
    <col min="14084" max="14084" width="11.7109375" style="50" customWidth="1"/>
    <col min="14085" max="14089" width="17.7109375" style="50" customWidth="1"/>
    <col min="14090" max="14336" width="9.140625" style="50"/>
    <col min="14337" max="14337" width="4.42578125" style="50" customWidth="1"/>
    <col min="14338" max="14338" width="58.85546875" style="50" customWidth="1"/>
    <col min="14339" max="14339" width="6.85546875" style="50" customWidth="1"/>
    <col min="14340" max="14340" width="11.7109375" style="50" customWidth="1"/>
    <col min="14341" max="14345" width="17.7109375" style="50" customWidth="1"/>
    <col min="14346" max="14592" width="9.140625" style="50"/>
    <col min="14593" max="14593" width="4.42578125" style="50" customWidth="1"/>
    <col min="14594" max="14594" width="58.85546875" style="50" customWidth="1"/>
    <col min="14595" max="14595" width="6.85546875" style="50" customWidth="1"/>
    <col min="14596" max="14596" width="11.7109375" style="50" customWidth="1"/>
    <col min="14597" max="14601" width="17.7109375" style="50" customWidth="1"/>
    <col min="14602" max="14848" width="9.140625" style="50"/>
    <col min="14849" max="14849" width="4.42578125" style="50" customWidth="1"/>
    <col min="14850" max="14850" width="58.85546875" style="50" customWidth="1"/>
    <col min="14851" max="14851" width="6.85546875" style="50" customWidth="1"/>
    <col min="14852" max="14852" width="11.7109375" style="50" customWidth="1"/>
    <col min="14853" max="14857" width="17.7109375" style="50" customWidth="1"/>
    <col min="14858" max="15104" width="9.140625" style="50"/>
    <col min="15105" max="15105" width="4.42578125" style="50" customWidth="1"/>
    <col min="15106" max="15106" width="58.85546875" style="50" customWidth="1"/>
    <col min="15107" max="15107" width="6.85546875" style="50" customWidth="1"/>
    <col min="15108" max="15108" width="11.7109375" style="50" customWidth="1"/>
    <col min="15109" max="15113" width="17.7109375" style="50" customWidth="1"/>
    <col min="15114" max="15360" width="9.140625" style="50"/>
    <col min="15361" max="15361" width="4.42578125" style="50" customWidth="1"/>
    <col min="15362" max="15362" width="58.85546875" style="50" customWidth="1"/>
    <col min="15363" max="15363" width="6.85546875" style="50" customWidth="1"/>
    <col min="15364" max="15364" width="11.7109375" style="50" customWidth="1"/>
    <col min="15365" max="15369" width="17.7109375" style="50" customWidth="1"/>
    <col min="15370" max="15616" width="9.140625" style="50"/>
    <col min="15617" max="15617" width="4.42578125" style="50" customWidth="1"/>
    <col min="15618" max="15618" width="58.85546875" style="50" customWidth="1"/>
    <col min="15619" max="15619" width="6.85546875" style="50" customWidth="1"/>
    <col min="15620" max="15620" width="11.7109375" style="50" customWidth="1"/>
    <col min="15621" max="15625" width="17.7109375" style="50" customWidth="1"/>
    <col min="15626" max="15872" width="9.140625" style="50"/>
    <col min="15873" max="15873" width="4.42578125" style="50" customWidth="1"/>
    <col min="15874" max="15874" width="58.85546875" style="50" customWidth="1"/>
    <col min="15875" max="15875" width="6.85546875" style="50" customWidth="1"/>
    <col min="15876" max="15876" width="11.7109375" style="50" customWidth="1"/>
    <col min="15877" max="15881" width="17.7109375" style="50" customWidth="1"/>
    <col min="15882" max="16128" width="9.140625" style="50"/>
    <col min="16129" max="16129" width="4.42578125" style="50" customWidth="1"/>
    <col min="16130" max="16130" width="58.85546875" style="50" customWidth="1"/>
    <col min="16131" max="16131" width="6.85546875" style="50" customWidth="1"/>
    <col min="16132" max="16132" width="11.7109375" style="50" customWidth="1"/>
    <col min="16133" max="16137" width="17.7109375" style="50" customWidth="1"/>
    <col min="16138" max="16384" width="9.140625" style="50"/>
  </cols>
  <sheetData>
    <row r="1" spans="1:11">
      <c r="A1" s="228" t="s">
        <v>1172</v>
      </c>
      <c r="B1" s="229"/>
    </row>
    <row r="3" spans="1:11" ht="23.25" customHeight="1">
      <c r="A3" s="672" t="s">
        <v>1074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</row>
    <row r="4" spans="1:11" ht="24" customHeight="1">
      <c r="A4" s="672" t="s">
        <v>1110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</row>
    <row r="5" spans="1:11">
      <c r="A5" s="64"/>
      <c r="B5" s="64"/>
      <c r="C5" s="685"/>
      <c r="D5" s="685"/>
      <c r="E5" s="685"/>
      <c r="F5" s="685"/>
      <c r="G5" s="103"/>
      <c r="H5" s="183"/>
      <c r="J5" s="680" t="s">
        <v>1000</v>
      </c>
      <c r="K5" s="686"/>
    </row>
    <row r="6" spans="1:11" ht="51" customHeight="1">
      <c r="A6" s="55"/>
      <c r="B6" s="55"/>
      <c r="C6" s="673" t="s">
        <v>1090</v>
      </c>
      <c r="D6" s="674"/>
      <c r="E6" s="675"/>
      <c r="F6" s="676" t="s">
        <v>1076</v>
      </c>
      <c r="G6" s="677"/>
      <c r="H6" s="678"/>
      <c r="I6" s="679" t="s">
        <v>1075</v>
      </c>
      <c r="J6" s="679"/>
      <c r="K6" s="679"/>
    </row>
    <row r="7" spans="1:11" ht="25.5">
      <c r="A7" s="81" t="s">
        <v>205</v>
      </c>
      <c r="B7" s="53" t="s">
        <v>52</v>
      </c>
      <c r="C7" s="96" t="s">
        <v>53</v>
      </c>
      <c r="D7" s="95" t="s">
        <v>339</v>
      </c>
      <c r="E7" s="95" t="s">
        <v>999</v>
      </c>
      <c r="F7" s="96" t="s">
        <v>53</v>
      </c>
      <c r="G7" s="95" t="s">
        <v>339</v>
      </c>
      <c r="H7" s="95" t="s">
        <v>999</v>
      </c>
      <c r="I7" s="96" t="s">
        <v>53</v>
      </c>
      <c r="J7" s="96" t="s">
        <v>339</v>
      </c>
      <c r="K7" s="96" t="s">
        <v>999</v>
      </c>
    </row>
    <row r="8" spans="1:11" s="278" customFormat="1" ht="15" customHeight="1">
      <c r="A8" s="62" t="s">
        <v>278</v>
      </c>
      <c r="B8" s="56" t="s">
        <v>279</v>
      </c>
      <c r="C8" s="58">
        <f>F8+I8</f>
        <v>0</v>
      </c>
      <c r="D8" s="58">
        <f>G8+J8</f>
        <v>0</v>
      </c>
      <c r="E8" s="58">
        <f>H8+K8</f>
        <v>0</v>
      </c>
      <c r="F8" s="185"/>
      <c r="G8" s="185"/>
      <c r="H8" s="185"/>
      <c r="I8" s="185"/>
      <c r="J8" s="185"/>
      <c r="K8" s="185"/>
    </row>
    <row r="9" spans="1:11" s="278" customFormat="1" ht="15" customHeight="1">
      <c r="A9" s="62" t="s">
        <v>280</v>
      </c>
      <c r="B9" s="56" t="s">
        <v>281</v>
      </c>
      <c r="C9" s="58">
        <f t="shared" ref="C9:C29" si="0">F9+I9</f>
        <v>0</v>
      </c>
      <c r="D9" s="58">
        <f t="shared" ref="D9:D29" si="1">G9+J9</f>
        <v>0</v>
      </c>
      <c r="E9" s="58">
        <f t="shared" ref="E9:E29" si="2">H9+K9</f>
        <v>0</v>
      </c>
      <c r="F9" s="185"/>
      <c r="G9" s="185"/>
      <c r="H9" s="185"/>
      <c r="I9" s="185"/>
      <c r="J9" s="185"/>
      <c r="K9" s="185"/>
    </row>
    <row r="10" spans="1:11" s="278" customFormat="1" ht="15" customHeight="1">
      <c r="A10" s="62" t="s">
        <v>282</v>
      </c>
      <c r="B10" s="56" t="s">
        <v>283</v>
      </c>
      <c r="C10" s="58">
        <f t="shared" si="0"/>
        <v>0</v>
      </c>
      <c r="D10" s="58">
        <f t="shared" si="1"/>
        <v>0</v>
      </c>
      <c r="E10" s="58">
        <f t="shared" si="2"/>
        <v>0</v>
      </c>
      <c r="F10" s="185"/>
      <c r="G10" s="185"/>
      <c r="H10" s="185"/>
      <c r="I10" s="185"/>
      <c r="J10" s="185"/>
      <c r="K10" s="185"/>
    </row>
    <row r="11" spans="1:11" s="278" customFormat="1" ht="15" customHeight="1">
      <c r="A11" s="63" t="s">
        <v>284</v>
      </c>
      <c r="B11" s="59" t="s">
        <v>285</v>
      </c>
      <c r="C11" s="61">
        <f t="shared" si="0"/>
        <v>0</v>
      </c>
      <c r="D11" s="61">
        <f t="shared" si="1"/>
        <v>0</v>
      </c>
      <c r="E11" s="61">
        <f t="shared" si="2"/>
        <v>0</v>
      </c>
      <c r="F11" s="185">
        <f t="shared" ref="F11:K11" si="3">SUM(F8:F10)</f>
        <v>0</v>
      </c>
      <c r="G11" s="277">
        <f>SUM(G8:G10)</f>
        <v>0</v>
      </c>
      <c r="H11" s="277">
        <f>SUM(H8:H10)</f>
        <v>0</v>
      </c>
      <c r="I11" s="277">
        <f t="shared" si="3"/>
        <v>0</v>
      </c>
      <c r="J11" s="277">
        <f t="shared" si="3"/>
        <v>0</v>
      </c>
      <c r="K11" s="277">
        <f t="shared" si="3"/>
        <v>0</v>
      </c>
    </row>
    <row r="12" spans="1:11" s="278" customFormat="1" ht="15" customHeight="1">
      <c r="A12" s="75" t="s">
        <v>286</v>
      </c>
      <c r="B12" s="56" t="s">
        <v>287</v>
      </c>
      <c r="C12" s="58">
        <f t="shared" si="0"/>
        <v>0</v>
      </c>
      <c r="D12" s="58">
        <f t="shared" si="1"/>
        <v>0</v>
      </c>
      <c r="E12" s="58">
        <f t="shared" si="2"/>
        <v>0</v>
      </c>
      <c r="F12" s="185"/>
      <c r="G12" s="185"/>
      <c r="H12" s="185"/>
      <c r="I12" s="185"/>
      <c r="J12" s="185"/>
      <c r="K12" s="185"/>
    </row>
    <row r="13" spans="1:11" s="278" customFormat="1" ht="15" customHeight="1">
      <c r="A13" s="75" t="s">
        <v>288</v>
      </c>
      <c r="B13" s="56" t="s">
        <v>289</v>
      </c>
      <c r="C13" s="58">
        <f t="shared" si="0"/>
        <v>0</v>
      </c>
      <c r="D13" s="58">
        <f t="shared" si="1"/>
        <v>0</v>
      </c>
      <c r="E13" s="58">
        <f t="shared" si="2"/>
        <v>0</v>
      </c>
      <c r="F13" s="185"/>
      <c r="G13" s="185"/>
      <c r="H13" s="185"/>
      <c r="I13" s="185"/>
      <c r="J13" s="185"/>
      <c r="K13" s="185"/>
    </row>
    <row r="14" spans="1:11" s="278" customFormat="1" ht="15" customHeight="1">
      <c r="A14" s="62" t="s">
        <v>290</v>
      </c>
      <c r="B14" s="56" t="s">
        <v>291</v>
      </c>
      <c r="C14" s="58">
        <f t="shared" si="0"/>
        <v>0</v>
      </c>
      <c r="D14" s="58">
        <f t="shared" si="1"/>
        <v>0</v>
      </c>
      <c r="E14" s="58">
        <f t="shared" si="2"/>
        <v>0</v>
      </c>
      <c r="F14" s="185"/>
      <c r="G14" s="185"/>
      <c r="H14" s="185"/>
      <c r="I14" s="185"/>
      <c r="J14" s="185"/>
      <c r="K14" s="185"/>
    </row>
    <row r="15" spans="1:11" s="278" customFormat="1" ht="15" customHeight="1">
      <c r="A15" s="62" t="s">
        <v>292</v>
      </c>
      <c r="B15" s="56" t="s">
        <v>293</v>
      </c>
      <c r="C15" s="58">
        <f t="shared" si="0"/>
        <v>0</v>
      </c>
      <c r="D15" s="58">
        <f t="shared" si="1"/>
        <v>0</v>
      </c>
      <c r="E15" s="58">
        <f t="shared" si="2"/>
        <v>0</v>
      </c>
      <c r="F15" s="185"/>
      <c r="G15" s="185"/>
      <c r="H15" s="185"/>
      <c r="I15" s="185"/>
      <c r="J15" s="185"/>
      <c r="K15" s="185"/>
    </row>
    <row r="16" spans="1:11" s="278" customFormat="1" ht="15" customHeight="1">
      <c r="A16" s="82" t="s">
        <v>294</v>
      </c>
      <c r="B16" s="59" t="s">
        <v>295</v>
      </c>
      <c r="C16" s="61">
        <f t="shared" si="0"/>
        <v>0</v>
      </c>
      <c r="D16" s="61">
        <f t="shared" si="1"/>
        <v>0</v>
      </c>
      <c r="E16" s="61">
        <f t="shared" si="2"/>
        <v>0</v>
      </c>
      <c r="F16" s="185">
        <f t="shared" ref="F16:K16" si="4">SUM(F12:F15)</f>
        <v>0</v>
      </c>
      <c r="G16" s="185">
        <f t="shared" si="4"/>
        <v>0</v>
      </c>
      <c r="H16" s="185">
        <f t="shared" si="4"/>
        <v>0</v>
      </c>
      <c r="I16" s="185">
        <f t="shared" si="4"/>
        <v>0</v>
      </c>
      <c r="J16" s="185">
        <f t="shared" si="4"/>
        <v>0</v>
      </c>
      <c r="K16" s="185">
        <f t="shared" si="4"/>
        <v>0</v>
      </c>
    </row>
    <row r="17" spans="1:11" s="278" customFormat="1" ht="15" customHeight="1">
      <c r="A17" s="75" t="s">
        <v>296</v>
      </c>
      <c r="B17" s="56" t="s">
        <v>297</v>
      </c>
      <c r="C17" s="58">
        <f t="shared" si="0"/>
        <v>0</v>
      </c>
      <c r="D17" s="58">
        <f t="shared" si="1"/>
        <v>0</v>
      </c>
      <c r="E17" s="58">
        <f t="shared" si="2"/>
        <v>0</v>
      </c>
      <c r="F17" s="185"/>
      <c r="G17" s="185"/>
      <c r="H17" s="185"/>
      <c r="I17" s="185"/>
      <c r="J17" s="185"/>
      <c r="K17" s="185"/>
    </row>
    <row r="18" spans="1:11" s="278" customFormat="1" ht="15" customHeight="1">
      <c r="A18" s="75" t="s">
        <v>298</v>
      </c>
      <c r="B18" s="56" t="s">
        <v>299</v>
      </c>
      <c r="C18" s="58">
        <f t="shared" si="0"/>
        <v>0</v>
      </c>
      <c r="D18" s="58">
        <f t="shared" si="1"/>
        <v>998546</v>
      </c>
      <c r="E18" s="58">
        <f t="shared" si="2"/>
        <v>0</v>
      </c>
      <c r="F18" s="185"/>
      <c r="G18" s="185">
        <v>998546</v>
      </c>
      <c r="H18" s="185"/>
      <c r="I18" s="185"/>
      <c r="J18" s="185"/>
      <c r="K18" s="185"/>
    </row>
    <row r="19" spans="1:11" s="278" customFormat="1" ht="15" customHeight="1">
      <c r="A19" s="75" t="s">
        <v>300</v>
      </c>
      <c r="B19" s="56" t="s">
        <v>301</v>
      </c>
      <c r="C19" s="58">
        <f t="shared" si="0"/>
        <v>7976051</v>
      </c>
      <c r="D19" s="58">
        <f t="shared" si="1"/>
        <v>12846051</v>
      </c>
      <c r="E19" s="58">
        <f t="shared" si="2"/>
        <v>10367803</v>
      </c>
      <c r="F19" s="281">
        <v>7976051</v>
      </c>
      <c r="G19" s="281">
        <v>12846051</v>
      </c>
      <c r="H19" s="281">
        <v>10367803</v>
      </c>
      <c r="I19" s="277"/>
      <c r="J19" s="277"/>
      <c r="K19" s="277"/>
    </row>
    <row r="20" spans="1:11" s="278" customFormat="1" ht="15" customHeight="1">
      <c r="A20" s="75" t="s">
        <v>302</v>
      </c>
      <c r="B20" s="56" t="s">
        <v>303</v>
      </c>
      <c r="C20" s="58">
        <f t="shared" si="0"/>
        <v>0</v>
      </c>
      <c r="D20" s="58">
        <f t="shared" si="1"/>
        <v>0</v>
      </c>
      <c r="E20" s="58">
        <f t="shared" si="2"/>
        <v>0</v>
      </c>
      <c r="F20" s="185"/>
      <c r="G20" s="185"/>
      <c r="H20" s="185"/>
      <c r="I20" s="185"/>
      <c r="J20" s="185"/>
      <c r="K20" s="185"/>
    </row>
    <row r="21" spans="1:11" s="278" customFormat="1" ht="15" customHeight="1">
      <c r="A21" s="75" t="s">
        <v>304</v>
      </c>
      <c r="B21" s="56" t="s">
        <v>305</v>
      </c>
      <c r="C21" s="58">
        <f t="shared" si="0"/>
        <v>0</v>
      </c>
      <c r="D21" s="58">
        <f t="shared" si="1"/>
        <v>0</v>
      </c>
      <c r="E21" s="58">
        <f t="shared" si="2"/>
        <v>0</v>
      </c>
      <c r="F21" s="185"/>
      <c r="G21" s="185"/>
      <c r="H21" s="185"/>
      <c r="I21" s="185"/>
      <c r="J21" s="185"/>
      <c r="K21" s="185"/>
    </row>
    <row r="22" spans="1:11" s="278" customFormat="1" ht="15" customHeight="1">
      <c r="A22" s="75" t="s">
        <v>306</v>
      </c>
      <c r="B22" s="56" t="s">
        <v>307</v>
      </c>
      <c r="C22" s="58">
        <f t="shared" si="0"/>
        <v>0</v>
      </c>
      <c r="D22" s="58">
        <f t="shared" si="1"/>
        <v>0</v>
      </c>
      <c r="E22" s="58">
        <f t="shared" si="2"/>
        <v>0</v>
      </c>
      <c r="F22" s="185"/>
      <c r="G22" s="185"/>
      <c r="H22" s="185"/>
      <c r="I22" s="185"/>
      <c r="J22" s="185"/>
      <c r="K22" s="185"/>
    </row>
    <row r="23" spans="1:11" s="278" customFormat="1" ht="15" customHeight="1">
      <c r="A23" s="82" t="s">
        <v>308</v>
      </c>
      <c r="B23" s="59" t="s">
        <v>309</v>
      </c>
      <c r="C23" s="61">
        <f t="shared" si="0"/>
        <v>7976051</v>
      </c>
      <c r="D23" s="61">
        <f t="shared" si="1"/>
        <v>13844597</v>
      </c>
      <c r="E23" s="61">
        <f t="shared" si="2"/>
        <v>10367803</v>
      </c>
      <c r="F23" s="277">
        <f t="shared" ref="F23:K23" si="5">SUM(F17:F22)+F11</f>
        <v>7976051</v>
      </c>
      <c r="G23" s="277">
        <f t="shared" si="5"/>
        <v>13844597</v>
      </c>
      <c r="H23" s="277">
        <f t="shared" si="5"/>
        <v>10367803</v>
      </c>
      <c r="I23" s="277">
        <f t="shared" si="5"/>
        <v>0</v>
      </c>
      <c r="J23" s="277">
        <f t="shared" si="5"/>
        <v>0</v>
      </c>
      <c r="K23" s="277">
        <f t="shared" si="5"/>
        <v>0</v>
      </c>
    </row>
    <row r="24" spans="1:11" s="278" customFormat="1" ht="15" customHeight="1">
      <c r="A24" s="75" t="s">
        <v>310</v>
      </c>
      <c r="B24" s="56" t="s">
        <v>311</v>
      </c>
      <c r="C24" s="58">
        <f t="shared" si="0"/>
        <v>0</v>
      </c>
      <c r="D24" s="58">
        <f t="shared" si="1"/>
        <v>0</v>
      </c>
      <c r="E24" s="58">
        <f t="shared" si="2"/>
        <v>0</v>
      </c>
      <c r="F24" s="185"/>
      <c r="G24" s="185"/>
      <c r="H24" s="185"/>
      <c r="I24" s="185"/>
      <c r="J24" s="185"/>
      <c r="K24" s="185"/>
    </row>
    <row r="25" spans="1:11" s="278" customFormat="1" ht="15" customHeight="1">
      <c r="A25" s="62" t="s">
        <v>312</v>
      </c>
      <c r="B25" s="56" t="s">
        <v>313</v>
      </c>
      <c r="C25" s="58">
        <f t="shared" si="0"/>
        <v>0</v>
      </c>
      <c r="D25" s="58">
        <f t="shared" si="1"/>
        <v>0</v>
      </c>
      <c r="E25" s="58">
        <f t="shared" si="2"/>
        <v>0</v>
      </c>
      <c r="F25" s="185"/>
      <c r="G25" s="185"/>
      <c r="H25" s="185"/>
      <c r="I25" s="185"/>
      <c r="J25" s="185"/>
      <c r="K25" s="185"/>
    </row>
    <row r="26" spans="1:11" s="278" customFormat="1" ht="15" customHeight="1">
      <c r="A26" s="75" t="s">
        <v>314</v>
      </c>
      <c r="B26" s="56" t="s">
        <v>315</v>
      </c>
      <c r="C26" s="58">
        <f t="shared" si="0"/>
        <v>0</v>
      </c>
      <c r="D26" s="58">
        <f t="shared" si="1"/>
        <v>0</v>
      </c>
      <c r="E26" s="58">
        <f t="shared" si="2"/>
        <v>0</v>
      </c>
      <c r="F26" s="185"/>
      <c r="G26" s="185"/>
      <c r="H26" s="185"/>
      <c r="I26" s="185"/>
      <c r="J26" s="185"/>
      <c r="K26" s="185"/>
    </row>
    <row r="27" spans="1:11" s="278" customFormat="1" ht="15" customHeight="1">
      <c r="A27" s="75" t="s">
        <v>316</v>
      </c>
      <c r="B27" s="56" t="s">
        <v>317</v>
      </c>
      <c r="C27" s="58">
        <f t="shared" si="0"/>
        <v>0</v>
      </c>
      <c r="D27" s="58">
        <f t="shared" si="1"/>
        <v>0</v>
      </c>
      <c r="E27" s="58">
        <f t="shared" si="2"/>
        <v>0</v>
      </c>
      <c r="F27" s="185"/>
      <c r="G27" s="185"/>
      <c r="H27" s="185"/>
      <c r="I27" s="185"/>
      <c r="J27" s="185"/>
      <c r="K27" s="185"/>
    </row>
    <row r="28" spans="1:11" s="278" customFormat="1" ht="15" customHeight="1">
      <c r="A28" s="82" t="s">
        <v>318</v>
      </c>
      <c r="B28" s="59" t="s">
        <v>319</v>
      </c>
      <c r="C28" s="58">
        <f t="shared" si="0"/>
        <v>0</v>
      </c>
      <c r="D28" s="58">
        <f t="shared" si="1"/>
        <v>0</v>
      </c>
      <c r="E28" s="58">
        <f t="shared" si="2"/>
        <v>0</v>
      </c>
      <c r="F28" s="185">
        <f>SUM(F24:F27)</f>
        <v>0</v>
      </c>
      <c r="G28" s="185">
        <f t="shared" ref="G28:H28" si="6">SUM(G24:G27)</f>
        <v>0</v>
      </c>
      <c r="H28" s="185">
        <f t="shared" si="6"/>
        <v>0</v>
      </c>
      <c r="I28" s="185">
        <f>SUM(I24:I27)</f>
        <v>0</v>
      </c>
      <c r="J28" s="185">
        <f t="shared" ref="J28:K28" si="7">SUM(J24:J27)</f>
        <v>0</v>
      </c>
      <c r="K28" s="185">
        <f t="shared" si="7"/>
        <v>0</v>
      </c>
    </row>
    <row r="29" spans="1:11" s="278" customFormat="1" ht="15" customHeight="1">
      <c r="A29" s="62" t="s">
        <v>320</v>
      </c>
      <c r="B29" s="56" t="s">
        <v>321</v>
      </c>
      <c r="C29" s="58">
        <f t="shared" si="0"/>
        <v>0</v>
      </c>
      <c r="D29" s="58">
        <f t="shared" si="1"/>
        <v>0</v>
      </c>
      <c r="E29" s="58">
        <f t="shared" si="2"/>
        <v>0</v>
      </c>
      <c r="F29" s="185"/>
      <c r="G29" s="185"/>
      <c r="H29" s="185"/>
      <c r="I29" s="185"/>
      <c r="J29" s="185"/>
      <c r="K29" s="185"/>
    </row>
    <row r="30" spans="1:11" s="278" customFormat="1" ht="15" customHeight="1">
      <c r="A30" s="83" t="s">
        <v>322</v>
      </c>
      <c r="B30" s="59" t="s">
        <v>44</v>
      </c>
      <c r="C30" s="61">
        <f t="shared" ref="C30" si="8">F30+I30</f>
        <v>7976051</v>
      </c>
      <c r="D30" s="61">
        <f t="shared" ref="D30" si="9">G30+J30</f>
        <v>13844597</v>
      </c>
      <c r="E30" s="61">
        <f t="shared" ref="E30" si="10">H30+K30</f>
        <v>10367803</v>
      </c>
      <c r="F30" s="277">
        <f t="shared" ref="F30:K30" si="11">F23+F28+F29</f>
        <v>7976051</v>
      </c>
      <c r="G30" s="277">
        <f t="shared" si="11"/>
        <v>13844597</v>
      </c>
      <c r="H30" s="277">
        <f t="shared" si="11"/>
        <v>10367803</v>
      </c>
      <c r="I30" s="277">
        <f t="shared" si="11"/>
        <v>0</v>
      </c>
      <c r="J30" s="277">
        <f t="shared" si="11"/>
        <v>0</v>
      </c>
      <c r="K30" s="277">
        <f t="shared" si="11"/>
        <v>0</v>
      </c>
    </row>
  </sheetData>
  <mergeCells count="7">
    <mergeCell ref="A3:K3"/>
    <mergeCell ref="A4:K4"/>
    <mergeCell ref="C5:F5"/>
    <mergeCell ref="C6:E6"/>
    <mergeCell ref="F6:H6"/>
    <mergeCell ref="I6:K6"/>
    <mergeCell ref="J5:K5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C192"/>
  <sheetViews>
    <sheetView zoomScale="95" zoomScaleNormal="95" workbookViewId="0"/>
  </sheetViews>
  <sheetFormatPr defaultRowHeight="12.75"/>
  <cols>
    <col min="1" max="1" width="85.5703125" style="285" customWidth="1"/>
    <col min="2" max="2" width="7.5703125" style="319" customWidth="1"/>
    <col min="3" max="3" width="16.28515625" style="285" customWidth="1"/>
    <col min="4" max="11" width="19.140625" style="285" customWidth="1"/>
    <col min="12" max="12" width="19.28515625" style="285" customWidth="1"/>
    <col min="13" max="13" width="8.28515625" style="285" customWidth="1"/>
    <col min="14" max="252" width="9.140625" style="285"/>
    <col min="253" max="253" width="4.28515625" style="285" customWidth="1"/>
    <col min="254" max="254" width="85.5703125" style="285" customWidth="1"/>
    <col min="255" max="255" width="7.5703125" style="285" customWidth="1"/>
    <col min="256" max="256" width="10.85546875" style="285" customWidth="1"/>
    <col min="257" max="257" width="18.28515625" style="285" customWidth="1"/>
    <col min="258" max="261" width="17.7109375" style="285" customWidth="1"/>
    <col min="262" max="508" width="9.140625" style="285"/>
    <col min="509" max="509" width="4.28515625" style="285" customWidth="1"/>
    <col min="510" max="510" width="85.5703125" style="285" customWidth="1"/>
    <col min="511" max="511" width="7.5703125" style="285" customWidth="1"/>
    <col min="512" max="512" width="10.85546875" style="285" customWidth="1"/>
    <col min="513" max="513" width="18.28515625" style="285" customWidth="1"/>
    <col min="514" max="517" width="17.7109375" style="285" customWidth="1"/>
    <col min="518" max="764" width="9.140625" style="285"/>
    <col min="765" max="765" width="4.28515625" style="285" customWidth="1"/>
    <col min="766" max="766" width="85.5703125" style="285" customWidth="1"/>
    <col min="767" max="767" width="7.5703125" style="285" customWidth="1"/>
    <col min="768" max="768" width="10.85546875" style="285" customWidth="1"/>
    <col min="769" max="769" width="18.28515625" style="285" customWidth="1"/>
    <col min="770" max="773" width="17.7109375" style="285" customWidth="1"/>
    <col min="774" max="1020" width="9.140625" style="285"/>
    <col min="1021" max="1021" width="4.28515625" style="285" customWidth="1"/>
    <col min="1022" max="1022" width="85.5703125" style="285" customWidth="1"/>
    <col min="1023" max="1023" width="7.5703125" style="285" customWidth="1"/>
    <col min="1024" max="1024" width="10.85546875" style="285" customWidth="1"/>
    <col min="1025" max="1025" width="18.28515625" style="285" customWidth="1"/>
    <col min="1026" max="1029" width="17.7109375" style="285" customWidth="1"/>
    <col min="1030" max="1276" width="9.140625" style="285"/>
    <col min="1277" max="1277" width="4.28515625" style="285" customWidth="1"/>
    <col min="1278" max="1278" width="85.5703125" style="285" customWidth="1"/>
    <col min="1279" max="1279" width="7.5703125" style="285" customWidth="1"/>
    <col min="1280" max="1280" width="10.85546875" style="285" customWidth="1"/>
    <col min="1281" max="1281" width="18.28515625" style="285" customWidth="1"/>
    <col min="1282" max="1285" width="17.7109375" style="285" customWidth="1"/>
    <col min="1286" max="1532" width="9.140625" style="285"/>
    <col min="1533" max="1533" width="4.28515625" style="285" customWidth="1"/>
    <col min="1534" max="1534" width="85.5703125" style="285" customWidth="1"/>
    <col min="1535" max="1535" width="7.5703125" style="285" customWidth="1"/>
    <col min="1536" max="1536" width="10.85546875" style="285" customWidth="1"/>
    <col min="1537" max="1537" width="18.28515625" style="285" customWidth="1"/>
    <col min="1538" max="1541" width="17.7109375" style="285" customWidth="1"/>
    <col min="1542" max="1788" width="9.140625" style="285"/>
    <col min="1789" max="1789" width="4.28515625" style="285" customWidth="1"/>
    <col min="1790" max="1790" width="85.5703125" style="285" customWidth="1"/>
    <col min="1791" max="1791" width="7.5703125" style="285" customWidth="1"/>
    <col min="1792" max="1792" width="10.85546875" style="285" customWidth="1"/>
    <col min="1793" max="1793" width="18.28515625" style="285" customWidth="1"/>
    <col min="1794" max="1797" width="17.7109375" style="285" customWidth="1"/>
    <col min="1798" max="2044" width="9.140625" style="285"/>
    <col min="2045" max="2045" width="4.28515625" style="285" customWidth="1"/>
    <col min="2046" max="2046" width="85.5703125" style="285" customWidth="1"/>
    <col min="2047" max="2047" width="7.5703125" style="285" customWidth="1"/>
    <col min="2048" max="2048" width="10.85546875" style="285" customWidth="1"/>
    <col min="2049" max="2049" width="18.28515625" style="285" customWidth="1"/>
    <col min="2050" max="2053" width="17.7109375" style="285" customWidth="1"/>
    <col min="2054" max="2300" width="9.140625" style="285"/>
    <col min="2301" max="2301" width="4.28515625" style="285" customWidth="1"/>
    <col min="2302" max="2302" width="85.5703125" style="285" customWidth="1"/>
    <col min="2303" max="2303" width="7.5703125" style="285" customWidth="1"/>
    <col min="2304" max="2304" width="10.85546875" style="285" customWidth="1"/>
    <col min="2305" max="2305" width="18.28515625" style="285" customWidth="1"/>
    <col min="2306" max="2309" width="17.7109375" style="285" customWidth="1"/>
    <col min="2310" max="2556" width="9.140625" style="285"/>
    <col min="2557" max="2557" width="4.28515625" style="285" customWidth="1"/>
    <col min="2558" max="2558" width="85.5703125" style="285" customWidth="1"/>
    <col min="2559" max="2559" width="7.5703125" style="285" customWidth="1"/>
    <col min="2560" max="2560" width="10.85546875" style="285" customWidth="1"/>
    <col min="2561" max="2561" width="18.28515625" style="285" customWidth="1"/>
    <col min="2562" max="2565" width="17.7109375" style="285" customWidth="1"/>
    <col min="2566" max="2812" width="9.140625" style="285"/>
    <col min="2813" max="2813" width="4.28515625" style="285" customWidth="1"/>
    <col min="2814" max="2814" width="85.5703125" style="285" customWidth="1"/>
    <col min="2815" max="2815" width="7.5703125" style="285" customWidth="1"/>
    <col min="2816" max="2816" width="10.85546875" style="285" customWidth="1"/>
    <col min="2817" max="2817" width="18.28515625" style="285" customWidth="1"/>
    <col min="2818" max="2821" width="17.7109375" style="285" customWidth="1"/>
    <col min="2822" max="3068" width="9.140625" style="285"/>
    <col min="3069" max="3069" width="4.28515625" style="285" customWidth="1"/>
    <col min="3070" max="3070" width="85.5703125" style="285" customWidth="1"/>
    <col min="3071" max="3071" width="7.5703125" style="285" customWidth="1"/>
    <col min="3072" max="3072" width="10.85546875" style="285" customWidth="1"/>
    <col min="3073" max="3073" width="18.28515625" style="285" customWidth="1"/>
    <col min="3074" max="3077" width="17.7109375" style="285" customWidth="1"/>
    <col min="3078" max="3324" width="9.140625" style="285"/>
    <col min="3325" max="3325" width="4.28515625" style="285" customWidth="1"/>
    <col min="3326" max="3326" width="85.5703125" style="285" customWidth="1"/>
    <col min="3327" max="3327" width="7.5703125" style="285" customWidth="1"/>
    <col min="3328" max="3328" width="10.85546875" style="285" customWidth="1"/>
    <col min="3329" max="3329" width="18.28515625" style="285" customWidth="1"/>
    <col min="3330" max="3333" width="17.7109375" style="285" customWidth="1"/>
    <col min="3334" max="3580" width="9.140625" style="285"/>
    <col min="3581" max="3581" width="4.28515625" style="285" customWidth="1"/>
    <col min="3582" max="3582" width="85.5703125" style="285" customWidth="1"/>
    <col min="3583" max="3583" width="7.5703125" style="285" customWidth="1"/>
    <col min="3584" max="3584" width="10.85546875" style="285" customWidth="1"/>
    <col min="3585" max="3585" width="18.28515625" style="285" customWidth="1"/>
    <col min="3586" max="3589" width="17.7109375" style="285" customWidth="1"/>
    <col min="3590" max="3836" width="9.140625" style="285"/>
    <col min="3837" max="3837" width="4.28515625" style="285" customWidth="1"/>
    <col min="3838" max="3838" width="85.5703125" style="285" customWidth="1"/>
    <col min="3839" max="3839" width="7.5703125" style="285" customWidth="1"/>
    <col min="3840" max="3840" width="10.85546875" style="285" customWidth="1"/>
    <col min="3841" max="3841" width="18.28515625" style="285" customWidth="1"/>
    <col min="3842" max="3845" width="17.7109375" style="285" customWidth="1"/>
    <col min="3846" max="4092" width="9.140625" style="285"/>
    <col min="4093" max="4093" width="4.28515625" style="285" customWidth="1"/>
    <col min="4094" max="4094" width="85.5703125" style="285" customWidth="1"/>
    <col min="4095" max="4095" width="7.5703125" style="285" customWidth="1"/>
    <col min="4096" max="4096" width="10.85546875" style="285" customWidth="1"/>
    <col min="4097" max="4097" width="18.28515625" style="285" customWidth="1"/>
    <col min="4098" max="4101" width="17.7109375" style="285" customWidth="1"/>
    <col min="4102" max="4348" width="9.140625" style="285"/>
    <col min="4349" max="4349" width="4.28515625" style="285" customWidth="1"/>
    <col min="4350" max="4350" width="85.5703125" style="285" customWidth="1"/>
    <col min="4351" max="4351" width="7.5703125" style="285" customWidth="1"/>
    <col min="4352" max="4352" width="10.85546875" style="285" customWidth="1"/>
    <col min="4353" max="4353" width="18.28515625" style="285" customWidth="1"/>
    <col min="4354" max="4357" width="17.7109375" style="285" customWidth="1"/>
    <col min="4358" max="4604" width="9.140625" style="285"/>
    <col min="4605" max="4605" width="4.28515625" style="285" customWidth="1"/>
    <col min="4606" max="4606" width="85.5703125" style="285" customWidth="1"/>
    <col min="4607" max="4607" width="7.5703125" style="285" customWidth="1"/>
    <col min="4608" max="4608" width="10.85546875" style="285" customWidth="1"/>
    <col min="4609" max="4609" width="18.28515625" style="285" customWidth="1"/>
    <col min="4610" max="4613" width="17.7109375" style="285" customWidth="1"/>
    <col min="4614" max="4860" width="9.140625" style="285"/>
    <col min="4861" max="4861" width="4.28515625" style="285" customWidth="1"/>
    <col min="4862" max="4862" width="85.5703125" style="285" customWidth="1"/>
    <col min="4863" max="4863" width="7.5703125" style="285" customWidth="1"/>
    <col min="4864" max="4864" width="10.85546875" style="285" customWidth="1"/>
    <col min="4865" max="4865" width="18.28515625" style="285" customWidth="1"/>
    <col min="4866" max="4869" width="17.7109375" style="285" customWidth="1"/>
    <col min="4870" max="5116" width="9.140625" style="285"/>
    <col min="5117" max="5117" width="4.28515625" style="285" customWidth="1"/>
    <col min="5118" max="5118" width="85.5703125" style="285" customWidth="1"/>
    <col min="5119" max="5119" width="7.5703125" style="285" customWidth="1"/>
    <col min="5120" max="5120" width="10.85546875" style="285" customWidth="1"/>
    <col min="5121" max="5121" width="18.28515625" style="285" customWidth="1"/>
    <col min="5122" max="5125" width="17.7109375" style="285" customWidth="1"/>
    <col min="5126" max="5372" width="9.140625" style="285"/>
    <col min="5373" max="5373" width="4.28515625" style="285" customWidth="1"/>
    <col min="5374" max="5374" width="85.5703125" style="285" customWidth="1"/>
    <col min="5375" max="5375" width="7.5703125" style="285" customWidth="1"/>
    <col min="5376" max="5376" width="10.85546875" style="285" customWidth="1"/>
    <col min="5377" max="5377" width="18.28515625" style="285" customWidth="1"/>
    <col min="5378" max="5381" width="17.7109375" style="285" customWidth="1"/>
    <col min="5382" max="5628" width="9.140625" style="285"/>
    <col min="5629" max="5629" width="4.28515625" style="285" customWidth="1"/>
    <col min="5630" max="5630" width="85.5703125" style="285" customWidth="1"/>
    <col min="5631" max="5631" width="7.5703125" style="285" customWidth="1"/>
    <col min="5632" max="5632" width="10.85546875" style="285" customWidth="1"/>
    <col min="5633" max="5633" width="18.28515625" style="285" customWidth="1"/>
    <col min="5634" max="5637" width="17.7109375" style="285" customWidth="1"/>
    <col min="5638" max="5884" width="9.140625" style="285"/>
    <col min="5885" max="5885" width="4.28515625" style="285" customWidth="1"/>
    <col min="5886" max="5886" width="85.5703125" style="285" customWidth="1"/>
    <col min="5887" max="5887" width="7.5703125" style="285" customWidth="1"/>
    <col min="5888" max="5888" width="10.85546875" style="285" customWidth="1"/>
    <col min="5889" max="5889" width="18.28515625" style="285" customWidth="1"/>
    <col min="5890" max="5893" width="17.7109375" style="285" customWidth="1"/>
    <col min="5894" max="6140" width="9.140625" style="285"/>
    <col min="6141" max="6141" width="4.28515625" style="285" customWidth="1"/>
    <col min="6142" max="6142" width="85.5703125" style="285" customWidth="1"/>
    <col min="6143" max="6143" width="7.5703125" style="285" customWidth="1"/>
    <col min="6144" max="6144" width="10.85546875" style="285" customWidth="1"/>
    <col min="6145" max="6145" width="18.28515625" style="285" customWidth="1"/>
    <col min="6146" max="6149" width="17.7109375" style="285" customWidth="1"/>
    <col min="6150" max="6396" width="9.140625" style="285"/>
    <col min="6397" max="6397" width="4.28515625" style="285" customWidth="1"/>
    <col min="6398" max="6398" width="85.5703125" style="285" customWidth="1"/>
    <col min="6399" max="6399" width="7.5703125" style="285" customWidth="1"/>
    <col min="6400" max="6400" width="10.85546875" style="285" customWidth="1"/>
    <col min="6401" max="6401" width="18.28515625" style="285" customWidth="1"/>
    <col min="6402" max="6405" width="17.7109375" style="285" customWidth="1"/>
    <col min="6406" max="6652" width="9.140625" style="285"/>
    <col min="6653" max="6653" width="4.28515625" style="285" customWidth="1"/>
    <col min="6654" max="6654" width="85.5703125" style="285" customWidth="1"/>
    <col min="6655" max="6655" width="7.5703125" style="285" customWidth="1"/>
    <col min="6656" max="6656" width="10.85546875" style="285" customWidth="1"/>
    <col min="6657" max="6657" width="18.28515625" style="285" customWidth="1"/>
    <col min="6658" max="6661" width="17.7109375" style="285" customWidth="1"/>
    <col min="6662" max="6908" width="9.140625" style="285"/>
    <col min="6909" max="6909" width="4.28515625" style="285" customWidth="1"/>
    <col min="6910" max="6910" width="85.5703125" style="285" customWidth="1"/>
    <col min="6911" max="6911" width="7.5703125" style="285" customWidth="1"/>
    <col min="6912" max="6912" width="10.85546875" style="285" customWidth="1"/>
    <col min="6913" max="6913" width="18.28515625" style="285" customWidth="1"/>
    <col min="6914" max="6917" width="17.7109375" style="285" customWidth="1"/>
    <col min="6918" max="7164" width="9.140625" style="285"/>
    <col min="7165" max="7165" width="4.28515625" style="285" customWidth="1"/>
    <col min="7166" max="7166" width="85.5703125" style="285" customWidth="1"/>
    <col min="7167" max="7167" width="7.5703125" style="285" customWidth="1"/>
    <col min="7168" max="7168" width="10.85546875" style="285" customWidth="1"/>
    <col min="7169" max="7169" width="18.28515625" style="285" customWidth="1"/>
    <col min="7170" max="7173" width="17.7109375" style="285" customWidth="1"/>
    <col min="7174" max="7420" width="9.140625" style="285"/>
    <col min="7421" max="7421" width="4.28515625" style="285" customWidth="1"/>
    <col min="7422" max="7422" width="85.5703125" style="285" customWidth="1"/>
    <col min="7423" max="7423" width="7.5703125" style="285" customWidth="1"/>
    <col min="7424" max="7424" width="10.85546875" style="285" customWidth="1"/>
    <col min="7425" max="7425" width="18.28515625" style="285" customWidth="1"/>
    <col min="7426" max="7429" width="17.7109375" style="285" customWidth="1"/>
    <col min="7430" max="7676" width="9.140625" style="285"/>
    <col min="7677" max="7677" width="4.28515625" style="285" customWidth="1"/>
    <col min="7678" max="7678" width="85.5703125" style="285" customWidth="1"/>
    <col min="7679" max="7679" width="7.5703125" style="285" customWidth="1"/>
    <col min="7680" max="7680" width="10.85546875" style="285" customWidth="1"/>
    <col min="7681" max="7681" width="18.28515625" style="285" customWidth="1"/>
    <col min="7682" max="7685" width="17.7109375" style="285" customWidth="1"/>
    <col min="7686" max="7932" width="9.140625" style="285"/>
    <col min="7933" max="7933" width="4.28515625" style="285" customWidth="1"/>
    <col min="7934" max="7934" width="85.5703125" style="285" customWidth="1"/>
    <col min="7935" max="7935" width="7.5703125" style="285" customWidth="1"/>
    <col min="7936" max="7936" width="10.85546875" style="285" customWidth="1"/>
    <col min="7937" max="7937" width="18.28515625" style="285" customWidth="1"/>
    <col min="7938" max="7941" width="17.7109375" style="285" customWidth="1"/>
    <col min="7942" max="8188" width="9.140625" style="285"/>
    <col min="8189" max="8189" width="4.28515625" style="285" customWidth="1"/>
    <col min="8190" max="8190" width="85.5703125" style="285" customWidth="1"/>
    <col min="8191" max="8191" width="7.5703125" style="285" customWidth="1"/>
    <col min="8192" max="8192" width="10.85546875" style="285" customWidth="1"/>
    <col min="8193" max="8193" width="18.28515625" style="285" customWidth="1"/>
    <col min="8194" max="8197" width="17.7109375" style="285" customWidth="1"/>
    <col min="8198" max="8444" width="9.140625" style="285"/>
    <col min="8445" max="8445" width="4.28515625" style="285" customWidth="1"/>
    <col min="8446" max="8446" width="85.5703125" style="285" customWidth="1"/>
    <col min="8447" max="8447" width="7.5703125" style="285" customWidth="1"/>
    <col min="8448" max="8448" width="10.85546875" style="285" customWidth="1"/>
    <col min="8449" max="8449" width="18.28515625" style="285" customWidth="1"/>
    <col min="8450" max="8453" width="17.7109375" style="285" customWidth="1"/>
    <col min="8454" max="8700" width="9.140625" style="285"/>
    <col min="8701" max="8701" width="4.28515625" style="285" customWidth="1"/>
    <col min="8702" max="8702" width="85.5703125" style="285" customWidth="1"/>
    <col min="8703" max="8703" width="7.5703125" style="285" customWidth="1"/>
    <col min="8704" max="8704" width="10.85546875" style="285" customWidth="1"/>
    <col min="8705" max="8705" width="18.28515625" style="285" customWidth="1"/>
    <col min="8706" max="8709" width="17.7109375" style="285" customWidth="1"/>
    <col min="8710" max="8956" width="9.140625" style="285"/>
    <col min="8957" max="8957" width="4.28515625" style="285" customWidth="1"/>
    <col min="8958" max="8958" width="85.5703125" style="285" customWidth="1"/>
    <col min="8959" max="8959" width="7.5703125" style="285" customWidth="1"/>
    <col min="8960" max="8960" width="10.85546875" style="285" customWidth="1"/>
    <col min="8961" max="8961" width="18.28515625" style="285" customWidth="1"/>
    <col min="8962" max="8965" width="17.7109375" style="285" customWidth="1"/>
    <col min="8966" max="9212" width="9.140625" style="285"/>
    <col min="9213" max="9213" width="4.28515625" style="285" customWidth="1"/>
    <col min="9214" max="9214" width="85.5703125" style="285" customWidth="1"/>
    <col min="9215" max="9215" width="7.5703125" style="285" customWidth="1"/>
    <col min="9216" max="9216" width="10.85546875" style="285" customWidth="1"/>
    <col min="9217" max="9217" width="18.28515625" style="285" customWidth="1"/>
    <col min="9218" max="9221" width="17.7109375" style="285" customWidth="1"/>
    <col min="9222" max="9468" width="9.140625" style="285"/>
    <col min="9469" max="9469" width="4.28515625" style="285" customWidth="1"/>
    <col min="9470" max="9470" width="85.5703125" style="285" customWidth="1"/>
    <col min="9471" max="9471" width="7.5703125" style="285" customWidth="1"/>
    <col min="9472" max="9472" width="10.85546875" style="285" customWidth="1"/>
    <col min="9473" max="9473" width="18.28515625" style="285" customWidth="1"/>
    <col min="9474" max="9477" width="17.7109375" style="285" customWidth="1"/>
    <col min="9478" max="9724" width="9.140625" style="285"/>
    <col min="9725" max="9725" width="4.28515625" style="285" customWidth="1"/>
    <col min="9726" max="9726" width="85.5703125" style="285" customWidth="1"/>
    <col min="9727" max="9727" width="7.5703125" style="285" customWidth="1"/>
    <col min="9728" max="9728" width="10.85546875" style="285" customWidth="1"/>
    <col min="9729" max="9729" width="18.28515625" style="285" customWidth="1"/>
    <col min="9730" max="9733" width="17.7109375" style="285" customWidth="1"/>
    <col min="9734" max="9980" width="9.140625" style="285"/>
    <col min="9981" max="9981" width="4.28515625" style="285" customWidth="1"/>
    <col min="9982" max="9982" width="85.5703125" style="285" customWidth="1"/>
    <col min="9983" max="9983" width="7.5703125" style="285" customWidth="1"/>
    <col min="9984" max="9984" width="10.85546875" style="285" customWidth="1"/>
    <col min="9985" max="9985" width="18.28515625" style="285" customWidth="1"/>
    <col min="9986" max="9989" width="17.7109375" style="285" customWidth="1"/>
    <col min="9990" max="10236" width="9.140625" style="285"/>
    <col min="10237" max="10237" width="4.28515625" style="285" customWidth="1"/>
    <col min="10238" max="10238" width="85.5703125" style="285" customWidth="1"/>
    <col min="10239" max="10239" width="7.5703125" style="285" customWidth="1"/>
    <col min="10240" max="10240" width="10.85546875" style="285" customWidth="1"/>
    <col min="10241" max="10241" width="18.28515625" style="285" customWidth="1"/>
    <col min="10242" max="10245" width="17.7109375" style="285" customWidth="1"/>
    <col min="10246" max="10492" width="9.140625" style="285"/>
    <col min="10493" max="10493" width="4.28515625" style="285" customWidth="1"/>
    <col min="10494" max="10494" width="85.5703125" style="285" customWidth="1"/>
    <col min="10495" max="10495" width="7.5703125" style="285" customWidth="1"/>
    <col min="10496" max="10496" width="10.85546875" style="285" customWidth="1"/>
    <col min="10497" max="10497" width="18.28515625" style="285" customWidth="1"/>
    <col min="10498" max="10501" width="17.7109375" style="285" customWidth="1"/>
    <col min="10502" max="10748" width="9.140625" style="285"/>
    <col min="10749" max="10749" width="4.28515625" style="285" customWidth="1"/>
    <col min="10750" max="10750" width="85.5703125" style="285" customWidth="1"/>
    <col min="10751" max="10751" width="7.5703125" style="285" customWidth="1"/>
    <col min="10752" max="10752" width="10.85546875" style="285" customWidth="1"/>
    <col min="10753" max="10753" width="18.28515625" style="285" customWidth="1"/>
    <col min="10754" max="10757" width="17.7109375" style="285" customWidth="1"/>
    <col min="10758" max="11004" width="9.140625" style="285"/>
    <col min="11005" max="11005" width="4.28515625" style="285" customWidth="1"/>
    <col min="11006" max="11006" width="85.5703125" style="285" customWidth="1"/>
    <col min="11007" max="11007" width="7.5703125" style="285" customWidth="1"/>
    <col min="11008" max="11008" width="10.85546875" style="285" customWidth="1"/>
    <col min="11009" max="11009" width="18.28515625" style="285" customWidth="1"/>
    <col min="11010" max="11013" width="17.7109375" style="285" customWidth="1"/>
    <col min="11014" max="11260" width="9.140625" style="285"/>
    <col min="11261" max="11261" width="4.28515625" style="285" customWidth="1"/>
    <col min="11262" max="11262" width="85.5703125" style="285" customWidth="1"/>
    <col min="11263" max="11263" width="7.5703125" style="285" customWidth="1"/>
    <col min="11264" max="11264" width="10.85546875" style="285" customWidth="1"/>
    <col min="11265" max="11265" width="18.28515625" style="285" customWidth="1"/>
    <col min="11266" max="11269" width="17.7109375" style="285" customWidth="1"/>
    <col min="11270" max="11516" width="9.140625" style="285"/>
    <col min="11517" max="11517" width="4.28515625" style="285" customWidth="1"/>
    <col min="11518" max="11518" width="85.5703125" style="285" customWidth="1"/>
    <col min="11519" max="11519" width="7.5703125" style="285" customWidth="1"/>
    <col min="11520" max="11520" width="10.85546875" style="285" customWidth="1"/>
    <col min="11521" max="11521" width="18.28515625" style="285" customWidth="1"/>
    <col min="11522" max="11525" width="17.7109375" style="285" customWidth="1"/>
    <col min="11526" max="11772" width="9.140625" style="285"/>
    <col min="11773" max="11773" width="4.28515625" style="285" customWidth="1"/>
    <col min="11774" max="11774" width="85.5703125" style="285" customWidth="1"/>
    <col min="11775" max="11775" width="7.5703125" style="285" customWidth="1"/>
    <col min="11776" max="11776" width="10.85546875" style="285" customWidth="1"/>
    <col min="11777" max="11777" width="18.28515625" style="285" customWidth="1"/>
    <col min="11778" max="11781" width="17.7109375" style="285" customWidth="1"/>
    <col min="11782" max="12028" width="9.140625" style="285"/>
    <col min="12029" max="12029" width="4.28515625" style="285" customWidth="1"/>
    <col min="12030" max="12030" width="85.5703125" style="285" customWidth="1"/>
    <col min="12031" max="12031" width="7.5703125" style="285" customWidth="1"/>
    <col min="12032" max="12032" width="10.85546875" style="285" customWidth="1"/>
    <col min="12033" max="12033" width="18.28515625" style="285" customWidth="1"/>
    <col min="12034" max="12037" width="17.7109375" style="285" customWidth="1"/>
    <col min="12038" max="12284" width="9.140625" style="285"/>
    <col min="12285" max="12285" width="4.28515625" style="285" customWidth="1"/>
    <col min="12286" max="12286" width="85.5703125" style="285" customWidth="1"/>
    <col min="12287" max="12287" width="7.5703125" style="285" customWidth="1"/>
    <col min="12288" max="12288" width="10.85546875" style="285" customWidth="1"/>
    <col min="12289" max="12289" width="18.28515625" style="285" customWidth="1"/>
    <col min="12290" max="12293" width="17.7109375" style="285" customWidth="1"/>
    <col min="12294" max="12540" width="9.140625" style="285"/>
    <col min="12541" max="12541" width="4.28515625" style="285" customWidth="1"/>
    <col min="12542" max="12542" width="85.5703125" style="285" customWidth="1"/>
    <col min="12543" max="12543" width="7.5703125" style="285" customWidth="1"/>
    <col min="12544" max="12544" width="10.85546875" style="285" customWidth="1"/>
    <col min="12545" max="12545" width="18.28515625" style="285" customWidth="1"/>
    <col min="12546" max="12549" width="17.7109375" style="285" customWidth="1"/>
    <col min="12550" max="12796" width="9.140625" style="285"/>
    <col min="12797" max="12797" width="4.28515625" style="285" customWidth="1"/>
    <col min="12798" max="12798" width="85.5703125" style="285" customWidth="1"/>
    <col min="12799" max="12799" width="7.5703125" style="285" customWidth="1"/>
    <col min="12800" max="12800" width="10.85546875" style="285" customWidth="1"/>
    <col min="12801" max="12801" width="18.28515625" style="285" customWidth="1"/>
    <col min="12802" max="12805" width="17.7109375" style="285" customWidth="1"/>
    <col min="12806" max="13052" width="9.140625" style="285"/>
    <col min="13053" max="13053" width="4.28515625" style="285" customWidth="1"/>
    <col min="13054" max="13054" width="85.5703125" style="285" customWidth="1"/>
    <col min="13055" max="13055" width="7.5703125" style="285" customWidth="1"/>
    <col min="13056" max="13056" width="10.85546875" style="285" customWidth="1"/>
    <col min="13057" max="13057" width="18.28515625" style="285" customWidth="1"/>
    <col min="13058" max="13061" width="17.7109375" style="285" customWidth="1"/>
    <col min="13062" max="13308" width="9.140625" style="285"/>
    <col min="13309" max="13309" width="4.28515625" style="285" customWidth="1"/>
    <col min="13310" max="13310" width="85.5703125" style="285" customWidth="1"/>
    <col min="13311" max="13311" width="7.5703125" style="285" customWidth="1"/>
    <col min="13312" max="13312" width="10.85546875" style="285" customWidth="1"/>
    <col min="13313" max="13313" width="18.28515625" style="285" customWidth="1"/>
    <col min="13314" max="13317" width="17.7109375" style="285" customWidth="1"/>
    <col min="13318" max="13564" width="9.140625" style="285"/>
    <col min="13565" max="13565" width="4.28515625" style="285" customWidth="1"/>
    <col min="13566" max="13566" width="85.5703125" style="285" customWidth="1"/>
    <col min="13567" max="13567" width="7.5703125" style="285" customWidth="1"/>
    <col min="13568" max="13568" width="10.85546875" style="285" customWidth="1"/>
    <col min="13569" max="13569" width="18.28515625" style="285" customWidth="1"/>
    <col min="13570" max="13573" width="17.7109375" style="285" customWidth="1"/>
    <col min="13574" max="13820" width="9.140625" style="285"/>
    <col min="13821" max="13821" width="4.28515625" style="285" customWidth="1"/>
    <col min="13822" max="13822" width="85.5703125" style="285" customWidth="1"/>
    <col min="13823" max="13823" width="7.5703125" style="285" customWidth="1"/>
    <col min="13824" max="13824" width="10.85546875" style="285" customWidth="1"/>
    <col min="13825" max="13825" width="18.28515625" style="285" customWidth="1"/>
    <col min="13826" max="13829" width="17.7109375" style="285" customWidth="1"/>
    <col min="13830" max="14076" width="9.140625" style="285"/>
    <col min="14077" max="14077" width="4.28515625" style="285" customWidth="1"/>
    <col min="14078" max="14078" width="85.5703125" style="285" customWidth="1"/>
    <col min="14079" max="14079" width="7.5703125" style="285" customWidth="1"/>
    <col min="14080" max="14080" width="10.85546875" style="285" customWidth="1"/>
    <col min="14081" max="14081" width="18.28515625" style="285" customWidth="1"/>
    <col min="14082" max="14085" width="17.7109375" style="285" customWidth="1"/>
    <col min="14086" max="14332" width="9.140625" style="285"/>
    <col min="14333" max="14333" width="4.28515625" style="285" customWidth="1"/>
    <col min="14334" max="14334" width="85.5703125" style="285" customWidth="1"/>
    <col min="14335" max="14335" width="7.5703125" style="285" customWidth="1"/>
    <col min="14336" max="14336" width="10.85546875" style="285" customWidth="1"/>
    <col min="14337" max="14337" width="18.28515625" style="285" customWidth="1"/>
    <col min="14338" max="14341" width="17.7109375" style="285" customWidth="1"/>
    <col min="14342" max="14588" width="9.140625" style="285"/>
    <col min="14589" max="14589" width="4.28515625" style="285" customWidth="1"/>
    <col min="14590" max="14590" width="85.5703125" style="285" customWidth="1"/>
    <col min="14591" max="14591" width="7.5703125" style="285" customWidth="1"/>
    <col min="14592" max="14592" width="10.85546875" style="285" customWidth="1"/>
    <col min="14593" max="14593" width="18.28515625" style="285" customWidth="1"/>
    <col min="14594" max="14597" width="17.7109375" style="285" customWidth="1"/>
    <col min="14598" max="14844" width="9.140625" style="285"/>
    <col min="14845" max="14845" width="4.28515625" style="285" customWidth="1"/>
    <col min="14846" max="14846" width="85.5703125" style="285" customWidth="1"/>
    <col min="14847" max="14847" width="7.5703125" style="285" customWidth="1"/>
    <col min="14848" max="14848" width="10.85546875" style="285" customWidth="1"/>
    <col min="14849" max="14849" width="18.28515625" style="285" customWidth="1"/>
    <col min="14850" max="14853" width="17.7109375" style="285" customWidth="1"/>
    <col min="14854" max="15100" width="9.140625" style="285"/>
    <col min="15101" max="15101" width="4.28515625" style="285" customWidth="1"/>
    <col min="15102" max="15102" width="85.5703125" style="285" customWidth="1"/>
    <col min="15103" max="15103" width="7.5703125" style="285" customWidth="1"/>
    <col min="15104" max="15104" width="10.85546875" style="285" customWidth="1"/>
    <col min="15105" max="15105" width="18.28515625" style="285" customWidth="1"/>
    <col min="15106" max="15109" width="17.7109375" style="285" customWidth="1"/>
    <col min="15110" max="15356" width="9.140625" style="285"/>
    <col min="15357" max="15357" width="4.28515625" style="285" customWidth="1"/>
    <col min="15358" max="15358" width="85.5703125" style="285" customWidth="1"/>
    <col min="15359" max="15359" width="7.5703125" style="285" customWidth="1"/>
    <col min="15360" max="15360" width="10.85546875" style="285" customWidth="1"/>
    <col min="15361" max="15361" width="18.28515625" style="285" customWidth="1"/>
    <col min="15362" max="15365" width="17.7109375" style="285" customWidth="1"/>
    <col min="15366" max="15612" width="9.140625" style="285"/>
    <col min="15613" max="15613" width="4.28515625" style="285" customWidth="1"/>
    <col min="15614" max="15614" width="85.5703125" style="285" customWidth="1"/>
    <col min="15615" max="15615" width="7.5703125" style="285" customWidth="1"/>
    <col min="15616" max="15616" width="10.85546875" style="285" customWidth="1"/>
    <col min="15617" max="15617" width="18.28515625" style="285" customWidth="1"/>
    <col min="15618" max="15621" width="17.7109375" style="285" customWidth="1"/>
    <col min="15622" max="15868" width="9.140625" style="285"/>
    <col min="15869" max="15869" width="4.28515625" style="285" customWidth="1"/>
    <col min="15870" max="15870" width="85.5703125" style="285" customWidth="1"/>
    <col min="15871" max="15871" width="7.5703125" style="285" customWidth="1"/>
    <col min="15872" max="15872" width="10.85546875" style="285" customWidth="1"/>
    <col min="15873" max="15873" width="18.28515625" style="285" customWidth="1"/>
    <col min="15874" max="15877" width="17.7109375" style="285" customWidth="1"/>
    <col min="15878" max="16124" width="9.140625" style="285"/>
    <col min="16125" max="16125" width="4.28515625" style="285" customWidth="1"/>
    <col min="16126" max="16126" width="85.5703125" style="285" customWidth="1"/>
    <col min="16127" max="16127" width="7.5703125" style="285" customWidth="1"/>
    <col min="16128" max="16128" width="10.85546875" style="285" customWidth="1"/>
    <col min="16129" max="16129" width="18.28515625" style="285" customWidth="1"/>
    <col min="16130" max="16133" width="17.7109375" style="285" customWidth="1"/>
    <col min="16134" max="16376" width="9.140625" style="285"/>
    <col min="16377" max="16381" width="9.140625" style="285" customWidth="1"/>
    <col min="16382" max="16384" width="9.140625" style="285"/>
  </cols>
  <sheetData>
    <row r="1" spans="1:29">
      <c r="A1" s="228" t="s">
        <v>1173</v>
      </c>
      <c r="B1" s="284"/>
    </row>
    <row r="2" spans="1:29" ht="23.25" customHeight="1">
      <c r="A2" s="672" t="s">
        <v>1074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</row>
    <row r="3" spans="1:29" ht="23.25" customHeight="1">
      <c r="A3" s="672" t="s">
        <v>1112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</row>
    <row r="4" spans="1:29" ht="13.5" customHeigh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615" t="s">
        <v>1000</v>
      </c>
    </row>
    <row r="5" spans="1:29" ht="6" customHeight="1" thickBot="1">
      <c r="A5" s="287"/>
      <c r="B5" s="287"/>
    </row>
    <row r="6" spans="1:29" ht="39.950000000000003" customHeight="1">
      <c r="A6" s="288"/>
      <c r="B6" s="289"/>
      <c r="C6" s="690" t="s">
        <v>1076</v>
      </c>
      <c r="D6" s="691"/>
      <c r="E6" s="691"/>
      <c r="F6" s="691"/>
      <c r="G6" s="691"/>
      <c r="H6" s="691"/>
      <c r="I6" s="691"/>
      <c r="J6" s="691"/>
      <c r="K6" s="691"/>
      <c r="L6" s="692"/>
    </row>
    <row r="7" spans="1:29" s="292" customFormat="1" ht="60">
      <c r="A7" s="290" t="s">
        <v>51</v>
      </c>
      <c r="B7" s="291" t="s">
        <v>52</v>
      </c>
      <c r="C7" s="291" t="s">
        <v>396</v>
      </c>
      <c r="D7" s="96" t="s">
        <v>981</v>
      </c>
      <c r="E7" s="96" t="s">
        <v>334</v>
      </c>
      <c r="F7" s="96" t="s">
        <v>982</v>
      </c>
      <c r="G7" s="96" t="s">
        <v>983</v>
      </c>
      <c r="H7" s="96" t="s">
        <v>984</v>
      </c>
      <c r="I7" s="96" t="s">
        <v>1079</v>
      </c>
      <c r="J7" s="96" t="s">
        <v>1083</v>
      </c>
      <c r="K7" s="96" t="s">
        <v>978</v>
      </c>
      <c r="L7" s="618" t="s">
        <v>979</v>
      </c>
    </row>
    <row r="8" spans="1:29" ht="4.5" customHeight="1">
      <c r="A8" s="293"/>
      <c r="B8" s="294"/>
      <c r="C8" s="295"/>
      <c r="D8" s="295"/>
      <c r="E8" s="295"/>
      <c r="F8" s="295"/>
      <c r="G8" s="295"/>
      <c r="H8" s="295"/>
      <c r="I8" s="295"/>
      <c r="J8" s="295"/>
      <c r="K8" s="323"/>
      <c r="L8" s="296"/>
    </row>
    <row r="9" spans="1:29" ht="15" customHeight="1">
      <c r="A9" s="297" t="s">
        <v>54</v>
      </c>
      <c r="B9" s="298" t="s">
        <v>55</v>
      </c>
      <c r="C9" s="299">
        <f t="shared" ref="C9:C14" si="0">SUM(D9:L9)</f>
        <v>10914046</v>
      </c>
      <c r="D9" s="299"/>
      <c r="E9" s="299"/>
      <c r="F9" s="299">
        <v>10914046</v>
      </c>
      <c r="G9" s="300"/>
      <c r="H9" s="300"/>
      <c r="I9" s="300"/>
      <c r="J9" s="300"/>
      <c r="K9" s="331"/>
      <c r="L9" s="301"/>
    </row>
    <row r="10" spans="1:29" ht="15" customHeight="1">
      <c r="A10" s="297" t="s">
        <v>56</v>
      </c>
      <c r="B10" s="298" t="s">
        <v>57</v>
      </c>
      <c r="C10" s="299">
        <f t="shared" si="0"/>
        <v>0</v>
      </c>
      <c r="D10" s="299"/>
      <c r="E10" s="299"/>
      <c r="F10" s="299"/>
      <c r="G10" s="300"/>
      <c r="H10" s="300"/>
      <c r="I10" s="300"/>
      <c r="J10" s="300"/>
      <c r="K10" s="331"/>
      <c r="L10" s="301"/>
    </row>
    <row r="11" spans="1:29" ht="25.5">
      <c r="A11" s="297" t="s">
        <v>58</v>
      </c>
      <c r="B11" s="298" t="s">
        <v>59</v>
      </c>
      <c r="C11" s="299">
        <f t="shared" si="0"/>
        <v>10233018</v>
      </c>
      <c r="D11" s="299"/>
      <c r="E11" s="299"/>
      <c r="F11" s="299">
        <v>10233018</v>
      </c>
      <c r="G11" s="300"/>
      <c r="H11" s="300"/>
      <c r="I11" s="300"/>
      <c r="J11" s="300"/>
      <c r="K11" s="331"/>
      <c r="L11" s="301"/>
    </row>
    <row r="12" spans="1:29" ht="15" customHeight="1">
      <c r="A12" s="297" t="s">
        <v>60</v>
      </c>
      <c r="B12" s="298" t="s">
        <v>61</v>
      </c>
      <c r="C12" s="299">
        <f t="shared" si="0"/>
        <v>1800000</v>
      </c>
      <c r="D12" s="299"/>
      <c r="E12" s="299"/>
      <c r="F12" s="299">
        <v>1800000</v>
      </c>
      <c r="G12" s="300"/>
      <c r="H12" s="300"/>
      <c r="I12" s="300"/>
      <c r="J12" s="300"/>
      <c r="K12" s="331"/>
      <c r="L12" s="301"/>
    </row>
    <row r="13" spans="1:29" ht="15" customHeight="1">
      <c r="A13" s="297" t="s">
        <v>62</v>
      </c>
      <c r="B13" s="298" t="s">
        <v>63</v>
      </c>
      <c r="C13" s="299">
        <f t="shared" si="0"/>
        <v>0</v>
      </c>
      <c r="D13" s="299"/>
      <c r="E13" s="299"/>
      <c r="F13" s="299"/>
      <c r="G13" s="300"/>
      <c r="H13" s="300"/>
      <c r="I13" s="300"/>
      <c r="J13" s="300"/>
      <c r="K13" s="331"/>
      <c r="L13" s="301"/>
    </row>
    <row r="14" spans="1:29" ht="15" customHeight="1">
      <c r="A14" s="297" t="s">
        <v>64</v>
      </c>
      <c r="B14" s="298" t="s">
        <v>65</v>
      </c>
      <c r="C14" s="299">
        <f t="shared" si="0"/>
        <v>0</v>
      </c>
      <c r="D14" s="299"/>
      <c r="E14" s="299"/>
      <c r="F14" s="299"/>
      <c r="G14" s="300"/>
      <c r="H14" s="300"/>
      <c r="I14" s="300"/>
      <c r="J14" s="300"/>
      <c r="K14" s="331"/>
      <c r="L14" s="301"/>
    </row>
    <row r="15" spans="1:29" ht="15" customHeight="1">
      <c r="A15" s="302" t="s">
        <v>66</v>
      </c>
      <c r="B15" s="303" t="s">
        <v>67</v>
      </c>
      <c r="C15" s="304">
        <f t="shared" ref="C15" si="1">SUM(C9:C14)</f>
        <v>22947064</v>
      </c>
      <c r="D15" s="304">
        <f t="shared" ref="D15:L15" si="2">SUM(D9:D14)</f>
        <v>0</v>
      </c>
      <c r="E15" s="304">
        <f t="shared" ref="E15:I15" si="3">SUM(E9:E14)</f>
        <v>0</v>
      </c>
      <c r="F15" s="304">
        <f t="shared" si="3"/>
        <v>22947064</v>
      </c>
      <c r="G15" s="305">
        <f t="shared" si="3"/>
        <v>0</v>
      </c>
      <c r="H15" s="305"/>
      <c r="I15" s="305">
        <f t="shared" si="3"/>
        <v>0</v>
      </c>
      <c r="J15" s="305">
        <f t="shared" ref="J15:K15" si="4">SUM(J9:J14)</f>
        <v>0</v>
      </c>
      <c r="K15" s="305">
        <f t="shared" si="4"/>
        <v>0</v>
      </c>
      <c r="L15" s="306">
        <f t="shared" si="2"/>
        <v>0</v>
      </c>
    </row>
    <row r="16" spans="1:29" ht="15" customHeight="1">
      <c r="A16" s="297" t="s">
        <v>68</v>
      </c>
      <c r="B16" s="298" t="s">
        <v>69</v>
      </c>
      <c r="C16" s="299">
        <f t="shared" ref="C16:C26" si="5">SUM(D16:L16)</f>
        <v>0</v>
      </c>
      <c r="D16" s="299"/>
      <c r="E16" s="299"/>
      <c r="F16" s="299"/>
      <c r="G16" s="300"/>
      <c r="H16" s="300"/>
      <c r="I16" s="300"/>
      <c r="J16" s="300"/>
      <c r="K16" s="331"/>
      <c r="L16" s="301"/>
    </row>
    <row r="17" spans="1:12" ht="25.5" customHeight="1">
      <c r="A17" s="297" t="s">
        <v>70</v>
      </c>
      <c r="B17" s="298" t="s">
        <v>71</v>
      </c>
      <c r="C17" s="299">
        <f t="shared" si="5"/>
        <v>0</v>
      </c>
      <c r="D17" s="299"/>
      <c r="E17" s="299"/>
      <c r="F17" s="299"/>
      <c r="G17" s="300"/>
      <c r="H17" s="300"/>
      <c r="I17" s="300"/>
      <c r="J17" s="300"/>
      <c r="K17" s="331"/>
      <c r="L17" s="301"/>
    </row>
    <row r="18" spans="1:12">
      <c r="A18" s="297" t="s">
        <v>72</v>
      </c>
      <c r="B18" s="298" t="s">
        <v>73</v>
      </c>
      <c r="C18" s="299">
        <f t="shared" si="5"/>
        <v>0</v>
      </c>
      <c r="D18" s="299"/>
      <c r="E18" s="299"/>
      <c r="F18" s="299"/>
      <c r="G18" s="300"/>
      <c r="H18" s="300"/>
      <c r="I18" s="300"/>
      <c r="J18" s="300"/>
      <c r="K18" s="331"/>
      <c r="L18" s="301"/>
    </row>
    <row r="19" spans="1:12" ht="15" customHeight="1">
      <c r="A19" s="297" t="s">
        <v>335</v>
      </c>
      <c r="B19" s="298" t="s">
        <v>75</v>
      </c>
      <c r="C19" s="299">
        <f t="shared" si="5"/>
        <v>0</v>
      </c>
      <c r="D19" s="299"/>
      <c r="E19" s="299"/>
      <c r="F19" s="299"/>
      <c r="G19" s="300"/>
      <c r="H19" s="300"/>
      <c r="I19" s="300"/>
      <c r="J19" s="300"/>
      <c r="K19" s="331"/>
      <c r="L19" s="301"/>
    </row>
    <row r="20" spans="1:12" ht="15" customHeight="1">
      <c r="A20" s="297" t="s">
        <v>76</v>
      </c>
      <c r="B20" s="298" t="s">
        <v>77</v>
      </c>
      <c r="C20" s="299">
        <f t="shared" si="5"/>
        <v>7419455</v>
      </c>
      <c r="D20" s="299"/>
      <c r="E20" s="299"/>
      <c r="F20" s="299"/>
      <c r="G20" s="300"/>
      <c r="H20" s="300">
        <v>7025537</v>
      </c>
      <c r="I20" s="299">
        <v>393918</v>
      </c>
      <c r="J20" s="299"/>
      <c r="K20" s="324"/>
      <c r="L20" s="301"/>
    </row>
    <row r="21" spans="1:12" ht="15" customHeight="1">
      <c r="A21" s="302" t="s">
        <v>78</v>
      </c>
      <c r="B21" s="303" t="s">
        <v>8</v>
      </c>
      <c r="C21" s="304">
        <f t="shared" si="5"/>
        <v>30366519</v>
      </c>
      <c r="D21" s="305">
        <f>SUM(D15:D20)</f>
        <v>0</v>
      </c>
      <c r="E21" s="305">
        <f t="shared" ref="E21:L21" si="6">SUM(E15:E20)</f>
        <v>0</v>
      </c>
      <c r="F21" s="305">
        <f t="shared" si="6"/>
        <v>22947064</v>
      </c>
      <c r="G21" s="305">
        <f t="shared" si="6"/>
        <v>0</v>
      </c>
      <c r="H21" s="305">
        <f t="shared" si="6"/>
        <v>7025537</v>
      </c>
      <c r="I21" s="305">
        <f t="shared" si="6"/>
        <v>393918</v>
      </c>
      <c r="J21" s="305">
        <f t="shared" ref="J21:K21" si="7">SUM(J15:J20)</f>
        <v>0</v>
      </c>
      <c r="K21" s="305">
        <f t="shared" si="7"/>
        <v>0</v>
      </c>
      <c r="L21" s="306">
        <f t="shared" si="6"/>
        <v>0</v>
      </c>
    </row>
    <row r="22" spans="1:12" ht="15" customHeight="1">
      <c r="A22" s="297" t="s">
        <v>79</v>
      </c>
      <c r="B22" s="298" t="s">
        <v>80</v>
      </c>
      <c r="C22" s="299">
        <f t="shared" si="5"/>
        <v>12715473</v>
      </c>
      <c r="D22" s="299"/>
      <c r="E22" s="299"/>
      <c r="F22" s="299">
        <v>12715473</v>
      </c>
      <c r="G22" s="300"/>
      <c r="H22" s="300"/>
      <c r="I22" s="300"/>
      <c r="J22" s="300"/>
      <c r="K22" s="331"/>
      <c r="L22" s="301"/>
    </row>
    <row r="23" spans="1:12" ht="25.5">
      <c r="A23" s="297" t="s">
        <v>81</v>
      </c>
      <c r="B23" s="298" t="s">
        <v>82</v>
      </c>
      <c r="C23" s="299">
        <f t="shared" si="5"/>
        <v>0</v>
      </c>
      <c r="D23" s="299"/>
      <c r="E23" s="299"/>
      <c r="F23" s="299"/>
      <c r="G23" s="300"/>
      <c r="H23" s="300"/>
      <c r="I23" s="300"/>
      <c r="J23" s="300"/>
      <c r="K23" s="331"/>
      <c r="L23" s="301"/>
    </row>
    <row r="24" spans="1:12" ht="25.5">
      <c r="A24" s="297" t="s">
        <v>83</v>
      </c>
      <c r="B24" s="298" t="s">
        <v>84</v>
      </c>
      <c r="C24" s="299">
        <f t="shared" si="5"/>
        <v>0</v>
      </c>
      <c r="D24" s="299"/>
      <c r="E24" s="299"/>
      <c r="F24" s="299"/>
      <c r="G24" s="300"/>
      <c r="H24" s="300"/>
      <c r="I24" s="300"/>
      <c r="J24" s="300"/>
      <c r="K24" s="331"/>
      <c r="L24" s="301"/>
    </row>
    <row r="25" spans="1:12" ht="25.5" customHeight="1">
      <c r="A25" s="297" t="s">
        <v>85</v>
      </c>
      <c r="B25" s="298" t="s">
        <v>86</v>
      </c>
      <c r="C25" s="299">
        <f t="shared" si="5"/>
        <v>0</v>
      </c>
      <c r="D25" s="299"/>
      <c r="E25" s="299"/>
      <c r="F25" s="299"/>
      <c r="G25" s="300"/>
      <c r="H25" s="300"/>
      <c r="I25" s="300"/>
      <c r="J25" s="300"/>
      <c r="K25" s="331"/>
      <c r="L25" s="301"/>
    </row>
    <row r="26" spans="1:12" ht="15" customHeight="1">
      <c r="A26" s="297" t="s">
        <v>87</v>
      </c>
      <c r="B26" s="298" t="s">
        <v>88</v>
      </c>
      <c r="C26" s="299">
        <f t="shared" si="5"/>
        <v>32834732</v>
      </c>
      <c r="D26" s="299">
        <v>29985195</v>
      </c>
      <c r="E26" s="299"/>
      <c r="F26" s="299"/>
      <c r="G26" s="300"/>
      <c r="H26" s="300"/>
      <c r="I26" s="300"/>
      <c r="J26" s="300">
        <v>2849537</v>
      </c>
      <c r="K26" s="331"/>
      <c r="L26" s="301"/>
    </row>
    <row r="27" spans="1:12" ht="15" customHeight="1">
      <c r="A27" s="297" t="s">
        <v>336</v>
      </c>
      <c r="B27" s="298" t="s">
        <v>88</v>
      </c>
      <c r="C27" s="299">
        <f>SUM(D27:FG27)</f>
        <v>0</v>
      </c>
      <c r="D27" s="299"/>
      <c r="E27" s="299"/>
      <c r="F27" s="299"/>
      <c r="G27" s="300"/>
      <c r="H27" s="300"/>
      <c r="I27" s="300"/>
      <c r="J27" s="300"/>
      <c r="K27" s="331"/>
      <c r="L27" s="301"/>
    </row>
    <row r="28" spans="1:12" ht="15" customHeight="1">
      <c r="A28" s="302" t="s">
        <v>89</v>
      </c>
      <c r="B28" s="303" t="s">
        <v>29</v>
      </c>
      <c r="C28" s="304">
        <f>SUM(D28:L28)</f>
        <v>45550205</v>
      </c>
      <c r="D28" s="305">
        <f t="shared" ref="D28" si="8">SUM(D22:D27)</f>
        <v>29985195</v>
      </c>
      <c r="E28" s="305">
        <f t="shared" ref="E28:I28" si="9">SUM(E22:E27)</f>
        <v>0</v>
      </c>
      <c r="F28" s="305">
        <f t="shared" si="9"/>
        <v>12715473</v>
      </c>
      <c r="G28" s="305">
        <f t="shared" si="9"/>
        <v>0</v>
      </c>
      <c r="H28" s="305">
        <f t="shared" ref="H28" si="10">SUM(H22:H27)</f>
        <v>0</v>
      </c>
      <c r="I28" s="305">
        <f t="shared" si="9"/>
        <v>0</v>
      </c>
      <c r="J28" s="305">
        <f t="shared" ref="J28:K28" si="11">SUM(J22:J27)</f>
        <v>2849537</v>
      </c>
      <c r="K28" s="305">
        <f t="shared" si="11"/>
        <v>0</v>
      </c>
      <c r="L28" s="306">
        <f t="shared" ref="L28" si="12">SUM(L22:L27)</f>
        <v>0</v>
      </c>
    </row>
    <row r="29" spans="1:12" ht="15" customHeight="1">
      <c r="A29" s="297" t="s">
        <v>90</v>
      </c>
      <c r="B29" s="298" t="s">
        <v>91</v>
      </c>
      <c r="C29" s="299">
        <f>SUM(D29:L29)</f>
        <v>0</v>
      </c>
      <c r="D29" s="299"/>
      <c r="E29" s="299"/>
      <c r="F29" s="299"/>
      <c r="G29" s="300"/>
      <c r="H29" s="300"/>
      <c r="I29" s="300"/>
      <c r="J29" s="300"/>
      <c r="K29" s="300"/>
      <c r="L29" s="301"/>
    </row>
    <row r="30" spans="1:12" ht="15" customHeight="1">
      <c r="A30" s="297" t="s">
        <v>92</v>
      </c>
      <c r="B30" s="298" t="s">
        <v>93</v>
      </c>
      <c r="C30" s="299">
        <f>SUM(D30:L30)</f>
        <v>0</v>
      </c>
      <c r="D30" s="299"/>
      <c r="E30" s="299"/>
      <c r="F30" s="299"/>
      <c r="G30" s="300"/>
      <c r="H30" s="300"/>
      <c r="I30" s="300"/>
      <c r="J30" s="300"/>
      <c r="K30" s="300"/>
      <c r="L30" s="301"/>
    </row>
    <row r="31" spans="1:12" ht="15" customHeight="1">
      <c r="A31" s="302" t="s">
        <v>94</v>
      </c>
      <c r="B31" s="303" t="s">
        <v>95</v>
      </c>
      <c r="C31" s="304">
        <f>SUM(D31:L31)</f>
        <v>0</v>
      </c>
      <c r="D31" s="305">
        <f>SUM(D29:D30)</f>
        <v>0</v>
      </c>
      <c r="E31" s="305">
        <f t="shared" ref="E31:I31" si="13">SUM(E29:E30)</f>
        <v>0</v>
      </c>
      <c r="F31" s="305">
        <f t="shared" si="13"/>
        <v>0</v>
      </c>
      <c r="G31" s="305">
        <f t="shared" si="13"/>
        <v>0</v>
      </c>
      <c r="H31" s="305">
        <f t="shared" ref="H31" si="14">SUM(H29:H30)</f>
        <v>0</v>
      </c>
      <c r="I31" s="305">
        <f t="shared" si="13"/>
        <v>0</v>
      </c>
      <c r="J31" s="305">
        <f t="shared" ref="J31:K31" si="15">SUM(J29:J30)</f>
        <v>0</v>
      </c>
      <c r="K31" s="305">
        <f t="shared" si="15"/>
        <v>0</v>
      </c>
      <c r="L31" s="306">
        <f t="shared" ref="L31" si="16">SUM(L29:L30)</f>
        <v>0</v>
      </c>
    </row>
    <row r="32" spans="1:12" ht="15" customHeight="1">
      <c r="A32" s="297" t="s">
        <v>96</v>
      </c>
      <c r="B32" s="298" t="s">
        <v>97</v>
      </c>
      <c r="C32" s="299">
        <f>SUM(D32:L32)</f>
        <v>0</v>
      </c>
      <c r="D32" s="299"/>
      <c r="E32" s="299"/>
      <c r="F32" s="299"/>
      <c r="G32" s="300"/>
      <c r="H32" s="300"/>
      <c r="I32" s="300"/>
      <c r="J32" s="300"/>
      <c r="K32" s="300"/>
      <c r="L32" s="301"/>
    </row>
    <row r="33" spans="1:12" ht="15" customHeight="1">
      <c r="A33" s="297" t="s">
        <v>98</v>
      </c>
      <c r="B33" s="298" t="s">
        <v>99</v>
      </c>
      <c r="C33" s="299">
        <f>SUM(D33:FG33)</f>
        <v>0</v>
      </c>
      <c r="D33" s="299"/>
      <c r="E33" s="299"/>
      <c r="F33" s="299"/>
      <c r="G33" s="300"/>
      <c r="H33" s="300"/>
      <c r="I33" s="300"/>
      <c r="J33" s="300"/>
      <c r="K33" s="300"/>
      <c r="L33" s="301"/>
    </row>
    <row r="34" spans="1:12" ht="15" customHeight="1">
      <c r="A34" s="297" t="s">
        <v>100</v>
      </c>
      <c r="B34" s="298" t="s">
        <v>101</v>
      </c>
      <c r="C34" s="299">
        <f t="shared" ref="C34:C39" si="17">SUM(D34:L34)</f>
        <v>22627630</v>
      </c>
      <c r="D34" s="299"/>
      <c r="E34" s="299"/>
      <c r="F34" s="299"/>
      <c r="G34" s="300"/>
      <c r="H34" s="300"/>
      <c r="I34" s="300"/>
      <c r="J34" s="300"/>
      <c r="K34" s="300"/>
      <c r="L34" s="301">
        <v>22627630</v>
      </c>
    </row>
    <row r="35" spans="1:12" ht="15" customHeight="1">
      <c r="A35" s="297" t="s">
        <v>102</v>
      </c>
      <c r="B35" s="298" t="s">
        <v>103</v>
      </c>
      <c r="C35" s="299">
        <f t="shared" si="17"/>
        <v>13759576</v>
      </c>
      <c r="D35" s="299"/>
      <c r="E35" s="299"/>
      <c r="F35" s="299"/>
      <c r="G35" s="300"/>
      <c r="H35" s="300"/>
      <c r="I35" s="300"/>
      <c r="J35" s="300"/>
      <c r="K35" s="300"/>
      <c r="L35" s="301">
        <v>13759576</v>
      </c>
    </row>
    <row r="36" spans="1:12" ht="15" customHeight="1">
      <c r="A36" s="297" t="s">
        <v>104</v>
      </c>
      <c r="B36" s="298" t="s">
        <v>105</v>
      </c>
      <c r="C36" s="299">
        <f t="shared" si="17"/>
        <v>0</v>
      </c>
      <c r="D36" s="299"/>
      <c r="E36" s="299"/>
      <c r="F36" s="299"/>
      <c r="G36" s="300"/>
      <c r="H36" s="300"/>
      <c r="I36" s="300"/>
      <c r="J36" s="300"/>
      <c r="K36" s="300"/>
      <c r="L36" s="301"/>
    </row>
    <row r="37" spans="1:12" ht="15" customHeight="1">
      <c r="A37" s="297" t="s">
        <v>106</v>
      </c>
      <c r="B37" s="298" t="s">
        <v>107</v>
      </c>
      <c r="C37" s="299">
        <f t="shared" si="17"/>
        <v>0</v>
      </c>
      <c r="D37" s="299"/>
      <c r="E37" s="299"/>
      <c r="F37" s="299"/>
      <c r="G37" s="300"/>
      <c r="H37" s="300"/>
      <c r="I37" s="300"/>
      <c r="J37" s="300"/>
      <c r="K37" s="300"/>
      <c r="L37" s="301"/>
    </row>
    <row r="38" spans="1:12" ht="15" customHeight="1">
      <c r="A38" s="297" t="s">
        <v>108</v>
      </c>
      <c r="B38" s="298" t="s">
        <v>109</v>
      </c>
      <c r="C38" s="299">
        <f t="shared" si="17"/>
        <v>1925999</v>
      </c>
      <c r="D38" s="299"/>
      <c r="E38" s="299"/>
      <c r="F38" s="299"/>
      <c r="G38" s="300"/>
      <c r="H38" s="300"/>
      <c r="I38" s="300"/>
      <c r="J38" s="300"/>
      <c r="K38" s="300"/>
      <c r="L38" s="301">
        <v>1925999</v>
      </c>
    </row>
    <row r="39" spans="1:12" ht="15" customHeight="1">
      <c r="A39" s="297" t="s">
        <v>110</v>
      </c>
      <c r="B39" s="298" t="s">
        <v>111</v>
      </c>
      <c r="C39" s="299">
        <f t="shared" si="17"/>
        <v>0</v>
      </c>
      <c r="D39" s="299"/>
      <c r="E39" s="299"/>
      <c r="F39" s="299"/>
      <c r="G39" s="300"/>
      <c r="H39" s="300"/>
      <c r="I39" s="300"/>
      <c r="J39" s="300"/>
      <c r="K39" s="300"/>
      <c r="L39" s="301"/>
    </row>
    <row r="40" spans="1:12" ht="15" customHeight="1">
      <c r="A40" s="302" t="s">
        <v>112</v>
      </c>
      <c r="B40" s="303" t="s">
        <v>113</v>
      </c>
      <c r="C40" s="304">
        <f>SUM(C35:C39)</f>
        <v>15685575</v>
      </c>
      <c r="D40" s="304">
        <f>SUM(D32:D39)</f>
        <v>0</v>
      </c>
      <c r="E40" s="304">
        <f t="shared" ref="E40:I40" si="18">SUM(E32:E39)</f>
        <v>0</v>
      </c>
      <c r="F40" s="304">
        <f t="shared" si="18"/>
        <v>0</v>
      </c>
      <c r="G40" s="304">
        <f t="shared" si="18"/>
        <v>0</v>
      </c>
      <c r="H40" s="304">
        <f t="shared" ref="H40" si="19">SUM(H32:H39)</f>
        <v>0</v>
      </c>
      <c r="I40" s="304">
        <f t="shared" si="18"/>
        <v>0</v>
      </c>
      <c r="J40" s="304">
        <f t="shared" ref="J40:K40" si="20">SUM(J32:J39)</f>
        <v>0</v>
      </c>
      <c r="K40" s="304">
        <f t="shared" si="20"/>
        <v>0</v>
      </c>
      <c r="L40" s="307">
        <f>SUM(L35:L39)</f>
        <v>15685575</v>
      </c>
    </row>
    <row r="41" spans="1:12" ht="15" customHeight="1">
      <c r="A41" s="297" t="s">
        <v>114</v>
      </c>
      <c r="B41" s="298" t="s">
        <v>115</v>
      </c>
      <c r="C41" s="299">
        <f>SUM(D41:L41)</f>
        <v>71823</v>
      </c>
      <c r="D41" s="299"/>
      <c r="E41" s="299"/>
      <c r="F41" s="299"/>
      <c r="G41" s="300"/>
      <c r="H41" s="300"/>
      <c r="I41" s="300"/>
      <c r="J41" s="300"/>
      <c r="K41" s="300"/>
      <c r="L41" s="301">
        <v>71823</v>
      </c>
    </row>
    <row r="42" spans="1:12" ht="15" customHeight="1">
      <c r="A42" s="302" t="s">
        <v>116</v>
      </c>
      <c r="B42" s="303" t="s">
        <v>12</v>
      </c>
      <c r="C42" s="304">
        <f>SUM(D42:L42)</f>
        <v>38385028</v>
      </c>
      <c r="D42" s="304">
        <f t="shared" ref="D42" si="21">D31+D40+D41</f>
        <v>0</v>
      </c>
      <c r="E42" s="304">
        <f t="shared" ref="E42:I42" si="22">E31+E40+E41</f>
        <v>0</v>
      </c>
      <c r="F42" s="304">
        <f t="shared" si="22"/>
        <v>0</v>
      </c>
      <c r="G42" s="304">
        <f t="shared" si="22"/>
        <v>0</v>
      </c>
      <c r="H42" s="304">
        <f t="shared" ref="H42" si="23">H31+H40+H41</f>
        <v>0</v>
      </c>
      <c r="I42" s="304">
        <f t="shared" si="22"/>
        <v>0</v>
      </c>
      <c r="J42" s="304">
        <f t="shared" ref="J42:K42" si="24">J31+J40+J41</f>
        <v>0</v>
      </c>
      <c r="K42" s="304">
        <f t="shared" si="24"/>
        <v>0</v>
      </c>
      <c r="L42" s="307">
        <f>L34+L40+L41</f>
        <v>38385028</v>
      </c>
    </row>
    <row r="43" spans="1:12" ht="15" customHeight="1">
      <c r="A43" s="308" t="s">
        <v>117</v>
      </c>
      <c r="B43" s="298" t="s">
        <v>118</v>
      </c>
      <c r="C43" s="304">
        <f>SUM(D43:L43)</f>
        <v>0</v>
      </c>
      <c r="D43" s="299"/>
      <c r="E43" s="299"/>
      <c r="F43" s="299"/>
      <c r="G43" s="300"/>
      <c r="H43" s="300"/>
      <c r="I43" s="300"/>
      <c r="J43" s="300"/>
      <c r="K43" s="300"/>
      <c r="L43" s="301"/>
    </row>
    <row r="44" spans="1:12" ht="15" customHeight="1">
      <c r="A44" s="308" t="s">
        <v>119</v>
      </c>
      <c r="B44" s="298" t="s">
        <v>120</v>
      </c>
      <c r="C44" s="299">
        <f>SUM(D44:FG44)</f>
        <v>2944705</v>
      </c>
      <c r="D44" s="299">
        <v>62500</v>
      </c>
      <c r="E44" s="299">
        <v>2882205</v>
      </c>
      <c r="F44" s="299"/>
      <c r="G44" s="300"/>
      <c r="H44" s="300"/>
      <c r="I44" s="300"/>
      <c r="J44" s="300"/>
      <c r="K44" s="300"/>
      <c r="L44" s="301"/>
    </row>
    <row r="45" spans="1:12" ht="15" customHeight="1">
      <c r="A45" s="308" t="s">
        <v>121</v>
      </c>
      <c r="B45" s="298" t="s">
        <v>122</v>
      </c>
      <c r="C45" s="299">
        <f>SUM(I45:FG45)</f>
        <v>0</v>
      </c>
      <c r="D45" s="299"/>
      <c r="E45" s="299"/>
      <c r="F45" s="299"/>
      <c r="G45" s="300"/>
      <c r="H45" s="300"/>
      <c r="I45" s="300"/>
      <c r="J45" s="300"/>
      <c r="K45" s="300"/>
      <c r="L45" s="301"/>
    </row>
    <row r="46" spans="1:12" ht="15" customHeight="1">
      <c r="A46" s="308" t="s">
        <v>123</v>
      </c>
      <c r="B46" s="298" t="s">
        <v>124</v>
      </c>
      <c r="C46" s="299">
        <f>SUM(D46:L46)</f>
        <v>0</v>
      </c>
      <c r="D46" s="299"/>
      <c r="E46" s="299"/>
      <c r="F46" s="299"/>
      <c r="G46" s="300"/>
      <c r="H46" s="300"/>
      <c r="I46" s="300"/>
      <c r="J46" s="300"/>
      <c r="K46" s="300"/>
      <c r="L46" s="301"/>
    </row>
    <row r="47" spans="1:12" ht="15" customHeight="1">
      <c r="A47" s="308" t="s">
        <v>125</v>
      </c>
      <c r="B47" s="298" t="s">
        <v>126</v>
      </c>
      <c r="C47" s="299">
        <f>SUM(L47:L47)</f>
        <v>0</v>
      </c>
      <c r="D47" s="299"/>
      <c r="E47" s="299"/>
      <c r="F47" s="299"/>
      <c r="G47" s="300"/>
      <c r="H47" s="300"/>
      <c r="I47" s="300"/>
      <c r="J47" s="300"/>
      <c r="K47" s="300"/>
      <c r="L47" s="301"/>
    </row>
    <row r="48" spans="1:12" ht="15" customHeight="1">
      <c r="A48" s="308" t="s">
        <v>127</v>
      </c>
      <c r="B48" s="298" t="s">
        <v>128</v>
      </c>
      <c r="C48" s="299">
        <f t="shared" ref="C48:C66" si="25">SUM(D48:L48)</f>
        <v>5400</v>
      </c>
      <c r="D48" s="299">
        <v>5400</v>
      </c>
      <c r="E48" s="299"/>
      <c r="F48" s="299"/>
      <c r="G48" s="300"/>
      <c r="H48" s="300"/>
      <c r="I48" s="300"/>
      <c r="J48" s="300"/>
      <c r="K48" s="300"/>
      <c r="L48" s="301"/>
    </row>
    <row r="49" spans="1:12" ht="15" customHeight="1">
      <c r="A49" s="308" t="s">
        <v>129</v>
      </c>
      <c r="B49" s="298" t="s">
        <v>130</v>
      </c>
      <c r="C49" s="299">
        <f t="shared" si="25"/>
        <v>145000</v>
      </c>
      <c r="D49" s="299">
        <v>145000</v>
      </c>
      <c r="E49" s="299"/>
      <c r="F49" s="299"/>
      <c r="G49" s="300"/>
      <c r="H49" s="300"/>
      <c r="I49" s="300"/>
      <c r="J49" s="300"/>
      <c r="K49" s="300"/>
      <c r="L49" s="301"/>
    </row>
    <row r="50" spans="1:12" ht="15" customHeight="1">
      <c r="A50" s="308" t="s">
        <v>0</v>
      </c>
      <c r="B50" s="298" t="s">
        <v>131</v>
      </c>
      <c r="C50" s="299">
        <f t="shared" si="25"/>
        <v>23</v>
      </c>
      <c r="D50" s="299">
        <v>23</v>
      </c>
      <c r="E50" s="299"/>
      <c r="F50" s="299"/>
      <c r="G50" s="300"/>
      <c r="H50" s="300"/>
      <c r="I50" s="300"/>
      <c r="J50" s="300"/>
      <c r="K50" s="300"/>
      <c r="L50" s="301"/>
    </row>
    <row r="51" spans="1:12" ht="15" customHeight="1">
      <c r="A51" s="308" t="s">
        <v>1016</v>
      </c>
      <c r="B51" s="298" t="s">
        <v>135</v>
      </c>
      <c r="C51" s="299">
        <f t="shared" si="25"/>
        <v>0</v>
      </c>
      <c r="D51" s="299"/>
      <c r="E51" s="299"/>
      <c r="F51" s="299"/>
      <c r="G51" s="300"/>
      <c r="H51" s="300"/>
      <c r="I51" s="300"/>
      <c r="J51" s="300"/>
      <c r="K51" s="300"/>
      <c r="L51" s="301"/>
    </row>
    <row r="52" spans="1:12" ht="15" customHeight="1">
      <c r="A52" s="308" t="s">
        <v>134</v>
      </c>
      <c r="B52" s="298" t="s">
        <v>341</v>
      </c>
      <c r="C52" s="299">
        <f t="shared" si="25"/>
        <v>87148</v>
      </c>
      <c r="D52" s="299">
        <v>87130</v>
      </c>
      <c r="E52" s="299"/>
      <c r="F52" s="299"/>
      <c r="G52" s="300"/>
      <c r="H52" s="300"/>
      <c r="I52" s="300">
        <v>17</v>
      </c>
      <c r="J52" s="300"/>
      <c r="K52" s="300">
        <v>1</v>
      </c>
      <c r="L52" s="301"/>
    </row>
    <row r="53" spans="1:12" ht="15" customHeight="1">
      <c r="A53" s="309" t="s">
        <v>136</v>
      </c>
      <c r="B53" s="303" t="s">
        <v>15</v>
      </c>
      <c r="C53" s="304">
        <f t="shared" si="25"/>
        <v>3182276</v>
      </c>
      <c r="D53" s="305">
        <f t="shared" ref="D53:L53" si="26">SUM(D43:D52)</f>
        <v>300053</v>
      </c>
      <c r="E53" s="305">
        <f t="shared" ref="E53:I53" si="27">SUM(E43:E52)</f>
        <v>2882205</v>
      </c>
      <c r="F53" s="305">
        <f t="shared" si="27"/>
        <v>0</v>
      </c>
      <c r="G53" s="305">
        <f t="shared" si="27"/>
        <v>0</v>
      </c>
      <c r="H53" s="305">
        <f t="shared" ref="H53" si="28">SUM(H43:H52)</f>
        <v>0</v>
      </c>
      <c r="I53" s="305">
        <f t="shared" si="27"/>
        <v>17</v>
      </c>
      <c r="J53" s="305">
        <f t="shared" ref="J53:K53" si="29">SUM(J43:J52)</f>
        <v>0</v>
      </c>
      <c r="K53" s="305">
        <f t="shared" si="29"/>
        <v>1</v>
      </c>
      <c r="L53" s="306">
        <f t="shared" si="26"/>
        <v>0</v>
      </c>
    </row>
    <row r="54" spans="1:12" ht="15" customHeight="1">
      <c r="A54" s="308" t="s">
        <v>137</v>
      </c>
      <c r="B54" s="298" t="s">
        <v>138</v>
      </c>
      <c r="C54" s="299">
        <f t="shared" si="25"/>
        <v>0</v>
      </c>
      <c r="D54" s="299"/>
      <c r="E54" s="299"/>
      <c r="F54" s="299"/>
      <c r="G54" s="299"/>
      <c r="H54" s="299"/>
      <c r="I54" s="299"/>
      <c r="J54" s="299"/>
      <c r="K54" s="299"/>
      <c r="L54" s="310"/>
    </row>
    <row r="55" spans="1:12" ht="15" customHeight="1">
      <c r="A55" s="308" t="s">
        <v>139</v>
      </c>
      <c r="B55" s="298" t="s">
        <v>140</v>
      </c>
      <c r="C55" s="299">
        <f t="shared" si="25"/>
        <v>556800</v>
      </c>
      <c r="D55" s="299"/>
      <c r="E55" s="299">
        <v>556800</v>
      </c>
      <c r="F55" s="299"/>
      <c r="G55" s="299"/>
      <c r="H55" s="299"/>
      <c r="I55" s="299"/>
      <c r="J55" s="299"/>
      <c r="K55" s="299"/>
      <c r="L55" s="310"/>
    </row>
    <row r="56" spans="1:12" ht="15" customHeight="1">
      <c r="A56" s="308" t="s">
        <v>141</v>
      </c>
      <c r="B56" s="298" t="s">
        <v>142</v>
      </c>
      <c r="C56" s="299">
        <f t="shared" si="25"/>
        <v>0</v>
      </c>
      <c r="D56" s="299"/>
      <c r="E56" s="299"/>
      <c r="F56" s="299"/>
      <c r="G56" s="300"/>
      <c r="H56" s="300"/>
      <c r="I56" s="300"/>
      <c r="J56" s="300"/>
      <c r="K56" s="300"/>
      <c r="L56" s="301"/>
    </row>
    <row r="57" spans="1:12" ht="15" customHeight="1">
      <c r="A57" s="308" t="s">
        <v>143</v>
      </c>
      <c r="B57" s="298" t="s">
        <v>144</v>
      </c>
      <c r="C57" s="299">
        <f t="shared" si="25"/>
        <v>0</v>
      </c>
      <c r="D57" s="299"/>
      <c r="E57" s="299"/>
      <c r="F57" s="299"/>
      <c r="G57" s="300"/>
      <c r="H57" s="300"/>
      <c r="I57" s="300"/>
      <c r="J57" s="300"/>
      <c r="K57" s="300"/>
      <c r="L57" s="301"/>
    </row>
    <row r="58" spans="1:12" ht="15" customHeight="1">
      <c r="A58" s="308" t="s">
        <v>145</v>
      </c>
      <c r="B58" s="298" t="s">
        <v>146</v>
      </c>
      <c r="C58" s="299">
        <f t="shared" si="25"/>
        <v>0</v>
      </c>
      <c r="D58" s="299"/>
      <c r="E58" s="299"/>
      <c r="F58" s="299"/>
      <c r="G58" s="300"/>
      <c r="H58" s="300"/>
      <c r="I58" s="300"/>
      <c r="J58" s="300"/>
      <c r="K58" s="300"/>
      <c r="L58" s="301"/>
    </row>
    <row r="59" spans="1:12" ht="15" customHeight="1">
      <c r="A59" s="302" t="s">
        <v>147</v>
      </c>
      <c r="B59" s="303" t="s">
        <v>33</v>
      </c>
      <c r="C59" s="74">
        <f t="shared" si="25"/>
        <v>556800</v>
      </c>
      <c r="D59" s="304">
        <f>SUM(D54:D58)</f>
        <v>0</v>
      </c>
      <c r="E59" s="304">
        <f t="shared" ref="E59:L59" si="30">SUM(E54:E58)</f>
        <v>556800</v>
      </c>
      <c r="F59" s="304">
        <f t="shared" si="30"/>
        <v>0</v>
      </c>
      <c r="G59" s="304">
        <f t="shared" si="30"/>
        <v>0</v>
      </c>
      <c r="H59" s="304">
        <f t="shared" si="30"/>
        <v>0</v>
      </c>
      <c r="I59" s="304">
        <f t="shared" si="30"/>
        <v>0</v>
      </c>
      <c r="J59" s="304">
        <f t="shared" si="30"/>
        <v>0</v>
      </c>
      <c r="K59" s="304">
        <f t="shared" ref="K59" si="31">SUM(K54:K58)</f>
        <v>0</v>
      </c>
      <c r="L59" s="307">
        <f t="shared" si="30"/>
        <v>0</v>
      </c>
    </row>
    <row r="60" spans="1:12" ht="25.5" customHeight="1">
      <c r="A60" s="308" t="s">
        <v>148</v>
      </c>
      <c r="B60" s="298" t="s">
        <v>149</v>
      </c>
      <c r="C60" s="299">
        <f t="shared" si="25"/>
        <v>0</v>
      </c>
      <c r="D60" s="299"/>
      <c r="E60" s="299"/>
      <c r="F60" s="299"/>
      <c r="G60" s="300"/>
      <c r="H60" s="300"/>
      <c r="I60" s="300"/>
      <c r="J60" s="300"/>
      <c r="K60" s="300"/>
      <c r="L60" s="301"/>
    </row>
    <row r="61" spans="1:12" ht="15" customHeight="1">
      <c r="A61" s="297" t="s">
        <v>150</v>
      </c>
      <c r="B61" s="298" t="s">
        <v>344</v>
      </c>
      <c r="C61" s="299">
        <f t="shared" si="25"/>
        <v>0</v>
      </c>
      <c r="D61" s="299"/>
      <c r="E61" s="299"/>
      <c r="F61" s="299"/>
      <c r="G61" s="300"/>
      <c r="H61" s="300"/>
      <c r="I61" s="300"/>
      <c r="J61" s="300"/>
      <c r="K61" s="300"/>
      <c r="L61" s="301"/>
    </row>
    <row r="62" spans="1:12" ht="15" customHeight="1">
      <c r="A62" s="619" t="s">
        <v>1081</v>
      </c>
      <c r="B62" s="574" t="s">
        <v>345</v>
      </c>
      <c r="C62" s="299">
        <f t="shared" si="25"/>
        <v>255000</v>
      </c>
      <c r="D62" s="299">
        <v>255000</v>
      </c>
      <c r="E62" s="299"/>
      <c r="F62" s="299"/>
      <c r="G62" s="300"/>
      <c r="H62" s="300"/>
      <c r="I62" s="300"/>
      <c r="J62" s="300"/>
      <c r="K62" s="300"/>
      <c r="L62" s="301"/>
    </row>
    <row r="63" spans="1:12" ht="15" customHeight="1">
      <c r="A63" s="302" t="s">
        <v>154</v>
      </c>
      <c r="B63" s="303" t="s">
        <v>19</v>
      </c>
      <c r="C63" s="304">
        <f t="shared" si="25"/>
        <v>255000</v>
      </c>
      <c r="D63" s="305">
        <f>SUM(D60:D62)</f>
        <v>255000</v>
      </c>
      <c r="E63" s="305">
        <f t="shared" ref="E63:L63" si="32">SUM(E60:E62)</f>
        <v>0</v>
      </c>
      <c r="F63" s="305">
        <f t="shared" si="32"/>
        <v>0</v>
      </c>
      <c r="G63" s="305">
        <f t="shared" si="32"/>
        <v>0</v>
      </c>
      <c r="H63" s="305">
        <f t="shared" si="32"/>
        <v>0</v>
      </c>
      <c r="I63" s="305">
        <f t="shared" si="32"/>
        <v>0</v>
      </c>
      <c r="J63" s="305">
        <f t="shared" si="32"/>
        <v>0</v>
      </c>
      <c r="K63" s="305">
        <f t="shared" ref="K63" si="33">SUM(K60:K62)</f>
        <v>0</v>
      </c>
      <c r="L63" s="306">
        <f t="shared" si="32"/>
        <v>0</v>
      </c>
    </row>
    <row r="64" spans="1:12" ht="15" customHeight="1">
      <c r="A64" s="308" t="s">
        <v>323</v>
      </c>
      <c r="B64" s="298" t="s">
        <v>156</v>
      </c>
      <c r="C64" s="299">
        <f t="shared" si="25"/>
        <v>0</v>
      </c>
      <c r="D64" s="299"/>
      <c r="E64" s="299"/>
      <c r="F64" s="299"/>
      <c r="G64" s="300"/>
      <c r="H64" s="300"/>
      <c r="I64" s="300"/>
      <c r="J64" s="300"/>
      <c r="K64" s="300"/>
      <c r="L64" s="301"/>
    </row>
    <row r="65" spans="1:12" ht="15" customHeight="1">
      <c r="A65" s="308" t="s">
        <v>359</v>
      </c>
      <c r="B65" s="298" t="s">
        <v>158</v>
      </c>
      <c r="C65" s="299">
        <f t="shared" si="25"/>
        <v>0</v>
      </c>
      <c r="D65" s="299"/>
      <c r="E65" s="299"/>
      <c r="F65" s="299"/>
      <c r="G65" s="300"/>
      <c r="H65" s="300"/>
      <c r="I65" s="300"/>
      <c r="J65" s="300"/>
      <c r="K65" s="300"/>
      <c r="L65" s="301"/>
    </row>
    <row r="66" spans="1:12" ht="27.75" customHeight="1">
      <c r="A66" s="308" t="s">
        <v>360</v>
      </c>
      <c r="B66" s="298" t="s">
        <v>160</v>
      </c>
      <c r="C66" s="299">
        <f t="shared" si="25"/>
        <v>0</v>
      </c>
      <c r="D66" s="299"/>
      <c r="E66" s="299"/>
      <c r="F66" s="299"/>
      <c r="G66" s="300"/>
      <c r="H66" s="300"/>
      <c r="I66" s="300"/>
      <c r="J66" s="300"/>
      <c r="K66" s="300"/>
      <c r="L66" s="301"/>
    </row>
    <row r="67" spans="1:12" ht="15" customHeight="1">
      <c r="A67" s="297" t="s">
        <v>324</v>
      </c>
      <c r="B67" s="298" t="s">
        <v>348</v>
      </c>
      <c r="C67" s="299">
        <f t="shared" ref="C67:C73" si="34">SUM(D67:L67)</f>
        <v>0</v>
      </c>
      <c r="D67" s="299"/>
      <c r="E67" s="299"/>
      <c r="F67" s="299"/>
      <c r="G67" s="300"/>
      <c r="H67" s="300"/>
      <c r="I67" s="300"/>
      <c r="J67" s="300"/>
      <c r="K67" s="300"/>
      <c r="L67" s="301"/>
    </row>
    <row r="68" spans="1:12" ht="15" customHeight="1">
      <c r="A68" s="308" t="s">
        <v>159</v>
      </c>
      <c r="B68" s="298" t="s">
        <v>349</v>
      </c>
      <c r="C68" s="299">
        <f t="shared" si="34"/>
        <v>0</v>
      </c>
      <c r="D68" s="299"/>
      <c r="E68" s="299"/>
      <c r="F68" s="299"/>
      <c r="G68" s="300"/>
      <c r="H68" s="300"/>
      <c r="I68" s="300"/>
      <c r="J68" s="300"/>
      <c r="K68" s="300"/>
      <c r="L68" s="301"/>
    </row>
    <row r="69" spans="1:12" ht="15" customHeight="1">
      <c r="A69" s="302" t="s">
        <v>325</v>
      </c>
      <c r="B69" s="303" t="s">
        <v>36</v>
      </c>
      <c r="C69" s="304">
        <f t="shared" si="34"/>
        <v>0</v>
      </c>
      <c r="D69" s="304">
        <f>SUM(D64:D68)</f>
        <v>0</v>
      </c>
      <c r="E69" s="304">
        <f t="shared" ref="E69:I69" si="35">SUM(E64:E68)</f>
        <v>0</v>
      </c>
      <c r="F69" s="304">
        <f t="shared" si="35"/>
        <v>0</v>
      </c>
      <c r="G69" s="305">
        <f t="shared" si="35"/>
        <v>0</v>
      </c>
      <c r="H69" s="305">
        <f t="shared" ref="H69" si="36">SUM(H64:H68)</f>
        <v>0</v>
      </c>
      <c r="I69" s="305">
        <f t="shared" si="35"/>
        <v>0</v>
      </c>
      <c r="J69" s="305">
        <f t="shared" ref="J69:K69" si="37">SUM(J64:J68)</f>
        <v>0</v>
      </c>
      <c r="K69" s="305">
        <f t="shared" si="37"/>
        <v>0</v>
      </c>
      <c r="L69" s="306">
        <f t="shared" ref="L69" si="38">SUM(L64:L68)</f>
        <v>0</v>
      </c>
    </row>
    <row r="70" spans="1:12" ht="15" customHeight="1">
      <c r="A70" s="309" t="s">
        <v>162</v>
      </c>
      <c r="B70" s="303" t="s">
        <v>163</v>
      </c>
      <c r="C70" s="304">
        <f t="shared" si="34"/>
        <v>118295828</v>
      </c>
      <c r="D70" s="305">
        <f t="shared" ref="D70:L70" si="39">D21+D42+D63+D69+D28+D53+D59</f>
        <v>30540248</v>
      </c>
      <c r="E70" s="305">
        <f t="shared" si="39"/>
        <v>3439005</v>
      </c>
      <c r="F70" s="305">
        <f t="shared" si="39"/>
        <v>35662537</v>
      </c>
      <c r="G70" s="305">
        <f t="shared" si="39"/>
        <v>0</v>
      </c>
      <c r="H70" s="305">
        <f t="shared" si="39"/>
        <v>7025537</v>
      </c>
      <c r="I70" s="305">
        <f t="shared" si="39"/>
        <v>393935</v>
      </c>
      <c r="J70" s="305">
        <f t="shared" si="39"/>
        <v>2849537</v>
      </c>
      <c r="K70" s="305">
        <f t="shared" ref="K70" si="40">K21+K42+K63+K69+K28+K53+K59</f>
        <v>1</v>
      </c>
      <c r="L70" s="306">
        <f t="shared" si="39"/>
        <v>38385028</v>
      </c>
    </row>
    <row r="71" spans="1:12" ht="15" customHeight="1">
      <c r="A71" s="311" t="s">
        <v>207</v>
      </c>
      <c r="B71" s="312" t="s">
        <v>208</v>
      </c>
      <c r="C71" s="304">
        <f t="shared" si="34"/>
        <v>0</v>
      </c>
      <c r="D71" s="300"/>
      <c r="E71" s="300"/>
      <c r="F71" s="300"/>
      <c r="G71" s="300"/>
      <c r="H71" s="300"/>
      <c r="I71" s="300"/>
      <c r="J71" s="300"/>
      <c r="K71" s="300"/>
      <c r="L71" s="301"/>
    </row>
    <row r="72" spans="1:12" ht="15" customHeight="1">
      <c r="A72" s="308" t="s">
        <v>210</v>
      </c>
      <c r="B72" s="312" t="s">
        <v>211</v>
      </c>
      <c r="C72" s="304">
        <f t="shared" si="34"/>
        <v>0</v>
      </c>
      <c r="D72" s="300"/>
      <c r="E72" s="300"/>
      <c r="F72" s="300"/>
      <c r="G72" s="300"/>
      <c r="H72" s="300"/>
      <c r="I72" s="300"/>
      <c r="J72" s="300"/>
      <c r="K72" s="300"/>
      <c r="L72" s="301"/>
    </row>
    <row r="73" spans="1:12" ht="15" customHeight="1">
      <c r="A73" s="311" t="s">
        <v>213</v>
      </c>
      <c r="B73" s="312" t="s">
        <v>214</v>
      </c>
      <c r="C73" s="304">
        <f t="shared" si="34"/>
        <v>0</v>
      </c>
      <c r="D73" s="300"/>
      <c r="E73" s="300"/>
      <c r="F73" s="300"/>
      <c r="G73" s="300"/>
      <c r="H73" s="300"/>
      <c r="I73" s="300"/>
      <c r="J73" s="300"/>
      <c r="K73" s="300"/>
      <c r="L73" s="301"/>
    </row>
    <row r="74" spans="1:12" ht="15" customHeight="1">
      <c r="A74" s="309" t="s">
        <v>216</v>
      </c>
      <c r="B74" s="313" t="s">
        <v>217</v>
      </c>
      <c r="C74" s="304">
        <f>SUM(C71:C73)</f>
        <v>0</v>
      </c>
      <c r="D74" s="300">
        <f>SUM(D71:D73)</f>
        <v>0</v>
      </c>
      <c r="E74" s="300">
        <f t="shared" ref="E74:I74" si="41">SUM(E71:E73)</f>
        <v>0</v>
      </c>
      <c r="F74" s="300">
        <f t="shared" si="41"/>
        <v>0</v>
      </c>
      <c r="G74" s="300">
        <f t="shared" si="41"/>
        <v>0</v>
      </c>
      <c r="H74" s="300">
        <f t="shared" ref="H74" si="42">SUM(H71:H73)</f>
        <v>0</v>
      </c>
      <c r="I74" s="300">
        <f t="shared" si="41"/>
        <v>0</v>
      </c>
      <c r="J74" s="300">
        <f t="shared" ref="J74:K74" si="43">SUM(J71:J73)</f>
        <v>0</v>
      </c>
      <c r="K74" s="300">
        <f t="shared" si="43"/>
        <v>0</v>
      </c>
      <c r="L74" s="301">
        <f t="shared" ref="L74" si="44">SUM(L71:L73)</f>
        <v>0</v>
      </c>
    </row>
    <row r="75" spans="1:12" ht="15" customHeight="1">
      <c r="A75" s="308" t="s">
        <v>219</v>
      </c>
      <c r="B75" s="312" t="s">
        <v>220</v>
      </c>
      <c r="C75" s="304">
        <f t="shared" ref="C75:C80" si="45">SUM(D75:L75)</f>
        <v>0</v>
      </c>
      <c r="D75" s="300"/>
      <c r="E75" s="300"/>
      <c r="F75" s="300"/>
      <c r="G75" s="300"/>
      <c r="H75" s="300"/>
      <c r="I75" s="300"/>
      <c r="J75" s="300"/>
      <c r="K75" s="300"/>
      <c r="L75" s="301"/>
    </row>
    <row r="76" spans="1:12" ht="15" customHeight="1">
      <c r="A76" s="311" t="s">
        <v>222</v>
      </c>
      <c r="B76" s="312" t="s">
        <v>223</v>
      </c>
      <c r="C76" s="304">
        <f t="shared" si="45"/>
        <v>0</v>
      </c>
      <c r="D76" s="300"/>
      <c r="E76" s="300"/>
      <c r="F76" s="300"/>
      <c r="G76" s="300"/>
      <c r="H76" s="300"/>
      <c r="I76" s="300"/>
      <c r="J76" s="300"/>
      <c r="K76" s="300"/>
      <c r="L76" s="301"/>
    </row>
    <row r="77" spans="1:12" ht="15" customHeight="1">
      <c r="A77" s="308" t="s">
        <v>225</v>
      </c>
      <c r="B77" s="312" t="s">
        <v>226</v>
      </c>
      <c r="C77" s="304">
        <f t="shared" si="45"/>
        <v>0</v>
      </c>
      <c r="D77" s="300"/>
      <c r="E77" s="300"/>
      <c r="F77" s="300"/>
      <c r="G77" s="300"/>
      <c r="H77" s="300"/>
      <c r="I77" s="300"/>
      <c r="J77" s="300"/>
      <c r="K77" s="300"/>
      <c r="L77" s="301"/>
    </row>
    <row r="78" spans="1:12" ht="15" customHeight="1">
      <c r="A78" s="311" t="s">
        <v>228</v>
      </c>
      <c r="B78" s="312" t="s">
        <v>229</v>
      </c>
      <c r="C78" s="304">
        <f t="shared" si="45"/>
        <v>0</v>
      </c>
      <c r="D78" s="300"/>
      <c r="E78" s="300"/>
      <c r="F78" s="300"/>
      <c r="G78" s="300"/>
      <c r="H78" s="300"/>
      <c r="I78" s="300"/>
      <c r="J78" s="300"/>
      <c r="K78" s="300"/>
      <c r="L78" s="301"/>
    </row>
    <row r="79" spans="1:12" ht="15" customHeight="1">
      <c r="A79" s="314" t="s">
        <v>231</v>
      </c>
      <c r="B79" s="313" t="s">
        <v>232</v>
      </c>
      <c r="C79" s="304">
        <f t="shared" si="45"/>
        <v>0</v>
      </c>
      <c r="D79" s="305">
        <f>SUM(D75:D78)</f>
        <v>0</v>
      </c>
      <c r="E79" s="305">
        <f t="shared" ref="E79:I79" si="46">SUM(E75:E78)</f>
        <v>0</v>
      </c>
      <c r="F79" s="305">
        <f t="shared" si="46"/>
        <v>0</v>
      </c>
      <c r="G79" s="305">
        <f t="shared" si="46"/>
        <v>0</v>
      </c>
      <c r="H79" s="305">
        <f t="shared" ref="H79" si="47">SUM(H75:H78)</f>
        <v>0</v>
      </c>
      <c r="I79" s="305">
        <f t="shared" si="46"/>
        <v>0</v>
      </c>
      <c r="J79" s="305">
        <f t="shared" ref="J79:K79" si="48">SUM(J75:J78)</f>
        <v>0</v>
      </c>
      <c r="K79" s="305">
        <f t="shared" si="48"/>
        <v>0</v>
      </c>
      <c r="L79" s="306">
        <f t="shared" ref="L79" si="49">SUM(L75:L78)</f>
        <v>0</v>
      </c>
    </row>
    <row r="80" spans="1:12" ht="15" customHeight="1">
      <c r="A80" s="297" t="s">
        <v>234</v>
      </c>
      <c r="B80" s="312" t="s">
        <v>235</v>
      </c>
      <c r="C80" s="299">
        <f t="shared" si="45"/>
        <v>16639802</v>
      </c>
      <c r="D80" s="300"/>
      <c r="E80" s="300"/>
      <c r="F80" s="300"/>
      <c r="G80" s="300">
        <v>16639802</v>
      </c>
      <c r="H80" s="300"/>
      <c r="I80" s="300"/>
      <c r="J80" s="300"/>
      <c r="K80" s="300"/>
      <c r="L80" s="301"/>
    </row>
    <row r="81" spans="1:12" ht="15" customHeight="1">
      <c r="A81" s="297" t="s">
        <v>237</v>
      </c>
      <c r="B81" s="312" t="s">
        <v>238</v>
      </c>
      <c r="C81" s="299">
        <f>SUM(I81:L81)</f>
        <v>0</v>
      </c>
      <c r="D81" s="299"/>
      <c r="E81" s="299"/>
      <c r="F81" s="299"/>
      <c r="G81" s="299"/>
      <c r="H81" s="299"/>
      <c r="I81" s="299"/>
      <c r="J81" s="299"/>
      <c r="K81" s="299"/>
      <c r="L81" s="310"/>
    </row>
    <row r="82" spans="1:12" ht="15" customHeight="1">
      <c r="A82" s="302" t="s">
        <v>326</v>
      </c>
      <c r="B82" s="313" t="s">
        <v>42</v>
      </c>
      <c r="C82" s="304">
        <f t="shared" ref="C82" si="50">SUM(C80:C81)</f>
        <v>16639802</v>
      </c>
      <c r="D82" s="304">
        <f t="shared" ref="D82:L82" si="51">SUM(D80:D81)</f>
        <v>0</v>
      </c>
      <c r="E82" s="304">
        <f t="shared" ref="E82:I82" si="52">SUM(E80:E81)</f>
        <v>0</v>
      </c>
      <c r="F82" s="304">
        <f t="shared" si="52"/>
        <v>0</v>
      </c>
      <c r="G82" s="304">
        <f t="shared" si="52"/>
        <v>16639802</v>
      </c>
      <c r="H82" s="304">
        <f t="shared" ref="H82" si="53">SUM(H80:H81)</f>
        <v>0</v>
      </c>
      <c r="I82" s="304">
        <f t="shared" si="52"/>
        <v>0</v>
      </c>
      <c r="J82" s="304">
        <f t="shared" ref="J82:K82" si="54">SUM(J80:J81)</f>
        <v>0</v>
      </c>
      <c r="K82" s="304">
        <f t="shared" si="54"/>
        <v>0</v>
      </c>
      <c r="L82" s="307">
        <f t="shared" si="51"/>
        <v>0</v>
      </c>
    </row>
    <row r="83" spans="1:12" ht="15" customHeight="1">
      <c r="A83" s="311" t="s">
        <v>242</v>
      </c>
      <c r="B83" s="312" t="s">
        <v>243</v>
      </c>
      <c r="C83" s="299">
        <f t="shared" ref="C83:C94" si="55">SUM(D83:L83)</f>
        <v>998546</v>
      </c>
      <c r="D83" s="299"/>
      <c r="E83" s="299"/>
      <c r="F83" s="299">
        <v>998546</v>
      </c>
      <c r="G83" s="299"/>
      <c r="H83" s="299"/>
      <c r="I83" s="299"/>
      <c r="J83" s="299"/>
      <c r="K83" s="299"/>
      <c r="L83" s="310"/>
    </row>
    <row r="84" spans="1:12" ht="15" customHeight="1">
      <c r="A84" s="311" t="s">
        <v>245</v>
      </c>
      <c r="B84" s="312" t="s">
        <v>246</v>
      </c>
      <c r="C84" s="299">
        <f t="shared" si="55"/>
        <v>0</v>
      </c>
      <c r="D84" s="300"/>
      <c r="E84" s="300"/>
      <c r="F84" s="300"/>
      <c r="G84" s="300"/>
      <c r="H84" s="300"/>
      <c r="I84" s="300"/>
      <c r="J84" s="300"/>
      <c r="K84" s="300"/>
      <c r="L84" s="301"/>
    </row>
    <row r="85" spans="1:12" ht="15" customHeight="1">
      <c r="A85" s="311" t="s">
        <v>248</v>
      </c>
      <c r="B85" s="312" t="s">
        <v>22</v>
      </c>
      <c r="C85" s="299">
        <f t="shared" si="55"/>
        <v>0</v>
      </c>
      <c r="D85" s="300"/>
      <c r="E85" s="300"/>
      <c r="F85" s="300"/>
      <c r="G85" s="300"/>
      <c r="H85" s="300"/>
      <c r="I85" s="300"/>
      <c r="J85" s="300"/>
      <c r="K85" s="300"/>
      <c r="L85" s="301"/>
    </row>
    <row r="86" spans="1:12" ht="15" customHeight="1">
      <c r="A86" s="311" t="s">
        <v>361</v>
      </c>
      <c r="B86" s="312" t="s">
        <v>251</v>
      </c>
      <c r="C86" s="299">
        <f t="shared" si="55"/>
        <v>0</v>
      </c>
      <c r="D86" s="300"/>
      <c r="E86" s="300"/>
      <c r="F86" s="300"/>
      <c r="G86" s="300"/>
      <c r="H86" s="300"/>
      <c r="I86" s="300"/>
      <c r="J86" s="300"/>
      <c r="K86" s="300"/>
      <c r="L86" s="301"/>
    </row>
    <row r="87" spans="1:12" ht="15" customHeight="1">
      <c r="A87" s="308" t="s">
        <v>253</v>
      </c>
      <c r="B87" s="312" t="s">
        <v>254</v>
      </c>
      <c r="C87" s="299">
        <f t="shared" si="55"/>
        <v>0</v>
      </c>
      <c r="D87" s="300"/>
      <c r="E87" s="300"/>
      <c r="F87" s="300"/>
      <c r="G87" s="300"/>
      <c r="H87" s="300"/>
      <c r="I87" s="300"/>
      <c r="J87" s="300"/>
      <c r="K87" s="300"/>
      <c r="L87" s="301"/>
    </row>
    <row r="88" spans="1:12" ht="15" customHeight="1">
      <c r="A88" s="309" t="s">
        <v>327</v>
      </c>
      <c r="B88" s="313" t="s">
        <v>257</v>
      </c>
      <c r="C88" s="304">
        <f t="shared" si="55"/>
        <v>17638348</v>
      </c>
      <c r="D88" s="304">
        <f>D74+D79+D82+D83+D84+D85+D86+D87</f>
        <v>0</v>
      </c>
      <c r="E88" s="304">
        <f t="shared" ref="E88:I88" si="56">E74+E79+E82+E83+E84+E85+E86+E87</f>
        <v>0</v>
      </c>
      <c r="F88" s="304">
        <f t="shared" si="56"/>
        <v>998546</v>
      </c>
      <c r="G88" s="304">
        <f t="shared" si="56"/>
        <v>16639802</v>
      </c>
      <c r="H88" s="304">
        <f t="shared" ref="H88" si="57">H74+H79+H82+H83+H84+H85+H86+H87</f>
        <v>0</v>
      </c>
      <c r="I88" s="304">
        <f t="shared" si="56"/>
        <v>0</v>
      </c>
      <c r="J88" s="304">
        <f t="shared" ref="J88:K88" si="58">J74+J79+J82+J83+J84+J85+J86+J87</f>
        <v>0</v>
      </c>
      <c r="K88" s="304">
        <f t="shared" si="58"/>
        <v>0</v>
      </c>
      <c r="L88" s="307">
        <f t="shared" ref="L88" si="59">L74+L79+L82+L83+L84+L85+L86+L87</f>
        <v>0</v>
      </c>
    </row>
    <row r="89" spans="1:12" ht="15" customHeight="1">
      <c r="A89" s="308" t="s">
        <v>259</v>
      </c>
      <c r="B89" s="312" t="s">
        <v>260</v>
      </c>
      <c r="C89" s="299">
        <f t="shared" si="55"/>
        <v>0</v>
      </c>
      <c r="D89" s="300"/>
      <c r="E89" s="300"/>
      <c r="F89" s="300"/>
      <c r="G89" s="300"/>
      <c r="H89" s="300"/>
      <c r="I89" s="300"/>
      <c r="J89" s="300"/>
      <c r="K89" s="300"/>
      <c r="L89" s="301"/>
    </row>
    <row r="90" spans="1:12" ht="15" customHeight="1">
      <c r="A90" s="308" t="s">
        <v>262</v>
      </c>
      <c r="B90" s="312" t="s">
        <v>263</v>
      </c>
      <c r="C90" s="299">
        <f t="shared" si="55"/>
        <v>0</v>
      </c>
      <c r="D90" s="300"/>
      <c r="E90" s="300"/>
      <c r="F90" s="300"/>
      <c r="G90" s="300"/>
      <c r="H90" s="300"/>
      <c r="I90" s="300"/>
      <c r="J90" s="300"/>
      <c r="K90" s="300"/>
      <c r="L90" s="301"/>
    </row>
    <row r="91" spans="1:12" ht="15" customHeight="1">
      <c r="A91" s="311" t="s">
        <v>265</v>
      </c>
      <c r="B91" s="312" t="s">
        <v>266</v>
      </c>
      <c r="C91" s="299">
        <f t="shared" si="55"/>
        <v>0</v>
      </c>
      <c r="D91" s="300"/>
      <c r="E91" s="300"/>
      <c r="F91" s="300"/>
      <c r="G91" s="300"/>
      <c r="H91" s="300"/>
      <c r="I91" s="300"/>
      <c r="J91" s="300"/>
      <c r="K91" s="300"/>
      <c r="L91" s="301"/>
    </row>
    <row r="92" spans="1:12" ht="15" customHeight="1">
      <c r="A92" s="311" t="s">
        <v>268</v>
      </c>
      <c r="B92" s="312" t="s">
        <v>269</v>
      </c>
      <c r="C92" s="299">
        <f t="shared" si="55"/>
        <v>0</v>
      </c>
      <c r="D92" s="300"/>
      <c r="E92" s="300"/>
      <c r="F92" s="300"/>
      <c r="G92" s="300"/>
      <c r="H92" s="300"/>
      <c r="I92" s="300"/>
      <c r="J92" s="300"/>
      <c r="K92" s="300"/>
      <c r="L92" s="301"/>
    </row>
    <row r="93" spans="1:12" ht="15" customHeight="1">
      <c r="A93" s="314" t="s">
        <v>328</v>
      </c>
      <c r="B93" s="313" t="s">
        <v>272</v>
      </c>
      <c r="C93" s="304">
        <f t="shared" si="55"/>
        <v>0</v>
      </c>
      <c r="D93" s="304">
        <f>SUM(I93:L93)</f>
        <v>0</v>
      </c>
      <c r="E93" s="304">
        <f>SUM(L93:M93)</f>
        <v>0</v>
      </c>
      <c r="F93" s="304">
        <f>SUM(L93:M93)</f>
        <v>0</v>
      </c>
      <c r="G93" s="304">
        <f>SUM(L93:M93)</f>
        <v>0</v>
      </c>
      <c r="H93" s="304">
        <f>SUM(L93:M93)</f>
        <v>0</v>
      </c>
      <c r="I93" s="304">
        <f>SUM(L93:M93)</f>
        <v>0</v>
      </c>
      <c r="J93" s="304">
        <f>SUM(L93:M93)</f>
        <v>0</v>
      </c>
      <c r="K93" s="304">
        <f>SUM(M93:N93)</f>
        <v>0</v>
      </c>
      <c r="L93" s="307">
        <f>SUM(M93:N93)</f>
        <v>0</v>
      </c>
    </row>
    <row r="94" spans="1:12" ht="15" customHeight="1">
      <c r="A94" s="308" t="s">
        <v>274</v>
      </c>
      <c r="B94" s="312" t="s">
        <v>275</v>
      </c>
      <c r="C94" s="299">
        <f t="shared" si="55"/>
        <v>0</v>
      </c>
      <c r="D94" s="300"/>
      <c r="E94" s="300"/>
      <c r="F94" s="300"/>
      <c r="G94" s="300"/>
      <c r="H94" s="300"/>
      <c r="I94" s="300"/>
      <c r="J94" s="300"/>
      <c r="K94" s="300"/>
      <c r="L94" s="301"/>
    </row>
    <row r="95" spans="1:12" ht="15" customHeight="1">
      <c r="A95" s="314" t="s">
        <v>329</v>
      </c>
      <c r="B95" s="313" t="s">
        <v>45</v>
      </c>
      <c r="C95" s="304">
        <f t="shared" ref="C95:I95" si="60">C88+C93</f>
        <v>17638348</v>
      </c>
      <c r="D95" s="304">
        <f t="shared" si="60"/>
        <v>0</v>
      </c>
      <c r="E95" s="304">
        <f t="shared" si="60"/>
        <v>0</v>
      </c>
      <c r="F95" s="304">
        <f t="shared" si="60"/>
        <v>998546</v>
      </c>
      <c r="G95" s="304">
        <f t="shared" si="60"/>
        <v>16639802</v>
      </c>
      <c r="H95" s="304"/>
      <c r="I95" s="304">
        <f t="shared" si="60"/>
        <v>0</v>
      </c>
      <c r="J95" s="304">
        <f t="shared" ref="J95:K95" si="61">J88+J93</f>
        <v>0</v>
      </c>
      <c r="K95" s="304">
        <f t="shared" si="61"/>
        <v>0</v>
      </c>
      <c r="L95" s="307">
        <f t="shared" ref="L95" si="62">L88+L93</f>
        <v>0</v>
      </c>
    </row>
    <row r="96" spans="1:12" ht="13.5" thickBot="1">
      <c r="A96" s="315" t="s">
        <v>330</v>
      </c>
      <c r="B96" s="316"/>
      <c r="C96" s="317">
        <f>SUM(D96:L96)</f>
        <v>135934176</v>
      </c>
      <c r="D96" s="317">
        <f>D70+D95</f>
        <v>30540248</v>
      </c>
      <c r="E96" s="317">
        <f t="shared" ref="E96:I96" si="63">E70+E95</f>
        <v>3439005</v>
      </c>
      <c r="F96" s="317">
        <f t="shared" si="63"/>
        <v>36661083</v>
      </c>
      <c r="G96" s="317">
        <f t="shared" si="63"/>
        <v>16639802</v>
      </c>
      <c r="H96" s="317">
        <f t="shared" si="63"/>
        <v>7025537</v>
      </c>
      <c r="I96" s="317">
        <f t="shared" si="63"/>
        <v>393935</v>
      </c>
      <c r="J96" s="317">
        <f t="shared" ref="J96:K96" si="64">J70+J95</f>
        <v>2849537</v>
      </c>
      <c r="K96" s="317">
        <f t="shared" si="64"/>
        <v>1</v>
      </c>
      <c r="L96" s="318">
        <f t="shared" ref="L96" si="65">L70+L95</f>
        <v>38385028</v>
      </c>
    </row>
    <row r="100" spans="1:12">
      <c r="A100" s="228" t="s">
        <v>1111</v>
      </c>
      <c r="B100" s="284"/>
    </row>
    <row r="101" spans="1:12" ht="23.25" customHeight="1">
      <c r="A101" s="688"/>
      <c r="B101" s="688"/>
      <c r="C101" s="688"/>
      <c r="D101" s="688"/>
      <c r="E101" s="688"/>
      <c r="F101" s="688"/>
      <c r="G101" s="688"/>
      <c r="H101" s="688"/>
      <c r="I101" s="688"/>
      <c r="J101" s="688"/>
      <c r="K101" s="688"/>
      <c r="L101" s="688"/>
    </row>
    <row r="102" spans="1:12" ht="13.5" thickBot="1">
      <c r="L102" s="320"/>
    </row>
    <row r="103" spans="1:12" ht="39.950000000000003" customHeight="1">
      <c r="A103" s="288"/>
      <c r="B103" s="321"/>
      <c r="C103" s="693" t="s">
        <v>1075</v>
      </c>
      <c r="D103" s="694"/>
      <c r="E103" s="694"/>
      <c r="F103" s="694"/>
      <c r="G103" s="695"/>
      <c r="H103" s="689"/>
      <c r="I103" s="689"/>
      <c r="J103" s="689"/>
      <c r="K103" s="633"/>
      <c r="L103" s="614"/>
    </row>
    <row r="104" spans="1:12" ht="60">
      <c r="A104" s="290" t="s">
        <v>51</v>
      </c>
      <c r="B104" s="291" t="s">
        <v>52</v>
      </c>
      <c r="C104" s="291" t="s">
        <v>396</v>
      </c>
      <c r="D104" s="96" t="s">
        <v>983</v>
      </c>
      <c r="E104" s="96" t="s">
        <v>1070</v>
      </c>
      <c r="F104" s="96" t="s">
        <v>1020</v>
      </c>
      <c r="G104" s="618" t="s">
        <v>979</v>
      </c>
      <c r="H104" s="614"/>
      <c r="I104" s="614"/>
      <c r="J104" s="614"/>
      <c r="K104" s="633"/>
      <c r="L104" s="322"/>
    </row>
    <row r="105" spans="1:12" ht="6" customHeight="1">
      <c r="A105" s="293"/>
      <c r="B105" s="294"/>
      <c r="C105" s="295"/>
      <c r="D105" s="295"/>
      <c r="E105" s="323"/>
      <c r="F105" s="323"/>
      <c r="G105" s="296"/>
      <c r="H105" s="320"/>
      <c r="I105" s="320"/>
      <c r="J105" s="320"/>
      <c r="K105" s="320"/>
      <c r="L105" s="320"/>
    </row>
    <row r="106" spans="1:12" ht="15" customHeight="1">
      <c r="A106" s="297" t="s">
        <v>54</v>
      </c>
      <c r="B106" s="298" t="s">
        <v>55</v>
      </c>
      <c r="C106" s="299">
        <f t="shared" ref="C106:C139" si="66">SUM(D106:L106)</f>
        <v>0</v>
      </c>
      <c r="D106" s="299"/>
      <c r="E106" s="324"/>
      <c r="F106" s="324"/>
      <c r="G106" s="310"/>
      <c r="H106" s="329"/>
      <c r="I106" s="320"/>
      <c r="J106" s="320"/>
      <c r="K106" s="320"/>
      <c r="L106" s="320"/>
    </row>
    <row r="107" spans="1:12" ht="15" customHeight="1">
      <c r="A107" s="297" t="s">
        <v>56</v>
      </c>
      <c r="B107" s="298" t="s">
        <v>57</v>
      </c>
      <c r="C107" s="299">
        <f t="shared" si="66"/>
        <v>0</v>
      </c>
      <c r="D107" s="299"/>
      <c r="E107" s="324"/>
      <c r="F107" s="324"/>
      <c r="G107" s="310"/>
      <c r="H107" s="329"/>
      <c r="I107" s="320"/>
      <c r="J107" s="320"/>
      <c r="K107" s="320"/>
      <c r="L107" s="320"/>
    </row>
    <row r="108" spans="1:12" ht="25.5">
      <c r="A108" s="297" t="s">
        <v>58</v>
      </c>
      <c r="B108" s="298" t="s">
        <v>59</v>
      </c>
      <c r="C108" s="299">
        <f t="shared" si="66"/>
        <v>0</v>
      </c>
      <c r="D108" s="299"/>
      <c r="E108" s="324"/>
      <c r="F108" s="324"/>
      <c r="G108" s="310"/>
      <c r="H108" s="329"/>
      <c r="I108" s="320"/>
      <c r="J108" s="320"/>
      <c r="K108" s="320"/>
      <c r="L108" s="320"/>
    </row>
    <row r="109" spans="1:12" ht="15" customHeight="1">
      <c r="A109" s="297" t="s">
        <v>60</v>
      </c>
      <c r="B109" s="298" t="s">
        <v>61</v>
      </c>
      <c r="C109" s="299">
        <f t="shared" si="66"/>
        <v>0</v>
      </c>
      <c r="D109" s="299"/>
      <c r="E109" s="324"/>
      <c r="F109" s="324"/>
      <c r="G109" s="310"/>
      <c r="H109" s="329"/>
      <c r="I109" s="320"/>
      <c r="J109" s="320"/>
      <c r="K109" s="320"/>
      <c r="L109" s="320"/>
    </row>
    <row r="110" spans="1:12" ht="15" customHeight="1">
      <c r="A110" s="297" t="s">
        <v>62</v>
      </c>
      <c r="B110" s="298" t="s">
        <v>63</v>
      </c>
      <c r="C110" s="299">
        <f t="shared" si="66"/>
        <v>0</v>
      </c>
      <c r="D110" s="299"/>
      <c r="E110" s="324"/>
      <c r="F110" s="324"/>
      <c r="G110" s="310"/>
      <c r="H110" s="329"/>
      <c r="I110" s="320"/>
      <c r="J110" s="320"/>
      <c r="K110" s="320"/>
      <c r="L110" s="320"/>
    </row>
    <row r="111" spans="1:12" ht="15" customHeight="1">
      <c r="A111" s="297" t="s">
        <v>64</v>
      </c>
      <c r="B111" s="298" t="s">
        <v>65</v>
      </c>
      <c r="C111" s="299">
        <f t="shared" si="66"/>
        <v>0</v>
      </c>
      <c r="D111" s="299"/>
      <c r="E111" s="324"/>
      <c r="F111" s="324"/>
      <c r="G111" s="310"/>
      <c r="H111" s="329"/>
      <c r="I111" s="320"/>
      <c r="J111" s="320"/>
      <c r="K111" s="320"/>
      <c r="L111" s="320"/>
    </row>
    <row r="112" spans="1:12" ht="15" customHeight="1">
      <c r="A112" s="302" t="s">
        <v>66</v>
      </c>
      <c r="B112" s="303" t="s">
        <v>67</v>
      </c>
      <c r="C112" s="299">
        <f t="shared" si="66"/>
        <v>0</v>
      </c>
      <c r="D112" s="304">
        <f t="shared" ref="D112:E112" si="67">SUM(D106:D111)</f>
        <v>0</v>
      </c>
      <c r="E112" s="325">
        <f t="shared" si="67"/>
        <v>0</v>
      </c>
      <c r="F112" s="325">
        <f t="shared" ref="F112:G112" si="68">SUM(F106:F111)</f>
        <v>0</v>
      </c>
      <c r="G112" s="307">
        <f t="shared" si="68"/>
        <v>0</v>
      </c>
      <c r="H112" s="326"/>
      <c r="I112" s="326"/>
      <c r="J112" s="326"/>
      <c r="K112" s="326"/>
      <c r="L112" s="326"/>
    </row>
    <row r="113" spans="1:12" ht="15" customHeight="1">
      <c r="A113" s="297" t="s">
        <v>68</v>
      </c>
      <c r="B113" s="298" t="s">
        <v>69</v>
      </c>
      <c r="C113" s="299">
        <f t="shared" si="66"/>
        <v>0</v>
      </c>
      <c r="D113" s="299"/>
      <c r="E113" s="324"/>
      <c r="F113" s="324"/>
      <c r="G113" s="310"/>
      <c r="H113" s="329"/>
      <c r="I113" s="320"/>
      <c r="J113" s="320"/>
      <c r="K113" s="320"/>
      <c r="L113" s="320"/>
    </row>
    <row r="114" spans="1:12" ht="25.5" customHeight="1">
      <c r="A114" s="297" t="s">
        <v>70</v>
      </c>
      <c r="B114" s="298" t="s">
        <v>71</v>
      </c>
      <c r="C114" s="299">
        <f t="shared" si="66"/>
        <v>0</v>
      </c>
      <c r="D114" s="299"/>
      <c r="E114" s="324"/>
      <c r="F114" s="324"/>
      <c r="G114" s="310"/>
      <c r="H114" s="329"/>
      <c r="I114" s="320"/>
      <c r="J114" s="320"/>
      <c r="K114" s="320"/>
      <c r="L114" s="320"/>
    </row>
    <row r="115" spans="1:12" ht="15" customHeight="1">
      <c r="A115" s="297" t="s">
        <v>72</v>
      </c>
      <c r="B115" s="298" t="s">
        <v>73</v>
      </c>
      <c r="C115" s="299">
        <f t="shared" si="66"/>
        <v>0</v>
      </c>
      <c r="D115" s="299"/>
      <c r="E115" s="324"/>
      <c r="F115" s="324"/>
      <c r="G115" s="310"/>
      <c r="H115" s="329"/>
      <c r="I115" s="320"/>
      <c r="J115" s="320"/>
      <c r="K115" s="320"/>
      <c r="L115" s="320"/>
    </row>
    <row r="116" spans="1:12" ht="15" customHeight="1">
      <c r="A116" s="297" t="s">
        <v>74</v>
      </c>
      <c r="B116" s="298" t="s">
        <v>75</v>
      </c>
      <c r="C116" s="299">
        <f t="shared" si="66"/>
        <v>0</v>
      </c>
      <c r="D116" s="299"/>
      <c r="E116" s="324"/>
      <c r="F116" s="324"/>
      <c r="G116" s="310"/>
      <c r="H116" s="329"/>
      <c r="I116" s="320"/>
      <c r="J116" s="320"/>
      <c r="K116" s="320"/>
      <c r="L116" s="320"/>
    </row>
    <row r="117" spans="1:12" ht="15" customHeight="1">
      <c r="A117" s="297" t="s">
        <v>76</v>
      </c>
      <c r="B117" s="298" t="s">
        <v>77</v>
      </c>
      <c r="C117" s="299">
        <f t="shared" si="66"/>
        <v>0</v>
      </c>
      <c r="D117" s="299"/>
      <c r="E117" s="324"/>
      <c r="F117" s="324"/>
      <c r="G117" s="310"/>
      <c r="H117" s="329"/>
      <c r="I117" s="320"/>
      <c r="J117" s="320"/>
      <c r="K117" s="320"/>
      <c r="L117" s="320"/>
    </row>
    <row r="118" spans="1:12" ht="15" customHeight="1">
      <c r="A118" s="302" t="s">
        <v>78</v>
      </c>
      <c r="B118" s="303" t="s">
        <v>8</v>
      </c>
      <c r="C118" s="74">
        <f t="shared" si="66"/>
        <v>0</v>
      </c>
      <c r="D118" s="304">
        <f>SUM(D117)</f>
        <v>0</v>
      </c>
      <c r="E118" s="325">
        <f>SUM(E117)</f>
        <v>0</v>
      </c>
      <c r="F118" s="325">
        <f t="shared" ref="F118:G118" si="69">SUM(F117)</f>
        <v>0</v>
      </c>
      <c r="G118" s="307">
        <f t="shared" si="69"/>
        <v>0</v>
      </c>
      <c r="H118" s="326"/>
      <c r="I118" s="326"/>
      <c r="J118" s="326"/>
      <c r="K118" s="326"/>
      <c r="L118" s="326"/>
    </row>
    <row r="119" spans="1:12" ht="15" customHeight="1">
      <c r="A119" s="297" t="s">
        <v>79</v>
      </c>
      <c r="B119" s="298" t="s">
        <v>80</v>
      </c>
      <c r="C119" s="299">
        <f t="shared" si="66"/>
        <v>0</v>
      </c>
      <c r="D119" s="299"/>
      <c r="E119" s="324"/>
      <c r="F119" s="324"/>
      <c r="G119" s="310"/>
      <c r="H119" s="329"/>
      <c r="I119" s="320"/>
      <c r="J119" s="320"/>
      <c r="K119" s="320"/>
      <c r="L119" s="320"/>
    </row>
    <row r="120" spans="1:12" ht="24.75" customHeight="1">
      <c r="A120" s="297" t="s">
        <v>81</v>
      </c>
      <c r="B120" s="298" t="s">
        <v>82</v>
      </c>
      <c r="C120" s="299">
        <f t="shared" si="66"/>
        <v>0</v>
      </c>
      <c r="D120" s="299"/>
      <c r="E120" s="324"/>
      <c r="F120" s="324"/>
      <c r="G120" s="310"/>
      <c r="H120" s="329"/>
      <c r="I120" s="320"/>
      <c r="J120" s="320"/>
      <c r="K120" s="320"/>
      <c r="L120" s="320"/>
    </row>
    <row r="121" spans="1:12" ht="24.75" customHeight="1">
      <c r="A121" s="297" t="s">
        <v>83</v>
      </c>
      <c r="B121" s="298" t="s">
        <v>84</v>
      </c>
      <c r="C121" s="299">
        <f t="shared" si="66"/>
        <v>0</v>
      </c>
      <c r="D121" s="299"/>
      <c r="E121" s="324"/>
      <c r="F121" s="324"/>
      <c r="G121" s="310"/>
      <c r="H121" s="329"/>
      <c r="I121" s="320"/>
      <c r="J121" s="320"/>
      <c r="K121" s="320"/>
      <c r="L121" s="320"/>
    </row>
    <row r="122" spans="1:12" ht="24.75" customHeight="1">
      <c r="A122" s="297" t="s">
        <v>85</v>
      </c>
      <c r="B122" s="298" t="s">
        <v>86</v>
      </c>
      <c r="C122" s="299">
        <f t="shared" si="66"/>
        <v>0</v>
      </c>
      <c r="D122" s="299"/>
      <c r="E122" s="324"/>
      <c r="F122" s="324"/>
      <c r="G122" s="310"/>
      <c r="H122" s="329"/>
      <c r="I122" s="320"/>
      <c r="J122" s="320"/>
      <c r="K122" s="320"/>
      <c r="L122" s="320"/>
    </row>
    <row r="123" spans="1:12" ht="15" customHeight="1">
      <c r="A123" s="297" t="s">
        <v>87</v>
      </c>
      <c r="B123" s="298" t="s">
        <v>88</v>
      </c>
      <c r="C123" s="299">
        <f t="shared" si="66"/>
        <v>0</v>
      </c>
      <c r="D123" s="299"/>
      <c r="E123" s="324"/>
      <c r="F123" s="324"/>
      <c r="G123" s="310"/>
      <c r="H123" s="329"/>
      <c r="I123" s="320"/>
      <c r="J123" s="320"/>
      <c r="K123" s="320"/>
      <c r="L123" s="320"/>
    </row>
    <row r="124" spans="1:12" ht="15" customHeight="1">
      <c r="A124" s="302" t="s">
        <v>89</v>
      </c>
      <c r="B124" s="303" t="s">
        <v>29</v>
      </c>
      <c r="C124" s="299">
        <f t="shared" si="66"/>
        <v>0</v>
      </c>
      <c r="D124" s="304"/>
      <c r="E124" s="325"/>
      <c r="F124" s="325"/>
      <c r="G124" s="307"/>
      <c r="H124" s="326"/>
      <c r="I124" s="326"/>
      <c r="J124" s="326"/>
      <c r="K124" s="326"/>
      <c r="L124" s="326"/>
    </row>
    <row r="125" spans="1:12" ht="15" customHeight="1">
      <c r="A125" s="297" t="s">
        <v>90</v>
      </c>
      <c r="B125" s="298" t="s">
        <v>91</v>
      </c>
      <c r="C125" s="299">
        <f t="shared" si="66"/>
        <v>0</v>
      </c>
      <c r="D125" s="299"/>
      <c r="E125" s="324"/>
      <c r="F125" s="324"/>
      <c r="G125" s="310"/>
      <c r="H125" s="329"/>
      <c r="I125" s="320"/>
      <c r="J125" s="320"/>
      <c r="K125" s="320"/>
      <c r="L125" s="320"/>
    </row>
    <row r="126" spans="1:12" ht="15" customHeight="1">
      <c r="A126" s="297" t="s">
        <v>92</v>
      </c>
      <c r="B126" s="298" t="s">
        <v>93</v>
      </c>
      <c r="C126" s="299">
        <f t="shared" si="66"/>
        <v>0</v>
      </c>
      <c r="D126" s="299"/>
      <c r="E126" s="324"/>
      <c r="F126" s="324"/>
      <c r="G126" s="310"/>
      <c r="H126" s="329"/>
      <c r="I126" s="320"/>
      <c r="J126" s="320"/>
      <c r="K126" s="320"/>
      <c r="L126" s="320"/>
    </row>
    <row r="127" spans="1:12" ht="15" customHeight="1">
      <c r="A127" s="302" t="s">
        <v>94</v>
      </c>
      <c r="B127" s="303" t="s">
        <v>95</v>
      </c>
      <c r="C127" s="299">
        <f t="shared" si="66"/>
        <v>0</v>
      </c>
      <c r="D127" s="304"/>
      <c r="E127" s="325"/>
      <c r="F127" s="325"/>
      <c r="G127" s="307"/>
      <c r="H127" s="326"/>
      <c r="I127" s="326"/>
      <c r="J127" s="326"/>
      <c r="K127" s="326"/>
      <c r="L127" s="326"/>
    </row>
    <row r="128" spans="1:12" ht="15" customHeight="1">
      <c r="A128" s="297" t="s">
        <v>96</v>
      </c>
      <c r="B128" s="298" t="s">
        <v>97</v>
      </c>
      <c r="C128" s="299">
        <f t="shared" si="66"/>
        <v>0</v>
      </c>
      <c r="D128" s="299"/>
      <c r="E128" s="324"/>
      <c r="F128" s="324"/>
      <c r="G128" s="310"/>
      <c r="H128" s="329"/>
      <c r="I128" s="320"/>
      <c r="J128" s="320"/>
      <c r="K128" s="320"/>
      <c r="L128" s="320"/>
    </row>
    <row r="129" spans="1:12" ht="15" customHeight="1">
      <c r="A129" s="297" t="s">
        <v>98</v>
      </c>
      <c r="B129" s="298" t="s">
        <v>99</v>
      </c>
      <c r="C129" s="299">
        <f t="shared" si="66"/>
        <v>0</v>
      </c>
      <c r="D129" s="299"/>
      <c r="E129" s="324"/>
      <c r="F129" s="324"/>
      <c r="G129" s="310"/>
      <c r="H129" s="329"/>
      <c r="I129" s="320"/>
      <c r="J129" s="320"/>
      <c r="K129" s="320"/>
      <c r="L129" s="320"/>
    </row>
    <row r="130" spans="1:12" ht="15" customHeight="1">
      <c r="A130" s="297" t="s">
        <v>100</v>
      </c>
      <c r="B130" s="298" t="s">
        <v>101</v>
      </c>
      <c r="C130" s="299">
        <f t="shared" si="66"/>
        <v>0</v>
      </c>
      <c r="D130" s="299"/>
      <c r="E130" s="324"/>
      <c r="F130" s="324"/>
      <c r="G130" s="310"/>
      <c r="H130" s="329"/>
      <c r="I130" s="320"/>
      <c r="J130" s="320"/>
      <c r="K130" s="320"/>
      <c r="L130" s="320"/>
    </row>
    <row r="131" spans="1:12" ht="15" customHeight="1">
      <c r="A131" s="297" t="s">
        <v>102</v>
      </c>
      <c r="B131" s="298" t="s">
        <v>103</v>
      </c>
      <c r="C131" s="299">
        <f t="shared" si="66"/>
        <v>0</v>
      </c>
      <c r="D131" s="299"/>
      <c r="E131" s="324"/>
      <c r="F131" s="324"/>
      <c r="G131" s="310"/>
      <c r="H131" s="329"/>
      <c r="I131" s="320"/>
      <c r="J131" s="320"/>
      <c r="K131" s="320"/>
      <c r="L131" s="320"/>
    </row>
    <row r="132" spans="1:12" ht="15" customHeight="1">
      <c r="A132" s="297" t="s">
        <v>104</v>
      </c>
      <c r="B132" s="298" t="s">
        <v>105</v>
      </c>
      <c r="C132" s="299">
        <f t="shared" si="66"/>
        <v>0</v>
      </c>
      <c r="D132" s="299"/>
      <c r="E132" s="324"/>
      <c r="F132" s="324"/>
      <c r="G132" s="310"/>
      <c r="H132" s="329"/>
      <c r="I132" s="320"/>
      <c r="J132" s="320"/>
      <c r="K132" s="320"/>
      <c r="L132" s="320"/>
    </row>
    <row r="133" spans="1:12" ht="15" customHeight="1">
      <c r="A133" s="297" t="s">
        <v>106</v>
      </c>
      <c r="B133" s="298" t="s">
        <v>107</v>
      </c>
      <c r="C133" s="299">
        <f t="shared" si="66"/>
        <v>0</v>
      </c>
      <c r="D133" s="299"/>
      <c r="E133" s="324"/>
      <c r="F133" s="324"/>
      <c r="G133" s="310"/>
      <c r="H133" s="329"/>
      <c r="I133" s="320"/>
      <c r="J133" s="320"/>
      <c r="K133" s="320"/>
      <c r="L133" s="320"/>
    </row>
    <row r="134" spans="1:12" ht="15" customHeight="1">
      <c r="A134" s="297" t="s">
        <v>108</v>
      </c>
      <c r="B134" s="298" t="s">
        <v>109</v>
      </c>
      <c r="C134" s="299">
        <f t="shared" si="66"/>
        <v>0</v>
      </c>
      <c r="D134" s="299"/>
      <c r="E134" s="324"/>
      <c r="F134" s="324"/>
      <c r="G134" s="310"/>
      <c r="H134" s="329"/>
      <c r="I134" s="330"/>
      <c r="J134" s="330"/>
      <c r="K134" s="330"/>
      <c r="L134" s="320"/>
    </row>
    <row r="135" spans="1:12" ht="15" customHeight="1">
      <c r="A135" s="297" t="s">
        <v>110</v>
      </c>
      <c r="B135" s="298" t="s">
        <v>111</v>
      </c>
      <c r="C135" s="299">
        <f t="shared" si="66"/>
        <v>0</v>
      </c>
      <c r="D135" s="299"/>
      <c r="E135" s="324"/>
      <c r="F135" s="324"/>
      <c r="G135" s="310"/>
      <c r="H135" s="329"/>
      <c r="I135" s="330"/>
      <c r="J135" s="330"/>
      <c r="K135" s="330"/>
      <c r="L135" s="320"/>
    </row>
    <row r="136" spans="1:12" ht="15" customHeight="1">
      <c r="A136" s="302" t="s">
        <v>112</v>
      </c>
      <c r="B136" s="303" t="s">
        <v>113</v>
      </c>
      <c r="C136" s="304">
        <f t="shared" si="66"/>
        <v>0</v>
      </c>
      <c r="D136" s="304">
        <f t="shared" ref="D136:E136" si="70">SUM(D128:D135)</f>
        <v>0</v>
      </c>
      <c r="E136" s="325">
        <f t="shared" si="70"/>
        <v>0</v>
      </c>
      <c r="F136" s="325">
        <f t="shared" ref="F136:G136" si="71">SUM(F128:F135)</f>
        <v>0</v>
      </c>
      <c r="G136" s="307">
        <f t="shared" si="71"/>
        <v>0</v>
      </c>
      <c r="H136" s="327"/>
      <c r="I136" s="327"/>
      <c r="J136" s="327"/>
      <c r="K136" s="327"/>
      <c r="L136" s="327"/>
    </row>
    <row r="137" spans="1:12" ht="15" customHeight="1">
      <c r="A137" s="297" t="s">
        <v>114</v>
      </c>
      <c r="B137" s="298" t="s">
        <v>115</v>
      </c>
      <c r="C137" s="299">
        <f t="shared" si="66"/>
        <v>0</v>
      </c>
      <c r="D137" s="299"/>
      <c r="E137" s="324"/>
      <c r="F137" s="324"/>
      <c r="G137" s="310"/>
      <c r="H137" s="329"/>
      <c r="I137" s="330"/>
      <c r="J137" s="330"/>
      <c r="K137" s="330"/>
      <c r="L137" s="320"/>
    </row>
    <row r="138" spans="1:12" ht="15" customHeight="1">
      <c r="A138" s="302" t="s">
        <v>116</v>
      </c>
      <c r="B138" s="303" t="s">
        <v>12</v>
      </c>
      <c r="C138" s="304">
        <f t="shared" si="66"/>
        <v>0</v>
      </c>
      <c r="D138" s="304">
        <f t="shared" ref="D138:E138" si="72">D127+D136+D137</f>
        <v>0</v>
      </c>
      <c r="E138" s="325">
        <f t="shared" si="72"/>
        <v>0</v>
      </c>
      <c r="F138" s="325">
        <f t="shared" ref="F138:G138" si="73">F127+F136+F137</f>
        <v>0</v>
      </c>
      <c r="G138" s="307">
        <f t="shared" si="73"/>
        <v>0</v>
      </c>
      <c r="H138" s="327"/>
      <c r="I138" s="327"/>
      <c r="J138" s="327"/>
      <c r="K138" s="327"/>
      <c r="L138" s="327"/>
    </row>
    <row r="139" spans="1:12" ht="15" customHeight="1">
      <c r="A139" s="308" t="s">
        <v>117</v>
      </c>
      <c r="B139" s="298" t="s">
        <v>118</v>
      </c>
      <c r="C139" s="299">
        <f t="shared" si="66"/>
        <v>0</v>
      </c>
      <c r="D139" s="299"/>
      <c r="E139" s="324"/>
      <c r="F139" s="324"/>
      <c r="G139" s="310"/>
      <c r="H139" s="329"/>
      <c r="I139" s="330"/>
      <c r="J139" s="330"/>
      <c r="K139" s="330"/>
      <c r="L139" s="320"/>
    </row>
    <row r="140" spans="1:12" ht="15" customHeight="1">
      <c r="A140" s="308" t="s">
        <v>119</v>
      </c>
      <c r="B140" s="298" t="s">
        <v>120</v>
      </c>
      <c r="C140" s="299">
        <f>SUM(D140:FG140)</f>
        <v>10524822</v>
      </c>
      <c r="D140" s="299"/>
      <c r="E140" s="324"/>
      <c r="F140" s="324">
        <v>6504580</v>
      </c>
      <c r="G140" s="310">
        <v>4020242</v>
      </c>
      <c r="H140" s="329"/>
      <c r="I140" s="330"/>
      <c r="J140" s="330"/>
      <c r="K140" s="330"/>
      <c r="L140" s="320"/>
    </row>
    <row r="141" spans="1:12" ht="15" customHeight="1">
      <c r="A141" s="308" t="s">
        <v>121</v>
      </c>
      <c r="B141" s="298" t="s">
        <v>122</v>
      </c>
      <c r="C141" s="299">
        <f>SUM(D141:FG141)</f>
        <v>0</v>
      </c>
      <c r="D141" s="299"/>
      <c r="E141" s="324"/>
      <c r="F141" s="324"/>
      <c r="G141" s="310"/>
      <c r="H141" s="329"/>
      <c r="I141" s="330"/>
      <c r="J141" s="330"/>
      <c r="K141" s="330"/>
      <c r="L141" s="320"/>
    </row>
    <row r="142" spans="1:12" ht="15" customHeight="1">
      <c r="A142" s="308" t="s">
        <v>123</v>
      </c>
      <c r="B142" s="298" t="s">
        <v>124</v>
      </c>
      <c r="C142" s="299">
        <f t="shared" ref="C142:C164" si="74">SUM(D142:L142)</f>
        <v>0</v>
      </c>
      <c r="D142" s="299"/>
      <c r="E142" s="324"/>
      <c r="F142" s="324"/>
      <c r="G142" s="310"/>
      <c r="H142" s="329"/>
      <c r="I142" s="330"/>
      <c r="J142" s="330"/>
      <c r="K142" s="330"/>
      <c r="L142" s="320"/>
    </row>
    <row r="143" spans="1:12" ht="15" customHeight="1">
      <c r="A143" s="308" t="s">
        <v>125</v>
      </c>
      <c r="B143" s="298" t="s">
        <v>126</v>
      </c>
      <c r="C143" s="299">
        <f t="shared" si="74"/>
        <v>275760</v>
      </c>
      <c r="D143" s="299"/>
      <c r="E143" s="324"/>
      <c r="F143" s="324">
        <v>275760</v>
      </c>
      <c r="G143" s="310"/>
      <c r="H143" s="329"/>
      <c r="I143" s="330"/>
      <c r="J143" s="330"/>
      <c r="K143" s="330"/>
      <c r="L143" s="320"/>
    </row>
    <row r="144" spans="1:12" ht="15" customHeight="1">
      <c r="A144" s="308" t="s">
        <v>127</v>
      </c>
      <c r="B144" s="298" t="s">
        <v>128</v>
      </c>
      <c r="C144" s="299">
        <f t="shared" si="74"/>
        <v>2916153</v>
      </c>
      <c r="D144" s="299"/>
      <c r="E144" s="324"/>
      <c r="F144" s="324">
        <v>1830690</v>
      </c>
      <c r="G144" s="310">
        <v>1085463</v>
      </c>
      <c r="H144" s="329"/>
      <c r="I144" s="330"/>
      <c r="J144" s="330"/>
      <c r="K144" s="330"/>
      <c r="L144" s="320"/>
    </row>
    <row r="145" spans="1:12" ht="15" customHeight="1">
      <c r="A145" s="308" t="s">
        <v>129</v>
      </c>
      <c r="B145" s="298" t="s">
        <v>130</v>
      </c>
      <c r="C145" s="299">
        <f t="shared" si="74"/>
        <v>0</v>
      </c>
      <c r="D145" s="299"/>
      <c r="E145" s="324"/>
      <c r="F145" s="324"/>
      <c r="G145" s="310"/>
      <c r="H145" s="329"/>
      <c r="I145" s="330"/>
      <c r="J145" s="330"/>
      <c r="K145" s="330"/>
      <c r="L145" s="320"/>
    </row>
    <row r="146" spans="1:12" ht="15" customHeight="1">
      <c r="A146" s="308" t="s">
        <v>0</v>
      </c>
      <c r="B146" s="298" t="s">
        <v>131</v>
      </c>
      <c r="C146" s="299">
        <f t="shared" si="74"/>
        <v>1</v>
      </c>
      <c r="D146" s="299"/>
      <c r="E146" s="324"/>
      <c r="F146" s="324">
        <v>1</v>
      </c>
      <c r="G146" s="310"/>
      <c r="H146" s="329"/>
      <c r="I146" s="330"/>
      <c r="J146" s="330"/>
      <c r="K146" s="330"/>
      <c r="L146" s="320"/>
    </row>
    <row r="147" spans="1:12" ht="15" customHeight="1">
      <c r="A147" s="308" t="s">
        <v>132</v>
      </c>
      <c r="B147" s="298" t="s">
        <v>133</v>
      </c>
      <c r="C147" s="299">
        <f t="shared" si="74"/>
        <v>0</v>
      </c>
      <c r="D147" s="299"/>
      <c r="E147" s="324"/>
      <c r="F147" s="324"/>
      <c r="G147" s="310"/>
      <c r="H147" s="329"/>
      <c r="I147" s="330"/>
      <c r="J147" s="330"/>
      <c r="K147" s="330"/>
      <c r="L147" s="320"/>
    </row>
    <row r="148" spans="1:12" ht="15" customHeight="1">
      <c r="A148" s="308" t="s">
        <v>134</v>
      </c>
      <c r="B148" s="574" t="s">
        <v>341</v>
      </c>
      <c r="C148" s="299">
        <f t="shared" si="74"/>
        <v>4315</v>
      </c>
      <c r="D148" s="299"/>
      <c r="E148" s="324">
        <v>0</v>
      </c>
      <c r="F148" s="324">
        <v>4315</v>
      </c>
      <c r="G148" s="310"/>
      <c r="H148" s="329"/>
      <c r="I148" s="330"/>
      <c r="J148" s="330"/>
      <c r="K148" s="330"/>
      <c r="L148" s="320"/>
    </row>
    <row r="149" spans="1:12" ht="15" customHeight="1">
      <c r="A149" s="309" t="s">
        <v>136</v>
      </c>
      <c r="B149" s="303" t="s">
        <v>15</v>
      </c>
      <c r="C149" s="304">
        <f t="shared" si="74"/>
        <v>13721051</v>
      </c>
      <c r="D149" s="305">
        <f t="shared" ref="D149:E149" si="75">SUM(D139:D148)</f>
        <v>0</v>
      </c>
      <c r="E149" s="328">
        <f t="shared" si="75"/>
        <v>0</v>
      </c>
      <c r="F149" s="328">
        <f t="shared" ref="F149:G149" si="76">SUM(F139:F148)</f>
        <v>8615346</v>
      </c>
      <c r="G149" s="306">
        <f t="shared" si="76"/>
        <v>5105705</v>
      </c>
      <c r="H149" s="337"/>
      <c r="I149" s="337"/>
      <c r="J149" s="337"/>
      <c r="K149" s="337"/>
      <c r="L149" s="326"/>
    </row>
    <row r="150" spans="1:12" ht="15" customHeight="1">
      <c r="A150" s="308" t="s">
        <v>137</v>
      </c>
      <c r="B150" s="298" t="s">
        <v>138</v>
      </c>
      <c r="C150" s="299">
        <f t="shared" si="74"/>
        <v>0</v>
      </c>
      <c r="D150" s="299"/>
      <c r="E150" s="324"/>
      <c r="F150" s="324"/>
      <c r="G150" s="310"/>
      <c r="H150" s="329"/>
      <c r="I150" s="329"/>
      <c r="J150" s="329"/>
      <c r="K150" s="329"/>
      <c r="L150" s="329"/>
    </row>
    <row r="151" spans="1:12" ht="15" customHeight="1">
      <c r="A151" s="308" t="s">
        <v>139</v>
      </c>
      <c r="B151" s="298" t="s">
        <v>140</v>
      </c>
      <c r="C151" s="299">
        <f t="shared" si="74"/>
        <v>0</v>
      </c>
      <c r="D151" s="299"/>
      <c r="E151" s="324"/>
      <c r="F151" s="324"/>
      <c r="G151" s="310"/>
      <c r="H151" s="329"/>
      <c r="I151" s="329"/>
      <c r="J151" s="329"/>
      <c r="K151" s="329"/>
      <c r="L151" s="329"/>
    </row>
    <row r="152" spans="1:12" ht="15" customHeight="1">
      <c r="A152" s="308" t="s">
        <v>141</v>
      </c>
      <c r="B152" s="298" t="s">
        <v>142</v>
      </c>
      <c r="C152" s="299">
        <f t="shared" si="74"/>
        <v>0</v>
      </c>
      <c r="D152" s="299"/>
      <c r="E152" s="324"/>
      <c r="F152" s="324"/>
      <c r="G152" s="310"/>
      <c r="H152" s="329"/>
      <c r="I152" s="330"/>
      <c r="J152" s="330"/>
      <c r="K152" s="330"/>
      <c r="L152" s="320"/>
    </row>
    <row r="153" spans="1:12" ht="15" customHeight="1">
      <c r="A153" s="308" t="s">
        <v>143</v>
      </c>
      <c r="B153" s="298" t="s">
        <v>144</v>
      </c>
      <c r="C153" s="299">
        <f t="shared" si="74"/>
        <v>0</v>
      </c>
      <c r="D153" s="299"/>
      <c r="E153" s="324"/>
      <c r="F153" s="324"/>
      <c r="G153" s="310"/>
      <c r="H153" s="329"/>
      <c r="I153" s="330"/>
      <c r="J153" s="330"/>
      <c r="K153" s="330"/>
      <c r="L153" s="320"/>
    </row>
    <row r="154" spans="1:12" ht="15" customHeight="1">
      <c r="A154" s="308" t="s">
        <v>145</v>
      </c>
      <c r="B154" s="298" t="s">
        <v>146</v>
      </c>
      <c r="C154" s="299">
        <f t="shared" si="74"/>
        <v>0</v>
      </c>
      <c r="D154" s="299"/>
      <c r="E154" s="324"/>
      <c r="F154" s="324"/>
      <c r="G154" s="310"/>
      <c r="H154" s="329"/>
      <c r="I154" s="330"/>
      <c r="J154" s="330"/>
      <c r="K154" s="330"/>
      <c r="L154" s="320"/>
    </row>
    <row r="155" spans="1:12" ht="15" customHeight="1">
      <c r="A155" s="302" t="s">
        <v>147</v>
      </c>
      <c r="B155" s="303" t="s">
        <v>33</v>
      </c>
      <c r="C155" s="304">
        <f t="shared" si="74"/>
        <v>0</v>
      </c>
      <c r="D155" s="304">
        <f>SUM(D150:D154)</f>
        <v>0</v>
      </c>
      <c r="E155" s="325">
        <f t="shared" ref="E155:F155" si="77">SUM(E150:E154)</f>
        <v>0</v>
      </c>
      <c r="F155" s="325">
        <f t="shared" si="77"/>
        <v>0</v>
      </c>
      <c r="G155" s="307">
        <f t="shared" ref="G155" si="78">SUM(G150:G154)</f>
        <v>0</v>
      </c>
      <c r="H155" s="337"/>
      <c r="I155" s="337"/>
      <c r="J155" s="337"/>
      <c r="K155" s="337"/>
      <c r="L155" s="326"/>
    </row>
    <row r="156" spans="1:12" ht="25.5" customHeight="1">
      <c r="A156" s="308" t="s">
        <v>148</v>
      </c>
      <c r="B156" s="298" t="s">
        <v>149</v>
      </c>
      <c r="C156" s="299">
        <f t="shared" si="74"/>
        <v>0</v>
      </c>
      <c r="D156" s="299"/>
      <c r="E156" s="324"/>
      <c r="F156" s="324"/>
      <c r="G156" s="310"/>
      <c r="H156" s="329"/>
      <c r="I156" s="330"/>
      <c r="J156" s="330"/>
      <c r="K156" s="330"/>
      <c r="L156" s="320"/>
    </row>
    <row r="157" spans="1:12" ht="15" customHeight="1">
      <c r="A157" s="297" t="s">
        <v>150</v>
      </c>
      <c r="B157" s="298" t="s">
        <v>344</v>
      </c>
      <c r="C157" s="299">
        <f t="shared" si="74"/>
        <v>0</v>
      </c>
      <c r="D157" s="299"/>
      <c r="E157" s="324"/>
      <c r="F157" s="324"/>
      <c r="G157" s="310"/>
      <c r="H157" s="329"/>
      <c r="I157" s="330"/>
      <c r="J157" s="330"/>
      <c r="K157" s="330"/>
      <c r="L157" s="320"/>
    </row>
    <row r="158" spans="1:12" ht="15" customHeight="1">
      <c r="A158" s="308" t="s">
        <v>152</v>
      </c>
      <c r="B158" s="298" t="s">
        <v>345</v>
      </c>
      <c r="C158" s="299">
        <f t="shared" si="74"/>
        <v>0</v>
      </c>
      <c r="D158" s="299"/>
      <c r="E158" s="324"/>
      <c r="F158" s="324"/>
      <c r="G158" s="310"/>
      <c r="H158" s="329"/>
      <c r="I158" s="330"/>
      <c r="J158" s="330"/>
      <c r="K158" s="330"/>
      <c r="L158" s="320"/>
    </row>
    <row r="159" spans="1:12" ht="15" customHeight="1">
      <c r="A159" s="302" t="s">
        <v>154</v>
      </c>
      <c r="B159" s="303" t="s">
        <v>19</v>
      </c>
      <c r="C159" s="304">
        <f t="shared" si="74"/>
        <v>0</v>
      </c>
      <c r="D159" s="304">
        <f t="shared" ref="D159:E159" si="79">SUM(D156:D158)</f>
        <v>0</v>
      </c>
      <c r="E159" s="325">
        <f t="shared" si="79"/>
        <v>0</v>
      </c>
      <c r="F159" s="325">
        <f t="shared" ref="F159:G159" si="80">SUM(F156:F158)</f>
        <v>0</v>
      </c>
      <c r="G159" s="307">
        <f t="shared" si="80"/>
        <v>0</v>
      </c>
      <c r="H159" s="337"/>
      <c r="I159" s="337"/>
      <c r="J159" s="337"/>
      <c r="K159" s="337"/>
      <c r="L159" s="326"/>
    </row>
    <row r="160" spans="1:12" ht="15" customHeight="1">
      <c r="A160" s="308" t="s">
        <v>323</v>
      </c>
      <c r="B160" s="298" t="s">
        <v>156</v>
      </c>
      <c r="C160" s="299">
        <f t="shared" si="74"/>
        <v>0</v>
      </c>
      <c r="D160" s="299"/>
      <c r="E160" s="324"/>
      <c r="F160" s="324"/>
      <c r="G160" s="310"/>
      <c r="H160" s="329"/>
      <c r="I160" s="330"/>
      <c r="J160" s="330"/>
      <c r="K160" s="330"/>
      <c r="L160" s="320"/>
    </row>
    <row r="161" spans="1:12" ht="15" customHeight="1">
      <c r="A161" s="297" t="s">
        <v>324</v>
      </c>
      <c r="B161" s="298" t="s">
        <v>158</v>
      </c>
      <c r="C161" s="299">
        <f t="shared" si="74"/>
        <v>0</v>
      </c>
      <c r="D161" s="299"/>
      <c r="E161" s="324"/>
      <c r="F161" s="324"/>
      <c r="G161" s="310"/>
      <c r="H161" s="329"/>
      <c r="I161" s="330"/>
      <c r="J161" s="330"/>
      <c r="K161" s="330"/>
      <c r="L161" s="320"/>
    </row>
    <row r="162" spans="1:12" ht="15" customHeight="1">
      <c r="A162" s="308" t="s">
        <v>159</v>
      </c>
      <c r="B162" s="298" t="s">
        <v>160</v>
      </c>
      <c r="C162" s="299">
        <f t="shared" si="74"/>
        <v>0</v>
      </c>
      <c r="D162" s="299"/>
      <c r="E162" s="324"/>
      <c r="F162" s="324"/>
      <c r="G162" s="310"/>
      <c r="H162" s="329"/>
      <c r="I162" s="330"/>
      <c r="J162" s="330"/>
      <c r="K162" s="330"/>
      <c r="L162" s="330"/>
    </row>
    <row r="163" spans="1:12" ht="15" customHeight="1">
      <c r="A163" s="232" t="s">
        <v>324</v>
      </c>
      <c r="B163" s="574" t="s">
        <v>348</v>
      </c>
      <c r="C163" s="299">
        <f t="shared" si="74"/>
        <v>0</v>
      </c>
      <c r="D163" s="299"/>
      <c r="E163" s="324"/>
      <c r="F163" s="324"/>
      <c r="G163" s="310"/>
      <c r="H163" s="329"/>
      <c r="I163" s="330"/>
      <c r="J163" s="330"/>
      <c r="K163" s="330"/>
      <c r="L163" s="330"/>
    </row>
    <row r="164" spans="1:12" ht="15" customHeight="1">
      <c r="A164" s="302" t="s">
        <v>161</v>
      </c>
      <c r="B164" s="303" t="s">
        <v>36</v>
      </c>
      <c r="C164" s="299">
        <f t="shared" si="74"/>
        <v>0</v>
      </c>
      <c r="D164" s="304">
        <f>SUM(D160:D163)</f>
        <v>0</v>
      </c>
      <c r="E164" s="325"/>
      <c r="F164" s="325"/>
      <c r="G164" s="307"/>
      <c r="H164" s="337"/>
      <c r="I164" s="337"/>
      <c r="J164" s="337"/>
      <c r="K164" s="337"/>
      <c r="L164" s="326"/>
    </row>
    <row r="165" spans="1:12" ht="15" customHeight="1">
      <c r="A165" s="309" t="s">
        <v>162</v>
      </c>
      <c r="B165" s="303" t="s">
        <v>163</v>
      </c>
      <c r="C165" s="304">
        <f>C112+C118+C124+C138+C149+C155+C159+C164</f>
        <v>13721051</v>
      </c>
      <c r="D165" s="304">
        <f>D112+D118+D124+D138+D149+D155+D159+D164</f>
        <v>0</v>
      </c>
      <c r="E165" s="325">
        <f t="shared" ref="E165:F165" si="81">E112+E118+E124+E138+E149+E155+E159+E164</f>
        <v>0</v>
      </c>
      <c r="F165" s="325">
        <f t="shared" si="81"/>
        <v>8615346</v>
      </c>
      <c r="G165" s="307">
        <f t="shared" ref="G165" si="82">G112+G118+G124+G138+G149+G155+G159+G164</f>
        <v>5105705</v>
      </c>
      <c r="H165" s="327"/>
      <c r="I165" s="327"/>
      <c r="J165" s="337"/>
      <c r="K165" s="337"/>
      <c r="L165" s="326"/>
    </row>
    <row r="166" spans="1:12" ht="15" customHeight="1">
      <c r="A166" s="311" t="s">
        <v>207</v>
      </c>
      <c r="B166" s="312" t="s">
        <v>208</v>
      </c>
      <c r="C166" s="299">
        <f t="shared" ref="C166:C189" si="83">SUM(D166:L166)</f>
        <v>0</v>
      </c>
      <c r="D166" s="300"/>
      <c r="E166" s="331"/>
      <c r="F166" s="331"/>
      <c r="G166" s="301"/>
      <c r="H166" s="330"/>
      <c r="I166" s="330"/>
      <c r="J166" s="330"/>
      <c r="K166" s="330"/>
      <c r="L166" s="320"/>
    </row>
    <row r="167" spans="1:12" ht="15" customHeight="1">
      <c r="A167" s="308" t="s">
        <v>210</v>
      </c>
      <c r="B167" s="312" t="s">
        <v>211</v>
      </c>
      <c r="C167" s="299">
        <f t="shared" si="83"/>
        <v>0</v>
      </c>
      <c r="D167" s="300"/>
      <c r="E167" s="331"/>
      <c r="F167" s="331"/>
      <c r="G167" s="301"/>
      <c r="H167" s="330"/>
      <c r="I167" s="330"/>
      <c r="J167" s="330"/>
      <c r="K167" s="330"/>
      <c r="L167" s="320"/>
    </row>
    <row r="168" spans="1:12" ht="15" customHeight="1">
      <c r="A168" s="311" t="s">
        <v>213</v>
      </c>
      <c r="B168" s="312" t="s">
        <v>214</v>
      </c>
      <c r="C168" s="299">
        <f t="shared" si="83"/>
        <v>0</v>
      </c>
      <c r="D168" s="300"/>
      <c r="E168" s="331"/>
      <c r="F168" s="331"/>
      <c r="G168" s="301"/>
      <c r="H168" s="330"/>
      <c r="I168" s="330"/>
      <c r="J168" s="330"/>
      <c r="K168" s="330"/>
      <c r="L168" s="320"/>
    </row>
    <row r="169" spans="1:12" ht="15" customHeight="1">
      <c r="A169" s="309" t="s">
        <v>338</v>
      </c>
      <c r="B169" s="313" t="s">
        <v>217</v>
      </c>
      <c r="C169" s="299">
        <f t="shared" si="83"/>
        <v>0</v>
      </c>
      <c r="D169" s="300"/>
      <c r="E169" s="331"/>
      <c r="F169" s="331"/>
      <c r="G169" s="301"/>
      <c r="H169" s="330"/>
      <c r="I169" s="330"/>
      <c r="J169" s="330"/>
      <c r="K169" s="330"/>
      <c r="L169" s="320"/>
    </row>
    <row r="170" spans="1:12" ht="15" customHeight="1">
      <c r="A170" s="308" t="s">
        <v>219</v>
      </c>
      <c r="B170" s="312" t="s">
        <v>220</v>
      </c>
      <c r="C170" s="299">
        <f t="shared" si="83"/>
        <v>0</v>
      </c>
      <c r="D170" s="300"/>
      <c r="E170" s="331"/>
      <c r="F170" s="331"/>
      <c r="G170" s="301"/>
      <c r="H170" s="330"/>
      <c r="I170" s="330"/>
      <c r="J170" s="330"/>
      <c r="K170" s="330"/>
      <c r="L170" s="320"/>
    </row>
    <row r="171" spans="1:12" ht="15" customHeight="1">
      <c r="A171" s="311" t="s">
        <v>222</v>
      </c>
      <c r="B171" s="312" t="s">
        <v>223</v>
      </c>
      <c r="C171" s="299">
        <f t="shared" si="83"/>
        <v>0</v>
      </c>
      <c r="D171" s="300"/>
      <c r="E171" s="331"/>
      <c r="F171" s="331"/>
      <c r="G171" s="301"/>
      <c r="H171" s="330"/>
      <c r="I171" s="330"/>
      <c r="J171" s="330"/>
      <c r="K171" s="330"/>
      <c r="L171" s="320"/>
    </row>
    <row r="172" spans="1:12" ht="15" customHeight="1">
      <c r="A172" s="308" t="s">
        <v>225</v>
      </c>
      <c r="B172" s="312" t="s">
        <v>226</v>
      </c>
      <c r="C172" s="299">
        <f t="shared" si="83"/>
        <v>0</v>
      </c>
      <c r="D172" s="300"/>
      <c r="E172" s="331"/>
      <c r="F172" s="331"/>
      <c r="G172" s="301"/>
      <c r="H172" s="330"/>
      <c r="I172" s="330"/>
      <c r="J172" s="330"/>
      <c r="K172" s="330"/>
      <c r="L172" s="320"/>
    </row>
    <row r="173" spans="1:12" ht="15" customHeight="1">
      <c r="A173" s="311" t="s">
        <v>228</v>
      </c>
      <c r="B173" s="312" t="s">
        <v>229</v>
      </c>
      <c r="C173" s="299">
        <f t="shared" si="83"/>
        <v>0</v>
      </c>
      <c r="D173" s="300"/>
      <c r="E173" s="331"/>
      <c r="F173" s="331"/>
      <c r="G173" s="301"/>
      <c r="H173" s="330"/>
      <c r="I173" s="330"/>
      <c r="J173" s="330"/>
      <c r="K173" s="330"/>
      <c r="L173" s="320"/>
    </row>
    <row r="174" spans="1:12" ht="15" customHeight="1">
      <c r="A174" s="314" t="s">
        <v>337</v>
      </c>
      <c r="B174" s="313" t="s">
        <v>232</v>
      </c>
      <c r="C174" s="299">
        <f t="shared" si="83"/>
        <v>0</v>
      </c>
      <c r="D174" s="300"/>
      <c r="E174" s="331"/>
      <c r="F174" s="331"/>
      <c r="G174" s="301"/>
      <c r="H174" s="330"/>
      <c r="I174" s="330"/>
      <c r="J174" s="330"/>
      <c r="K174" s="330"/>
      <c r="L174" s="320"/>
    </row>
    <row r="175" spans="1:12" ht="15" customHeight="1">
      <c r="A175" s="297" t="s">
        <v>234</v>
      </c>
      <c r="B175" s="312" t="s">
        <v>235</v>
      </c>
      <c r="C175" s="299">
        <f t="shared" si="83"/>
        <v>31804</v>
      </c>
      <c r="D175" s="300">
        <v>31804</v>
      </c>
      <c r="E175" s="331"/>
      <c r="F175" s="331"/>
      <c r="G175" s="301"/>
      <c r="H175" s="330"/>
      <c r="I175" s="330"/>
      <c r="J175" s="330"/>
      <c r="K175" s="330"/>
      <c r="L175" s="330"/>
    </row>
    <row r="176" spans="1:12" ht="15" customHeight="1">
      <c r="A176" s="297" t="s">
        <v>237</v>
      </c>
      <c r="B176" s="312" t="s">
        <v>238</v>
      </c>
      <c r="C176" s="299">
        <f t="shared" si="83"/>
        <v>0</v>
      </c>
      <c r="D176" s="299"/>
      <c r="E176" s="324"/>
      <c r="F176" s="324"/>
      <c r="G176" s="310"/>
      <c r="H176" s="329"/>
      <c r="I176" s="329"/>
      <c r="J176" s="329"/>
      <c r="K176" s="329"/>
      <c r="L176" s="329"/>
    </row>
    <row r="177" spans="1:12" ht="15" customHeight="1">
      <c r="A177" s="302" t="s">
        <v>326</v>
      </c>
      <c r="B177" s="313" t="s">
        <v>42</v>
      </c>
      <c r="C177" s="304">
        <f t="shared" si="83"/>
        <v>31804</v>
      </c>
      <c r="D177" s="304">
        <f t="shared" ref="D177:E177" si="84">SUM(D175:D176)</f>
        <v>31804</v>
      </c>
      <c r="E177" s="325">
        <f t="shared" si="84"/>
        <v>0</v>
      </c>
      <c r="F177" s="325">
        <f t="shared" ref="F177:G177" si="85">SUM(F175:F176)</f>
        <v>0</v>
      </c>
      <c r="G177" s="307">
        <f t="shared" si="85"/>
        <v>0</v>
      </c>
      <c r="H177" s="327"/>
      <c r="I177" s="327"/>
      <c r="J177" s="327"/>
      <c r="K177" s="327"/>
      <c r="L177" s="327"/>
    </row>
    <row r="178" spans="1:12" ht="15" customHeight="1">
      <c r="A178" s="311" t="s">
        <v>242</v>
      </c>
      <c r="B178" s="312" t="s">
        <v>243</v>
      </c>
      <c r="C178" s="299">
        <f t="shared" si="83"/>
        <v>0</v>
      </c>
      <c r="D178" s="299"/>
      <c r="E178" s="324"/>
      <c r="F178" s="324"/>
      <c r="G178" s="310"/>
      <c r="H178" s="329"/>
      <c r="I178" s="329"/>
      <c r="J178" s="329"/>
      <c r="K178" s="329"/>
      <c r="L178" s="329"/>
    </row>
    <row r="179" spans="1:12" ht="15" customHeight="1">
      <c r="A179" s="311" t="s">
        <v>245</v>
      </c>
      <c r="B179" s="312" t="s">
        <v>246</v>
      </c>
      <c r="C179" s="299">
        <f t="shared" si="83"/>
        <v>0</v>
      </c>
      <c r="D179" s="300"/>
      <c r="E179" s="331"/>
      <c r="F179" s="331"/>
      <c r="G179" s="301"/>
      <c r="H179" s="330"/>
      <c r="I179" s="330"/>
      <c r="J179" s="330"/>
      <c r="K179" s="330"/>
      <c r="L179" s="330"/>
    </row>
    <row r="180" spans="1:12" ht="15" customHeight="1">
      <c r="A180" s="311" t="s">
        <v>248</v>
      </c>
      <c r="B180" s="312" t="s">
        <v>22</v>
      </c>
      <c r="C180" s="299">
        <f t="shared" si="83"/>
        <v>10367803</v>
      </c>
      <c r="D180" s="300">
        <v>10367803</v>
      </c>
      <c r="E180" s="331"/>
      <c r="F180" s="331"/>
      <c r="G180" s="301"/>
      <c r="H180" s="330"/>
      <c r="I180" s="330"/>
      <c r="J180" s="330"/>
      <c r="K180" s="330"/>
      <c r="L180" s="330"/>
    </row>
    <row r="181" spans="1:12" ht="15" customHeight="1">
      <c r="A181" s="311" t="s">
        <v>250</v>
      </c>
      <c r="B181" s="312" t="s">
        <v>251</v>
      </c>
      <c r="C181" s="299">
        <f t="shared" si="83"/>
        <v>0</v>
      </c>
      <c r="D181" s="300"/>
      <c r="E181" s="331"/>
      <c r="F181" s="331"/>
      <c r="G181" s="301"/>
      <c r="H181" s="330"/>
      <c r="I181" s="330"/>
      <c r="J181" s="330"/>
      <c r="K181" s="330"/>
      <c r="L181" s="320"/>
    </row>
    <row r="182" spans="1:12" ht="15" customHeight="1">
      <c r="A182" s="308" t="s">
        <v>253</v>
      </c>
      <c r="B182" s="312" t="s">
        <v>254</v>
      </c>
      <c r="C182" s="299">
        <f t="shared" si="83"/>
        <v>0</v>
      </c>
      <c r="D182" s="300"/>
      <c r="E182" s="331"/>
      <c r="F182" s="331"/>
      <c r="G182" s="301"/>
      <c r="H182" s="330"/>
      <c r="I182" s="330"/>
      <c r="J182" s="330"/>
      <c r="K182" s="330"/>
      <c r="L182" s="320"/>
    </row>
    <row r="183" spans="1:12" ht="15" customHeight="1">
      <c r="A183" s="309" t="s">
        <v>327</v>
      </c>
      <c r="B183" s="313" t="s">
        <v>257</v>
      </c>
      <c r="C183" s="304">
        <f t="shared" si="83"/>
        <v>10399607</v>
      </c>
      <c r="D183" s="332">
        <f>SUM(D177:D182)</f>
        <v>10399607</v>
      </c>
      <c r="E183" s="333">
        <f t="shared" ref="E183" si="86">SUM(E178:E182)</f>
        <v>0</v>
      </c>
      <c r="F183" s="333">
        <f t="shared" ref="F183:G183" si="87">SUM(F178:F182)</f>
        <v>0</v>
      </c>
      <c r="G183" s="634">
        <f t="shared" si="87"/>
        <v>0</v>
      </c>
      <c r="H183" s="617"/>
      <c r="I183" s="617"/>
      <c r="J183" s="617"/>
      <c r="K183" s="617"/>
      <c r="L183" s="334"/>
    </row>
    <row r="184" spans="1:12" ht="15" customHeight="1">
      <c r="A184" s="308" t="s">
        <v>259</v>
      </c>
      <c r="B184" s="312" t="s">
        <v>260</v>
      </c>
      <c r="C184" s="299">
        <f t="shared" si="83"/>
        <v>0</v>
      </c>
      <c r="D184" s="300"/>
      <c r="E184" s="331"/>
      <c r="F184" s="331"/>
      <c r="G184" s="301"/>
      <c r="H184" s="330"/>
      <c r="I184" s="330"/>
      <c r="J184" s="330"/>
      <c r="K184" s="330"/>
      <c r="L184" s="320"/>
    </row>
    <row r="185" spans="1:12" ht="15" customHeight="1">
      <c r="A185" s="308" t="s">
        <v>262</v>
      </c>
      <c r="B185" s="312" t="s">
        <v>263</v>
      </c>
      <c r="C185" s="299">
        <f t="shared" si="83"/>
        <v>0</v>
      </c>
      <c r="D185" s="300"/>
      <c r="E185" s="331"/>
      <c r="F185" s="331"/>
      <c r="G185" s="301"/>
      <c r="H185" s="330"/>
      <c r="I185" s="330"/>
      <c r="J185" s="330"/>
      <c r="K185" s="330"/>
      <c r="L185" s="320"/>
    </row>
    <row r="186" spans="1:12" ht="15" customHeight="1">
      <c r="A186" s="311" t="s">
        <v>265</v>
      </c>
      <c r="B186" s="312" t="s">
        <v>266</v>
      </c>
      <c r="C186" s="299">
        <f t="shared" si="83"/>
        <v>0</v>
      </c>
      <c r="D186" s="300"/>
      <c r="E186" s="331"/>
      <c r="F186" s="331"/>
      <c r="G186" s="301"/>
      <c r="H186" s="330"/>
      <c r="I186" s="330"/>
      <c r="J186" s="330"/>
      <c r="K186" s="330"/>
      <c r="L186" s="320"/>
    </row>
    <row r="187" spans="1:12" ht="15" customHeight="1">
      <c r="A187" s="311" t="s">
        <v>268</v>
      </c>
      <c r="B187" s="312" t="s">
        <v>269</v>
      </c>
      <c r="C187" s="299">
        <f t="shared" si="83"/>
        <v>0</v>
      </c>
      <c r="D187" s="300"/>
      <c r="E187" s="331"/>
      <c r="F187" s="331"/>
      <c r="G187" s="301"/>
      <c r="H187" s="330"/>
      <c r="I187" s="330"/>
      <c r="J187" s="330"/>
      <c r="K187" s="330"/>
      <c r="L187" s="320"/>
    </row>
    <row r="188" spans="1:12" ht="15" customHeight="1">
      <c r="A188" s="314" t="s">
        <v>328</v>
      </c>
      <c r="B188" s="313" t="s">
        <v>272</v>
      </c>
      <c r="C188" s="304">
        <f t="shared" si="83"/>
        <v>0</v>
      </c>
      <c r="D188" s="304">
        <f>SUM(I188:L188)</f>
        <v>0</v>
      </c>
      <c r="E188" s="325">
        <f>SUM(L188:M188)</f>
        <v>0</v>
      </c>
      <c r="F188" s="325">
        <f>SUM(L188:M188)</f>
        <v>0</v>
      </c>
      <c r="G188" s="307">
        <f>SUM(M188:N188)</f>
        <v>0</v>
      </c>
      <c r="H188" s="327"/>
      <c r="I188" s="327"/>
      <c r="J188" s="327"/>
      <c r="K188" s="327"/>
      <c r="L188" s="335"/>
    </row>
    <row r="189" spans="1:12" ht="15" customHeight="1">
      <c r="A189" s="308" t="s">
        <v>274</v>
      </c>
      <c r="B189" s="312" t="s">
        <v>275</v>
      </c>
      <c r="C189" s="299">
        <f t="shared" si="83"/>
        <v>0</v>
      </c>
      <c r="D189" s="300"/>
      <c r="E189" s="331"/>
      <c r="F189" s="331"/>
      <c r="G189" s="301"/>
      <c r="H189" s="330"/>
      <c r="I189" s="330"/>
      <c r="J189" s="330"/>
      <c r="K189" s="330"/>
      <c r="L189" s="320"/>
    </row>
    <row r="190" spans="1:12" ht="15" customHeight="1">
      <c r="A190" s="314" t="s">
        <v>329</v>
      </c>
      <c r="B190" s="313" t="s">
        <v>45</v>
      </c>
      <c r="C190" s="304">
        <f>SUM(D190:J190)</f>
        <v>10399607</v>
      </c>
      <c r="D190" s="304">
        <f>D183+D188+D189</f>
        <v>10399607</v>
      </c>
      <c r="E190" s="325">
        <f t="shared" ref="E190:F190" si="88">E169+E174+E183+E188+E189+E177</f>
        <v>0</v>
      </c>
      <c r="F190" s="325">
        <f t="shared" si="88"/>
        <v>0</v>
      </c>
      <c r="G190" s="307">
        <f t="shared" ref="G190" si="89">G169+G174+G183+G188+G189+G177</f>
        <v>0</v>
      </c>
      <c r="H190" s="327"/>
      <c r="I190" s="327"/>
      <c r="J190" s="327"/>
      <c r="K190" s="327"/>
      <c r="L190" s="327"/>
    </row>
    <row r="191" spans="1:12" ht="15" customHeight="1" thickBot="1">
      <c r="A191" s="315" t="s">
        <v>330</v>
      </c>
      <c r="B191" s="316"/>
      <c r="C191" s="317">
        <f>C165+C190</f>
        <v>24120658</v>
      </c>
      <c r="D191" s="317">
        <f>D165+D190</f>
        <v>10399607</v>
      </c>
      <c r="E191" s="336">
        <f t="shared" ref="E191:F191" si="90">E165+E190</f>
        <v>0</v>
      </c>
      <c r="F191" s="336">
        <f t="shared" si="90"/>
        <v>8615346</v>
      </c>
      <c r="G191" s="318">
        <f t="shared" ref="G191" si="91">G165+G190</f>
        <v>5105705</v>
      </c>
      <c r="H191" s="337"/>
      <c r="I191" s="337"/>
      <c r="J191" s="337"/>
      <c r="K191" s="337"/>
      <c r="L191" s="337"/>
    </row>
    <row r="192" spans="1:12">
      <c r="D192" s="338"/>
      <c r="F192" s="339"/>
      <c r="H192" s="320"/>
      <c r="I192" s="320"/>
      <c r="J192" s="320"/>
      <c r="K192" s="320"/>
      <c r="L192" s="320"/>
    </row>
  </sheetData>
  <mergeCells count="6">
    <mergeCell ref="A3:L3"/>
    <mergeCell ref="A2:L2"/>
    <mergeCell ref="A101:L101"/>
    <mergeCell ref="H103:J103"/>
    <mergeCell ref="C6:L6"/>
    <mergeCell ref="C103:G103"/>
  </mergeCells>
  <printOptions horizontalCentered="1"/>
  <pageMargins left="0.31496062992125984" right="0.31496062992125984" top="0" bottom="0" header="0.31496062992125984" footer="0.31496062992125984"/>
  <pageSetup paperSize="8" scale="53" fitToHeight="2" orientation="landscape" r:id="rId1"/>
  <rowBreaks count="1" manualBreakCount="1">
    <brk id="9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B110"/>
  <sheetViews>
    <sheetView zoomScaleNormal="100" workbookViewId="0"/>
  </sheetViews>
  <sheetFormatPr defaultRowHeight="12.75"/>
  <cols>
    <col min="1" max="1" width="55.42578125" style="85" customWidth="1"/>
    <col min="2" max="2" width="6.140625" style="79" bestFit="1" customWidth="1"/>
    <col min="3" max="3" width="14.7109375" style="119" customWidth="1"/>
    <col min="4" max="4" width="14.7109375" style="85" customWidth="1"/>
    <col min="5" max="5" width="14.7109375" style="190" customWidth="1"/>
    <col min="6" max="6" width="14.7109375" style="92" customWidth="1"/>
    <col min="7" max="7" width="14.7109375" style="190" customWidth="1"/>
    <col min="8" max="8" width="14.7109375" style="85" customWidth="1"/>
    <col min="9" max="9" width="14.7109375" style="283" customWidth="1"/>
    <col min="10" max="10" width="14.7109375" style="85" customWidth="1"/>
    <col min="11" max="11" width="14.7109375" style="190" customWidth="1"/>
    <col min="12" max="12" width="14.7109375" style="283" customWidth="1"/>
    <col min="13" max="13" width="14.7109375" style="639" customWidth="1"/>
    <col min="14" max="14" width="14.7109375" style="283" customWidth="1"/>
    <col min="15" max="15" width="14.7109375" style="85" customWidth="1"/>
    <col min="16" max="16" width="14.7109375" style="632" customWidth="1"/>
    <col min="17" max="18" width="14.7109375" style="92" customWidth="1"/>
    <col min="19" max="19" width="14.7109375" style="571" customWidth="1"/>
    <col min="20" max="20" width="14.7109375" style="632" customWidth="1"/>
    <col min="21" max="22" width="14.7109375" style="571" customWidth="1"/>
    <col min="23" max="23" width="14.7109375" style="632" customWidth="1"/>
    <col min="24" max="24" width="14.7109375" style="190" customWidth="1"/>
    <col min="25" max="25" width="14.7109375" style="571" customWidth="1"/>
    <col min="26" max="26" width="14.7109375" style="190" customWidth="1"/>
    <col min="27" max="27" width="14.7109375" style="85" customWidth="1"/>
    <col min="28" max="272" width="9.140625" style="85"/>
    <col min="273" max="273" width="4.28515625" style="85" customWidth="1"/>
    <col min="274" max="274" width="73.85546875" style="85" customWidth="1"/>
    <col min="275" max="275" width="7" style="85" customWidth="1"/>
    <col min="276" max="276" width="12" style="85" customWidth="1"/>
    <col min="277" max="281" width="17.7109375" style="85" customWidth="1"/>
    <col min="282" max="528" width="9.140625" style="85"/>
    <col min="529" max="529" width="4.28515625" style="85" customWidth="1"/>
    <col min="530" max="530" width="73.85546875" style="85" customWidth="1"/>
    <col min="531" max="531" width="7" style="85" customWidth="1"/>
    <col min="532" max="532" width="12" style="85" customWidth="1"/>
    <col min="533" max="537" width="17.7109375" style="85" customWidth="1"/>
    <col min="538" max="784" width="9.140625" style="85"/>
    <col min="785" max="785" width="4.28515625" style="85" customWidth="1"/>
    <col min="786" max="786" width="73.85546875" style="85" customWidth="1"/>
    <col min="787" max="787" width="7" style="85" customWidth="1"/>
    <col min="788" max="788" width="12" style="85" customWidth="1"/>
    <col min="789" max="793" width="17.7109375" style="85" customWidth="1"/>
    <col min="794" max="1040" width="9.140625" style="85"/>
    <col min="1041" max="1041" width="4.28515625" style="85" customWidth="1"/>
    <col min="1042" max="1042" width="73.85546875" style="85" customWidth="1"/>
    <col min="1043" max="1043" width="7" style="85" customWidth="1"/>
    <col min="1044" max="1044" width="12" style="85" customWidth="1"/>
    <col min="1045" max="1049" width="17.7109375" style="85" customWidth="1"/>
    <col min="1050" max="1296" width="9.140625" style="85"/>
    <col min="1297" max="1297" width="4.28515625" style="85" customWidth="1"/>
    <col min="1298" max="1298" width="73.85546875" style="85" customWidth="1"/>
    <col min="1299" max="1299" width="7" style="85" customWidth="1"/>
    <col min="1300" max="1300" width="12" style="85" customWidth="1"/>
    <col min="1301" max="1305" width="17.7109375" style="85" customWidth="1"/>
    <col min="1306" max="1552" width="9.140625" style="85"/>
    <col min="1553" max="1553" width="4.28515625" style="85" customWidth="1"/>
    <col min="1554" max="1554" width="73.85546875" style="85" customWidth="1"/>
    <col min="1555" max="1555" width="7" style="85" customWidth="1"/>
    <col min="1556" max="1556" width="12" style="85" customWidth="1"/>
    <col min="1557" max="1561" width="17.7109375" style="85" customWidth="1"/>
    <col min="1562" max="1808" width="9.140625" style="85"/>
    <col min="1809" max="1809" width="4.28515625" style="85" customWidth="1"/>
    <col min="1810" max="1810" width="73.85546875" style="85" customWidth="1"/>
    <col min="1811" max="1811" width="7" style="85" customWidth="1"/>
    <col min="1812" max="1812" width="12" style="85" customWidth="1"/>
    <col min="1813" max="1817" width="17.7109375" style="85" customWidth="1"/>
    <col min="1818" max="2064" width="9.140625" style="85"/>
    <col min="2065" max="2065" width="4.28515625" style="85" customWidth="1"/>
    <col min="2066" max="2066" width="73.85546875" style="85" customWidth="1"/>
    <col min="2067" max="2067" width="7" style="85" customWidth="1"/>
    <col min="2068" max="2068" width="12" style="85" customWidth="1"/>
    <col min="2069" max="2073" width="17.7109375" style="85" customWidth="1"/>
    <col min="2074" max="2320" width="9.140625" style="85"/>
    <col min="2321" max="2321" width="4.28515625" style="85" customWidth="1"/>
    <col min="2322" max="2322" width="73.85546875" style="85" customWidth="1"/>
    <col min="2323" max="2323" width="7" style="85" customWidth="1"/>
    <col min="2324" max="2324" width="12" style="85" customWidth="1"/>
    <col min="2325" max="2329" width="17.7109375" style="85" customWidth="1"/>
    <col min="2330" max="2576" width="9.140625" style="85"/>
    <col min="2577" max="2577" width="4.28515625" style="85" customWidth="1"/>
    <col min="2578" max="2578" width="73.85546875" style="85" customWidth="1"/>
    <col min="2579" max="2579" width="7" style="85" customWidth="1"/>
    <col min="2580" max="2580" width="12" style="85" customWidth="1"/>
    <col min="2581" max="2585" width="17.7109375" style="85" customWidth="1"/>
    <col min="2586" max="2832" width="9.140625" style="85"/>
    <col min="2833" max="2833" width="4.28515625" style="85" customWidth="1"/>
    <col min="2834" max="2834" width="73.85546875" style="85" customWidth="1"/>
    <col min="2835" max="2835" width="7" style="85" customWidth="1"/>
    <col min="2836" max="2836" width="12" style="85" customWidth="1"/>
    <col min="2837" max="2841" width="17.7109375" style="85" customWidth="1"/>
    <col min="2842" max="3088" width="9.140625" style="85"/>
    <col min="3089" max="3089" width="4.28515625" style="85" customWidth="1"/>
    <col min="3090" max="3090" width="73.85546875" style="85" customWidth="1"/>
    <col min="3091" max="3091" width="7" style="85" customWidth="1"/>
    <col min="3092" max="3092" width="12" style="85" customWidth="1"/>
    <col min="3093" max="3097" width="17.7109375" style="85" customWidth="1"/>
    <col min="3098" max="3344" width="9.140625" style="85"/>
    <col min="3345" max="3345" width="4.28515625" style="85" customWidth="1"/>
    <col min="3346" max="3346" width="73.85546875" style="85" customWidth="1"/>
    <col min="3347" max="3347" width="7" style="85" customWidth="1"/>
    <col min="3348" max="3348" width="12" style="85" customWidth="1"/>
    <col min="3349" max="3353" width="17.7109375" style="85" customWidth="1"/>
    <col min="3354" max="3600" width="9.140625" style="85"/>
    <col min="3601" max="3601" width="4.28515625" style="85" customWidth="1"/>
    <col min="3602" max="3602" width="73.85546875" style="85" customWidth="1"/>
    <col min="3603" max="3603" width="7" style="85" customWidth="1"/>
    <col min="3604" max="3604" width="12" style="85" customWidth="1"/>
    <col min="3605" max="3609" width="17.7109375" style="85" customWidth="1"/>
    <col min="3610" max="3856" width="9.140625" style="85"/>
    <col min="3857" max="3857" width="4.28515625" style="85" customWidth="1"/>
    <col min="3858" max="3858" width="73.85546875" style="85" customWidth="1"/>
    <col min="3859" max="3859" width="7" style="85" customWidth="1"/>
    <col min="3860" max="3860" width="12" style="85" customWidth="1"/>
    <col min="3861" max="3865" width="17.7109375" style="85" customWidth="1"/>
    <col min="3866" max="4112" width="9.140625" style="85"/>
    <col min="4113" max="4113" width="4.28515625" style="85" customWidth="1"/>
    <col min="4114" max="4114" width="73.85546875" style="85" customWidth="1"/>
    <col min="4115" max="4115" width="7" style="85" customWidth="1"/>
    <col min="4116" max="4116" width="12" style="85" customWidth="1"/>
    <col min="4117" max="4121" width="17.7109375" style="85" customWidth="1"/>
    <col min="4122" max="4368" width="9.140625" style="85"/>
    <col min="4369" max="4369" width="4.28515625" style="85" customWidth="1"/>
    <col min="4370" max="4370" width="73.85546875" style="85" customWidth="1"/>
    <col min="4371" max="4371" width="7" style="85" customWidth="1"/>
    <col min="4372" max="4372" width="12" style="85" customWidth="1"/>
    <col min="4373" max="4377" width="17.7109375" style="85" customWidth="1"/>
    <col min="4378" max="4624" width="9.140625" style="85"/>
    <col min="4625" max="4625" width="4.28515625" style="85" customWidth="1"/>
    <col min="4626" max="4626" width="73.85546875" style="85" customWidth="1"/>
    <col min="4627" max="4627" width="7" style="85" customWidth="1"/>
    <col min="4628" max="4628" width="12" style="85" customWidth="1"/>
    <col min="4629" max="4633" width="17.7109375" style="85" customWidth="1"/>
    <col min="4634" max="4880" width="9.140625" style="85"/>
    <col min="4881" max="4881" width="4.28515625" style="85" customWidth="1"/>
    <col min="4882" max="4882" width="73.85546875" style="85" customWidth="1"/>
    <col min="4883" max="4883" width="7" style="85" customWidth="1"/>
    <col min="4884" max="4884" width="12" style="85" customWidth="1"/>
    <col min="4885" max="4889" width="17.7109375" style="85" customWidth="1"/>
    <col min="4890" max="5136" width="9.140625" style="85"/>
    <col min="5137" max="5137" width="4.28515625" style="85" customWidth="1"/>
    <col min="5138" max="5138" width="73.85546875" style="85" customWidth="1"/>
    <col min="5139" max="5139" width="7" style="85" customWidth="1"/>
    <col min="5140" max="5140" width="12" style="85" customWidth="1"/>
    <col min="5141" max="5145" width="17.7109375" style="85" customWidth="1"/>
    <col min="5146" max="5392" width="9.140625" style="85"/>
    <col min="5393" max="5393" width="4.28515625" style="85" customWidth="1"/>
    <col min="5394" max="5394" width="73.85546875" style="85" customWidth="1"/>
    <col min="5395" max="5395" width="7" style="85" customWidth="1"/>
    <col min="5396" max="5396" width="12" style="85" customWidth="1"/>
    <col min="5397" max="5401" width="17.7109375" style="85" customWidth="1"/>
    <col min="5402" max="5648" width="9.140625" style="85"/>
    <col min="5649" max="5649" width="4.28515625" style="85" customWidth="1"/>
    <col min="5650" max="5650" width="73.85546875" style="85" customWidth="1"/>
    <col min="5651" max="5651" width="7" style="85" customWidth="1"/>
    <col min="5652" max="5652" width="12" style="85" customWidth="1"/>
    <col min="5653" max="5657" width="17.7109375" style="85" customWidth="1"/>
    <col min="5658" max="5904" width="9.140625" style="85"/>
    <col min="5905" max="5905" width="4.28515625" style="85" customWidth="1"/>
    <col min="5906" max="5906" width="73.85546875" style="85" customWidth="1"/>
    <col min="5907" max="5907" width="7" style="85" customWidth="1"/>
    <col min="5908" max="5908" width="12" style="85" customWidth="1"/>
    <col min="5909" max="5913" width="17.7109375" style="85" customWidth="1"/>
    <col min="5914" max="6160" width="9.140625" style="85"/>
    <col min="6161" max="6161" width="4.28515625" style="85" customWidth="1"/>
    <col min="6162" max="6162" width="73.85546875" style="85" customWidth="1"/>
    <col min="6163" max="6163" width="7" style="85" customWidth="1"/>
    <col min="6164" max="6164" width="12" style="85" customWidth="1"/>
    <col min="6165" max="6169" width="17.7109375" style="85" customWidth="1"/>
    <col min="6170" max="6416" width="9.140625" style="85"/>
    <col min="6417" max="6417" width="4.28515625" style="85" customWidth="1"/>
    <col min="6418" max="6418" width="73.85546875" style="85" customWidth="1"/>
    <col min="6419" max="6419" width="7" style="85" customWidth="1"/>
    <col min="6420" max="6420" width="12" style="85" customWidth="1"/>
    <col min="6421" max="6425" width="17.7109375" style="85" customWidth="1"/>
    <col min="6426" max="6672" width="9.140625" style="85"/>
    <col min="6673" max="6673" width="4.28515625" style="85" customWidth="1"/>
    <col min="6674" max="6674" width="73.85546875" style="85" customWidth="1"/>
    <col min="6675" max="6675" width="7" style="85" customWidth="1"/>
    <col min="6676" max="6676" width="12" style="85" customWidth="1"/>
    <col min="6677" max="6681" width="17.7109375" style="85" customWidth="1"/>
    <col min="6682" max="6928" width="9.140625" style="85"/>
    <col min="6929" max="6929" width="4.28515625" style="85" customWidth="1"/>
    <col min="6930" max="6930" width="73.85546875" style="85" customWidth="1"/>
    <col min="6931" max="6931" width="7" style="85" customWidth="1"/>
    <col min="6932" max="6932" width="12" style="85" customWidth="1"/>
    <col min="6933" max="6937" width="17.7109375" style="85" customWidth="1"/>
    <col min="6938" max="7184" width="9.140625" style="85"/>
    <col min="7185" max="7185" width="4.28515625" style="85" customWidth="1"/>
    <col min="7186" max="7186" width="73.85546875" style="85" customWidth="1"/>
    <col min="7187" max="7187" width="7" style="85" customWidth="1"/>
    <col min="7188" max="7188" width="12" style="85" customWidth="1"/>
    <col min="7189" max="7193" width="17.7109375" style="85" customWidth="1"/>
    <col min="7194" max="7440" width="9.140625" style="85"/>
    <col min="7441" max="7441" width="4.28515625" style="85" customWidth="1"/>
    <col min="7442" max="7442" width="73.85546875" style="85" customWidth="1"/>
    <col min="7443" max="7443" width="7" style="85" customWidth="1"/>
    <col min="7444" max="7444" width="12" style="85" customWidth="1"/>
    <col min="7445" max="7449" width="17.7109375" style="85" customWidth="1"/>
    <col min="7450" max="7696" width="9.140625" style="85"/>
    <col min="7697" max="7697" width="4.28515625" style="85" customWidth="1"/>
    <col min="7698" max="7698" width="73.85546875" style="85" customWidth="1"/>
    <col min="7699" max="7699" width="7" style="85" customWidth="1"/>
    <col min="7700" max="7700" width="12" style="85" customWidth="1"/>
    <col min="7701" max="7705" width="17.7109375" style="85" customWidth="1"/>
    <col min="7706" max="7952" width="9.140625" style="85"/>
    <col min="7953" max="7953" width="4.28515625" style="85" customWidth="1"/>
    <col min="7954" max="7954" width="73.85546875" style="85" customWidth="1"/>
    <col min="7955" max="7955" width="7" style="85" customWidth="1"/>
    <col min="7956" max="7956" width="12" style="85" customWidth="1"/>
    <col min="7957" max="7961" width="17.7109375" style="85" customWidth="1"/>
    <col min="7962" max="8208" width="9.140625" style="85"/>
    <col min="8209" max="8209" width="4.28515625" style="85" customWidth="1"/>
    <col min="8210" max="8210" width="73.85546875" style="85" customWidth="1"/>
    <col min="8211" max="8211" width="7" style="85" customWidth="1"/>
    <col min="8212" max="8212" width="12" style="85" customWidth="1"/>
    <col min="8213" max="8217" width="17.7109375" style="85" customWidth="1"/>
    <col min="8218" max="8464" width="9.140625" style="85"/>
    <col min="8465" max="8465" width="4.28515625" style="85" customWidth="1"/>
    <col min="8466" max="8466" width="73.85546875" style="85" customWidth="1"/>
    <col min="8467" max="8467" width="7" style="85" customWidth="1"/>
    <col min="8468" max="8468" width="12" style="85" customWidth="1"/>
    <col min="8469" max="8473" width="17.7109375" style="85" customWidth="1"/>
    <col min="8474" max="8720" width="9.140625" style="85"/>
    <col min="8721" max="8721" width="4.28515625" style="85" customWidth="1"/>
    <col min="8722" max="8722" width="73.85546875" style="85" customWidth="1"/>
    <col min="8723" max="8723" width="7" style="85" customWidth="1"/>
    <col min="8724" max="8724" width="12" style="85" customWidth="1"/>
    <col min="8725" max="8729" width="17.7109375" style="85" customWidth="1"/>
    <col min="8730" max="8976" width="9.140625" style="85"/>
    <col min="8977" max="8977" width="4.28515625" style="85" customWidth="1"/>
    <col min="8978" max="8978" width="73.85546875" style="85" customWidth="1"/>
    <col min="8979" max="8979" width="7" style="85" customWidth="1"/>
    <col min="8980" max="8980" width="12" style="85" customWidth="1"/>
    <col min="8981" max="8985" width="17.7109375" style="85" customWidth="1"/>
    <col min="8986" max="9232" width="9.140625" style="85"/>
    <col min="9233" max="9233" width="4.28515625" style="85" customWidth="1"/>
    <col min="9234" max="9234" width="73.85546875" style="85" customWidth="1"/>
    <col min="9235" max="9235" width="7" style="85" customWidth="1"/>
    <col min="9236" max="9236" width="12" style="85" customWidth="1"/>
    <col min="9237" max="9241" width="17.7109375" style="85" customWidth="1"/>
    <col min="9242" max="9488" width="9.140625" style="85"/>
    <col min="9489" max="9489" width="4.28515625" style="85" customWidth="1"/>
    <col min="9490" max="9490" width="73.85546875" style="85" customWidth="1"/>
    <col min="9491" max="9491" width="7" style="85" customWidth="1"/>
    <col min="9492" max="9492" width="12" style="85" customWidth="1"/>
    <col min="9493" max="9497" width="17.7109375" style="85" customWidth="1"/>
    <col min="9498" max="9744" width="9.140625" style="85"/>
    <col min="9745" max="9745" width="4.28515625" style="85" customWidth="1"/>
    <col min="9746" max="9746" width="73.85546875" style="85" customWidth="1"/>
    <col min="9747" max="9747" width="7" style="85" customWidth="1"/>
    <col min="9748" max="9748" width="12" style="85" customWidth="1"/>
    <col min="9749" max="9753" width="17.7109375" style="85" customWidth="1"/>
    <col min="9754" max="10000" width="9.140625" style="85"/>
    <col min="10001" max="10001" width="4.28515625" style="85" customWidth="1"/>
    <col min="10002" max="10002" width="73.85546875" style="85" customWidth="1"/>
    <col min="10003" max="10003" width="7" style="85" customWidth="1"/>
    <col min="10004" max="10004" width="12" style="85" customWidth="1"/>
    <col min="10005" max="10009" width="17.7109375" style="85" customWidth="1"/>
    <col min="10010" max="10256" width="9.140625" style="85"/>
    <col min="10257" max="10257" width="4.28515625" style="85" customWidth="1"/>
    <col min="10258" max="10258" width="73.85546875" style="85" customWidth="1"/>
    <col min="10259" max="10259" width="7" style="85" customWidth="1"/>
    <col min="10260" max="10260" width="12" style="85" customWidth="1"/>
    <col min="10261" max="10265" width="17.7109375" style="85" customWidth="1"/>
    <col min="10266" max="10512" width="9.140625" style="85"/>
    <col min="10513" max="10513" width="4.28515625" style="85" customWidth="1"/>
    <col min="10514" max="10514" width="73.85546875" style="85" customWidth="1"/>
    <col min="10515" max="10515" width="7" style="85" customWidth="1"/>
    <col min="10516" max="10516" width="12" style="85" customWidth="1"/>
    <col min="10517" max="10521" width="17.7109375" style="85" customWidth="1"/>
    <col min="10522" max="10768" width="9.140625" style="85"/>
    <col min="10769" max="10769" width="4.28515625" style="85" customWidth="1"/>
    <col min="10770" max="10770" width="73.85546875" style="85" customWidth="1"/>
    <col min="10771" max="10771" width="7" style="85" customWidth="1"/>
    <col min="10772" max="10772" width="12" style="85" customWidth="1"/>
    <col min="10773" max="10777" width="17.7109375" style="85" customWidth="1"/>
    <col min="10778" max="11024" width="9.140625" style="85"/>
    <col min="11025" max="11025" width="4.28515625" style="85" customWidth="1"/>
    <col min="11026" max="11026" width="73.85546875" style="85" customWidth="1"/>
    <col min="11027" max="11027" width="7" style="85" customWidth="1"/>
    <col min="11028" max="11028" width="12" style="85" customWidth="1"/>
    <col min="11029" max="11033" width="17.7109375" style="85" customWidth="1"/>
    <col min="11034" max="11280" width="9.140625" style="85"/>
    <col min="11281" max="11281" width="4.28515625" style="85" customWidth="1"/>
    <col min="11282" max="11282" width="73.85546875" style="85" customWidth="1"/>
    <col min="11283" max="11283" width="7" style="85" customWidth="1"/>
    <col min="11284" max="11284" width="12" style="85" customWidth="1"/>
    <col min="11285" max="11289" width="17.7109375" style="85" customWidth="1"/>
    <col min="11290" max="11536" width="9.140625" style="85"/>
    <col min="11537" max="11537" width="4.28515625" style="85" customWidth="1"/>
    <col min="11538" max="11538" width="73.85546875" style="85" customWidth="1"/>
    <col min="11539" max="11539" width="7" style="85" customWidth="1"/>
    <col min="11540" max="11540" width="12" style="85" customWidth="1"/>
    <col min="11541" max="11545" width="17.7109375" style="85" customWidth="1"/>
    <col min="11546" max="11792" width="9.140625" style="85"/>
    <col min="11793" max="11793" width="4.28515625" style="85" customWidth="1"/>
    <col min="11794" max="11794" width="73.85546875" style="85" customWidth="1"/>
    <col min="11795" max="11795" width="7" style="85" customWidth="1"/>
    <col min="11796" max="11796" width="12" style="85" customWidth="1"/>
    <col min="11797" max="11801" width="17.7109375" style="85" customWidth="1"/>
    <col min="11802" max="12048" width="9.140625" style="85"/>
    <col min="12049" max="12049" width="4.28515625" style="85" customWidth="1"/>
    <col min="12050" max="12050" width="73.85546875" style="85" customWidth="1"/>
    <col min="12051" max="12051" width="7" style="85" customWidth="1"/>
    <col min="12052" max="12052" width="12" style="85" customWidth="1"/>
    <col min="12053" max="12057" width="17.7109375" style="85" customWidth="1"/>
    <col min="12058" max="12304" width="9.140625" style="85"/>
    <col min="12305" max="12305" width="4.28515625" style="85" customWidth="1"/>
    <col min="12306" max="12306" width="73.85546875" style="85" customWidth="1"/>
    <col min="12307" max="12307" width="7" style="85" customWidth="1"/>
    <col min="12308" max="12308" width="12" style="85" customWidth="1"/>
    <col min="12309" max="12313" width="17.7109375" style="85" customWidth="1"/>
    <col min="12314" max="12560" width="9.140625" style="85"/>
    <col min="12561" max="12561" width="4.28515625" style="85" customWidth="1"/>
    <col min="12562" max="12562" width="73.85546875" style="85" customWidth="1"/>
    <col min="12563" max="12563" width="7" style="85" customWidth="1"/>
    <col min="12564" max="12564" width="12" style="85" customWidth="1"/>
    <col min="12565" max="12569" width="17.7109375" style="85" customWidth="1"/>
    <col min="12570" max="12816" width="9.140625" style="85"/>
    <col min="12817" max="12817" width="4.28515625" style="85" customWidth="1"/>
    <col min="12818" max="12818" width="73.85546875" style="85" customWidth="1"/>
    <col min="12819" max="12819" width="7" style="85" customWidth="1"/>
    <col min="12820" max="12820" width="12" style="85" customWidth="1"/>
    <col min="12821" max="12825" width="17.7109375" style="85" customWidth="1"/>
    <col min="12826" max="13072" width="9.140625" style="85"/>
    <col min="13073" max="13073" width="4.28515625" style="85" customWidth="1"/>
    <col min="13074" max="13074" width="73.85546875" style="85" customWidth="1"/>
    <col min="13075" max="13075" width="7" style="85" customWidth="1"/>
    <col min="13076" max="13076" width="12" style="85" customWidth="1"/>
    <col min="13077" max="13081" width="17.7109375" style="85" customWidth="1"/>
    <col min="13082" max="13328" width="9.140625" style="85"/>
    <col min="13329" max="13329" width="4.28515625" style="85" customWidth="1"/>
    <col min="13330" max="13330" width="73.85546875" style="85" customWidth="1"/>
    <col min="13331" max="13331" width="7" style="85" customWidth="1"/>
    <col min="13332" max="13332" width="12" style="85" customWidth="1"/>
    <col min="13333" max="13337" width="17.7109375" style="85" customWidth="1"/>
    <col min="13338" max="13584" width="9.140625" style="85"/>
    <col min="13585" max="13585" width="4.28515625" style="85" customWidth="1"/>
    <col min="13586" max="13586" width="73.85546875" style="85" customWidth="1"/>
    <col min="13587" max="13587" width="7" style="85" customWidth="1"/>
    <col min="13588" max="13588" width="12" style="85" customWidth="1"/>
    <col min="13589" max="13593" width="17.7109375" style="85" customWidth="1"/>
    <col min="13594" max="13840" width="9.140625" style="85"/>
    <col min="13841" max="13841" width="4.28515625" style="85" customWidth="1"/>
    <col min="13842" max="13842" width="73.85546875" style="85" customWidth="1"/>
    <col min="13843" max="13843" width="7" style="85" customWidth="1"/>
    <col min="13844" max="13844" width="12" style="85" customWidth="1"/>
    <col min="13845" max="13849" width="17.7109375" style="85" customWidth="1"/>
    <col min="13850" max="14096" width="9.140625" style="85"/>
    <col min="14097" max="14097" width="4.28515625" style="85" customWidth="1"/>
    <col min="14098" max="14098" width="73.85546875" style="85" customWidth="1"/>
    <col min="14099" max="14099" width="7" style="85" customWidth="1"/>
    <col min="14100" max="14100" width="12" style="85" customWidth="1"/>
    <col min="14101" max="14105" width="17.7109375" style="85" customWidth="1"/>
    <col min="14106" max="14352" width="9.140625" style="85"/>
    <col min="14353" max="14353" width="4.28515625" style="85" customWidth="1"/>
    <col min="14354" max="14354" width="73.85546875" style="85" customWidth="1"/>
    <col min="14355" max="14355" width="7" style="85" customWidth="1"/>
    <col min="14356" max="14356" width="12" style="85" customWidth="1"/>
    <col min="14357" max="14361" width="17.7109375" style="85" customWidth="1"/>
    <col min="14362" max="14608" width="9.140625" style="85"/>
    <col min="14609" max="14609" width="4.28515625" style="85" customWidth="1"/>
    <col min="14610" max="14610" width="73.85546875" style="85" customWidth="1"/>
    <col min="14611" max="14611" width="7" style="85" customWidth="1"/>
    <col min="14612" max="14612" width="12" style="85" customWidth="1"/>
    <col min="14613" max="14617" width="17.7109375" style="85" customWidth="1"/>
    <col min="14618" max="14864" width="9.140625" style="85"/>
    <col min="14865" max="14865" width="4.28515625" style="85" customWidth="1"/>
    <col min="14866" max="14866" width="73.85546875" style="85" customWidth="1"/>
    <col min="14867" max="14867" width="7" style="85" customWidth="1"/>
    <col min="14868" max="14868" width="12" style="85" customWidth="1"/>
    <col min="14869" max="14873" width="17.7109375" style="85" customWidth="1"/>
    <col min="14874" max="15120" width="9.140625" style="85"/>
    <col min="15121" max="15121" width="4.28515625" style="85" customWidth="1"/>
    <col min="15122" max="15122" width="73.85546875" style="85" customWidth="1"/>
    <col min="15123" max="15123" width="7" style="85" customWidth="1"/>
    <col min="15124" max="15124" width="12" style="85" customWidth="1"/>
    <col min="15125" max="15129" width="17.7109375" style="85" customWidth="1"/>
    <col min="15130" max="15376" width="9.140625" style="85"/>
    <col min="15377" max="15377" width="4.28515625" style="85" customWidth="1"/>
    <col min="15378" max="15378" width="73.85546875" style="85" customWidth="1"/>
    <col min="15379" max="15379" width="7" style="85" customWidth="1"/>
    <col min="15380" max="15380" width="12" style="85" customWidth="1"/>
    <col min="15381" max="15385" width="17.7109375" style="85" customWidth="1"/>
    <col min="15386" max="15632" width="9.140625" style="85"/>
    <col min="15633" max="15633" width="4.28515625" style="85" customWidth="1"/>
    <col min="15634" max="15634" width="73.85546875" style="85" customWidth="1"/>
    <col min="15635" max="15635" width="7" style="85" customWidth="1"/>
    <col min="15636" max="15636" width="12" style="85" customWidth="1"/>
    <col min="15637" max="15641" width="17.7109375" style="85" customWidth="1"/>
    <col min="15642" max="15888" width="9.140625" style="85"/>
    <col min="15889" max="15889" width="4.28515625" style="85" customWidth="1"/>
    <col min="15890" max="15890" width="73.85546875" style="85" customWidth="1"/>
    <col min="15891" max="15891" width="7" style="85" customWidth="1"/>
    <col min="15892" max="15892" width="12" style="85" customWidth="1"/>
    <col min="15893" max="15897" width="17.7109375" style="85" customWidth="1"/>
    <col min="15898" max="16144" width="9.140625" style="85"/>
    <col min="16145" max="16145" width="4.28515625" style="85" customWidth="1"/>
    <col min="16146" max="16146" width="73.85546875" style="85" customWidth="1"/>
    <col min="16147" max="16147" width="7" style="85" customWidth="1"/>
    <col min="16148" max="16148" width="12" style="85" customWidth="1"/>
    <col min="16149" max="16153" width="17.7109375" style="85" customWidth="1"/>
    <col min="16154" max="16381" width="9.140625" style="85"/>
    <col min="16382" max="16383" width="9.140625" style="85" customWidth="1"/>
    <col min="16384" max="16384" width="9.140625" style="85"/>
  </cols>
  <sheetData>
    <row r="1" spans="1:28" ht="15" customHeight="1">
      <c r="A1" s="228" t="s">
        <v>1174</v>
      </c>
      <c r="B1" s="228"/>
      <c r="C1" s="228"/>
    </row>
    <row r="3" spans="1:28" s="84" customFormat="1" ht="24.75" customHeight="1">
      <c r="A3" s="672" t="s">
        <v>1074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 t="s">
        <v>1074</v>
      </c>
      <c r="W3" s="672"/>
      <c r="X3" s="672"/>
      <c r="Y3" s="672"/>
      <c r="Z3" s="672"/>
      <c r="AA3" s="672"/>
    </row>
    <row r="4" spans="1:28" s="84" customFormat="1" ht="24.75" customHeight="1">
      <c r="A4" s="671" t="s">
        <v>1113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 t="s">
        <v>1069</v>
      </c>
      <c r="W4" s="671"/>
      <c r="X4" s="671"/>
      <c r="Y4" s="671"/>
      <c r="Z4" s="671"/>
      <c r="AA4" s="671"/>
    </row>
    <row r="5" spans="1:28" s="84" customFormat="1" ht="21.75" customHeight="1" thickBot="1">
      <c r="B5" s="86"/>
      <c r="C5" s="120"/>
      <c r="E5" s="189"/>
      <c r="F5" s="91"/>
      <c r="G5" s="189"/>
      <c r="I5" s="282"/>
      <c r="K5" s="189"/>
      <c r="L5" s="282"/>
      <c r="M5" s="638"/>
      <c r="N5" s="282"/>
      <c r="P5" s="631"/>
      <c r="Q5" s="91"/>
      <c r="R5" s="91"/>
      <c r="S5" s="570"/>
      <c r="T5" s="631"/>
      <c r="U5" s="570"/>
      <c r="V5" s="570"/>
      <c r="W5" s="631"/>
      <c r="X5" s="189"/>
      <c r="Y5" s="570"/>
      <c r="Z5" s="189"/>
      <c r="AA5" s="84" t="s">
        <v>1000</v>
      </c>
    </row>
    <row r="6" spans="1:28" s="67" customFormat="1" ht="97.5" customHeight="1">
      <c r="A6" s="254" t="s">
        <v>164</v>
      </c>
      <c r="B6" s="240" t="s">
        <v>52</v>
      </c>
      <c r="C6" s="240" t="s">
        <v>396</v>
      </c>
      <c r="D6" s="255" t="s">
        <v>333</v>
      </c>
      <c r="E6" s="255" t="s">
        <v>1082</v>
      </c>
      <c r="F6" s="255" t="s">
        <v>982</v>
      </c>
      <c r="G6" s="255" t="s">
        <v>983</v>
      </c>
      <c r="H6" s="255" t="s">
        <v>984</v>
      </c>
      <c r="I6" s="255" t="s">
        <v>987</v>
      </c>
      <c r="J6" s="255" t="s">
        <v>1018</v>
      </c>
      <c r="K6" s="255" t="s">
        <v>1083</v>
      </c>
      <c r="L6" s="255" t="s">
        <v>1084</v>
      </c>
      <c r="M6" s="255" t="s">
        <v>1115</v>
      </c>
      <c r="N6" s="255" t="s">
        <v>1085</v>
      </c>
      <c r="O6" s="255" t="s">
        <v>977</v>
      </c>
      <c r="P6" s="255" t="s">
        <v>1070</v>
      </c>
      <c r="Q6" s="255" t="s">
        <v>978</v>
      </c>
      <c r="R6" s="255" t="s">
        <v>1116</v>
      </c>
      <c r="S6" s="255" t="s">
        <v>980</v>
      </c>
      <c r="T6" s="255" t="s">
        <v>1019</v>
      </c>
      <c r="U6" s="255" t="s">
        <v>1091</v>
      </c>
      <c r="V6" s="255" t="s">
        <v>1020</v>
      </c>
      <c r="W6" s="255" t="s">
        <v>1086</v>
      </c>
      <c r="X6" s="255" t="s">
        <v>1092</v>
      </c>
      <c r="Y6" s="255" t="s">
        <v>1078</v>
      </c>
      <c r="Z6" s="255" t="s">
        <v>988</v>
      </c>
      <c r="AA6" s="256" t="s">
        <v>1080</v>
      </c>
      <c r="AB6" s="192"/>
    </row>
    <row r="7" spans="1:28" s="84" customFormat="1" ht="4.5" customHeight="1">
      <c r="A7" s="11"/>
      <c r="B7" s="245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246"/>
    </row>
    <row r="8" spans="1:28" s="274" customFormat="1" ht="12.75" customHeight="1">
      <c r="A8" s="232" t="s">
        <v>1002</v>
      </c>
      <c r="B8" s="248" t="s">
        <v>1003</v>
      </c>
      <c r="C8" s="87">
        <f t="shared" ref="C8:C49" si="0">SUM(D8:AA8)</f>
        <v>17896841</v>
      </c>
      <c r="D8" s="88">
        <v>572822</v>
      </c>
      <c r="E8" s="88"/>
      <c r="F8" s="88"/>
      <c r="G8" s="88"/>
      <c r="H8" s="88">
        <v>8438947</v>
      </c>
      <c r="I8" s="88"/>
      <c r="J8" s="88">
        <v>8885072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246"/>
    </row>
    <row r="9" spans="1:28" s="274" customFormat="1" ht="12.75" customHeight="1">
      <c r="A9" s="573" t="s">
        <v>1004</v>
      </c>
      <c r="B9" s="73" t="s">
        <v>1005</v>
      </c>
      <c r="C9" s="87">
        <f t="shared" si="0"/>
        <v>6383410</v>
      </c>
      <c r="D9" s="88">
        <v>6271410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>
        <v>112000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246"/>
    </row>
    <row r="10" spans="1:28">
      <c r="A10" s="230" t="s">
        <v>165</v>
      </c>
      <c r="B10" s="247" t="s">
        <v>10</v>
      </c>
      <c r="C10" s="74">
        <f t="shared" si="0"/>
        <v>24280251</v>
      </c>
      <c r="D10" s="71">
        <f>SUM(D8:D9)</f>
        <v>6844232</v>
      </c>
      <c r="E10" s="71">
        <f>SUM(E8:E9)</f>
        <v>0</v>
      </c>
      <c r="F10" s="71">
        <f>SUM(F8:F9)</f>
        <v>0</v>
      </c>
      <c r="G10" s="71">
        <f>SUM(G8:G9)</f>
        <v>0</v>
      </c>
      <c r="H10" s="71">
        <f t="shared" ref="H10:M10" si="1">SUM(H8:H9)</f>
        <v>8438947</v>
      </c>
      <c r="I10" s="71">
        <f t="shared" si="1"/>
        <v>0</v>
      </c>
      <c r="J10" s="71">
        <f t="shared" si="1"/>
        <v>8885072</v>
      </c>
      <c r="K10" s="71">
        <f t="shared" si="1"/>
        <v>0</v>
      </c>
      <c r="L10" s="71">
        <f t="shared" si="1"/>
        <v>0</v>
      </c>
      <c r="M10" s="71">
        <f t="shared" si="1"/>
        <v>0</v>
      </c>
      <c r="N10" s="71">
        <f t="shared" ref="N10:Z10" si="2">SUM(N8:N9)</f>
        <v>0</v>
      </c>
      <c r="O10" s="71">
        <f t="shared" si="2"/>
        <v>0</v>
      </c>
      <c r="P10" s="71">
        <f t="shared" ref="P10" si="3">SUM(P8:P9)</f>
        <v>112000</v>
      </c>
      <c r="Q10" s="71">
        <f t="shared" si="2"/>
        <v>0</v>
      </c>
      <c r="R10" s="71">
        <f t="shared" si="2"/>
        <v>0</v>
      </c>
      <c r="S10" s="71">
        <f t="shared" ref="S10:U10" si="4">SUM(S8:S9)</f>
        <v>0</v>
      </c>
      <c r="T10" s="71">
        <f t="shared" si="4"/>
        <v>0</v>
      </c>
      <c r="U10" s="71">
        <f t="shared" si="4"/>
        <v>0</v>
      </c>
      <c r="V10" s="71">
        <f t="shared" ref="V10:X10" si="5">SUM(V8:V9)</f>
        <v>0</v>
      </c>
      <c r="W10" s="71">
        <f t="shared" si="5"/>
        <v>0</v>
      </c>
      <c r="X10" s="71">
        <f t="shared" si="5"/>
        <v>0</v>
      </c>
      <c r="Y10" s="71">
        <f t="shared" si="2"/>
        <v>0</v>
      </c>
      <c r="Z10" s="71">
        <f t="shared" si="2"/>
        <v>0</v>
      </c>
      <c r="AA10" s="231">
        <f t="shared" ref="AA10" si="6">SUM(AA8:AA9)</f>
        <v>0</v>
      </c>
    </row>
    <row r="11" spans="1:28" s="278" customFormat="1" ht="25.5">
      <c r="A11" s="230" t="s">
        <v>166</v>
      </c>
      <c r="B11" s="247" t="s">
        <v>2</v>
      </c>
      <c r="C11" s="74">
        <f t="shared" si="0"/>
        <v>4033371</v>
      </c>
      <c r="D11" s="277">
        <v>1278621</v>
      </c>
      <c r="E11" s="277"/>
      <c r="F11" s="277"/>
      <c r="G11" s="185"/>
      <c r="H11" s="277">
        <v>1128922</v>
      </c>
      <c r="I11" s="277"/>
      <c r="J11" s="277">
        <v>1606172</v>
      </c>
      <c r="K11" s="277"/>
      <c r="L11" s="277"/>
      <c r="M11" s="277"/>
      <c r="N11" s="277"/>
      <c r="O11" s="277"/>
      <c r="P11" s="277">
        <v>19656</v>
      </c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340"/>
    </row>
    <row r="12" spans="1:28" s="275" customFormat="1">
      <c r="A12" s="573" t="s">
        <v>1006</v>
      </c>
      <c r="B12" s="73" t="s">
        <v>1007</v>
      </c>
      <c r="C12" s="87">
        <f t="shared" si="0"/>
        <v>3333044</v>
      </c>
      <c r="D12" s="88">
        <v>925955</v>
      </c>
      <c r="E12" s="88"/>
      <c r="F12" s="88"/>
      <c r="G12" s="88"/>
      <c r="H12" s="88"/>
      <c r="I12" s="88"/>
      <c r="J12" s="88">
        <v>554059</v>
      </c>
      <c r="K12" s="88">
        <v>127107</v>
      </c>
      <c r="L12" s="88">
        <v>19291</v>
      </c>
      <c r="M12" s="88">
        <v>15302</v>
      </c>
      <c r="N12" s="88">
        <v>266402</v>
      </c>
      <c r="O12" s="88">
        <v>5619</v>
      </c>
      <c r="P12" s="88">
        <v>9957</v>
      </c>
      <c r="Q12" s="88">
        <v>700909</v>
      </c>
      <c r="R12" s="88"/>
      <c r="S12" s="88">
        <v>26160</v>
      </c>
      <c r="T12" s="88">
        <v>31555</v>
      </c>
      <c r="U12" s="88">
        <v>31555</v>
      </c>
      <c r="V12" s="88">
        <v>110032</v>
      </c>
      <c r="W12" s="88">
        <v>8802</v>
      </c>
      <c r="X12" s="88"/>
      <c r="Y12" s="88">
        <v>7335</v>
      </c>
      <c r="Z12" s="88">
        <v>472465</v>
      </c>
      <c r="AA12" s="341">
        <v>20539</v>
      </c>
    </row>
    <row r="13" spans="1:28" s="275" customFormat="1">
      <c r="A13" s="573" t="s">
        <v>1008</v>
      </c>
      <c r="B13" s="73" t="s">
        <v>1009</v>
      </c>
      <c r="C13" s="87">
        <f t="shared" si="0"/>
        <v>712779</v>
      </c>
      <c r="D13" s="88">
        <v>683689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>
        <v>21817</v>
      </c>
      <c r="W13" s="88">
        <v>1745</v>
      </c>
      <c r="X13" s="88"/>
      <c r="Y13" s="88">
        <v>1455</v>
      </c>
      <c r="Z13" s="88"/>
      <c r="AA13" s="341">
        <v>4073</v>
      </c>
    </row>
    <row r="14" spans="1:28" s="275" customFormat="1">
      <c r="A14" s="573" t="s">
        <v>1010</v>
      </c>
      <c r="B14" s="73" t="s">
        <v>1011</v>
      </c>
      <c r="C14" s="87">
        <f t="shared" si="0"/>
        <v>17171084</v>
      </c>
      <c r="D14" s="88">
        <v>4073238</v>
      </c>
      <c r="E14" s="88"/>
      <c r="F14" s="88"/>
      <c r="G14" s="88"/>
      <c r="H14" s="88">
        <v>1700</v>
      </c>
      <c r="I14" s="88">
        <v>1015758</v>
      </c>
      <c r="J14" s="88">
        <v>2386342</v>
      </c>
      <c r="K14" s="88">
        <v>256391</v>
      </c>
      <c r="L14" s="88">
        <v>975322</v>
      </c>
      <c r="M14" s="88"/>
      <c r="N14" s="88">
        <v>349251</v>
      </c>
      <c r="O14" s="88"/>
      <c r="P14" s="88"/>
      <c r="Q14" s="88">
        <v>1814204</v>
      </c>
      <c r="R14" s="88"/>
      <c r="S14" s="88">
        <v>174162</v>
      </c>
      <c r="T14" s="88">
        <v>3072335</v>
      </c>
      <c r="U14" s="88">
        <v>2964021</v>
      </c>
      <c r="V14" s="88"/>
      <c r="W14" s="88"/>
      <c r="X14" s="88"/>
      <c r="Y14" s="88"/>
      <c r="Z14" s="88">
        <v>88360</v>
      </c>
      <c r="AA14" s="341"/>
    </row>
    <row r="15" spans="1:28" s="275" customFormat="1">
      <c r="A15" s="573" t="s">
        <v>1012</v>
      </c>
      <c r="B15" s="73" t="s">
        <v>1013</v>
      </c>
      <c r="C15" s="87">
        <f t="shared" si="0"/>
        <v>15090</v>
      </c>
      <c r="D15" s="88">
        <v>9870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>
        <v>5220</v>
      </c>
      <c r="R15" s="88"/>
      <c r="S15" s="88"/>
      <c r="T15" s="88"/>
      <c r="U15" s="88"/>
      <c r="V15" s="88"/>
      <c r="W15" s="88"/>
      <c r="X15" s="88"/>
      <c r="Y15" s="88"/>
      <c r="Z15" s="88"/>
      <c r="AA15" s="341"/>
    </row>
    <row r="16" spans="1:28" s="275" customFormat="1">
      <c r="A16" s="573" t="s">
        <v>1015</v>
      </c>
      <c r="B16" s="73" t="s">
        <v>1014</v>
      </c>
      <c r="C16" s="87">
        <f t="shared" si="0"/>
        <v>5731090</v>
      </c>
      <c r="D16" s="88">
        <v>2370584</v>
      </c>
      <c r="E16" s="88"/>
      <c r="F16" s="88"/>
      <c r="G16" s="88"/>
      <c r="H16" s="88"/>
      <c r="I16" s="88">
        <v>269914</v>
      </c>
      <c r="J16" s="88">
        <v>639797</v>
      </c>
      <c r="K16" s="88">
        <v>89852</v>
      </c>
      <c r="L16" s="88">
        <v>107812</v>
      </c>
      <c r="M16" s="88">
        <v>3188</v>
      </c>
      <c r="N16" s="88">
        <v>165654</v>
      </c>
      <c r="O16" s="88">
        <v>281</v>
      </c>
      <c r="P16" s="88">
        <v>2688</v>
      </c>
      <c r="Q16" s="88">
        <v>319176</v>
      </c>
      <c r="R16" s="88"/>
      <c r="S16" s="88">
        <v>52697</v>
      </c>
      <c r="T16" s="88">
        <v>724245</v>
      </c>
      <c r="U16" s="88">
        <v>687762</v>
      </c>
      <c r="V16" s="88">
        <v>29753</v>
      </c>
      <c r="W16" s="88">
        <v>2381</v>
      </c>
      <c r="X16" s="88">
        <v>103464</v>
      </c>
      <c r="Y16" s="88">
        <v>1984</v>
      </c>
      <c r="Z16" s="88">
        <v>154302</v>
      </c>
      <c r="AA16" s="341">
        <v>5556</v>
      </c>
    </row>
    <row r="17" spans="1:27">
      <c r="A17" s="230" t="s">
        <v>167</v>
      </c>
      <c r="B17" s="247" t="s">
        <v>17</v>
      </c>
      <c r="C17" s="74">
        <f t="shared" si="0"/>
        <v>26963087</v>
      </c>
      <c r="D17" s="71">
        <f>SUM(D12:D16)</f>
        <v>8063336</v>
      </c>
      <c r="E17" s="71">
        <f>SUM(E12:E16)</f>
        <v>0</v>
      </c>
      <c r="F17" s="71">
        <f>SUM(F12:F16)</f>
        <v>0</v>
      </c>
      <c r="G17" s="71">
        <f>SUM(G12:G16)</f>
        <v>0</v>
      </c>
      <c r="H17" s="71">
        <f t="shared" ref="H17:M17" si="7">SUM(H12:H16)</f>
        <v>1700</v>
      </c>
      <c r="I17" s="71">
        <f t="shared" si="7"/>
        <v>1285672</v>
      </c>
      <c r="J17" s="71">
        <f t="shared" si="7"/>
        <v>3580198</v>
      </c>
      <c r="K17" s="71">
        <f t="shared" si="7"/>
        <v>473350</v>
      </c>
      <c r="L17" s="71">
        <f t="shared" si="7"/>
        <v>1102425</v>
      </c>
      <c r="M17" s="71">
        <f t="shared" si="7"/>
        <v>18490</v>
      </c>
      <c r="N17" s="71">
        <f t="shared" ref="N17:Z17" si="8">SUM(N12:N16)</f>
        <v>781307</v>
      </c>
      <c r="O17" s="71">
        <f t="shared" si="8"/>
        <v>5900</v>
      </c>
      <c r="P17" s="71">
        <f t="shared" ref="P17" si="9">SUM(P12:P16)</f>
        <v>12645</v>
      </c>
      <c r="Q17" s="71">
        <f t="shared" si="8"/>
        <v>2839509</v>
      </c>
      <c r="R17" s="71">
        <f t="shared" si="8"/>
        <v>0</v>
      </c>
      <c r="S17" s="71">
        <f t="shared" ref="S17:U17" si="10">SUM(S12:S16)</f>
        <v>253019</v>
      </c>
      <c r="T17" s="71">
        <f t="shared" si="10"/>
        <v>3828135</v>
      </c>
      <c r="U17" s="71">
        <f t="shared" si="10"/>
        <v>3683338</v>
      </c>
      <c r="V17" s="71">
        <f t="shared" ref="V17:X17" si="11">SUM(V12:V16)</f>
        <v>161602</v>
      </c>
      <c r="W17" s="71">
        <f t="shared" si="11"/>
        <v>12928</v>
      </c>
      <c r="X17" s="71">
        <f t="shared" si="11"/>
        <v>103464</v>
      </c>
      <c r="Y17" s="71">
        <f t="shared" si="8"/>
        <v>10774</v>
      </c>
      <c r="Z17" s="71">
        <f t="shared" si="8"/>
        <v>715127</v>
      </c>
      <c r="AA17" s="231">
        <f t="shared" ref="AA17" si="12">SUM(AA12:AA16)</f>
        <v>30168</v>
      </c>
    </row>
    <row r="18" spans="1:27">
      <c r="A18" s="233" t="s">
        <v>168</v>
      </c>
      <c r="B18" s="247" t="s">
        <v>21</v>
      </c>
      <c r="C18" s="74">
        <f t="shared" si="0"/>
        <v>709324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>
        <v>709324</v>
      </c>
      <c r="AA18" s="231"/>
    </row>
    <row r="19" spans="1:27">
      <c r="A19" s="232" t="s">
        <v>170</v>
      </c>
      <c r="B19" s="248" t="s">
        <v>387</v>
      </c>
      <c r="C19" s="87">
        <f t="shared" si="0"/>
        <v>2088430</v>
      </c>
      <c r="D19" s="72"/>
      <c r="E19" s="72"/>
      <c r="F19" s="72">
        <v>2088430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117"/>
    </row>
    <row r="20" spans="1:27">
      <c r="A20" s="232" t="s">
        <v>331</v>
      </c>
      <c r="B20" s="248" t="s">
        <v>332</v>
      </c>
      <c r="C20" s="87">
        <f t="shared" si="0"/>
        <v>8304914</v>
      </c>
      <c r="D20" s="72"/>
      <c r="E20" s="72"/>
      <c r="F20" s="72"/>
      <c r="G20" s="72">
        <v>8304914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117"/>
    </row>
    <row r="21" spans="1:27" s="278" customFormat="1" ht="25.5">
      <c r="A21" s="232" t="s">
        <v>1017</v>
      </c>
      <c r="B21" s="248" t="s">
        <v>362</v>
      </c>
      <c r="C21" s="87">
        <f t="shared" si="0"/>
        <v>0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342"/>
    </row>
    <row r="22" spans="1:27">
      <c r="A22" s="232" t="s">
        <v>178</v>
      </c>
      <c r="B22" s="248" t="s">
        <v>366</v>
      </c>
      <c r="C22" s="87">
        <f t="shared" si="0"/>
        <v>3485365</v>
      </c>
      <c r="D22" s="72"/>
      <c r="E22" s="72"/>
      <c r="F22" s="72"/>
      <c r="G22" s="72">
        <v>3215365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>
        <v>270000</v>
      </c>
      <c r="S22" s="72"/>
      <c r="T22" s="72"/>
      <c r="U22" s="72"/>
      <c r="V22" s="72"/>
      <c r="W22" s="72"/>
      <c r="X22" s="72"/>
      <c r="Y22" s="72"/>
      <c r="Z22" s="72"/>
      <c r="AA22" s="117"/>
    </row>
    <row r="23" spans="1:27">
      <c r="A23" s="235" t="s">
        <v>179</v>
      </c>
      <c r="B23" s="248" t="s">
        <v>367</v>
      </c>
      <c r="C23" s="87">
        <f t="shared" si="0"/>
        <v>0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117"/>
    </row>
    <row r="24" spans="1:27">
      <c r="A24" s="233" t="s">
        <v>180</v>
      </c>
      <c r="B24" s="247" t="s">
        <v>24</v>
      </c>
      <c r="C24" s="74">
        <f t="shared" si="0"/>
        <v>13878709</v>
      </c>
      <c r="D24" s="71">
        <f t="shared" ref="D24" si="13">SUM(D19:D23)</f>
        <v>0</v>
      </c>
      <c r="E24" s="71">
        <f>SUM(E19:E23)</f>
        <v>0</v>
      </c>
      <c r="F24" s="71">
        <f>SUM(F19:F23)</f>
        <v>2088430</v>
      </c>
      <c r="G24" s="71">
        <f>SUM(G19:G23)</f>
        <v>11520279</v>
      </c>
      <c r="H24" s="71">
        <f t="shared" ref="H24" si="14">SUM(H19:H23)</f>
        <v>0</v>
      </c>
      <c r="I24" s="71">
        <f t="shared" ref="I24:M24" si="15">SUM(I19:I23)</f>
        <v>0</v>
      </c>
      <c r="J24" s="71">
        <f t="shared" si="15"/>
        <v>0</v>
      </c>
      <c r="K24" s="71">
        <f t="shared" si="15"/>
        <v>0</v>
      </c>
      <c r="L24" s="71">
        <f t="shared" si="15"/>
        <v>0</v>
      </c>
      <c r="M24" s="71">
        <f t="shared" si="15"/>
        <v>0</v>
      </c>
      <c r="N24" s="71">
        <f t="shared" ref="N24:O24" si="16">SUM(N19:N23)</f>
        <v>0</v>
      </c>
      <c r="O24" s="71">
        <f t="shared" si="16"/>
        <v>0</v>
      </c>
      <c r="P24" s="71">
        <f t="shared" ref="P24" si="17">SUM(P19:P23)</f>
        <v>0</v>
      </c>
      <c r="Q24" s="71">
        <f>SUM(Q19:Q23)</f>
        <v>0</v>
      </c>
      <c r="R24" s="71">
        <f t="shared" ref="R24:Z24" si="18">SUM(R19:R23)</f>
        <v>270000</v>
      </c>
      <c r="S24" s="71">
        <f t="shared" ref="S24:U24" si="19">SUM(S19:S23)</f>
        <v>0</v>
      </c>
      <c r="T24" s="71">
        <f t="shared" si="19"/>
        <v>0</v>
      </c>
      <c r="U24" s="71">
        <f t="shared" si="19"/>
        <v>0</v>
      </c>
      <c r="V24" s="71">
        <f t="shared" ref="V24:X24" si="20">SUM(V19:V23)</f>
        <v>0</v>
      </c>
      <c r="W24" s="71">
        <f t="shared" si="20"/>
        <v>0</v>
      </c>
      <c r="X24" s="71">
        <f t="shared" si="20"/>
        <v>0</v>
      </c>
      <c r="Y24" s="71">
        <f t="shared" si="18"/>
        <v>0</v>
      </c>
      <c r="Z24" s="71">
        <f t="shared" si="18"/>
        <v>0</v>
      </c>
      <c r="AA24" s="231">
        <f t="shared" ref="AA24" si="21">SUM(AA19:AA23)</f>
        <v>0</v>
      </c>
    </row>
    <row r="25" spans="1:27">
      <c r="A25" s="249" t="s">
        <v>181</v>
      </c>
      <c r="B25" s="248" t="s">
        <v>368</v>
      </c>
      <c r="C25" s="87">
        <f t="shared" si="0"/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117"/>
    </row>
    <row r="26" spans="1:27">
      <c r="A26" s="249" t="s">
        <v>182</v>
      </c>
      <c r="B26" s="248" t="s">
        <v>369</v>
      </c>
      <c r="C26" s="87">
        <f t="shared" si="0"/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117"/>
    </row>
    <row r="27" spans="1:27">
      <c r="A27" s="249" t="s">
        <v>183</v>
      </c>
      <c r="B27" s="248" t="s">
        <v>370</v>
      </c>
      <c r="C27" s="87">
        <f t="shared" si="0"/>
        <v>727600</v>
      </c>
      <c r="D27" s="72"/>
      <c r="E27" s="72"/>
      <c r="F27" s="72"/>
      <c r="G27" s="72"/>
      <c r="H27" s="72"/>
      <c r="I27" s="72"/>
      <c r="J27" s="72"/>
      <c r="K27" s="72"/>
      <c r="L27" s="72">
        <v>727600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117"/>
    </row>
    <row r="28" spans="1:27">
      <c r="A28" s="249" t="s">
        <v>184</v>
      </c>
      <c r="B28" s="248" t="s">
        <v>371</v>
      </c>
      <c r="C28" s="87">
        <f t="shared" si="0"/>
        <v>1701042</v>
      </c>
      <c r="D28" s="72"/>
      <c r="E28" s="72"/>
      <c r="F28" s="72"/>
      <c r="G28" s="72"/>
      <c r="H28" s="72"/>
      <c r="I28" s="72"/>
      <c r="J28" s="72">
        <v>184900</v>
      </c>
      <c r="K28" s="72"/>
      <c r="L28" s="72">
        <v>1516142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117"/>
    </row>
    <row r="29" spans="1:27">
      <c r="A29" s="250" t="s">
        <v>185</v>
      </c>
      <c r="B29" s="248" t="s">
        <v>372</v>
      </c>
      <c r="C29" s="87">
        <f t="shared" si="0"/>
        <v>0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117"/>
    </row>
    <row r="30" spans="1:27">
      <c r="A30" s="250" t="s">
        <v>186</v>
      </c>
      <c r="B30" s="248" t="s">
        <v>373</v>
      </c>
      <c r="C30" s="87">
        <f t="shared" si="0"/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117"/>
    </row>
    <row r="31" spans="1:27">
      <c r="A31" s="250" t="s">
        <v>187</v>
      </c>
      <c r="B31" s="248" t="s">
        <v>374</v>
      </c>
      <c r="C31" s="87">
        <f t="shared" si="0"/>
        <v>655733</v>
      </c>
      <c r="D31" s="72"/>
      <c r="E31" s="72"/>
      <c r="F31" s="72"/>
      <c r="G31" s="72"/>
      <c r="H31" s="72"/>
      <c r="I31" s="72"/>
      <c r="J31" s="72">
        <v>49923</v>
      </c>
      <c r="K31" s="72"/>
      <c r="L31" s="72">
        <v>605810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117"/>
    </row>
    <row r="32" spans="1:27">
      <c r="A32" s="227" t="s">
        <v>188</v>
      </c>
      <c r="B32" s="247" t="s">
        <v>31</v>
      </c>
      <c r="C32" s="74">
        <f t="shared" si="0"/>
        <v>3084375</v>
      </c>
      <c r="D32" s="71">
        <f t="shared" ref="D32" si="22">SUM(D25:D31)</f>
        <v>0</v>
      </c>
      <c r="E32" s="71">
        <f>SUM(E25:E31)</f>
        <v>0</v>
      </c>
      <c r="F32" s="71">
        <f>SUM(F25:F31)</f>
        <v>0</v>
      </c>
      <c r="G32" s="71">
        <f>SUM(G25:G31)</f>
        <v>0</v>
      </c>
      <c r="H32" s="71">
        <f t="shared" ref="H32" si="23">SUM(H25:H31)</f>
        <v>0</v>
      </c>
      <c r="I32" s="71">
        <f>SUM(I25:I31)</f>
        <v>0</v>
      </c>
      <c r="J32" s="71">
        <f t="shared" ref="J32:M32" si="24">SUM(J25:J31)</f>
        <v>234823</v>
      </c>
      <c r="K32" s="71">
        <f t="shared" si="24"/>
        <v>0</v>
      </c>
      <c r="L32" s="71">
        <f t="shared" si="24"/>
        <v>2849552</v>
      </c>
      <c r="M32" s="71">
        <f t="shared" si="24"/>
        <v>0</v>
      </c>
      <c r="N32" s="71">
        <f t="shared" ref="N32:O32" si="25">SUM(N25:N31)</f>
        <v>0</v>
      </c>
      <c r="O32" s="71">
        <f t="shared" si="25"/>
        <v>0</v>
      </c>
      <c r="P32" s="71">
        <f t="shared" ref="P32" si="26">SUM(P25:P31)</f>
        <v>0</v>
      </c>
      <c r="Q32" s="71">
        <f>SUM(Q25:Q31)</f>
        <v>0</v>
      </c>
      <c r="R32" s="71">
        <f t="shared" ref="R32:Z32" si="27">SUM(R25:R31)</f>
        <v>0</v>
      </c>
      <c r="S32" s="71">
        <f t="shared" ref="S32:U32" si="28">SUM(S25:S31)</f>
        <v>0</v>
      </c>
      <c r="T32" s="71">
        <f t="shared" si="28"/>
        <v>0</v>
      </c>
      <c r="U32" s="71">
        <f t="shared" si="28"/>
        <v>0</v>
      </c>
      <c r="V32" s="71">
        <f t="shared" ref="V32:X32" si="29">SUM(V25:V31)</f>
        <v>0</v>
      </c>
      <c r="W32" s="71">
        <f t="shared" si="29"/>
        <v>0</v>
      </c>
      <c r="X32" s="71">
        <f t="shared" si="29"/>
        <v>0</v>
      </c>
      <c r="Y32" s="71">
        <f t="shared" si="27"/>
        <v>0</v>
      </c>
      <c r="Z32" s="71">
        <f t="shared" si="27"/>
        <v>0</v>
      </c>
      <c r="AA32" s="231">
        <f t="shared" ref="AA32" si="30">SUM(AA25:AA31)</f>
        <v>0</v>
      </c>
    </row>
    <row r="33" spans="1:27">
      <c r="A33" s="232" t="s">
        <v>189</v>
      </c>
      <c r="B33" s="248" t="s">
        <v>376</v>
      </c>
      <c r="C33" s="87">
        <f t="shared" si="0"/>
        <v>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117"/>
    </row>
    <row r="34" spans="1:27">
      <c r="A34" s="232" t="s">
        <v>190</v>
      </c>
      <c r="B34" s="248" t="s">
        <v>375</v>
      </c>
      <c r="C34" s="87">
        <f t="shared" si="0"/>
        <v>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117"/>
    </row>
    <row r="35" spans="1:27">
      <c r="A35" s="232" t="s">
        <v>191</v>
      </c>
      <c r="B35" s="248" t="s">
        <v>377</v>
      </c>
      <c r="C35" s="87">
        <f t="shared" si="0"/>
        <v>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117"/>
    </row>
    <row r="36" spans="1:27">
      <c r="A36" s="232" t="s">
        <v>192</v>
      </c>
      <c r="B36" s="248" t="s">
        <v>378</v>
      </c>
      <c r="C36" s="87">
        <f t="shared" si="0"/>
        <v>0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117"/>
    </row>
    <row r="37" spans="1:27">
      <c r="A37" s="233" t="s">
        <v>193</v>
      </c>
      <c r="B37" s="247" t="s">
        <v>35</v>
      </c>
      <c r="C37" s="74">
        <f t="shared" si="0"/>
        <v>0</v>
      </c>
      <c r="D37" s="71">
        <f t="shared" ref="D37" si="31">SUM(D33:D36)</f>
        <v>0</v>
      </c>
      <c r="E37" s="71">
        <f>SUM(E33:E36)</f>
        <v>0</v>
      </c>
      <c r="F37" s="71">
        <f>SUM(F33:F36)</f>
        <v>0</v>
      </c>
      <c r="G37" s="71">
        <f>SUM(G33:G36)</f>
        <v>0</v>
      </c>
      <c r="H37" s="71">
        <f t="shared" ref="H37" si="32">SUM(H33:H36)</f>
        <v>0</v>
      </c>
      <c r="I37" s="71">
        <f>SUM(I33:I36)</f>
        <v>0</v>
      </c>
      <c r="J37" s="71">
        <f t="shared" ref="J37:M37" si="33">SUM(J33:J36)</f>
        <v>0</v>
      </c>
      <c r="K37" s="71">
        <f t="shared" si="33"/>
        <v>0</v>
      </c>
      <c r="L37" s="71">
        <f t="shared" si="33"/>
        <v>0</v>
      </c>
      <c r="M37" s="71">
        <f t="shared" si="33"/>
        <v>0</v>
      </c>
      <c r="N37" s="71">
        <f t="shared" ref="N37:O37" si="34">SUM(N33:N36)</f>
        <v>0</v>
      </c>
      <c r="O37" s="71">
        <f t="shared" si="34"/>
        <v>0</v>
      </c>
      <c r="P37" s="71">
        <f t="shared" ref="P37" si="35">SUM(P33:P36)</f>
        <v>0</v>
      </c>
      <c r="Q37" s="71">
        <f>SUM(Q33:Q36)</f>
        <v>0</v>
      </c>
      <c r="R37" s="71">
        <f t="shared" ref="R37:Z37" si="36">SUM(R33:R36)</f>
        <v>0</v>
      </c>
      <c r="S37" s="71">
        <f t="shared" ref="S37:U37" si="37">SUM(S33:S36)</f>
        <v>0</v>
      </c>
      <c r="T37" s="71">
        <f t="shared" si="37"/>
        <v>0</v>
      </c>
      <c r="U37" s="71">
        <f t="shared" si="37"/>
        <v>0</v>
      </c>
      <c r="V37" s="71">
        <f t="shared" ref="V37:X37" si="38">SUM(V33:V36)</f>
        <v>0</v>
      </c>
      <c r="W37" s="71">
        <f t="shared" si="38"/>
        <v>0</v>
      </c>
      <c r="X37" s="71">
        <f t="shared" si="38"/>
        <v>0</v>
      </c>
      <c r="Y37" s="71">
        <f t="shared" si="36"/>
        <v>0</v>
      </c>
      <c r="Z37" s="71">
        <f t="shared" si="36"/>
        <v>0</v>
      </c>
      <c r="AA37" s="231">
        <f t="shared" ref="AA37" si="39">SUM(AA33:AA36)</f>
        <v>0</v>
      </c>
    </row>
    <row r="38" spans="1:27" ht="25.5">
      <c r="A38" s="232" t="s">
        <v>194</v>
      </c>
      <c r="B38" s="248" t="s">
        <v>379</v>
      </c>
      <c r="C38" s="87">
        <f t="shared" si="0"/>
        <v>0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117"/>
    </row>
    <row r="39" spans="1:27" ht="25.5">
      <c r="A39" s="232" t="s">
        <v>195</v>
      </c>
      <c r="B39" s="248" t="s">
        <v>380</v>
      </c>
      <c r="C39" s="87">
        <f t="shared" si="0"/>
        <v>0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117"/>
    </row>
    <row r="40" spans="1:27" ht="25.5">
      <c r="A40" s="232" t="s">
        <v>196</v>
      </c>
      <c r="B40" s="248" t="s">
        <v>381</v>
      </c>
      <c r="C40" s="87">
        <f t="shared" si="0"/>
        <v>0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117"/>
    </row>
    <row r="41" spans="1:27">
      <c r="A41" s="232" t="s">
        <v>197</v>
      </c>
      <c r="B41" s="248" t="s">
        <v>382</v>
      </c>
      <c r="C41" s="87">
        <f t="shared" si="0"/>
        <v>0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117"/>
    </row>
    <row r="42" spans="1:27" ht="25.5">
      <c r="A42" s="232" t="s">
        <v>198</v>
      </c>
      <c r="B42" s="248" t="s">
        <v>383</v>
      </c>
      <c r="C42" s="87">
        <f t="shared" si="0"/>
        <v>0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117"/>
    </row>
    <row r="43" spans="1:27" ht="25.5">
      <c r="A43" s="232" t="s">
        <v>199</v>
      </c>
      <c r="B43" s="248" t="s">
        <v>384</v>
      </c>
      <c r="C43" s="87">
        <f t="shared" si="0"/>
        <v>0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117"/>
    </row>
    <row r="44" spans="1:27">
      <c r="A44" s="232" t="s">
        <v>200</v>
      </c>
      <c r="B44" s="248" t="s">
        <v>385</v>
      </c>
      <c r="C44" s="87">
        <f t="shared" si="0"/>
        <v>0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117"/>
    </row>
    <row r="45" spans="1:27">
      <c r="A45" s="232" t="s">
        <v>201</v>
      </c>
      <c r="B45" s="248" t="s">
        <v>386</v>
      </c>
      <c r="C45" s="87">
        <f t="shared" si="0"/>
        <v>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117"/>
    </row>
    <row r="46" spans="1:27">
      <c r="A46" s="233" t="s">
        <v>37</v>
      </c>
      <c r="B46" s="247" t="s">
        <v>38</v>
      </c>
      <c r="C46" s="74">
        <f t="shared" si="0"/>
        <v>0</v>
      </c>
      <c r="D46" s="71">
        <f t="shared" ref="D46" si="40">SUM(D38:D45)</f>
        <v>0</v>
      </c>
      <c r="E46" s="71">
        <f>SUM(E38:E45)</f>
        <v>0</v>
      </c>
      <c r="F46" s="71">
        <f>SUM(F38:F45)</f>
        <v>0</v>
      </c>
      <c r="G46" s="71">
        <f>SUM(G38:G45)</f>
        <v>0</v>
      </c>
      <c r="H46" s="71">
        <f t="shared" ref="H46" si="41">SUM(H38:H45)</f>
        <v>0</v>
      </c>
      <c r="I46" s="71">
        <f>SUM(I38:I45)</f>
        <v>0</v>
      </c>
      <c r="J46" s="71">
        <f t="shared" ref="J46:M46" si="42">SUM(J38:J45)</f>
        <v>0</v>
      </c>
      <c r="K46" s="71">
        <f t="shared" si="42"/>
        <v>0</v>
      </c>
      <c r="L46" s="71">
        <f t="shared" si="42"/>
        <v>0</v>
      </c>
      <c r="M46" s="71">
        <f t="shared" si="42"/>
        <v>0</v>
      </c>
      <c r="N46" s="71">
        <f t="shared" ref="N46:O46" si="43">SUM(N38:N45)</f>
        <v>0</v>
      </c>
      <c r="O46" s="71">
        <f t="shared" si="43"/>
        <v>0</v>
      </c>
      <c r="P46" s="71">
        <f t="shared" ref="P46" si="44">SUM(P38:P45)</f>
        <v>0</v>
      </c>
      <c r="Q46" s="71">
        <f>SUM(Q38:Q45)</f>
        <v>0</v>
      </c>
      <c r="R46" s="71">
        <f t="shared" ref="R46:Z46" si="45">SUM(R38:R45)</f>
        <v>0</v>
      </c>
      <c r="S46" s="71">
        <f t="shared" ref="S46:U46" si="46">SUM(S38:S45)</f>
        <v>0</v>
      </c>
      <c r="T46" s="71">
        <f t="shared" si="46"/>
        <v>0</v>
      </c>
      <c r="U46" s="71">
        <f t="shared" si="46"/>
        <v>0</v>
      </c>
      <c r="V46" s="71">
        <f t="shared" ref="V46:X46" si="47">SUM(V38:V45)</f>
        <v>0</v>
      </c>
      <c r="W46" s="71">
        <f t="shared" si="47"/>
        <v>0</v>
      </c>
      <c r="X46" s="71">
        <f t="shared" si="47"/>
        <v>0</v>
      </c>
      <c r="Y46" s="71">
        <f t="shared" si="45"/>
        <v>0</v>
      </c>
      <c r="Z46" s="71">
        <f t="shared" si="45"/>
        <v>0</v>
      </c>
      <c r="AA46" s="231">
        <f t="shared" ref="AA46" si="48">SUM(AA38:AA45)</f>
        <v>0</v>
      </c>
    </row>
    <row r="47" spans="1:27" s="217" customFormat="1">
      <c r="A47" s="232" t="s">
        <v>298</v>
      </c>
      <c r="B47" s="248" t="s">
        <v>299</v>
      </c>
      <c r="C47" s="87">
        <f t="shared" si="0"/>
        <v>0</v>
      </c>
      <c r="D47" s="71"/>
      <c r="E47" s="88"/>
      <c r="F47" s="88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231"/>
    </row>
    <row r="48" spans="1:27" s="216" customFormat="1">
      <c r="A48" s="232" t="s">
        <v>985</v>
      </c>
      <c r="B48" s="236" t="s">
        <v>301</v>
      </c>
      <c r="C48" s="87">
        <f t="shared" si="0"/>
        <v>10367803</v>
      </c>
      <c r="D48" s="87"/>
      <c r="E48" s="87"/>
      <c r="F48" s="87"/>
      <c r="G48" s="87">
        <v>10367803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234"/>
    </row>
    <row r="49" spans="1:27" s="282" customFormat="1">
      <c r="A49" s="232" t="s">
        <v>1021</v>
      </c>
      <c r="B49" s="236" t="s">
        <v>303</v>
      </c>
      <c r="C49" s="87">
        <f t="shared" si="0"/>
        <v>0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234"/>
    </row>
    <row r="50" spans="1:27" s="244" customFormat="1">
      <c r="A50" s="233" t="s">
        <v>986</v>
      </c>
      <c r="B50" s="237" t="s">
        <v>44</v>
      </c>
      <c r="C50" s="74">
        <f t="shared" ref="C50" si="49">SUM(C47:C49)</f>
        <v>10367803</v>
      </c>
      <c r="D50" s="74">
        <f t="shared" ref="D50" si="50">SUM(D47:D49)</f>
        <v>0</v>
      </c>
      <c r="E50" s="74">
        <f t="shared" ref="E50" si="51">SUM(E47:E49)</f>
        <v>0</v>
      </c>
      <c r="F50" s="74">
        <f t="shared" ref="F50" si="52">SUM(F47:F49)</f>
        <v>0</v>
      </c>
      <c r="G50" s="74">
        <f t="shared" ref="G50" si="53">SUM(G47:G49)</f>
        <v>10367803</v>
      </c>
      <c r="H50" s="74">
        <f t="shared" ref="H50:M50" si="54">SUM(H47:H49)</f>
        <v>0</v>
      </c>
      <c r="I50" s="74">
        <f t="shared" si="54"/>
        <v>0</v>
      </c>
      <c r="J50" s="74">
        <f t="shared" si="54"/>
        <v>0</v>
      </c>
      <c r="K50" s="74">
        <f t="shared" si="54"/>
        <v>0</v>
      </c>
      <c r="L50" s="74">
        <f t="shared" si="54"/>
        <v>0</v>
      </c>
      <c r="M50" s="74">
        <f t="shared" si="54"/>
        <v>0</v>
      </c>
      <c r="N50" s="74">
        <f t="shared" ref="N50:Z50" si="55">SUM(N47:N49)</f>
        <v>0</v>
      </c>
      <c r="O50" s="74">
        <f t="shared" si="55"/>
        <v>0</v>
      </c>
      <c r="P50" s="74">
        <f t="shared" ref="P50" si="56">SUM(P47:P49)</f>
        <v>0</v>
      </c>
      <c r="Q50" s="74">
        <f t="shared" si="55"/>
        <v>0</v>
      </c>
      <c r="R50" s="74">
        <f t="shared" si="55"/>
        <v>0</v>
      </c>
      <c r="S50" s="74">
        <f t="shared" ref="S50:U50" si="57">SUM(S47:S49)</f>
        <v>0</v>
      </c>
      <c r="T50" s="74">
        <f t="shared" si="57"/>
        <v>0</v>
      </c>
      <c r="U50" s="74">
        <f t="shared" si="57"/>
        <v>0</v>
      </c>
      <c r="V50" s="74">
        <f t="shared" ref="V50:X50" si="58">SUM(V47:V49)</f>
        <v>0</v>
      </c>
      <c r="W50" s="74">
        <f t="shared" si="58"/>
        <v>0</v>
      </c>
      <c r="X50" s="74">
        <f t="shared" si="58"/>
        <v>0</v>
      </c>
      <c r="Y50" s="74">
        <f t="shared" si="55"/>
        <v>0</v>
      </c>
      <c r="Z50" s="74">
        <f t="shared" si="55"/>
        <v>0</v>
      </c>
      <c r="AA50" s="343">
        <f>SUM(AA47:AA49)</f>
        <v>0</v>
      </c>
    </row>
    <row r="51" spans="1:27" ht="13.5" thickBot="1">
      <c r="A51" s="251" t="s">
        <v>202</v>
      </c>
      <c r="B51" s="252" t="s">
        <v>392</v>
      </c>
      <c r="C51" s="238">
        <f>C10+C11+C17+C18+C24+C32+C37+C46+C50</f>
        <v>83316920</v>
      </c>
      <c r="D51" s="238">
        <f>D10+D11+D17+D18+D24+D32+D37+D46+D50</f>
        <v>16186189</v>
      </c>
      <c r="E51" s="238">
        <f>E10+E11+E17+E18+E24+E32+E37+E46+E50</f>
        <v>0</v>
      </c>
      <c r="F51" s="238">
        <f>F10+F11+F17+F18+F24+F32+F37+F46+F50</f>
        <v>2088430</v>
      </c>
      <c r="G51" s="238">
        <f>G10+G11+G17+G18+G24+G32+G37+G46+G50</f>
        <v>21888082</v>
      </c>
      <c r="H51" s="238">
        <f t="shared" ref="H51" si="59">H10+H11+H17+H18+H24+H32+H37+H46+H50</f>
        <v>9569569</v>
      </c>
      <c r="I51" s="238">
        <f t="shared" ref="I51:M51" si="60">I10+I11+I17+I18+I24+I32+I37+I46+I50</f>
        <v>1285672</v>
      </c>
      <c r="J51" s="238">
        <f t="shared" si="60"/>
        <v>14306265</v>
      </c>
      <c r="K51" s="238">
        <f t="shared" si="60"/>
        <v>473350</v>
      </c>
      <c r="L51" s="238">
        <f t="shared" si="60"/>
        <v>3951977</v>
      </c>
      <c r="M51" s="238">
        <f t="shared" si="60"/>
        <v>18490</v>
      </c>
      <c r="N51" s="238">
        <f t="shared" ref="N51:P51" si="61">N10+N11+N17+N18+N24+N32+N37+N46+N50</f>
        <v>781307</v>
      </c>
      <c r="O51" s="238">
        <f t="shared" si="61"/>
        <v>5900</v>
      </c>
      <c r="P51" s="238">
        <f t="shared" si="61"/>
        <v>144301</v>
      </c>
      <c r="Q51" s="238">
        <f>Q10+Q11+Q17+Q18+Q24+Q32+Q37+Q46+Q50</f>
        <v>2839509</v>
      </c>
      <c r="R51" s="238">
        <f t="shared" ref="R51:Z51" si="62">R10+R11+R17+R18+R24+R32+R37+R46+R50</f>
        <v>270000</v>
      </c>
      <c r="S51" s="238">
        <f t="shared" ref="S51:U51" si="63">S10+S11+S17+S18+S24+S32+S37+S46+S50</f>
        <v>253019</v>
      </c>
      <c r="T51" s="238">
        <f t="shared" si="63"/>
        <v>3828135</v>
      </c>
      <c r="U51" s="238">
        <f t="shared" si="63"/>
        <v>3683338</v>
      </c>
      <c r="V51" s="238">
        <f t="shared" ref="V51:X51" si="64">V10+V11+V17+V18+V24+V32+V37+V46+V50</f>
        <v>161602</v>
      </c>
      <c r="W51" s="238">
        <f t="shared" si="64"/>
        <v>12928</v>
      </c>
      <c r="X51" s="238">
        <f t="shared" si="64"/>
        <v>103464</v>
      </c>
      <c r="Y51" s="238">
        <f t="shared" si="62"/>
        <v>10774</v>
      </c>
      <c r="Z51" s="238">
        <f t="shared" si="62"/>
        <v>1424451</v>
      </c>
      <c r="AA51" s="239">
        <f t="shared" ref="AA51" si="65">AA10+AA11+AA17+AA18+AA24+AA32+AA37+AA46+AA50</f>
        <v>30168</v>
      </c>
    </row>
    <row r="52" spans="1:27">
      <c r="C52" s="34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</row>
    <row r="56" spans="1:27" ht="23.25" customHeight="1">
      <c r="A56" s="228" t="s">
        <v>1114</v>
      </c>
      <c r="B56" s="228"/>
      <c r="C56" s="228"/>
    </row>
    <row r="57" spans="1:27" s="217" customFormat="1" ht="23.25" customHeight="1">
      <c r="A57" s="228"/>
      <c r="B57" s="228"/>
      <c r="C57" s="228"/>
      <c r="I57" s="283"/>
      <c r="L57" s="283"/>
      <c r="M57" s="639"/>
      <c r="N57" s="283"/>
      <c r="P57" s="632"/>
      <c r="S57" s="571"/>
      <c r="T57" s="632"/>
      <c r="U57" s="571"/>
      <c r="V57" s="571"/>
      <c r="W57" s="632"/>
      <c r="Y57" s="571"/>
    </row>
    <row r="58" spans="1:27" s="217" customFormat="1" ht="23.25" customHeight="1">
      <c r="A58" s="228"/>
      <c r="B58" s="228"/>
      <c r="C58" s="228"/>
      <c r="H58" s="613"/>
      <c r="I58" s="283"/>
      <c r="L58" s="283"/>
      <c r="M58" s="639"/>
      <c r="N58" s="283"/>
      <c r="P58" s="632"/>
      <c r="S58" s="571"/>
      <c r="T58" s="632"/>
      <c r="U58" s="571"/>
      <c r="V58" s="571"/>
      <c r="W58" s="632"/>
      <c r="Y58" s="571"/>
    </row>
    <row r="59" spans="1:27" ht="13.5" thickBot="1"/>
    <row r="60" spans="1:27" ht="39.950000000000003" customHeight="1">
      <c r="A60" s="699" t="s">
        <v>164</v>
      </c>
      <c r="B60" s="697" t="s">
        <v>52</v>
      </c>
      <c r="C60" s="697" t="s">
        <v>396</v>
      </c>
      <c r="D60" s="701" t="s">
        <v>1075</v>
      </c>
      <c r="E60" s="702"/>
      <c r="F60" s="702"/>
      <c r="G60" s="702"/>
      <c r="H60" s="694"/>
      <c r="I60" s="695"/>
      <c r="J60" s="226"/>
      <c r="Q60" s="188"/>
      <c r="R60" s="226"/>
      <c r="S60" s="226"/>
      <c r="T60" s="226"/>
      <c r="U60" s="226"/>
      <c r="V60" s="696"/>
      <c r="W60" s="696"/>
      <c r="X60" s="696"/>
      <c r="Y60" s="696"/>
      <c r="Z60" s="696"/>
    </row>
    <row r="61" spans="1:27" ht="76.5">
      <c r="A61" s="700"/>
      <c r="B61" s="698"/>
      <c r="C61" s="698"/>
      <c r="D61" s="96" t="s">
        <v>977</v>
      </c>
      <c r="E61" s="96" t="s">
        <v>1070</v>
      </c>
      <c r="F61" s="96" t="s">
        <v>1020</v>
      </c>
      <c r="G61" s="96" t="s">
        <v>1077</v>
      </c>
      <c r="H61" s="95" t="s">
        <v>1078</v>
      </c>
      <c r="I61" s="620" t="s">
        <v>979</v>
      </c>
      <c r="J61" s="192"/>
      <c r="Q61" s="188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7" ht="6" customHeight="1">
      <c r="A62" s="11"/>
      <c r="B62" s="245"/>
      <c r="C62" s="68"/>
      <c r="D62" s="241"/>
      <c r="E62" s="241"/>
      <c r="F62" s="241"/>
      <c r="G62" s="241"/>
      <c r="H62" s="241"/>
      <c r="I62" s="246"/>
      <c r="J62" s="65"/>
      <c r="Q62" s="188"/>
      <c r="R62" s="65"/>
      <c r="S62" s="65"/>
      <c r="T62" s="65"/>
      <c r="U62" s="65"/>
      <c r="V62" s="65"/>
      <c r="W62" s="65"/>
      <c r="X62" s="65"/>
      <c r="Y62" s="65"/>
      <c r="Z62" s="65"/>
    </row>
    <row r="63" spans="1:27" s="275" customFormat="1" ht="12.75" customHeight="1">
      <c r="A63" s="573" t="s">
        <v>1002</v>
      </c>
      <c r="B63" s="73" t="s">
        <v>1003</v>
      </c>
      <c r="C63" s="87">
        <f t="shared" ref="C63:C108" si="66">SUM(D63:Z63)</f>
        <v>7991083</v>
      </c>
      <c r="D63" s="87"/>
      <c r="E63" s="87"/>
      <c r="F63" s="87">
        <v>7991083</v>
      </c>
      <c r="G63" s="87"/>
      <c r="H63" s="87"/>
      <c r="I63" s="246"/>
      <c r="J63" s="65"/>
      <c r="L63" s="283"/>
      <c r="M63" s="639"/>
      <c r="N63" s="283"/>
      <c r="P63" s="632"/>
      <c r="Q63" s="188"/>
      <c r="R63" s="65"/>
      <c r="S63" s="65"/>
      <c r="T63" s="65"/>
      <c r="U63" s="65"/>
      <c r="V63" s="65"/>
      <c r="W63" s="65"/>
      <c r="X63" s="65"/>
      <c r="Y63" s="65"/>
      <c r="Z63" s="65"/>
    </row>
    <row r="64" spans="1:27" s="275" customFormat="1" ht="12.75" customHeight="1">
      <c r="A64" s="573" t="s">
        <v>1004</v>
      </c>
      <c r="B64" s="73" t="s">
        <v>1005</v>
      </c>
      <c r="C64" s="87">
        <f t="shared" si="66"/>
        <v>0</v>
      </c>
      <c r="D64" s="87"/>
      <c r="E64" s="87"/>
      <c r="F64" s="87"/>
      <c r="G64" s="87"/>
      <c r="H64" s="87"/>
      <c r="I64" s="246"/>
      <c r="J64" s="65"/>
      <c r="L64" s="283"/>
      <c r="M64" s="639"/>
      <c r="N64" s="283"/>
      <c r="P64" s="632"/>
      <c r="Q64" s="188"/>
      <c r="R64" s="65"/>
      <c r="S64" s="65"/>
      <c r="T64" s="65"/>
      <c r="U64" s="65"/>
      <c r="V64" s="65"/>
      <c r="W64" s="65"/>
      <c r="X64" s="65"/>
      <c r="Y64" s="65"/>
      <c r="Z64" s="65"/>
    </row>
    <row r="65" spans="1:26">
      <c r="A65" s="230" t="s">
        <v>165</v>
      </c>
      <c r="B65" s="247" t="s">
        <v>10</v>
      </c>
      <c r="C65" s="74">
        <f t="shared" si="66"/>
        <v>7991083</v>
      </c>
      <c r="D65" s="93">
        <f>SUM(D63:D64)</f>
        <v>0</v>
      </c>
      <c r="E65" s="93">
        <f t="shared" ref="E65:F65" si="67">SUM(E63:E64)</f>
        <v>0</v>
      </c>
      <c r="F65" s="93">
        <f t="shared" si="67"/>
        <v>7991083</v>
      </c>
      <c r="G65" s="93">
        <f>SUM(G63:G64)</f>
        <v>0</v>
      </c>
      <c r="H65" s="93">
        <f t="shared" ref="H65:I65" si="68">SUM(H63:H64)</f>
        <v>0</v>
      </c>
      <c r="I65" s="231">
        <f t="shared" si="68"/>
        <v>0</v>
      </c>
      <c r="J65" s="89"/>
      <c r="Q65" s="188"/>
      <c r="R65" s="89"/>
      <c r="S65" s="89"/>
      <c r="T65" s="89"/>
      <c r="U65" s="89"/>
      <c r="V65" s="89"/>
      <c r="W65" s="89"/>
      <c r="X65" s="89"/>
      <c r="Y65" s="89"/>
      <c r="Z65" s="89"/>
    </row>
    <row r="66" spans="1:26" s="278" customFormat="1" ht="25.5">
      <c r="A66" s="230" t="s">
        <v>166</v>
      </c>
      <c r="B66" s="247" t="s">
        <v>2</v>
      </c>
      <c r="C66" s="74">
        <f t="shared" si="66"/>
        <v>1423024</v>
      </c>
      <c r="D66" s="276"/>
      <c r="E66" s="276"/>
      <c r="F66" s="276">
        <v>1423024</v>
      </c>
      <c r="G66" s="276"/>
      <c r="H66" s="276"/>
      <c r="I66" s="340"/>
      <c r="J66" s="345"/>
      <c r="Q66" s="344"/>
      <c r="R66" s="345"/>
      <c r="S66" s="345"/>
      <c r="T66" s="345"/>
      <c r="U66" s="346"/>
      <c r="V66" s="346"/>
      <c r="W66" s="346"/>
      <c r="X66" s="346"/>
      <c r="Y66" s="346"/>
      <c r="Z66" s="345"/>
    </row>
    <row r="67" spans="1:26" s="275" customFormat="1">
      <c r="A67" s="573" t="s">
        <v>1006</v>
      </c>
      <c r="B67" s="73" t="s">
        <v>1007</v>
      </c>
      <c r="C67" s="87">
        <f t="shared" si="66"/>
        <v>12244431</v>
      </c>
      <c r="D67" s="347"/>
      <c r="E67" s="347"/>
      <c r="F67" s="347">
        <v>9183322</v>
      </c>
      <c r="G67" s="347">
        <v>734666</v>
      </c>
      <c r="H67" s="347">
        <v>612222</v>
      </c>
      <c r="I67" s="341">
        <v>1714221</v>
      </c>
      <c r="J67" s="90"/>
      <c r="L67" s="283"/>
      <c r="M67" s="639"/>
      <c r="N67" s="283"/>
      <c r="P67" s="632"/>
      <c r="Q67" s="188"/>
      <c r="R67" s="89"/>
      <c r="S67" s="89"/>
      <c r="T67" s="89"/>
      <c r="U67" s="90"/>
      <c r="V67" s="90"/>
      <c r="W67" s="90"/>
      <c r="X67" s="90"/>
      <c r="Y67" s="90"/>
      <c r="Z67" s="89"/>
    </row>
    <row r="68" spans="1:26" s="275" customFormat="1">
      <c r="A68" s="573" t="s">
        <v>1008</v>
      </c>
      <c r="B68" s="73" t="s">
        <v>1009</v>
      </c>
      <c r="C68" s="87">
        <f t="shared" si="66"/>
        <v>0</v>
      </c>
      <c r="D68" s="347"/>
      <c r="E68" s="347"/>
      <c r="F68" s="347"/>
      <c r="G68" s="347"/>
      <c r="H68" s="347"/>
      <c r="I68" s="341"/>
      <c r="J68" s="90"/>
      <c r="L68" s="283"/>
      <c r="M68" s="639"/>
      <c r="N68" s="283"/>
      <c r="P68" s="632"/>
      <c r="Q68" s="188"/>
      <c r="R68" s="89"/>
      <c r="S68" s="89"/>
      <c r="T68" s="89"/>
      <c r="U68" s="90"/>
      <c r="V68" s="90"/>
      <c r="W68" s="90"/>
      <c r="X68" s="90"/>
      <c r="Y68" s="90"/>
      <c r="Z68" s="89"/>
    </row>
    <row r="69" spans="1:26" s="275" customFormat="1">
      <c r="A69" s="573" t="s">
        <v>1010</v>
      </c>
      <c r="B69" s="73" t="s">
        <v>1011</v>
      </c>
      <c r="C69" s="87">
        <f t="shared" si="66"/>
        <v>30000</v>
      </c>
      <c r="D69" s="347"/>
      <c r="E69" s="347"/>
      <c r="F69" s="347">
        <v>22500</v>
      </c>
      <c r="G69" s="347">
        <v>1800</v>
      </c>
      <c r="H69" s="347">
        <v>1500</v>
      </c>
      <c r="I69" s="341">
        <v>4200</v>
      </c>
      <c r="J69" s="90"/>
      <c r="L69" s="283"/>
      <c r="M69" s="639"/>
      <c r="N69" s="283"/>
      <c r="P69" s="632"/>
      <c r="Q69" s="188"/>
      <c r="R69" s="89"/>
      <c r="S69" s="89"/>
      <c r="T69" s="89"/>
      <c r="U69" s="90"/>
      <c r="V69" s="90"/>
      <c r="W69" s="90"/>
      <c r="X69" s="90"/>
      <c r="Y69" s="90"/>
      <c r="Z69" s="89"/>
    </row>
    <row r="70" spans="1:26" s="275" customFormat="1">
      <c r="A70" s="573" t="s">
        <v>1012</v>
      </c>
      <c r="B70" s="73" t="s">
        <v>1013</v>
      </c>
      <c r="C70" s="87">
        <f t="shared" si="66"/>
        <v>0</v>
      </c>
      <c r="D70" s="347"/>
      <c r="E70" s="347"/>
      <c r="F70" s="347"/>
      <c r="G70" s="347"/>
      <c r="H70" s="347"/>
      <c r="I70" s="341"/>
      <c r="J70" s="90"/>
      <c r="L70" s="283"/>
      <c r="M70" s="639"/>
      <c r="N70" s="283"/>
      <c r="P70" s="632"/>
      <c r="Q70" s="188"/>
      <c r="R70" s="89"/>
      <c r="S70" s="89"/>
      <c r="T70" s="89"/>
      <c r="U70" s="90"/>
      <c r="V70" s="90"/>
      <c r="W70" s="90"/>
      <c r="X70" s="90"/>
      <c r="Y70" s="90"/>
      <c r="Z70" s="89"/>
    </row>
    <row r="71" spans="1:26" s="275" customFormat="1">
      <c r="A71" s="573" t="s">
        <v>1015</v>
      </c>
      <c r="B71" s="73" t="s">
        <v>1014</v>
      </c>
      <c r="C71" s="87">
        <f t="shared" si="66"/>
        <v>2379120</v>
      </c>
      <c r="D71" s="347"/>
      <c r="E71" s="347">
        <v>19061</v>
      </c>
      <c r="F71" s="347">
        <v>1779587</v>
      </c>
      <c r="G71" s="347">
        <v>139313</v>
      </c>
      <c r="H71" s="347">
        <v>116095</v>
      </c>
      <c r="I71" s="341">
        <v>325064</v>
      </c>
      <c r="J71" s="90"/>
      <c r="L71" s="283"/>
      <c r="M71" s="639"/>
      <c r="N71" s="283"/>
      <c r="P71" s="632"/>
      <c r="Q71" s="188"/>
      <c r="R71" s="89"/>
      <c r="S71" s="89"/>
      <c r="T71" s="89"/>
      <c r="U71" s="90"/>
      <c r="V71" s="90"/>
      <c r="W71" s="90"/>
      <c r="X71" s="90"/>
      <c r="Y71" s="90"/>
      <c r="Z71" s="89"/>
    </row>
    <row r="72" spans="1:26">
      <c r="A72" s="230" t="s">
        <v>167</v>
      </c>
      <c r="B72" s="247" t="s">
        <v>17</v>
      </c>
      <c r="C72" s="74">
        <f t="shared" si="66"/>
        <v>14653551</v>
      </c>
      <c r="D72" s="93">
        <f>SUM(D67:D71)</f>
        <v>0</v>
      </c>
      <c r="E72" s="93">
        <f t="shared" ref="E72:F72" si="69">SUM(E67:E71)</f>
        <v>19061</v>
      </c>
      <c r="F72" s="93">
        <f t="shared" si="69"/>
        <v>10985409</v>
      </c>
      <c r="G72" s="93">
        <f>SUM(G67:G71)</f>
        <v>875779</v>
      </c>
      <c r="H72" s="93">
        <f t="shared" ref="H72:I72" si="70">SUM(H67:H71)</f>
        <v>729817</v>
      </c>
      <c r="I72" s="231">
        <f t="shared" si="70"/>
        <v>2043485</v>
      </c>
      <c r="J72" s="89"/>
      <c r="Q72" s="188"/>
      <c r="R72" s="89"/>
      <c r="S72" s="89"/>
      <c r="T72" s="89"/>
      <c r="U72" s="89"/>
      <c r="V72" s="89"/>
      <c r="W72" s="89"/>
      <c r="X72" s="89"/>
      <c r="Y72" s="89"/>
      <c r="Z72" s="89"/>
    </row>
    <row r="73" spans="1:26">
      <c r="A73" s="233" t="s">
        <v>168</v>
      </c>
      <c r="B73" s="247" t="s">
        <v>21</v>
      </c>
      <c r="C73" s="74">
        <f t="shared" si="66"/>
        <v>0</v>
      </c>
      <c r="D73" s="93"/>
      <c r="E73" s="93"/>
      <c r="F73" s="93"/>
      <c r="G73" s="93"/>
      <c r="H73" s="93"/>
      <c r="I73" s="231"/>
      <c r="J73" s="89"/>
      <c r="Q73" s="188"/>
      <c r="R73" s="89"/>
      <c r="S73" s="89"/>
      <c r="T73" s="89"/>
      <c r="U73" s="89"/>
      <c r="V73" s="89"/>
      <c r="W73" s="89"/>
      <c r="X73" s="89"/>
      <c r="Y73" s="89"/>
      <c r="Z73" s="89"/>
    </row>
    <row r="74" spans="1:26">
      <c r="A74" s="232" t="s">
        <v>169</v>
      </c>
      <c r="B74" s="248" t="s">
        <v>390</v>
      </c>
      <c r="C74" s="87">
        <f t="shared" si="66"/>
        <v>0</v>
      </c>
      <c r="D74" s="94"/>
      <c r="E74" s="94"/>
      <c r="F74" s="94"/>
      <c r="G74" s="94"/>
      <c r="H74" s="94"/>
      <c r="I74" s="117"/>
      <c r="J74" s="90"/>
      <c r="Q74" s="188"/>
      <c r="R74" s="90"/>
      <c r="S74" s="90"/>
      <c r="T74" s="90"/>
      <c r="U74" s="90"/>
      <c r="V74" s="90"/>
      <c r="W74" s="90"/>
      <c r="X74" s="90"/>
      <c r="Y74" s="90"/>
      <c r="Z74" s="90"/>
    </row>
    <row r="75" spans="1:26">
      <c r="A75" s="232" t="s">
        <v>170</v>
      </c>
      <c r="B75" s="248" t="s">
        <v>387</v>
      </c>
      <c r="C75" s="87">
        <f t="shared" si="66"/>
        <v>0</v>
      </c>
      <c r="D75" s="94"/>
      <c r="E75" s="94"/>
      <c r="F75" s="94"/>
      <c r="G75" s="94"/>
      <c r="H75" s="94"/>
      <c r="I75" s="117"/>
      <c r="J75" s="90"/>
      <c r="Q75" s="188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5.5">
      <c r="A76" s="232" t="s">
        <v>171</v>
      </c>
      <c r="B76" s="248" t="s">
        <v>357</v>
      </c>
      <c r="C76" s="87">
        <f t="shared" si="66"/>
        <v>0</v>
      </c>
      <c r="D76" s="94"/>
      <c r="E76" s="94"/>
      <c r="F76" s="94"/>
      <c r="G76" s="94"/>
      <c r="H76" s="94"/>
      <c r="I76" s="117"/>
      <c r="J76" s="90"/>
      <c r="Q76" s="188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25.5">
      <c r="A77" s="232" t="s">
        <v>172</v>
      </c>
      <c r="B77" s="248" t="s">
        <v>358</v>
      </c>
      <c r="C77" s="87">
        <f t="shared" si="66"/>
        <v>0</v>
      </c>
      <c r="D77" s="94"/>
      <c r="E77" s="94"/>
      <c r="F77" s="94"/>
      <c r="G77" s="94"/>
      <c r="H77" s="94"/>
      <c r="I77" s="117"/>
      <c r="J77" s="90"/>
      <c r="Q77" s="188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25.5">
      <c r="A78" s="232" t="s">
        <v>173</v>
      </c>
      <c r="B78" s="248" t="s">
        <v>388</v>
      </c>
      <c r="C78" s="87">
        <f t="shared" si="66"/>
        <v>0</v>
      </c>
      <c r="D78" s="94"/>
      <c r="E78" s="94"/>
      <c r="F78" s="94"/>
      <c r="G78" s="94"/>
      <c r="H78" s="94"/>
      <c r="I78" s="117"/>
      <c r="J78" s="90"/>
      <c r="Q78" s="188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25.5">
      <c r="A79" s="232" t="s">
        <v>174</v>
      </c>
      <c r="B79" s="248" t="s">
        <v>363</v>
      </c>
      <c r="C79" s="87">
        <f t="shared" si="66"/>
        <v>0</v>
      </c>
      <c r="D79" s="94"/>
      <c r="E79" s="94"/>
      <c r="F79" s="94"/>
      <c r="G79" s="94"/>
      <c r="H79" s="94"/>
      <c r="I79" s="117"/>
      <c r="J79" s="90"/>
      <c r="Q79" s="188"/>
      <c r="R79" s="90"/>
      <c r="S79" s="90"/>
      <c r="T79" s="90"/>
      <c r="U79" s="90"/>
      <c r="V79" s="90"/>
      <c r="W79" s="90"/>
      <c r="X79" s="90"/>
      <c r="Y79" s="90"/>
      <c r="Z79" s="90"/>
    </row>
    <row r="80" spans="1:26" s="278" customFormat="1" ht="25.5">
      <c r="A80" s="232" t="s">
        <v>175</v>
      </c>
      <c r="B80" s="248" t="s">
        <v>362</v>
      </c>
      <c r="C80" s="87">
        <f t="shared" si="66"/>
        <v>0</v>
      </c>
      <c r="D80" s="279"/>
      <c r="E80" s="279"/>
      <c r="F80" s="279"/>
      <c r="G80" s="279"/>
      <c r="H80" s="279"/>
      <c r="I80" s="342"/>
      <c r="J80" s="346"/>
      <c r="Q80" s="344"/>
      <c r="R80" s="346"/>
      <c r="S80" s="346"/>
      <c r="T80" s="346"/>
      <c r="U80" s="346"/>
      <c r="V80" s="346"/>
      <c r="W80" s="346"/>
      <c r="X80" s="346"/>
      <c r="Y80" s="346"/>
      <c r="Z80" s="346"/>
    </row>
    <row r="81" spans="1:26">
      <c r="A81" s="232" t="s">
        <v>176</v>
      </c>
      <c r="B81" s="248" t="s">
        <v>364</v>
      </c>
      <c r="C81" s="87">
        <f t="shared" si="66"/>
        <v>0</v>
      </c>
      <c r="D81" s="94"/>
      <c r="E81" s="94"/>
      <c r="F81" s="94"/>
      <c r="G81" s="94"/>
      <c r="H81" s="94"/>
      <c r="I81" s="117"/>
      <c r="J81" s="90"/>
      <c r="Q81" s="188"/>
      <c r="R81" s="90"/>
      <c r="S81" s="90"/>
      <c r="T81" s="90"/>
      <c r="U81" s="90"/>
      <c r="V81" s="90"/>
      <c r="W81" s="90"/>
      <c r="X81" s="90"/>
      <c r="Y81" s="90"/>
      <c r="Z81" s="90"/>
    </row>
    <row r="82" spans="1:26">
      <c r="A82" s="235" t="s">
        <v>177</v>
      </c>
      <c r="B82" s="248" t="s">
        <v>366</v>
      </c>
      <c r="C82" s="87">
        <f t="shared" si="66"/>
        <v>0</v>
      </c>
      <c r="D82" s="94"/>
      <c r="E82" s="94"/>
      <c r="F82" s="94"/>
      <c r="G82" s="94"/>
      <c r="H82" s="94"/>
      <c r="I82" s="117"/>
      <c r="J82" s="90"/>
      <c r="Q82" s="188"/>
      <c r="R82" s="90"/>
      <c r="S82" s="90"/>
      <c r="T82" s="90"/>
      <c r="U82" s="90"/>
      <c r="V82" s="90"/>
      <c r="W82" s="90"/>
      <c r="X82" s="90"/>
      <c r="Y82" s="90"/>
      <c r="Z82" s="90"/>
    </row>
    <row r="83" spans="1:26">
      <c r="A83" s="232" t="s">
        <v>178</v>
      </c>
      <c r="B83" s="248" t="s">
        <v>332</v>
      </c>
      <c r="C83" s="87">
        <f t="shared" si="66"/>
        <v>0</v>
      </c>
      <c r="D83" s="94"/>
      <c r="E83" s="94"/>
      <c r="F83" s="94"/>
      <c r="G83" s="94"/>
      <c r="H83" s="94"/>
      <c r="I83" s="117"/>
      <c r="J83" s="90"/>
      <c r="Q83" s="188"/>
      <c r="R83" s="90"/>
      <c r="S83" s="90"/>
      <c r="T83" s="90"/>
      <c r="U83" s="90"/>
      <c r="V83" s="90"/>
      <c r="W83" s="90"/>
      <c r="X83" s="90"/>
      <c r="Y83" s="90"/>
      <c r="Z83" s="90"/>
    </row>
    <row r="84" spans="1:26">
      <c r="A84" s="235" t="s">
        <v>179</v>
      </c>
      <c r="B84" s="248" t="s">
        <v>367</v>
      </c>
      <c r="C84" s="87">
        <f t="shared" si="66"/>
        <v>0</v>
      </c>
      <c r="D84" s="94"/>
      <c r="E84" s="94"/>
      <c r="F84" s="94"/>
      <c r="G84" s="94"/>
      <c r="H84" s="94"/>
      <c r="I84" s="117"/>
      <c r="J84" s="90"/>
      <c r="Q84" s="188"/>
      <c r="R84" s="90"/>
      <c r="S84" s="90"/>
      <c r="T84" s="90"/>
      <c r="U84" s="90"/>
      <c r="V84" s="90"/>
      <c r="W84" s="90"/>
      <c r="X84" s="90"/>
      <c r="Y84" s="90"/>
      <c r="Z84" s="90"/>
    </row>
    <row r="85" spans="1:26">
      <c r="A85" s="233" t="s">
        <v>180</v>
      </c>
      <c r="B85" s="247" t="s">
        <v>24</v>
      </c>
      <c r="C85" s="74">
        <f t="shared" si="66"/>
        <v>0</v>
      </c>
      <c r="D85" s="93">
        <f>SUM(D74:D84)</f>
        <v>0</v>
      </c>
      <c r="E85" s="93">
        <f t="shared" ref="E85:F85" si="71">SUM(E74:E84)</f>
        <v>0</v>
      </c>
      <c r="F85" s="93">
        <f t="shared" si="71"/>
        <v>0</v>
      </c>
      <c r="G85" s="93">
        <f>SUM(G74:G84)</f>
        <v>0</v>
      </c>
      <c r="H85" s="93">
        <f t="shared" ref="H85:I85" si="72">SUM(H74:H84)</f>
        <v>0</v>
      </c>
      <c r="I85" s="231">
        <f t="shared" si="72"/>
        <v>0</v>
      </c>
      <c r="J85" s="89"/>
      <c r="Q85" s="188"/>
      <c r="R85" s="89"/>
      <c r="S85" s="89"/>
      <c r="T85" s="89"/>
      <c r="U85" s="89"/>
      <c r="V85" s="89"/>
      <c r="W85" s="89"/>
      <c r="X85" s="89"/>
      <c r="Y85" s="89"/>
      <c r="Z85" s="89"/>
    </row>
    <row r="86" spans="1:26">
      <c r="A86" s="249" t="s">
        <v>181</v>
      </c>
      <c r="B86" s="248" t="s">
        <v>368</v>
      </c>
      <c r="C86" s="87">
        <f t="shared" si="66"/>
        <v>0</v>
      </c>
      <c r="D86" s="94"/>
      <c r="E86" s="94"/>
      <c r="F86" s="94"/>
      <c r="G86" s="94"/>
      <c r="H86" s="94"/>
      <c r="I86" s="117"/>
      <c r="J86" s="90"/>
      <c r="Q86" s="188"/>
      <c r="R86" s="90"/>
      <c r="S86" s="90"/>
      <c r="T86" s="90"/>
      <c r="U86" s="90"/>
      <c r="V86" s="90"/>
      <c r="W86" s="90"/>
      <c r="X86" s="90"/>
      <c r="Y86" s="90"/>
      <c r="Z86" s="90"/>
    </row>
    <row r="87" spans="1:26">
      <c r="A87" s="249" t="s">
        <v>182</v>
      </c>
      <c r="B87" s="248" t="s">
        <v>369</v>
      </c>
      <c r="C87" s="87">
        <f t="shared" si="66"/>
        <v>0</v>
      </c>
      <c r="D87" s="94"/>
      <c r="E87" s="94"/>
      <c r="F87" s="94"/>
      <c r="G87" s="94"/>
      <c r="H87" s="94"/>
      <c r="I87" s="117"/>
      <c r="J87" s="90"/>
      <c r="Q87" s="188"/>
      <c r="R87" s="90"/>
      <c r="S87" s="90"/>
      <c r="T87" s="90"/>
      <c r="U87" s="90"/>
      <c r="V87" s="90"/>
      <c r="W87" s="90"/>
      <c r="X87" s="90"/>
      <c r="Y87" s="90"/>
      <c r="Z87" s="90"/>
    </row>
    <row r="88" spans="1:26">
      <c r="A88" s="249" t="s">
        <v>183</v>
      </c>
      <c r="B88" s="248" t="s">
        <v>370</v>
      </c>
      <c r="C88" s="87">
        <f t="shared" si="66"/>
        <v>0</v>
      </c>
      <c r="D88" s="94"/>
      <c r="E88" s="94"/>
      <c r="F88" s="94"/>
      <c r="G88" s="94"/>
      <c r="H88" s="94"/>
      <c r="I88" s="117"/>
      <c r="J88" s="90"/>
      <c r="Q88" s="188"/>
      <c r="R88" s="90"/>
      <c r="S88" s="90"/>
      <c r="T88" s="90"/>
      <c r="U88" s="90"/>
      <c r="V88" s="90"/>
      <c r="W88" s="90"/>
      <c r="X88" s="90"/>
      <c r="Y88" s="90"/>
      <c r="Z88" s="90"/>
    </row>
    <row r="89" spans="1:26">
      <c r="A89" s="249" t="s">
        <v>184</v>
      </c>
      <c r="B89" s="248" t="s">
        <v>371</v>
      </c>
      <c r="C89" s="87">
        <f t="shared" si="66"/>
        <v>0</v>
      </c>
      <c r="D89" s="94"/>
      <c r="E89" s="94"/>
      <c r="F89" s="94"/>
      <c r="G89" s="94"/>
      <c r="H89" s="94"/>
      <c r="I89" s="117"/>
      <c r="J89" s="90"/>
      <c r="Q89" s="188"/>
      <c r="R89" s="90"/>
      <c r="S89" s="90"/>
      <c r="T89" s="90"/>
      <c r="U89" s="90"/>
      <c r="V89" s="90"/>
      <c r="W89" s="90"/>
      <c r="X89" s="90"/>
      <c r="Y89" s="90"/>
      <c r="Z89" s="90"/>
    </row>
    <row r="90" spans="1:26">
      <c r="A90" s="250" t="s">
        <v>185</v>
      </c>
      <c r="B90" s="248" t="s">
        <v>372</v>
      </c>
      <c r="C90" s="87">
        <f t="shared" si="66"/>
        <v>0</v>
      </c>
      <c r="D90" s="94"/>
      <c r="E90" s="94"/>
      <c r="F90" s="94"/>
      <c r="G90" s="94"/>
      <c r="H90" s="94"/>
      <c r="I90" s="117"/>
      <c r="J90" s="90"/>
      <c r="Q90" s="188"/>
      <c r="R90" s="90"/>
      <c r="S90" s="90"/>
      <c r="T90" s="90"/>
      <c r="U90" s="90"/>
      <c r="V90" s="90"/>
      <c r="W90" s="90"/>
      <c r="X90" s="90"/>
      <c r="Y90" s="90"/>
      <c r="Z90" s="90"/>
    </row>
    <row r="91" spans="1:26">
      <c r="A91" s="250" t="s">
        <v>186</v>
      </c>
      <c r="B91" s="248" t="s">
        <v>373</v>
      </c>
      <c r="C91" s="87">
        <f t="shared" si="66"/>
        <v>0</v>
      </c>
      <c r="D91" s="94"/>
      <c r="E91" s="94"/>
      <c r="F91" s="94"/>
      <c r="G91" s="94"/>
      <c r="H91" s="94"/>
      <c r="I91" s="117"/>
      <c r="J91" s="90"/>
      <c r="Q91" s="188"/>
      <c r="R91" s="90"/>
      <c r="S91" s="90"/>
      <c r="T91" s="90"/>
      <c r="U91" s="90"/>
      <c r="V91" s="90"/>
      <c r="W91" s="90"/>
      <c r="X91" s="90"/>
      <c r="Y91" s="90"/>
      <c r="Z91" s="90"/>
    </row>
    <row r="92" spans="1:26">
      <c r="A92" s="250" t="s">
        <v>187</v>
      </c>
      <c r="B92" s="248" t="s">
        <v>374</v>
      </c>
      <c r="C92" s="87">
        <f t="shared" si="66"/>
        <v>0</v>
      </c>
      <c r="D92" s="94"/>
      <c r="E92" s="94"/>
      <c r="F92" s="94"/>
      <c r="G92" s="94"/>
      <c r="H92" s="94"/>
      <c r="I92" s="117"/>
      <c r="J92" s="90"/>
      <c r="Q92" s="188"/>
      <c r="R92" s="90"/>
      <c r="S92" s="90"/>
      <c r="T92" s="90"/>
      <c r="U92" s="90"/>
      <c r="V92" s="90"/>
      <c r="W92" s="90"/>
      <c r="X92" s="90"/>
      <c r="Y92" s="90"/>
      <c r="Z92" s="90"/>
    </row>
    <row r="93" spans="1:26">
      <c r="A93" s="227" t="s">
        <v>188</v>
      </c>
      <c r="B93" s="247" t="s">
        <v>31</v>
      </c>
      <c r="C93" s="74">
        <f t="shared" si="66"/>
        <v>0</v>
      </c>
      <c r="D93" s="93">
        <f>SUM(D86:D92)</f>
        <v>0</v>
      </c>
      <c r="E93" s="93">
        <f t="shared" ref="E93:F93" si="73">SUM(E86:E92)</f>
        <v>0</v>
      </c>
      <c r="F93" s="93">
        <f t="shared" si="73"/>
        <v>0</v>
      </c>
      <c r="G93" s="93">
        <f>SUM(G86:G92)</f>
        <v>0</v>
      </c>
      <c r="H93" s="93">
        <f t="shared" ref="H93:I93" si="74">SUM(H86:H92)</f>
        <v>0</v>
      </c>
      <c r="I93" s="231">
        <f t="shared" si="74"/>
        <v>0</v>
      </c>
      <c r="J93" s="89"/>
      <c r="Q93" s="188"/>
      <c r="R93" s="89"/>
      <c r="S93" s="89"/>
      <c r="T93" s="89"/>
      <c r="U93" s="89"/>
      <c r="V93" s="89"/>
      <c r="W93" s="89"/>
      <c r="X93" s="89"/>
      <c r="Y93" s="89"/>
      <c r="Z93" s="89"/>
    </row>
    <row r="94" spans="1:26">
      <c r="A94" s="232" t="s">
        <v>189</v>
      </c>
      <c r="B94" s="248" t="s">
        <v>376</v>
      </c>
      <c r="C94" s="87">
        <f t="shared" si="66"/>
        <v>0</v>
      </c>
      <c r="D94" s="94"/>
      <c r="E94" s="94"/>
      <c r="F94" s="94"/>
      <c r="G94" s="94"/>
      <c r="H94" s="94"/>
      <c r="I94" s="117"/>
      <c r="J94" s="90"/>
      <c r="Q94" s="188"/>
      <c r="R94" s="90"/>
      <c r="S94" s="90"/>
      <c r="T94" s="90"/>
      <c r="U94" s="90"/>
      <c r="V94" s="90"/>
      <c r="W94" s="90"/>
      <c r="X94" s="90"/>
      <c r="Y94" s="90"/>
      <c r="Z94" s="90"/>
    </row>
    <row r="95" spans="1:26">
      <c r="A95" s="232" t="s">
        <v>190</v>
      </c>
      <c r="B95" s="248" t="s">
        <v>375</v>
      </c>
      <c r="C95" s="87">
        <f t="shared" si="66"/>
        <v>0</v>
      </c>
      <c r="D95" s="94"/>
      <c r="E95" s="94"/>
      <c r="F95" s="94"/>
      <c r="G95" s="94"/>
      <c r="H95" s="94"/>
      <c r="I95" s="117"/>
      <c r="J95" s="90"/>
      <c r="Q95" s="188"/>
      <c r="R95" s="90"/>
      <c r="S95" s="90"/>
      <c r="T95" s="90"/>
      <c r="U95" s="90"/>
      <c r="V95" s="90"/>
      <c r="W95" s="90"/>
      <c r="X95" s="90"/>
      <c r="Y95" s="90"/>
      <c r="Z95" s="90"/>
    </row>
    <row r="96" spans="1:26">
      <c r="A96" s="232" t="s">
        <v>191</v>
      </c>
      <c r="B96" s="248" t="s">
        <v>377</v>
      </c>
      <c r="C96" s="87">
        <f t="shared" si="66"/>
        <v>0</v>
      </c>
      <c r="D96" s="94"/>
      <c r="E96" s="94"/>
      <c r="F96" s="94"/>
      <c r="G96" s="94"/>
      <c r="H96" s="94"/>
      <c r="I96" s="117"/>
      <c r="J96" s="90"/>
      <c r="Q96" s="188"/>
      <c r="R96" s="90"/>
      <c r="S96" s="90"/>
      <c r="T96" s="90"/>
      <c r="U96" s="90"/>
      <c r="V96" s="90"/>
      <c r="W96" s="90"/>
      <c r="X96" s="90"/>
      <c r="Y96" s="90"/>
      <c r="Z96" s="90"/>
    </row>
    <row r="97" spans="1:26">
      <c r="A97" s="232" t="s">
        <v>192</v>
      </c>
      <c r="B97" s="248" t="s">
        <v>378</v>
      </c>
      <c r="C97" s="87">
        <f t="shared" si="66"/>
        <v>0</v>
      </c>
      <c r="D97" s="94"/>
      <c r="E97" s="94"/>
      <c r="F97" s="94"/>
      <c r="G97" s="94"/>
      <c r="H97" s="94"/>
      <c r="I97" s="117"/>
      <c r="J97" s="90"/>
      <c r="Q97" s="188"/>
      <c r="R97" s="90"/>
      <c r="S97" s="90"/>
      <c r="T97" s="90"/>
      <c r="U97" s="90"/>
      <c r="V97" s="90"/>
      <c r="W97" s="90"/>
      <c r="X97" s="90"/>
      <c r="Y97" s="90"/>
      <c r="Z97" s="90"/>
    </row>
    <row r="98" spans="1:26">
      <c r="A98" s="233" t="s">
        <v>193</v>
      </c>
      <c r="B98" s="247" t="s">
        <v>35</v>
      </c>
      <c r="C98" s="74">
        <f t="shared" si="66"/>
        <v>0</v>
      </c>
      <c r="D98" s="93">
        <f>SUM(D94:D97)</f>
        <v>0</v>
      </c>
      <c r="E98" s="93">
        <f t="shared" ref="E98:F98" si="75">SUM(E94:E97)</f>
        <v>0</v>
      </c>
      <c r="F98" s="93">
        <f t="shared" si="75"/>
        <v>0</v>
      </c>
      <c r="G98" s="93">
        <f>SUM(G94:G97)</f>
        <v>0</v>
      </c>
      <c r="H98" s="93">
        <f t="shared" ref="H98:I98" si="76">SUM(H94:H97)</f>
        <v>0</v>
      </c>
      <c r="I98" s="231">
        <f t="shared" si="76"/>
        <v>0</v>
      </c>
      <c r="J98" s="89"/>
      <c r="Q98" s="188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25.5">
      <c r="A99" s="232" t="s">
        <v>194</v>
      </c>
      <c r="B99" s="248" t="s">
        <v>379</v>
      </c>
      <c r="C99" s="87">
        <f t="shared" si="66"/>
        <v>0</v>
      </c>
      <c r="D99" s="94"/>
      <c r="E99" s="94"/>
      <c r="F99" s="94"/>
      <c r="G99" s="94"/>
      <c r="H99" s="94"/>
      <c r="I99" s="117"/>
      <c r="J99" s="90"/>
      <c r="Q99" s="188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5.5">
      <c r="A100" s="232" t="s">
        <v>195</v>
      </c>
      <c r="B100" s="248" t="s">
        <v>380</v>
      </c>
      <c r="C100" s="87">
        <f t="shared" si="66"/>
        <v>0</v>
      </c>
      <c r="D100" s="94"/>
      <c r="E100" s="94"/>
      <c r="F100" s="94"/>
      <c r="G100" s="94"/>
      <c r="H100" s="94"/>
      <c r="I100" s="117"/>
      <c r="J100" s="90"/>
      <c r="Q100" s="188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25.5">
      <c r="A101" s="232" t="s">
        <v>196</v>
      </c>
      <c r="B101" s="248" t="s">
        <v>381</v>
      </c>
      <c r="C101" s="87">
        <f t="shared" si="66"/>
        <v>0</v>
      </c>
      <c r="D101" s="94"/>
      <c r="E101" s="94"/>
      <c r="F101" s="94"/>
      <c r="G101" s="94"/>
      <c r="H101" s="94"/>
      <c r="I101" s="117"/>
      <c r="J101" s="90"/>
      <c r="Q101" s="188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>
      <c r="A102" s="232" t="s">
        <v>197</v>
      </c>
      <c r="B102" s="248" t="s">
        <v>382</v>
      </c>
      <c r="C102" s="87">
        <f t="shared" si="66"/>
        <v>0</v>
      </c>
      <c r="D102" s="94"/>
      <c r="E102" s="94"/>
      <c r="F102" s="94"/>
      <c r="G102" s="94"/>
      <c r="H102" s="94"/>
      <c r="I102" s="117"/>
      <c r="J102" s="90"/>
      <c r="Q102" s="188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5.5">
      <c r="A103" s="232" t="s">
        <v>198</v>
      </c>
      <c r="B103" s="248" t="s">
        <v>383</v>
      </c>
      <c r="C103" s="87">
        <f t="shared" si="66"/>
        <v>0</v>
      </c>
      <c r="D103" s="94"/>
      <c r="E103" s="94"/>
      <c r="F103" s="94"/>
      <c r="G103" s="94"/>
      <c r="H103" s="94"/>
      <c r="I103" s="117"/>
      <c r="J103" s="90"/>
      <c r="Q103" s="188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5.5">
      <c r="A104" s="232" t="s">
        <v>199</v>
      </c>
      <c r="B104" s="248" t="s">
        <v>384</v>
      </c>
      <c r="C104" s="87">
        <f t="shared" si="66"/>
        <v>0</v>
      </c>
      <c r="D104" s="94"/>
      <c r="E104" s="94"/>
      <c r="F104" s="94"/>
      <c r="G104" s="94"/>
      <c r="H104" s="94"/>
      <c r="I104" s="117"/>
      <c r="J104" s="90"/>
      <c r="Q104" s="188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>
      <c r="A105" s="232" t="s">
        <v>200</v>
      </c>
      <c r="B105" s="248" t="s">
        <v>385</v>
      </c>
      <c r="C105" s="87">
        <f t="shared" si="66"/>
        <v>0</v>
      </c>
      <c r="D105" s="94"/>
      <c r="E105" s="94"/>
      <c r="F105" s="94"/>
      <c r="G105" s="94"/>
      <c r="H105" s="94"/>
      <c r="I105" s="117"/>
      <c r="J105" s="90"/>
      <c r="Q105" s="188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>
      <c r="A106" s="232" t="s">
        <v>201</v>
      </c>
      <c r="B106" s="248" t="s">
        <v>389</v>
      </c>
      <c r="C106" s="87">
        <f t="shared" si="66"/>
        <v>0</v>
      </c>
      <c r="D106" s="94"/>
      <c r="E106" s="94"/>
      <c r="F106" s="94"/>
      <c r="G106" s="94"/>
      <c r="H106" s="94"/>
      <c r="I106" s="117"/>
      <c r="J106" s="90"/>
      <c r="Q106" s="188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>
      <c r="A107" s="233" t="s">
        <v>37</v>
      </c>
      <c r="B107" s="247" t="s">
        <v>38</v>
      </c>
      <c r="C107" s="74">
        <f t="shared" si="66"/>
        <v>0</v>
      </c>
      <c r="D107" s="93">
        <f>SUM(D99:D106)</f>
        <v>0</v>
      </c>
      <c r="E107" s="93">
        <f t="shared" ref="E107:F107" si="77">SUM(E99:E106)</f>
        <v>0</v>
      </c>
      <c r="F107" s="93">
        <f t="shared" si="77"/>
        <v>0</v>
      </c>
      <c r="G107" s="93">
        <f>SUM(G99:G106)</f>
        <v>0</v>
      </c>
      <c r="H107" s="93">
        <f t="shared" ref="H107:I107" si="78">SUM(H99:H106)</f>
        <v>0</v>
      </c>
      <c r="I107" s="231">
        <f t="shared" si="78"/>
        <v>0</v>
      </c>
      <c r="J107" s="89"/>
      <c r="Q107" s="188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3.5" thickBot="1">
      <c r="A108" s="251" t="s">
        <v>202</v>
      </c>
      <c r="B108" s="252" t="s">
        <v>203</v>
      </c>
      <c r="C108" s="253">
        <f t="shared" si="66"/>
        <v>24067658</v>
      </c>
      <c r="D108" s="243">
        <f t="shared" ref="D108:F108" si="79">D65+D66+D72+D73+D85+D93+D98+D107</f>
        <v>0</v>
      </c>
      <c r="E108" s="243">
        <f t="shared" si="79"/>
        <v>19061</v>
      </c>
      <c r="F108" s="243">
        <f t="shared" si="79"/>
        <v>20399516</v>
      </c>
      <c r="G108" s="243">
        <f t="shared" ref="G108:I108" si="80">G65+G66+G72+G73+G85+G93+G98+G107</f>
        <v>875779</v>
      </c>
      <c r="H108" s="243">
        <f t="shared" si="80"/>
        <v>729817</v>
      </c>
      <c r="I108" s="239">
        <f t="shared" si="80"/>
        <v>2043485</v>
      </c>
      <c r="J108" s="89"/>
      <c r="Q108" s="188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>
      <c r="C109" s="34"/>
      <c r="G109" s="188"/>
      <c r="H109" s="242"/>
      <c r="I109" s="242"/>
      <c r="J109" s="188"/>
      <c r="Q109" s="188"/>
      <c r="R109" s="188"/>
      <c r="S109" s="188"/>
      <c r="T109" s="188"/>
      <c r="X109" s="188"/>
      <c r="Y109" s="188"/>
      <c r="Z109" s="188"/>
    </row>
    <row r="110" spans="1:26">
      <c r="G110" s="188"/>
      <c r="H110" s="188"/>
      <c r="I110" s="188"/>
      <c r="J110" s="188"/>
    </row>
  </sheetData>
  <mergeCells count="9">
    <mergeCell ref="V60:Z60"/>
    <mergeCell ref="A3:U3"/>
    <mergeCell ref="A4:U4"/>
    <mergeCell ref="V3:AA3"/>
    <mergeCell ref="V4:AA4"/>
    <mergeCell ref="C60:C61"/>
    <mergeCell ref="B60:B61"/>
    <mergeCell ref="A60:A61"/>
    <mergeCell ref="D60:I60"/>
  </mergeCells>
  <printOptions horizontalCentered="1"/>
  <pageMargins left="0" right="0" top="0" bottom="0" header="0.51181102362204722" footer="0.51181102362204722"/>
  <pageSetup paperSize="8" scale="72" fitToWidth="2" fitToHeight="2" orientation="landscape" r:id="rId1"/>
  <headerFooter alignWithMargins="0"/>
  <rowBreaks count="1" manualBreakCount="1">
    <brk id="55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E37"/>
  <sheetViews>
    <sheetView zoomScaleNormal="100" workbookViewId="0">
      <selection sqref="A1:B1"/>
    </sheetView>
  </sheetViews>
  <sheetFormatPr defaultColWidth="9.140625" defaultRowHeight="15"/>
  <cols>
    <col min="1" max="1" width="57.7109375" style="194" customWidth="1"/>
    <col min="2" max="2" width="13.7109375" style="194" customWidth="1"/>
    <col min="3" max="4" width="18.7109375" style="194" customWidth="1"/>
    <col min="5" max="5" width="10.85546875" style="194" bestFit="1" customWidth="1"/>
    <col min="6" max="16384" width="9.140625" style="194"/>
  </cols>
  <sheetData>
    <row r="1" spans="1:5">
      <c r="A1" s="703" t="s">
        <v>1175</v>
      </c>
      <c r="B1" s="703"/>
    </row>
    <row r="2" spans="1:5">
      <c r="A2" s="193"/>
      <c r="B2" s="193"/>
    </row>
    <row r="3" spans="1:5" ht="22.5" customHeight="1">
      <c r="A3" s="704" t="s">
        <v>1074</v>
      </c>
      <c r="B3" s="704"/>
      <c r="C3" s="704"/>
      <c r="D3" s="704"/>
    </row>
    <row r="4" spans="1:5" ht="21.75" customHeight="1">
      <c r="A4" s="704" t="s">
        <v>1117</v>
      </c>
      <c r="B4" s="704"/>
      <c r="C4" s="704"/>
      <c r="D4" s="704"/>
      <c r="E4" s="195"/>
    </row>
    <row r="5" spans="1:5" ht="24" customHeight="1" thickBot="1">
      <c r="A5" s="196"/>
      <c r="B5" s="197"/>
    </row>
    <row r="6" spans="1:5" s="350" customFormat="1" ht="26.25" thickBot="1">
      <c r="A6" s="577" t="s">
        <v>1</v>
      </c>
      <c r="B6" s="348" t="s">
        <v>396</v>
      </c>
      <c r="C6" s="348" t="s">
        <v>1075</v>
      </c>
      <c r="D6" s="578" t="s">
        <v>1076</v>
      </c>
      <c r="E6" s="349"/>
    </row>
    <row r="7" spans="1:5" s="576" customFormat="1" ht="21.75" customHeight="1" thickBot="1">
      <c r="A7" s="579" t="s">
        <v>188</v>
      </c>
      <c r="B7" s="575">
        <f>SUM(B9:B27)</f>
        <v>3084375</v>
      </c>
      <c r="C7" s="575">
        <f>SUM(C9+C12+C15+C19+C24+C26)</f>
        <v>0</v>
      </c>
      <c r="D7" s="580">
        <f>SUM(D9+D12+D15+D19+D24+D26)</f>
        <v>3084375</v>
      </c>
    </row>
    <row r="8" spans="1:5" s="350" customFormat="1" ht="7.5" customHeight="1">
      <c r="A8" s="581"/>
      <c r="B8" s="351"/>
      <c r="C8" s="351"/>
      <c r="D8" s="582"/>
    </row>
    <row r="9" spans="1:5" s="353" customFormat="1" ht="12.75">
      <c r="A9" s="583" t="s">
        <v>181</v>
      </c>
      <c r="B9" s="352">
        <f>SUM(C9:D9)</f>
        <v>0</v>
      </c>
      <c r="C9" s="352">
        <v>0</v>
      </c>
      <c r="D9" s="584">
        <f>SUM(D10)</f>
        <v>0</v>
      </c>
    </row>
    <row r="10" spans="1:5" s="350" customFormat="1" ht="12.75">
      <c r="A10" s="581"/>
      <c r="B10" s="354"/>
      <c r="C10" s="354"/>
      <c r="D10" s="585"/>
    </row>
    <row r="11" spans="1:5" s="350" customFormat="1" ht="12.75">
      <c r="A11" s="581"/>
      <c r="B11" s="354"/>
      <c r="C11" s="354"/>
      <c r="D11" s="585"/>
    </row>
    <row r="12" spans="1:5" s="353" customFormat="1" ht="12.75">
      <c r="A12" s="583" t="s">
        <v>989</v>
      </c>
      <c r="B12" s="352">
        <f>SUM(C12:D12)</f>
        <v>0</v>
      </c>
      <c r="C12" s="352">
        <f>SUM(C14:C14)</f>
        <v>0</v>
      </c>
      <c r="D12" s="584">
        <f>SUM(D13:D14)</f>
        <v>0</v>
      </c>
    </row>
    <row r="13" spans="1:5" s="353" customFormat="1" ht="12.75">
      <c r="A13" s="581"/>
      <c r="B13" s="352"/>
      <c r="C13" s="352"/>
      <c r="D13" s="585"/>
    </row>
    <row r="14" spans="1:5" s="350" customFormat="1" ht="12.75">
      <c r="A14" s="630"/>
      <c r="B14" s="354"/>
      <c r="C14" s="354"/>
      <c r="D14" s="586"/>
    </row>
    <row r="15" spans="1:5" s="353" customFormat="1" ht="12.75">
      <c r="A15" s="587" t="s">
        <v>990</v>
      </c>
      <c r="B15" s="352">
        <f>SUM(C15:D15)</f>
        <v>727600</v>
      </c>
      <c r="C15" s="352">
        <v>0</v>
      </c>
      <c r="D15" s="584">
        <f>SUM(D16:D18)</f>
        <v>727600</v>
      </c>
    </row>
    <row r="16" spans="1:5" s="353" customFormat="1" ht="12.75">
      <c r="A16" s="588" t="s">
        <v>1119</v>
      </c>
      <c r="B16" s="352"/>
      <c r="C16" s="352"/>
      <c r="D16" s="585">
        <v>727600</v>
      </c>
    </row>
    <row r="17" spans="1:5" s="353" customFormat="1" ht="12.75">
      <c r="A17" s="587"/>
      <c r="B17" s="352"/>
      <c r="C17" s="352"/>
      <c r="D17" s="585"/>
    </row>
    <row r="18" spans="1:5" s="353" customFormat="1" ht="12.75">
      <c r="A18" s="588"/>
      <c r="B18" s="352"/>
      <c r="C18" s="352"/>
      <c r="D18" s="585"/>
    </row>
    <row r="19" spans="1:5" s="353" customFormat="1" ht="12.75">
      <c r="A19" s="587" t="s">
        <v>991</v>
      </c>
      <c r="B19" s="352">
        <f>SUM(C19:D19)</f>
        <v>1701042</v>
      </c>
      <c r="C19" s="352">
        <f>SUM(C23:C23)</f>
        <v>0</v>
      </c>
      <c r="D19" s="584">
        <f>SUM(D20:D23)</f>
        <v>1701042</v>
      </c>
      <c r="E19" s="358"/>
    </row>
    <row r="20" spans="1:5" s="353" customFormat="1" ht="12.75">
      <c r="A20" s="588" t="s">
        <v>1119</v>
      </c>
      <c r="B20" s="352"/>
      <c r="C20" s="352"/>
      <c r="D20" s="585">
        <v>1516142</v>
      </c>
      <c r="E20" s="358"/>
    </row>
    <row r="21" spans="1:5" s="353" customFormat="1" ht="12.75">
      <c r="A21" s="588" t="s">
        <v>1118</v>
      </c>
      <c r="B21" s="352"/>
      <c r="C21" s="352"/>
      <c r="D21" s="585">
        <v>184900</v>
      </c>
      <c r="E21" s="358"/>
    </row>
    <row r="22" spans="1:5" s="353" customFormat="1" ht="12.75">
      <c r="A22" s="588"/>
      <c r="B22" s="352"/>
      <c r="C22" s="352"/>
      <c r="D22" s="585"/>
      <c r="E22" s="358"/>
    </row>
    <row r="23" spans="1:5" s="357" customFormat="1" ht="12.75">
      <c r="A23" s="588"/>
      <c r="B23" s="355"/>
      <c r="C23" s="355"/>
      <c r="D23" s="585"/>
      <c r="E23" s="356"/>
    </row>
    <row r="24" spans="1:5" s="353" customFormat="1" ht="12.75">
      <c r="A24" s="583" t="s">
        <v>185</v>
      </c>
      <c r="B24" s="352">
        <v>0</v>
      </c>
      <c r="C24" s="352">
        <v>0</v>
      </c>
      <c r="D24" s="584">
        <v>0</v>
      </c>
    </row>
    <row r="25" spans="1:5" s="350" customFormat="1" ht="12.75">
      <c r="A25" s="581"/>
      <c r="B25" s="354"/>
      <c r="C25" s="354"/>
      <c r="D25" s="585"/>
    </row>
    <row r="26" spans="1:5" s="353" customFormat="1" ht="12.75">
      <c r="A26" s="583" t="s">
        <v>940</v>
      </c>
      <c r="B26" s="352">
        <f>SUM(C26:D26)</f>
        <v>655733</v>
      </c>
      <c r="C26" s="352">
        <v>0</v>
      </c>
      <c r="D26" s="584">
        <v>655733</v>
      </c>
    </row>
    <row r="27" spans="1:5" s="350" customFormat="1" ht="13.5" thickBot="1">
      <c r="A27" s="589"/>
      <c r="B27" s="359"/>
      <c r="C27" s="359"/>
      <c r="D27" s="590"/>
    </row>
    <row r="28" spans="1:5" s="576" customFormat="1" ht="21.75" customHeight="1" thickBot="1">
      <c r="A28" s="579" t="s">
        <v>992</v>
      </c>
      <c r="B28" s="575">
        <f>SUM(B30:B35)</f>
        <v>0</v>
      </c>
      <c r="C28" s="575">
        <f>SUM(C30+C34)</f>
        <v>0</v>
      </c>
      <c r="D28" s="580">
        <f>SUM(D30+D34)</f>
        <v>0</v>
      </c>
    </row>
    <row r="29" spans="1:5" s="353" customFormat="1" ht="7.5" customHeight="1">
      <c r="A29" s="587"/>
      <c r="B29" s="360"/>
      <c r="C29" s="360"/>
      <c r="D29" s="591"/>
    </row>
    <row r="30" spans="1:5" s="353" customFormat="1" ht="12.75">
      <c r="A30" s="587" t="s">
        <v>189</v>
      </c>
      <c r="B30" s="360">
        <f>SUM(C30:D30)</f>
        <v>0</v>
      </c>
      <c r="C30" s="360">
        <f>SUM(C33:C33)</f>
        <v>0</v>
      </c>
      <c r="D30" s="591">
        <f>SUM(D31:D32)</f>
        <v>0</v>
      </c>
    </row>
    <row r="31" spans="1:5" s="353" customFormat="1" ht="12.75">
      <c r="A31" s="588" t="s">
        <v>1093</v>
      </c>
      <c r="B31" s="352"/>
      <c r="C31" s="352"/>
      <c r="D31" s="585"/>
    </row>
    <row r="32" spans="1:5" s="353" customFormat="1" ht="12.75">
      <c r="A32" s="588"/>
      <c r="B32" s="352"/>
      <c r="C32" s="352"/>
      <c r="D32" s="585"/>
    </row>
    <row r="33" spans="1:4" s="353" customFormat="1" ht="12.75">
      <c r="A33" s="588"/>
      <c r="B33" s="352"/>
      <c r="C33" s="352"/>
      <c r="D33" s="585"/>
    </row>
    <row r="34" spans="1:4" s="353" customFormat="1" ht="12.75">
      <c r="A34" s="583" t="s">
        <v>993</v>
      </c>
      <c r="B34" s="352">
        <f>SUM(C34:D34)</f>
        <v>0</v>
      </c>
      <c r="C34" s="352">
        <v>0</v>
      </c>
      <c r="D34" s="584">
        <v>0</v>
      </c>
    </row>
    <row r="35" spans="1:4" s="350" customFormat="1" ht="13.5" thickBot="1">
      <c r="A35" s="592"/>
      <c r="B35" s="361"/>
      <c r="C35" s="361"/>
      <c r="D35" s="593"/>
    </row>
    <row r="36" spans="1:4" s="576" customFormat="1" ht="21.75" customHeight="1" thickBot="1">
      <c r="A36" s="579" t="s">
        <v>397</v>
      </c>
      <c r="B36" s="575">
        <f>SUM(B7+B28)</f>
        <v>3084375</v>
      </c>
      <c r="C36" s="575">
        <f>SUM(C7+C28)</f>
        <v>0</v>
      </c>
      <c r="D36" s="580">
        <f>SUM(D7+D28)</f>
        <v>3084375</v>
      </c>
    </row>
    <row r="37" spans="1:4">
      <c r="A37" s="258"/>
      <c r="B37" s="259"/>
      <c r="D37" s="195"/>
    </row>
  </sheetData>
  <mergeCells count="3">
    <mergeCell ref="A1:B1"/>
    <mergeCell ref="A3:D3"/>
    <mergeCell ref="A4:D4"/>
  </mergeCells>
  <printOptions horizontalCentered="1" verticalCentered="1"/>
  <pageMargins left="0.70866141732283472" right="0.70866141732283472" top="0.86614173228346458" bottom="0.86614173228346458" header="0.31496062992125984" footer="0.31496062992125984"/>
  <pageSetup paperSize="9" scale="92" orientation="landscape" r:id="rId1"/>
  <headerFooter>
    <oddHeader>&amp;Radatok eFt-ban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1"/>
  <sheetViews>
    <sheetView workbookViewId="0">
      <selection activeCell="A2" sqref="A2:E2"/>
    </sheetView>
  </sheetViews>
  <sheetFormatPr defaultRowHeight="12.75"/>
  <cols>
    <col min="1" max="1" width="36" style="123" customWidth="1"/>
    <col min="2" max="2" width="11" style="123" customWidth="1"/>
    <col min="3" max="8" width="11" style="124" customWidth="1"/>
    <col min="9" max="13" width="11" style="123" customWidth="1"/>
    <col min="14" max="256" width="9.140625" style="80"/>
    <col min="257" max="257" width="36" style="80" customWidth="1"/>
    <col min="258" max="258" width="10.85546875" style="80" customWidth="1"/>
    <col min="259" max="259" width="11.140625" style="80" customWidth="1"/>
    <col min="260" max="260" width="10.85546875" style="80" customWidth="1"/>
    <col min="261" max="261" width="11.42578125" style="80" customWidth="1"/>
    <col min="262" max="262" width="10.7109375" style="80" bestFit="1" customWidth="1"/>
    <col min="263" max="263" width="10.85546875" style="80" bestFit="1" customWidth="1"/>
    <col min="264" max="264" width="11" style="80" customWidth="1"/>
    <col min="265" max="265" width="10.85546875" style="80" customWidth="1"/>
    <col min="266" max="266" width="11.42578125" style="80" customWidth="1"/>
    <col min="267" max="267" width="12.85546875" style="80" customWidth="1"/>
    <col min="268" max="268" width="10.5703125" style="80" customWidth="1"/>
    <col min="269" max="512" width="9.140625" style="80"/>
    <col min="513" max="513" width="36" style="80" customWidth="1"/>
    <col min="514" max="514" width="10.85546875" style="80" customWidth="1"/>
    <col min="515" max="515" width="11.140625" style="80" customWidth="1"/>
    <col min="516" max="516" width="10.85546875" style="80" customWidth="1"/>
    <col min="517" max="517" width="11.42578125" style="80" customWidth="1"/>
    <col min="518" max="518" width="10.7109375" style="80" bestFit="1" customWidth="1"/>
    <col min="519" max="519" width="10.85546875" style="80" bestFit="1" customWidth="1"/>
    <col min="520" max="520" width="11" style="80" customWidth="1"/>
    <col min="521" max="521" width="10.85546875" style="80" customWidth="1"/>
    <col min="522" max="522" width="11.42578125" style="80" customWidth="1"/>
    <col min="523" max="523" width="12.85546875" style="80" customWidth="1"/>
    <col min="524" max="524" width="10.5703125" style="80" customWidth="1"/>
    <col min="525" max="768" width="9.140625" style="80"/>
    <col min="769" max="769" width="36" style="80" customWidth="1"/>
    <col min="770" max="770" width="10.85546875" style="80" customWidth="1"/>
    <col min="771" max="771" width="11.140625" style="80" customWidth="1"/>
    <col min="772" max="772" width="10.85546875" style="80" customWidth="1"/>
    <col min="773" max="773" width="11.42578125" style="80" customWidth="1"/>
    <col min="774" max="774" width="10.7109375" style="80" bestFit="1" customWidth="1"/>
    <col min="775" max="775" width="10.85546875" style="80" bestFit="1" customWidth="1"/>
    <col min="776" max="776" width="11" style="80" customWidth="1"/>
    <col min="777" max="777" width="10.85546875" style="80" customWidth="1"/>
    <col min="778" max="778" width="11.42578125" style="80" customWidth="1"/>
    <col min="779" max="779" width="12.85546875" style="80" customWidth="1"/>
    <col min="780" max="780" width="10.5703125" style="80" customWidth="1"/>
    <col min="781" max="1024" width="9.140625" style="80"/>
    <col min="1025" max="1025" width="36" style="80" customWidth="1"/>
    <col min="1026" max="1026" width="10.85546875" style="80" customWidth="1"/>
    <col min="1027" max="1027" width="11.140625" style="80" customWidth="1"/>
    <col min="1028" max="1028" width="10.85546875" style="80" customWidth="1"/>
    <col min="1029" max="1029" width="11.42578125" style="80" customWidth="1"/>
    <col min="1030" max="1030" width="10.7109375" style="80" bestFit="1" customWidth="1"/>
    <col min="1031" max="1031" width="10.85546875" style="80" bestFit="1" customWidth="1"/>
    <col min="1032" max="1032" width="11" style="80" customWidth="1"/>
    <col min="1033" max="1033" width="10.85546875" style="80" customWidth="1"/>
    <col min="1034" max="1034" width="11.42578125" style="80" customWidth="1"/>
    <col min="1035" max="1035" width="12.85546875" style="80" customWidth="1"/>
    <col min="1036" max="1036" width="10.5703125" style="80" customWidth="1"/>
    <col min="1037" max="1280" width="9.140625" style="80"/>
    <col min="1281" max="1281" width="36" style="80" customWidth="1"/>
    <col min="1282" max="1282" width="10.85546875" style="80" customWidth="1"/>
    <col min="1283" max="1283" width="11.140625" style="80" customWidth="1"/>
    <col min="1284" max="1284" width="10.85546875" style="80" customWidth="1"/>
    <col min="1285" max="1285" width="11.42578125" style="80" customWidth="1"/>
    <col min="1286" max="1286" width="10.7109375" style="80" bestFit="1" customWidth="1"/>
    <col min="1287" max="1287" width="10.85546875" style="80" bestFit="1" customWidth="1"/>
    <col min="1288" max="1288" width="11" style="80" customWidth="1"/>
    <col min="1289" max="1289" width="10.85546875" style="80" customWidth="1"/>
    <col min="1290" max="1290" width="11.42578125" style="80" customWidth="1"/>
    <col min="1291" max="1291" width="12.85546875" style="80" customWidth="1"/>
    <col min="1292" max="1292" width="10.5703125" style="80" customWidth="1"/>
    <col min="1293" max="1536" width="9.140625" style="80"/>
    <col min="1537" max="1537" width="36" style="80" customWidth="1"/>
    <col min="1538" max="1538" width="10.85546875" style="80" customWidth="1"/>
    <col min="1539" max="1539" width="11.140625" style="80" customWidth="1"/>
    <col min="1540" max="1540" width="10.85546875" style="80" customWidth="1"/>
    <col min="1541" max="1541" width="11.42578125" style="80" customWidth="1"/>
    <col min="1542" max="1542" width="10.7109375" style="80" bestFit="1" customWidth="1"/>
    <col min="1543" max="1543" width="10.85546875" style="80" bestFit="1" customWidth="1"/>
    <col min="1544" max="1544" width="11" style="80" customWidth="1"/>
    <col min="1545" max="1545" width="10.85546875" style="80" customWidth="1"/>
    <col min="1546" max="1546" width="11.42578125" style="80" customWidth="1"/>
    <col min="1547" max="1547" width="12.85546875" style="80" customWidth="1"/>
    <col min="1548" max="1548" width="10.5703125" style="80" customWidth="1"/>
    <col min="1549" max="1792" width="9.140625" style="80"/>
    <col min="1793" max="1793" width="36" style="80" customWidth="1"/>
    <col min="1794" max="1794" width="10.85546875" style="80" customWidth="1"/>
    <col min="1795" max="1795" width="11.140625" style="80" customWidth="1"/>
    <col min="1796" max="1796" width="10.85546875" style="80" customWidth="1"/>
    <col min="1797" max="1797" width="11.42578125" style="80" customWidth="1"/>
    <col min="1798" max="1798" width="10.7109375" style="80" bestFit="1" customWidth="1"/>
    <col min="1799" max="1799" width="10.85546875" style="80" bestFit="1" customWidth="1"/>
    <col min="1800" max="1800" width="11" style="80" customWidth="1"/>
    <col min="1801" max="1801" width="10.85546875" style="80" customWidth="1"/>
    <col min="1802" max="1802" width="11.42578125" style="80" customWidth="1"/>
    <col min="1803" max="1803" width="12.85546875" style="80" customWidth="1"/>
    <col min="1804" max="1804" width="10.5703125" style="80" customWidth="1"/>
    <col min="1805" max="2048" width="9.140625" style="80"/>
    <col min="2049" max="2049" width="36" style="80" customWidth="1"/>
    <col min="2050" max="2050" width="10.85546875" style="80" customWidth="1"/>
    <col min="2051" max="2051" width="11.140625" style="80" customWidth="1"/>
    <col min="2052" max="2052" width="10.85546875" style="80" customWidth="1"/>
    <col min="2053" max="2053" width="11.42578125" style="80" customWidth="1"/>
    <col min="2054" max="2054" width="10.7109375" style="80" bestFit="1" customWidth="1"/>
    <col min="2055" max="2055" width="10.85546875" style="80" bestFit="1" customWidth="1"/>
    <col min="2056" max="2056" width="11" style="80" customWidth="1"/>
    <col min="2057" max="2057" width="10.85546875" style="80" customWidth="1"/>
    <col min="2058" max="2058" width="11.42578125" style="80" customWidth="1"/>
    <col min="2059" max="2059" width="12.85546875" style="80" customWidth="1"/>
    <col min="2060" max="2060" width="10.5703125" style="80" customWidth="1"/>
    <col min="2061" max="2304" width="9.140625" style="80"/>
    <col min="2305" max="2305" width="36" style="80" customWidth="1"/>
    <col min="2306" max="2306" width="10.85546875" style="80" customWidth="1"/>
    <col min="2307" max="2307" width="11.140625" style="80" customWidth="1"/>
    <col min="2308" max="2308" width="10.85546875" style="80" customWidth="1"/>
    <col min="2309" max="2309" width="11.42578125" style="80" customWidth="1"/>
    <col min="2310" max="2310" width="10.7109375" style="80" bestFit="1" customWidth="1"/>
    <col min="2311" max="2311" width="10.85546875" style="80" bestFit="1" customWidth="1"/>
    <col min="2312" max="2312" width="11" style="80" customWidth="1"/>
    <col min="2313" max="2313" width="10.85546875" style="80" customWidth="1"/>
    <col min="2314" max="2314" width="11.42578125" style="80" customWidth="1"/>
    <col min="2315" max="2315" width="12.85546875" style="80" customWidth="1"/>
    <col min="2316" max="2316" width="10.5703125" style="80" customWidth="1"/>
    <col min="2317" max="2560" width="9.140625" style="80"/>
    <col min="2561" max="2561" width="36" style="80" customWidth="1"/>
    <col min="2562" max="2562" width="10.85546875" style="80" customWidth="1"/>
    <col min="2563" max="2563" width="11.140625" style="80" customWidth="1"/>
    <col min="2564" max="2564" width="10.85546875" style="80" customWidth="1"/>
    <col min="2565" max="2565" width="11.42578125" style="80" customWidth="1"/>
    <col min="2566" max="2566" width="10.7109375" style="80" bestFit="1" customWidth="1"/>
    <col min="2567" max="2567" width="10.85546875" style="80" bestFit="1" customWidth="1"/>
    <col min="2568" max="2568" width="11" style="80" customWidth="1"/>
    <col min="2569" max="2569" width="10.85546875" style="80" customWidth="1"/>
    <col min="2570" max="2570" width="11.42578125" style="80" customWidth="1"/>
    <col min="2571" max="2571" width="12.85546875" style="80" customWidth="1"/>
    <col min="2572" max="2572" width="10.5703125" style="80" customWidth="1"/>
    <col min="2573" max="2816" width="9.140625" style="80"/>
    <col min="2817" max="2817" width="36" style="80" customWidth="1"/>
    <col min="2818" max="2818" width="10.85546875" style="80" customWidth="1"/>
    <col min="2819" max="2819" width="11.140625" style="80" customWidth="1"/>
    <col min="2820" max="2820" width="10.85546875" style="80" customWidth="1"/>
    <col min="2821" max="2821" width="11.42578125" style="80" customWidth="1"/>
    <col min="2822" max="2822" width="10.7109375" style="80" bestFit="1" customWidth="1"/>
    <col min="2823" max="2823" width="10.85546875" style="80" bestFit="1" customWidth="1"/>
    <col min="2824" max="2824" width="11" style="80" customWidth="1"/>
    <col min="2825" max="2825" width="10.85546875" style="80" customWidth="1"/>
    <col min="2826" max="2826" width="11.42578125" style="80" customWidth="1"/>
    <col min="2827" max="2827" width="12.85546875" style="80" customWidth="1"/>
    <col min="2828" max="2828" width="10.5703125" style="80" customWidth="1"/>
    <col min="2829" max="3072" width="9.140625" style="80"/>
    <col min="3073" max="3073" width="36" style="80" customWidth="1"/>
    <col min="3074" max="3074" width="10.85546875" style="80" customWidth="1"/>
    <col min="3075" max="3075" width="11.140625" style="80" customWidth="1"/>
    <col min="3076" max="3076" width="10.85546875" style="80" customWidth="1"/>
    <col min="3077" max="3077" width="11.42578125" style="80" customWidth="1"/>
    <col min="3078" max="3078" width="10.7109375" style="80" bestFit="1" customWidth="1"/>
    <col min="3079" max="3079" width="10.85546875" style="80" bestFit="1" customWidth="1"/>
    <col min="3080" max="3080" width="11" style="80" customWidth="1"/>
    <col min="3081" max="3081" width="10.85546875" style="80" customWidth="1"/>
    <col min="3082" max="3082" width="11.42578125" style="80" customWidth="1"/>
    <col min="3083" max="3083" width="12.85546875" style="80" customWidth="1"/>
    <col min="3084" max="3084" width="10.5703125" style="80" customWidth="1"/>
    <col min="3085" max="3328" width="9.140625" style="80"/>
    <col min="3329" max="3329" width="36" style="80" customWidth="1"/>
    <col min="3330" max="3330" width="10.85546875" style="80" customWidth="1"/>
    <col min="3331" max="3331" width="11.140625" style="80" customWidth="1"/>
    <col min="3332" max="3332" width="10.85546875" style="80" customWidth="1"/>
    <col min="3333" max="3333" width="11.42578125" style="80" customWidth="1"/>
    <col min="3334" max="3334" width="10.7109375" style="80" bestFit="1" customWidth="1"/>
    <col min="3335" max="3335" width="10.85546875" style="80" bestFit="1" customWidth="1"/>
    <col min="3336" max="3336" width="11" style="80" customWidth="1"/>
    <col min="3337" max="3337" width="10.85546875" style="80" customWidth="1"/>
    <col min="3338" max="3338" width="11.42578125" style="80" customWidth="1"/>
    <col min="3339" max="3339" width="12.85546875" style="80" customWidth="1"/>
    <col min="3340" max="3340" width="10.5703125" style="80" customWidth="1"/>
    <col min="3341" max="3584" width="9.140625" style="80"/>
    <col min="3585" max="3585" width="36" style="80" customWidth="1"/>
    <col min="3586" max="3586" width="10.85546875" style="80" customWidth="1"/>
    <col min="3587" max="3587" width="11.140625" style="80" customWidth="1"/>
    <col min="3588" max="3588" width="10.85546875" style="80" customWidth="1"/>
    <col min="3589" max="3589" width="11.42578125" style="80" customWidth="1"/>
    <col min="3590" max="3590" width="10.7109375" style="80" bestFit="1" customWidth="1"/>
    <col min="3591" max="3591" width="10.85546875" style="80" bestFit="1" customWidth="1"/>
    <col min="3592" max="3592" width="11" style="80" customWidth="1"/>
    <col min="3593" max="3593" width="10.85546875" style="80" customWidth="1"/>
    <col min="3594" max="3594" width="11.42578125" style="80" customWidth="1"/>
    <col min="3595" max="3595" width="12.85546875" style="80" customWidth="1"/>
    <col min="3596" max="3596" width="10.5703125" style="80" customWidth="1"/>
    <col min="3597" max="3840" width="9.140625" style="80"/>
    <col min="3841" max="3841" width="36" style="80" customWidth="1"/>
    <col min="3842" max="3842" width="10.85546875" style="80" customWidth="1"/>
    <col min="3843" max="3843" width="11.140625" style="80" customWidth="1"/>
    <col min="3844" max="3844" width="10.85546875" style="80" customWidth="1"/>
    <col min="3845" max="3845" width="11.42578125" style="80" customWidth="1"/>
    <col min="3846" max="3846" width="10.7109375" style="80" bestFit="1" customWidth="1"/>
    <col min="3847" max="3847" width="10.85546875" style="80" bestFit="1" customWidth="1"/>
    <col min="3848" max="3848" width="11" style="80" customWidth="1"/>
    <col min="3849" max="3849" width="10.85546875" style="80" customWidth="1"/>
    <col min="3850" max="3850" width="11.42578125" style="80" customWidth="1"/>
    <col min="3851" max="3851" width="12.85546875" style="80" customWidth="1"/>
    <col min="3852" max="3852" width="10.5703125" style="80" customWidth="1"/>
    <col min="3853" max="4096" width="9.140625" style="80"/>
    <col min="4097" max="4097" width="36" style="80" customWidth="1"/>
    <col min="4098" max="4098" width="10.85546875" style="80" customWidth="1"/>
    <col min="4099" max="4099" width="11.140625" style="80" customWidth="1"/>
    <col min="4100" max="4100" width="10.85546875" style="80" customWidth="1"/>
    <col min="4101" max="4101" width="11.42578125" style="80" customWidth="1"/>
    <col min="4102" max="4102" width="10.7109375" style="80" bestFit="1" customWidth="1"/>
    <col min="4103" max="4103" width="10.85546875" style="80" bestFit="1" customWidth="1"/>
    <col min="4104" max="4104" width="11" style="80" customWidth="1"/>
    <col min="4105" max="4105" width="10.85546875" style="80" customWidth="1"/>
    <col min="4106" max="4106" width="11.42578125" style="80" customWidth="1"/>
    <col min="4107" max="4107" width="12.85546875" style="80" customWidth="1"/>
    <col min="4108" max="4108" width="10.5703125" style="80" customWidth="1"/>
    <col min="4109" max="4352" width="9.140625" style="80"/>
    <col min="4353" max="4353" width="36" style="80" customWidth="1"/>
    <col min="4354" max="4354" width="10.85546875" style="80" customWidth="1"/>
    <col min="4355" max="4355" width="11.140625" style="80" customWidth="1"/>
    <col min="4356" max="4356" width="10.85546875" style="80" customWidth="1"/>
    <col min="4357" max="4357" width="11.42578125" style="80" customWidth="1"/>
    <col min="4358" max="4358" width="10.7109375" style="80" bestFit="1" customWidth="1"/>
    <col min="4359" max="4359" width="10.85546875" style="80" bestFit="1" customWidth="1"/>
    <col min="4360" max="4360" width="11" style="80" customWidth="1"/>
    <col min="4361" max="4361" width="10.85546875" style="80" customWidth="1"/>
    <col min="4362" max="4362" width="11.42578125" style="80" customWidth="1"/>
    <col min="4363" max="4363" width="12.85546875" style="80" customWidth="1"/>
    <col min="4364" max="4364" width="10.5703125" style="80" customWidth="1"/>
    <col min="4365" max="4608" width="9.140625" style="80"/>
    <col min="4609" max="4609" width="36" style="80" customWidth="1"/>
    <col min="4610" max="4610" width="10.85546875" style="80" customWidth="1"/>
    <col min="4611" max="4611" width="11.140625" style="80" customWidth="1"/>
    <col min="4612" max="4612" width="10.85546875" style="80" customWidth="1"/>
    <col min="4613" max="4613" width="11.42578125" style="80" customWidth="1"/>
    <col min="4614" max="4614" width="10.7109375" style="80" bestFit="1" customWidth="1"/>
    <col min="4615" max="4615" width="10.85546875" style="80" bestFit="1" customWidth="1"/>
    <col min="4616" max="4616" width="11" style="80" customWidth="1"/>
    <col min="4617" max="4617" width="10.85546875" style="80" customWidth="1"/>
    <col min="4618" max="4618" width="11.42578125" style="80" customWidth="1"/>
    <col min="4619" max="4619" width="12.85546875" style="80" customWidth="1"/>
    <col min="4620" max="4620" width="10.5703125" style="80" customWidth="1"/>
    <col min="4621" max="4864" width="9.140625" style="80"/>
    <col min="4865" max="4865" width="36" style="80" customWidth="1"/>
    <col min="4866" max="4866" width="10.85546875" style="80" customWidth="1"/>
    <col min="4867" max="4867" width="11.140625" style="80" customWidth="1"/>
    <col min="4868" max="4868" width="10.85546875" style="80" customWidth="1"/>
    <col min="4869" max="4869" width="11.42578125" style="80" customWidth="1"/>
    <col min="4870" max="4870" width="10.7109375" style="80" bestFit="1" customWidth="1"/>
    <col min="4871" max="4871" width="10.85546875" style="80" bestFit="1" customWidth="1"/>
    <col min="4872" max="4872" width="11" style="80" customWidth="1"/>
    <col min="4873" max="4873" width="10.85546875" style="80" customWidth="1"/>
    <col min="4874" max="4874" width="11.42578125" style="80" customWidth="1"/>
    <col min="4875" max="4875" width="12.85546875" style="80" customWidth="1"/>
    <col min="4876" max="4876" width="10.5703125" style="80" customWidth="1"/>
    <col min="4877" max="5120" width="9.140625" style="80"/>
    <col min="5121" max="5121" width="36" style="80" customWidth="1"/>
    <col min="5122" max="5122" width="10.85546875" style="80" customWidth="1"/>
    <col min="5123" max="5123" width="11.140625" style="80" customWidth="1"/>
    <col min="5124" max="5124" width="10.85546875" style="80" customWidth="1"/>
    <col min="5125" max="5125" width="11.42578125" style="80" customWidth="1"/>
    <col min="5126" max="5126" width="10.7109375" style="80" bestFit="1" customWidth="1"/>
    <col min="5127" max="5127" width="10.85546875" style="80" bestFit="1" customWidth="1"/>
    <col min="5128" max="5128" width="11" style="80" customWidth="1"/>
    <col min="5129" max="5129" width="10.85546875" style="80" customWidth="1"/>
    <col min="5130" max="5130" width="11.42578125" style="80" customWidth="1"/>
    <col min="5131" max="5131" width="12.85546875" style="80" customWidth="1"/>
    <col min="5132" max="5132" width="10.5703125" style="80" customWidth="1"/>
    <col min="5133" max="5376" width="9.140625" style="80"/>
    <col min="5377" max="5377" width="36" style="80" customWidth="1"/>
    <col min="5378" max="5378" width="10.85546875" style="80" customWidth="1"/>
    <col min="5379" max="5379" width="11.140625" style="80" customWidth="1"/>
    <col min="5380" max="5380" width="10.85546875" style="80" customWidth="1"/>
    <col min="5381" max="5381" width="11.42578125" style="80" customWidth="1"/>
    <col min="5382" max="5382" width="10.7109375" style="80" bestFit="1" customWidth="1"/>
    <col min="5383" max="5383" width="10.85546875" style="80" bestFit="1" customWidth="1"/>
    <col min="5384" max="5384" width="11" style="80" customWidth="1"/>
    <col min="5385" max="5385" width="10.85546875" style="80" customWidth="1"/>
    <col min="5386" max="5386" width="11.42578125" style="80" customWidth="1"/>
    <col min="5387" max="5387" width="12.85546875" style="80" customWidth="1"/>
    <col min="5388" max="5388" width="10.5703125" style="80" customWidth="1"/>
    <col min="5389" max="5632" width="9.140625" style="80"/>
    <col min="5633" max="5633" width="36" style="80" customWidth="1"/>
    <col min="5634" max="5634" width="10.85546875" style="80" customWidth="1"/>
    <col min="5635" max="5635" width="11.140625" style="80" customWidth="1"/>
    <col min="5636" max="5636" width="10.85546875" style="80" customWidth="1"/>
    <col min="5637" max="5637" width="11.42578125" style="80" customWidth="1"/>
    <col min="5638" max="5638" width="10.7109375" style="80" bestFit="1" customWidth="1"/>
    <col min="5639" max="5639" width="10.85546875" style="80" bestFit="1" customWidth="1"/>
    <col min="5640" max="5640" width="11" style="80" customWidth="1"/>
    <col min="5641" max="5641" width="10.85546875" style="80" customWidth="1"/>
    <col min="5642" max="5642" width="11.42578125" style="80" customWidth="1"/>
    <col min="5643" max="5643" width="12.85546875" style="80" customWidth="1"/>
    <col min="5644" max="5644" width="10.5703125" style="80" customWidth="1"/>
    <col min="5645" max="5888" width="9.140625" style="80"/>
    <col min="5889" max="5889" width="36" style="80" customWidth="1"/>
    <col min="5890" max="5890" width="10.85546875" style="80" customWidth="1"/>
    <col min="5891" max="5891" width="11.140625" style="80" customWidth="1"/>
    <col min="5892" max="5892" width="10.85546875" style="80" customWidth="1"/>
    <col min="5893" max="5893" width="11.42578125" style="80" customWidth="1"/>
    <col min="5894" max="5894" width="10.7109375" style="80" bestFit="1" customWidth="1"/>
    <col min="5895" max="5895" width="10.85546875" style="80" bestFit="1" customWidth="1"/>
    <col min="5896" max="5896" width="11" style="80" customWidth="1"/>
    <col min="5897" max="5897" width="10.85546875" style="80" customWidth="1"/>
    <col min="5898" max="5898" width="11.42578125" style="80" customWidth="1"/>
    <col min="5899" max="5899" width="12.85546875" style="80" customWidth="1"/>
    <col min="5900" max="5900" width="10.5703125" style="80" customWidth="1"/>
    <col min="5901" max="6144" width="9.140625" style="80"/>
    <col min="6145" max="6145" width="36" style="80" customWidth="1"/>
    <col min="6146" max="6146" width="10.85546875" style="80" customWidth="1"/>
    <col min="6147" max="6147" width="11.140625" style="80" customWidth="1"/>
    <col min="6148" max="6148" width="10.85546875" style="80" customWidth="1"/>
    <col min="6149" max="6149" width="11.42578125" style="80" customWidth="1"/>
    <col min="6150" max="6150" width="10.7109375" style="80" bestFit="1" customWidth="1"/>
    <col min="6151" max="6151" width="10.85546875" style="80" bestFit="1" customWidth="1"/>
    <col min="6152" max="6152" width="11" style="80" customWidth="1"/>
    <col min="6153" max="6153" width="10.85546875" style="80" customWidth="1"/>
    <col min="6154" max="6154" width="11.42578125" style="80" customWidth="1"/>
    <col min="6155" max="6155" width="12.85546875" style="80" customWidth="1"/>
    <col min="6156" max="6156" width="10.5703125" style="80" customWidth="1"/>
    <col min="6157" max="6400" width="9.140625" style="80"/>
    <col min="6401" max="6401" width="36" style="80" customWidth="1"/>
    <col min="6402" max="6402" width="10.85546875" style="80" customWidth="1"/>
    <col min="6403" max="6403" width="11.140625" style="80" customWidth="1"/>
    <col min="6404" max="6404" width="10.85546875" style="80" customWidth="1"/>
    <col min="6405" max="6405" width="11.42578125" style="80" customWidth="1"/>
    <col min="6406" max="6406" width="10.7109375" style="80" bestFit="1" customWidth="1"/>
    <col min="6407" max="6407" width="10.85546875" style="80" bestFit="1" customWidth="1"/>
    <col min="6408" max="6408" width="11" style="80" customWidth="1"/>
    <col min="6409" max="6409" width="10.85546875" style="80" customWidth="1"/>
    <col min="6410" max="6410" width="11.42578125" style="80" customWidth="1"/>
    <col min="6411" max="6411" width="12.85546875" style="80" customWidth="1"/>
    <col min="6412" max="6412" width="10.5703125" style="80" customWidth="1"/>
    <col min="6413" max="6656" width="9.140625" style="80"/>
    <col min="6657" max="6657" width="36" style="80" customWidth="1"/>
    <col min="6658" max="6658" width="10.85546875" style="80" customWidth="1"/>
    <col min="6659" max="6659" width="11.140625" style="80" customWidth="1"/>
    <col min="6660" max="6660" width="10.85546875" style="80" customWidth="1"/>
    <col min="6661" max="6661" width="11.42578125" style="80" customWidth="1"/>
    <col min="6662" max="6662" width="10.7109375" style="80" bestFit="1" customWidth="1"/>
    <col min="6663" max="6663" width="10.85546875" style="80" bestFit="1" customWidth="1"/>
    <col min="6664" max="6664" width="11" style="80" customWidth="1"/>
    <col min="6665" max="6665" width="10.85546875" style="80" customWidth="1"/>
    <col min="6666" max="6666" width="11.42578125" style="80" customWidth="1"/>
    <col min="6667" max="6667" width="12.85546875" style="80" customWidth="1"/>
    <col min="6668" max="6668" width="10.5703125" style="80" customWidth="1"/>
    <col min="6669" max="6912" width="9.140625" style="80"/>
    <col min="6913" max="6913" width="36" style="80" customWidth="1"/>
    <col min="6914" max="6914" width="10.85546875" style="80" customWidth="1"/>
    <col min="6915" max="6915" width="11.140625" style="80" customWidth="1"/>
    <col min="6916" max="6916" width="10.85546875" style="80" customWidth="1"/>
    <col min="6917" max="6917" width="11.42578125" style="80" customWidth="1"/>
    <col min="6918" max="6918" width="10.7109375" style="80" bestFit="1" customWidth="1"/>
    <col min="6919" max="6919" width="10.85546875" style="80" bestFit="1" customWidth="1"/>
    <col min="6920" max="6920" width="11" style="80" customWidth="1"/>
    <col min="6921" max="6921" width="10.85546875" style="80" customWidth="1"/>
    <col min="6922" max="6922" width="11.42578125" style="80" customWidth="1"/>
    <col min="6923" max="6923" width="12.85546875" style="80" customWidth="1"/>
    <col min="6924" max="6924" width="10.5703125" style="80" customWidth="1"/>
    <col min="6925" max="7168" width="9.140625" style="80"/>
    <col min="7169" max="7169" width="36" style="80" customWidth="1"/>
    <col min="7170" max="7170" width="10.85546875" style="80" customWidth="1"/>
    <col min="7171" max="7171" width="11.140625" style="80" customWidth="1"/>
    <col min="7172" max="7172" width="10.85546875" style="80" customWidth="1"/>
    <col min="7173" max="7173" width="11.42578125" style="80" customWidth="1"/>
    <col min="7174" max="7174" width="10.7109375" style="80" bestFit="1" customWidth="1"/>
    <col min="7175" max="7175" width="10.85546875" style="80" bestFit="1" customWidth="1"/>
    <col min="7176" max="7176" width="11" style="80" customWidth="1"/>
    <col min="7177" max="7177" width="10.85546875" style="80" customWidth="1"/>
    <col min="7178" max="7178" width="11.42578125" style="80" customWidth="1"/>
    <col min="7179" max="7179" width="12.85546875" style="80" customWidth="1"/>
    <col min="7180" max="7180" width="10.5703125" style="80" customWidth="1"/>
    <col min="7181" max="7424" width="9.140625" style="80"/>
    <col min="7425" max="7425" width="36" style="80" customWidth="1"/>
    <col min="7426" max="7426" width="10.85546875" style="80" customWidth="1"/>
    <col min="7427" max="7427" width="11.140625" style="80" customWidth="1"/>
    <col min="7428" max="7428" width="10.85546875" style="80" customWidth="1"/>
    <col min="7429" max="7429" width="11.42578125" style="80" customWidth="1"/>
    <col min="7430" max="7430" width="10.7109375" style="80" bestFit="1" customWidth="1"/>
    <col min="7431" max="7431" width="10.85546875" style="80" bestFit="1" customWidth="1"/>
    <col min="7432" max="7432" width="11" style="80" customWidth="1"/>
    <col min="7433" max="7433" width="10.85546875" style="80" customWidth="1"/>
    <col min="7434" max="7434" width="11.42578125" style="80" customWidth="1"/>
    <col min="7435" max="7435" width="12.85546875" style="80" customWidth="1"/>
    <col min="7436" max="7436" width="10.5703125" style="80" customWidth="1"/>
    <col min="7437" max="7680" width="9.140625" style="80"/>
    <col min="7681" max="7681" width="36" style="80" customWidth="1"/>
    <col min="7682" max="7682" width="10.85546875" style="80" customWidth="1"/>
    <col min="7683" max="7683" width="11.140625" style="80" customWidth="1"/>
    <col min="7684" max="7684" width="10.85546875" style="80" customWidth="1"/>
    <col min="7685" max="7685" width="11.42578125" style="80" customWidth="1"/>
    <col min="7686" max="7686" width="10.7109375" style="80" bestFit="1" customWidth="1"/>
    <col min="7687" max="7687" width="10.85546875" style="80" bestFit="1" customWidth="1"/>
    <col min="7688" max="7688" width="11" style="80" customWidth="1"/>
    <col min="7689" max="7689" width="10.85546875" style="80" customWidth="1"/>
    <col min="7690" max="7690" width="11.42578125" style="80" customWidth="1"/>
    <col min="7691" max="7691" width="12.85546875" style="80" customWidth="1"/>
    <col min="7692" max="7692" width="10.5703125" style="80" customWidth="1"/>
    <col min="7693" max="7936" width="9.140625" style="80"/>
    <col min="7937" max="7937" width="36" style="80" customWidth="1"/>
    <col min="7938" max="7938" width="10.85546875" style="80" customWidth="1"/>
    <col min="7939" max="7939" width="11.140625" style="80" customWidth="1"/>
    <col min="7940" max="7940" width="10.85546875" style="80" customWidth="1"/>
    <col min="7941" max="7941" width="11.42578125" style="80" customWidth="1"/>
    <col min="7942" max="7942" width="10.7109375" style="80" bestFit="1" customWidth="1"/>
    <col min="7943" max="7943" width="10.85546875" style="80" bestFit="1" customWidth="1"/>
    <col min="7944" max="7944" width="11" style="80" customWidth="1"/>
    <col min="7945" max="7945" width="10.85546875" style="80" customWidth="1"/>
    <col min="7946" max="7946" width="11.42578125" style="80" customWidth="1"/>
    <col min="7947" max="7947" width="12.85546875" style="80" customWidth="1"/>
    <col min="7948" max="7948" width="10.5703125" style="80" customWidth="1"/>
    <col min="7949" max="8192" width="9.140625" style="80"/>
    <col min="8193" max="8193" width="36" style="80" customWidth="1"/>
    <col min="8194" max="8194" width="10.85546875" style="80" customWidth="1"/>
    <col min="8195" max="8195" width="11.140625" style="80" customWidth="1"/>
    <col min="8196" max="8196" width="10.85546875" style="80" customWidth="1"/>
    <col min="8197" max="8197" width="11.42578125" style="80" customWidth="1"/>
    <col min="8198" max="8198" width="10.7109375" style="80" bestFit="1" customWidth="1"/>
    <col min="8199" max="8199" width="10.85546875" style="80" bestFit="1" customWidth="1"/>
    <col min="8200" max="8200" width="11" style="80" customWidth="1"/>
    <col min="8201" max="8201" width="10.85546875" style="80" customWidth="1"/>
    <col min="8202" max="8202" width="11.42578125" style="80" customWidth="1"/>
    <col min="8203" max="8203" width="12.85546875" style="80" customWidth="1"/>
    <col min="8204" max="8204" width="10.5703125" style="80" customWidth="1"/>
    <col min="8205" max="8448" width="9.140625" style="80"/>
    <col min="8449" max="8449" width="36" style="80" customWidth="1"/>
    <col min="8450" max="8450" width="10.85546875" style="80" customWidth="1"/>
    <col min="8451" max="8451" width="11.140625" style="80" customWidth="1"/>
    <col min="8452" max="8452" width="10.85546875" style="80" customWidth="1"/>
    <col min="8453" max="8453" width="11.42578125" style="80" customWidth="1"/>
    <col min="8454" max="8454" width="10.7109375" style="80" bestFit="1" customWidth="1"/>
    <col min="8455" max="8455" width="10.85546875" style="80" bestFit="1" customWidth="1"/>
    <col min="8456" max="8456" width="11" style="80" customWidth="1"/>
    <col min="8457" max="8457" width="10.85546875" style="80" customWidth="1"/>
    <col min="8458" max="8458" width="11.42578125" style="80" customWidth="1"/>
    <col min="8459" max="8459" width="12.85546875" style="80" customWidth="1"/>
    <col min="8460" max="8460" width="10.5703125" style="80" customWidth="1"/>
    <col min="8461" max="8704" width="9.140625" style="80"/>
    <col min="8705" max="8705" width="36" style="80" customWidth="1"/>
    <col min="8706" max="8706" width="10.85546875" style="80" customWidth="1"/>
    <col min="8707" max="8707" width="11.140625" style="80" customWidth="1"/>
    <col min="8708" max="8708" width="10.85546875" style="80" customWidth="1"/>
    <col min="8709" max="8709" width="11.42578125" style="80" customWidth="1"/>
    <col min="8710" max="8710" width="10.7109375" style="80" bestFit="1" customWidth="1"/>
    <col min="8711" max="8711" width="10.85546875" style="80" bestFit="1" customWidth="1"/>
    <col min="8712" max="8712" width="11" style="80" customWidth="1"/>
    <col min="8713" max="8713" width="10.85546875" style="80" customWidth="1"/>
    <col min="8714" max="8714" width="11.42578125" style="80" customWidth="1"/>
    <col min="8715" max="8715" width="12.85546875" style="80" customWidth="1"/>
    <col min="8716" max="8716" width="10.5703125" style="80" customWidth="1"/>
    <col min="8717" max="8960" width="9.140625" style="80"/>
    <col min="8961" max="8961" width="36" style="80" customWidth="1"/>
    <col min="8962" max="8962" width="10.85546875" style="80" customWidth="1"/>
    <col min="8963" max="8963" width="11.140625" style="80" customWidth="1"/>
    <col min="8964" max="8964" width="10.85546875" style="80" customWidth="1"/>
    <col min="8965" max="8965" width="11.42578125" style="80" customWidth="1"/>
    <col min="8966" max="8966" width="10.7109375" style="80" bestFit="1" customWidth="1"/>
    <col min="8967" max="8967" width="10.85546875" style="80" bestFit="1" customWidth="1"/>
    <col min="8968" max="8968" width="11" style="80" customWidth="1"/>
    <col min="8969" max="8969" width="10.85546875" style="80" customWidth="1"/>
    <col min="8970" max="8970" width="11.42578125" style="80" customWidth="1"/>
    <col min="8971" max="8971" width="12.85546875" style="80" customWidth="1"/>
    <col min="8972" max="8972" width="10.5703125" style="80" customWidth="1"/>
    <col min="8973" max="9216" width="9.140625" style="80"/>
    <col min="9217" max="9217" width="36" style="80" customWidth="1"/>
    <col min="9218" max="9218" width="10.85546875" style="80" customWidth="1"/>
    <col min="9219" max="9219" width="11.140625" style="80" customWidth="1"/>
    <col min="9220" max="9220" width="10.85546875" style="80" customWidth="1"/>
    <col min="9221" max="9221" width="11.42578125" style="80" customWidth="1"/>
    <col min="9222" max="9222" width="10.7109375" style="80" bestFit="1" customWidth="1"/>
    <col min="9223" max="9223" width="10.85546875" style="80" bestFit="1" customWidth="1"/>
    <col min="9224" max="9224" width="11" style="80" customWidth="1"/>
    <col min="9225" max="9225" width="10.85546875" style="80" customWidth="1"/>
    <col min="9226" max="9226" width="11.42578125" style="80" customWidth="1"/>
    <col min="9227" max="9227" width="12.85546875" style="80" customWidth="1"/>
    <col min="9228" max="9228" width="10.5703125" style="80" customWidth="1"/>
    <col min="9229" max="9472" width="9.140625" style="80"/>
    <col min="9473" max="9473" width="36" style="80" customWidth="1"/>
    <col min="9474" max="9474" width="10.85546875" style="80" customWidth="1"/>
    <col min="9475" max="9475" width="11.140625" style="80" customWidth="1"/>
    <col min="9476" max="9476" width="10.85546875" style="80" customWidth="1"/>
    <col min="9477" max="9477" width="11.42578125" style="80" customWidth="1"/>
    <col min="9478" max="9478" width="10.7109375" style="80" bestFit="1" customWidth="1"/>
    <col min="9479" max="9479" width="10.85546875" style="80" bestFit="1" customWidth="1"/>
    <col min="9480" max="9480" width="11" style="80" customWidth="1"/>
    <col min="9481" max="9481" width="10.85546875" style="80" customWidth="1"/>
    <col min="9482" max="9482" width="11.42578125" style="80" customWidth="1"/>
    <col min="9483" max="9483" width="12.85546875" style="80" customWidth="1"/>
    <col min="9484" max="9484" width="10.5703125" style="80" customWidth="1"/>
    <col min="9485" max="9728" width="9.140625" style="80"/>
    <col min="9729" max="9729" width="36" style="80" customWidth="1"/>
    <col min="9730" max="9730" width="10.85546875" style="80" customWidth="1"/>
    <col min="9731" max="9731" width="11.140625" style="80" customWidth="1"/>
    <col min="9732" max="9732" width="10.85546875" style="80" customWidth="1"/>
    <col min="9733" max="9733" width="11.42578125" style="80" customWidth="1"/>
    <col min="9734" max="9734" width="10.7109375" style="80" bestFit="1" customWidth="1"/>
    <col min="9735" max="9735" width="10.85546875" style="80" bestFit="1" customWidth="1"/>
    <col min="9736" max="9736" width="11" style="80" customWidth="1"/>
    <col min="9737" max="9737" width="10.85546875" style="80" customWidth="1"/>
    <col min="9738" max="9738" width="11.42578125" style="80" customWidth="1"/>
    <col min="9739" max="9739" width="12.85546875" style="80" customWidth="1"/>
    <col min="9740" max="9740" width="10.5703125" style="80" customWidth="1"/>
    <col min="9741" max="9984" width="9.140625" style="80"/>
    <col min="9985" max="9985" width="36" style="80" customWidth="1"/>
    <col min="9986" max="9986" width="10.85546875" style="80" customWidth="1"/>
    <col min="9987" max="9987" width="11.140625" style="80" customWidth="1"/>
    <col min="9988" max="9988" width="10.85546875" style="80" customWidth="1"/>
    <col min="9989" max="9989" width="11.42578125" style="80" customWidth="1"/>
    <col min="9990" max="9990" width="10.7109375" style="80" bestFit="1" customWidth="1"/>
    <col min="9991" max="9991" width="10.85546875" style="80" bestFit="1" customWidth="1"/>
    <col min="9992" max="9992" width="11" style="80" customWidth="1"/>
    <col min="9993" max="9993" width="10.85546875" style="80" customWidth="1"/>
    <col min="9994" max="9994" width="11.42578125" style="80" customWidth="1"/>
    <col min="9995" max="9995" width="12.85546875" style="80" customWidth="1"/>
    <col min="9996" max="9996" width="10.5703125" style="80" customWidth="1"/>
    <col min="9997" max="10240" width="9.140625" style="80"/>
    <col min="10241" max="10241" width="36" style="80" customWidth="1"/>
    <col min="10242" max="10242" width="10.85546875" style="80" customWidth="1"/>
    <col min="10243" max="10243" width="11.140625" style="80" customWidth="1"/>
    <col min="10244" max="10244" width="10.85546875" style="80" customWidth="1"/>
    <col min="10245" max="10245" width="11.42578125" style="80" customWidth="1"/>
    <col min="10246" max="10246" width="10.7109375" style="80" bestFit="1" customWidth="1"/>
    <col min="10247" max="10247" width="10.85546875" style="80" bestFit="1" customWidth="1"/>
    <col min="10248" max="10248" width="11" style="80" customWidth="1"/>
    <col min="10249" max="10249" width="10.85546875" style="80" customWidth="1"/>
    <col min="10250" max="10250" width="11.42578125" style="80" customWidth="1"/>
    <col min="10251" max="10251" width="12.85546875" style="80" customWidth="1"/>
    <col min="10252" max="10252" width="10.5703125" style="80" customWidth="1"/>
    <col min="10253" max="10496" width="9.140625" style="80"/>
    <col min="10497" max="10497" width="36" style="80" customWidth="1"/>
    <col min="10498" max="10498" width="10.85546875" style="80" customWidth="1"/>
    <col min="10499" max="10499" width="11.140625" style="80" customWidth="1"/>
    <col min="10500" max="10500" width="10.85546875" style="80" customWidth="1"/>
    <col min="10501" max="10501" width="11.42578125" style="80" customWidth="1"/>
    <col min="10502" max="10502" width="10.7109375" style="80" bestFit="1" customWidth="1"/>
    <col min="10503" max="10503" width="10.85546875" style="80" bestFit="1" customWidth="1"/>
    <col min="10504" max="10504" width="11" style="80" customWidth="1"/>
    <col min="10505" max="10505" width="10.85546875" style="80" customWidth="1"/>
    <col min="10506" max="10506" width="11.42578125" style="80" customWidth="1"/>
    <col min="10507" max="10507" width="12.85546875" style="80" customWidth="1"/>
    <col min="10508" max="10508" width="10.5703125" style="80" customWidth="1"/>
    <col min="10509" max="10752" width="9.140625" style="80"/>
    <col min="10753" max="10753" width="36" style="80" customWidth="1"/>
    <col min="10754" max="10754" width="10.85546875" style="80" customWidth="1"/>
    <col min="10755" max="10755" width="11.140625" style="80" customWidth="1"/>
    <col min="10756" max="10756" width="10.85546875" style="80" customWidth="1"/>
    <col min="10757" max="10757" width="11.42578125" style="80" customWidth="1"/>
    <col min="10758" max="10758" width="10.7109375" style="80" bestFit="1" customWidth="1"/>
    <col min="10759" max="10759" width="10.85546875" style="80" bestFit="1" customWidth="1"/>
    <col min="10760" max="10760" width="11" style="80" customWidth="1"/>
    <col min="10761" max="10761" width="10.85546875" style="80" customWidth="1"/>
    <col min="10762" max="10762" width="11.42578125" style="80" customWidth="1"/>
    <col min="10763" max="10763" width="12.85546875" style="80" customWidth="1"/>
    <col min="10764" max="10764" width="10.5703125" style="80" customWidth="1"/>
    <col min="10765" max="11008" width="9.140625" style="80"/>
    <col min="11009" max="11009" width="36" style="80" customWidth="1"/>
    <col min="11010" max="11010" width="10.85546875" style="80" customWidth="1"/>
    <col min="11011" max="11011" width="11.140625" style="80" customWidth="1"/>
    <col min="11012" max="11012" width="10.85546875" style="80" customWidth="1"/>
    <col min="11013" max="11013" width="11.42578125" style="80" customWidth="1"/>
    <col min="11014" max="11014" width="10.7109375" style="80" bestFit="1" customWidth="1"/>
    <col min="11015" max="11015" width="10.85546875" style="80" bestFit="1" customWidth="1"/>
    <col min="11016" max="11016" width="11" style="80" customWidth="1"/>
    <col min="11017" max="11017" width="10.85546875" style="80" customWidth="1"/>
    <col min="11018" max="11018" width="11.42578125" style="80" customWidth="1"/>
    <col min="11019" max="11019" width="12.85546875" style="80" customWidth="1"/>
    <col min="11020" max="11020" width="10.5703125" style="80" customWidth="1"/>
    <col min="11021" max="11264" width="9.140625" style="80"/>
    <col min="11265" max="11265" width="36" style="80" customWidth="1"/>
    <col min="11266" max="11266" width="10.85546875" style="80" customWidth="1"/>
    <col min="11267" max="11267" width="11.140625" style="80" customWidth="1"/>
    <col min="11268" max="11268" width="10.85546875" style="80" customWidth="1"/>
    <col min="11269" max="11269" width="11.42578125" style="80" customWidth="1"/>
    <col min="11270" max="11270" width="10.7109375" style="80" bestFit="1" customWidth="1"/>
    <col min="11271" max="11271" width="10.85546875" style="80" bestFit="1" customWidth="1"/>
    <col min="11272" max="11272" width="11" style="80" customWidth="1"/>
    <col min="11273" max="11273" width="10.85546875" style="80" customWidth="1"/>
    <col min="11274" max="11274" width="11.42578125" style="80" customWidth="1"/>
    <col min="11275" max="11275" width="12.85546875" style="80" customWidth="1"/>
    <col min="11276" max="11276" width="10.5703125" style="80" customWidth="1"/>
    <col min="11277" max="11520" width="9.140625" style="80"/>
    <col min="11521" max="11521" width="36" style="80" customWidth="1"/>
    <col min="11522" max="11522" width="10.85546875" style="80" customWidth="1"/>
    <col min="11523" max="11523" width="11.140625" style="80" customWidth="1"/>
    <col min="11524" max="11524" width="10.85546875" style="80" customWidth="1"/>
    <col min="11525" max="11525" width="11.42578125" style="80" customWidth="1"/>
    <col min="11526" max="11526" width="10.7109375" style="80" bestFit="1" customWidth="1"/>
    <col min="11527" max="11527" width="10.85546875" style="80" bestFit="1" customWidth="1"/>
    <col min="11528" max="11528" width="11" style="80" customWidth="1"/>
    <col min="11529" max="11529" width="10.85546875" style="80" customWidth="1"/>
    <col min="11530" max="11530" width="11.42578125" style="80" customWidth="1"/>
    <col min="11531" max="11531" width="12.85546875" style="80" customWidth="1"/>
    <col min="11532" max="11532" width="10.5703125" style="80" customWidth="1"/>
    <col min="11533" max="11776" width="9.140625" style="80"/>
    <col min="11777" max="11777" width="36" style="80" customWidth="1"/>
    <col min="11778" max="11778" width="10.85546875" style="80" customWidth="1"/>
    <col min="11779" max="11779" width="11.140625" style="80" customWidth="1"/>
    <col min="11780" max="11780" width="10.85546875" style="80" customWidth="1"/>
    <col min="11781" max="11781" width="11.42578125" style="80" customWidth="1"/>
    <col min="11782" max="11782" width="10.7109375" style="80" bestFit="1" customWidth="1"/>
    <col min="11783" max="11783" width="10.85546875" style="80" bestFit="1" customWidth="1"/>
    <col min="11784" max="11784" width="11" style="80" customWidth="1"/>
    <col min="11785" max="11785" width="10.85546875" style="80" customWidth="1"/>
    <col min="11786" max="11786" width="11.42578125" style="80" customWidth="1"/>
    <col min="11787" max="11787" width="12.85546875" style="80" customWidth="1"/>
    <col min="11788" max="11788" width="10.5703125" style="80" customWidth="1"/>
    <col min="11789" max="12032" width="9.140625" style="80"/>
    <col min="12033" max="12033" width="36" style="80" customWidth="1"/>
    <col min="12034" max="12034" width="10.85546875" style="80" customWidth="1"/>
    <col min="12035" max="12035" width="11.140625" style="80" customWidth="1"/>
    <col min="12036" max="12036" width="10.85546875" style="80" customWidth="1"/>
    <col min="12037" max="12037" width="11.42578125" style="80" customWidth="1"/>
    <col min="12038" max="12038" width="10.7109375" style="80" bestFit="1" customWidth="1"/>
    <col min="12039" max="12039" width="10.85546875" style="80" bestFit="1" customWidth="1"/>
    <col min="12040" max="12040" width="11" style="80" customWidth="1"/>
    <col min="12041" max="12041" width="10.85546875" style="80" customWidth="1"/>
    <col min="12042" max="12042" width="11.42578125" style="80" customWidth="1"/>
    <col min="12043" max="12043" width="12.85546875" style="80" customWidth="1"/>
    <col min="12044" max="12044" width="10.5703125" style="80" customWidth="1"/>
    <col min="12045" max="12288" width="9.140625" style="80"/>
    <col min="12289" max="12289" width="36" style="80" customWidth="1"/>
    <col min="12290" max="12290" width="10.85546875" style="80" customWidth="1"/>
    <col min="12291" max="12291" width="11.140625" style="80" customWidth="1"/>
    <col min="12292" max="12292" width="10.85546875" style="80" customWidth="1"/>
    <col min="12293" max="12293" width="11.42578125" style="80" customWidth="1"/>
    <col min="12294" max="12294" width="10.7109375" style="80" bestFit="1" customWidth="1"/>
    <col min="12295" max="12295" width="10.85546875" style="80" bestFit="1" customWidth="1"/>
    <col min="12296" max="12296" width="11" style="80" customWidth="1"/>
    <col min="12297" max="12297" width="10.85546875" style="80" customWidth="1"/>
    <col min="12298" max="12298" width="11.42578125" style="80" customWidth="1"/>
    <col min="12299" max="12299" width="12.85546875" style="80" customWidth="1"/>
    <col min="12300" max="12300" width="10.5703125" style="80" customWidth="1"/>
    <col min="12301" max="12544" width="9.140625" style="80"/>
    <col min="12545" max="12545" width="36" style="80" customWidth="1"/>
    <col min="12546" max="12546" width="10.85546875" style="80" customWidth="1"/>
    <col min="12547" max="12547" width="11.140625" style="80" customWidth="1"/>
    <col min="12548" max="12548" width="10.85546875" style="80" customWidth="1"/>
    <col min="12549" max="12549" width="11.42578125" style="80" customWidth="1"/>
    <col min="12550" max="12550" width="10.7109375" style="80" bestFit="1" customWidth="1"/>
    <col min="12551" max="12551" width="10.85546875" style="80" bestFit="1" customWidth="1"/>
    <col min="12552" max="12552" width="11" style="80" customWidth="1"/>
    <col min="12553" max="12553" width="10.85546875" style="80" customWidth="1"/>
    <col min="12554" max="12554" width="11.42578125" style="80" customWidth="1"/>
    <col min="12555" max="12555" width="12.85546875" style="80" customWidth="1"/>
    <col min="12556" max="12556" width="10.5703125" style="80" customWidth="1"/>
    <col min="12557" max="12800" width="9.140625" style="80"/>
    <col min="12801" max="12801" width="36" style="80" customWidth="1"/>
    <col min="12802" max="12802" width="10.85546875" style="80" customWidth="1"/>
    <col min="12803" max="12803" width="11.140625" style="80" customWidth="1"/>
    <col min="12804" max="12804" width="10.85546875" style="80" customWidth="1"/>
    <col min="12805" max="12805" width="11.42578125" style="80" customWidth="1"/>
    <col min="12806" max="12806" width="10.7109375" style="80" bestFit="1" customWidth="1"/>
    <col min="12807" max="12807" width="10.85546875" style="80" bestFit="1" customWidth="1"/>
    <col min="12808" max="12808" width="11" style="80" customWidth="1"/>
    <col min="12809" max="12809" width="10.85546875" style="80" customWidth="1"/>
    <col min="12810" max="12810" width="11.42578125" style="80" customWidth="1"/>
    <col min="12811" max="12811" width="12.85546875" style="80" customWidth="1"/>
    <col min="12812" max="12812" width="10.5703125" style="80" customWidth="1"/>
    <col min="12813" max="13056" width="9.140625" style="80"/>
    <col min="13057" max="13057" width="36" style="80" customWidth="1"/>
    <col min="13058" max="13058" width="10.85546875" style="80" customWidth="1"/>
    <col min="13059" max="13059" width="11.140625" style="80" customWidth="1"/>
    <col min="13060" max="13060" width="10.85546875" style="80" customWidth="1"/>
    <col min="13061" max="13061" width="11.42578125" style="80" customWidth="1"/>
    <col min="13062" max="13062" width="10.7109375" style="80" bestFit="1" customWidth="1"/>
    <col min="13063" max="13063" width="10.85546875" style="80" bestFit="1" customWidth="1"/>
    <col min="13064" max="13064" width="11" style="80" customWidth="1"/>
    <col min="13065" max="13065" width="10.85546875" style="80" customWidth="1"/>
    <col min="13066" max="13066" width="11.42578125" style="80" customWidth="1"/>
    <col min="13067" max="13067" width="12.85546875" style="80" customWidth="1"/>
    <col min="13068" max="13068" width="10.5703125" style="80" customWidth="1"/>
    <col min="13069" max="13312" width="9.140625" style="80"/>
    <col min="13313" max="13313" width="36" style="80" customWidth="1"/>
    <col min="13314" max="13314" width="10.85546875" style="80" customWidth="1"/>
    <col min="13315" max="13315" width="11.140625" style="80" customWidth="1"/>
    <col min="13316" max="13316" width="10.85546875" style="80" customWidth="1"/>
    <col min="13317" max="13317" width="11.42578125" style="80" customWidth="1"/>
    <col min="13318" max="13318" width="10.7109375" style="80" bestFit="1" customWidth="1"/>
    <col min="13319" max="13319" width="10.85546875" style="80" bestFit="1" customWidth="1"/>
    <col min="13320" max="13320" width="11" style="80" customWidth="1"/>
    <col min="13321" max="13321" width="10.85546875" style="80" customWidth="1"/>
    <col min="13322" max="13322" width="11.42578125" style="80" customWidth="1"/>
    <col min="13323" max="13323" width="12.85546875" style="80" customWidth="1"/>
    <col min="13324" max="13324" width="10.5703125" style="80" customWidth="1"/>
    <col min="13325" max="13568" width="9.140625" style="80"/>
    <col min="13569" max="13569" width="36" style="80" customWidth="1"/>
    <col min="13570" max="13570" width="10.85546875" style="80" customWidth="1"/>
    <col min="13571" max="13571" width="11.140625" style="80" customWidth="1"/>
    <col min="13572" max="13572" width="10.85546875" style="80" customWidth="1"/>
    <col min="13573" max="13573" width="11.42578125" style="80" customWidth="1"/>
    <col min="13574" max="13574" width="10.7109375" style="80" bestFit="1" customWidth="1"/>
    <col min="13575" max="13575" width="10.85546875" style="80" bestFit="1" customWidth="1"/>
    <col min="13576" max="13576" width="11" style="80" customWidth="1"/>
    <col min="13577" max="13577" width="10.85546875" style="80" customWidth="1"/>
    <col min="13578" max="13578" width="11.42578125" style="80" customWidth="1"/>
    <col min="13579" max="13579" width="12.85546875" style="80" customWidth="1"/>
    <col min="13580" max="13580" width="10.5703125" style="80" customWidth="1"/>
    <col min="13581" max="13824" width="9.140625" style="80"/>
    <col min="13825" max="13825" width="36" style="80" customWidth="1"/>
    <col min="13826" max="13826" width="10.85546875" style="80" customWidth="1"/>
    <col min="13827" max="13827" width="11.140625" style="80" customWidth="1"/>
    <col min="13828" max="13828" width="10.85546875" style="80" customWidth="1"/>
    <col min="13829" max="13829" width="11.42578125" style="80" customWidth="1"/>
    <col min="13830" max="13830" width="10.7109375" style="80" bestFit="1" customWidth="1"/>
    <col min="13831" max="13831" width="10.85546875" style="80" bestFit="1" customWidth="1"/>
    <col min="13832" max="13832" width="11" style="80" customWidth="1"/>
    <col min="13833" max="13833" width="10.85546875" style="80" customWidth="1"/>
    <col min="13834" max="13834" width="11.42578125" style="80" customWidth="1"/>
    <col min="13835" max="13835" width="12.85546875" style="80" customWidth="1"/>
    <col min="13836" max="13836" width="10.5703125" style="80" customWidth="1"/>
    <col min="13837" max="14080" width="9.140625" style="80"/>
    <col min="14081" max="14081" width="36" style="80" customWidth="1"/>
    <col min="14082" max="14082" width="10.85546875" style="80" customWidth="1"/>
    <col min="14083" max="14083" width="11.140625" style="80" customWidth="1"/>
    <col min="14084" max="14084" width="10.85546875" style="80" customWidth="1"/>
    <col min="14085" max="14085" width="11.42578125" style="80" customWidth="1"/>
    <col min="14086" max="14086" width="10.7109375" style="80" bestFit="1" customWidth="1"/>
    <col min="14087" max="14087" width="10.85546875" style="80" bestFit="1" customWidth="1"/>
    <col min="14088" max="14088" width="11" style="80" customWidth="1"/>
    <col min="14089" max="14089" width="10.85546875" style="80" customWidth="1"/>
    <col min="14090" max="14090" width="11.42578125" style="80" customWidth="1"/>
    <col min="14091" max="14091" width="12.85546875" style="80" customWidth="1"/>
    <col min="14092" max="14092" width="10.5703125" style="80" customWidth="1"/>
    <col min="14093" max="14336" width="9.140625" style="80"/>
    <col min="14337" max="14337" width="36" style="80" customWidth="1"/>
    <col min="14338" max="14338" width="10.85546875" style="80" customWidth="1"/>
    <col min="14339" max="14339" width="11.140625" style="80" customWidth="1"/>
    <col min="14340" max="14340" width="10.85546875" style="80" customWidth="1"/>
    <col min="14341" max="14341" width="11.42578125" style="80" customWidth="1"/>
    <col min="14342" max="14342" width="10.7109375" style="80" bestFit="1" customWidth="1"/>
    <col min="14343" max="14343" width="10.85546875" style="80" bestFit="1" customWidth="1"/>
    <col min="14344" max="14344" width="11" style="80" customWidth="1"/>
    <col min="14345" max="14345" width="10.85546875" style="80" customWidth="1"/>
    <col min="14346" max="14346" width="11.42578125" style="80" customWidth="1"/>
    <col min="14347" max="14347" width="12.85546875" style="80" customWidth="1"/>
    <col min="14348" max="14348" width="10.5703125" style="80" customWidth="1"/>
    <col min="14349" max="14592" width="9.140625" style="80"/>
    <col min="14593" max="14593" width="36" style="80" customWidth="1"/>
    <col min="14594" max="14594" width="10.85546875" style="80" customWidth="1"/>
    <col min="14595" max="14595" width="11.140625" style="80" customWidth="1"/>
    <col min="14596" max="14596" width="10.85546875" style="80" customWidth="1"/>
    <col min="14597" max="14597" width="11.42578125" style="80" customWidth="1"/>
    <col min="14598" max="14598" width="10.7109375" style="80" bestFit="1" customWidth="1"/>
    <col min="14599" max="14599" width="10.85546875" style="80" bestFit="1" customWidth="1"/>
    <col min="14600" max="14600" width="11" style="80" customWidth="1"/>
    <col min="14601" max="14601" width="10.85546875" style="80" customWidth="1"/>
    <col min="14602" max="14602" width="11.42578125" style="80" customWidth="1"/>
    <col min="14603" max="14603" width="12.85546875" style="80" customWidth="1"/>
    <col min="14604" max="14604" width="10.5703125" style="80" customWidth="1"/>
    <col min="14605" max="14848" width="9.140625" style="80"/>
    <col min="14849" max="14849" width="36" style="80" customWidth="1"/>
    <col min="14850" max="14850" width="10.85546875" style="80" customWidth="1"/>
    <col min="14851" max="14851" width="11.140625" style="80" customWidth="1"/>
    <col min="14852" max="14852" width="10.85546875" style="80" customWidth="1"/>
    <col min="14853" max="14853" width="11.42578125" style="80" customWidth="1"/>
    <col min="14854" max="14854" width="10.7109375" style="80" bestFit="1" customWidth="1"/>
    <col min="14855" max="14855" width="10.85546875" style="80" bestFit="1" customWidth="1"/>
    <col min="14856" max="14856" width="11" style="80" customWidth="1"/>
    <col min="14857" max="14857" width="10.85546875" style="80" customWidth="1"/>
    <col min="14858" max="14858" width="11.42578125" style="80" customWidth="1"/>
    <col min="14859" max="14859" width="12.85546875" style="80" customWidth="1"/>
    <col min="14860" max="14860" width="10.5703125" style="80" customWidth="1"/>
    <col min="14861" max="15104" width="9.140625" style="80"/>
    <col min="15105" max="15105" width="36" style="80" customWidth="1"/>
    <col min="15106" max="15106" width="10.85546875" style="80" customWidth="1"/>
    <col min="15107" max="15107" width="11.140625" style="80" customWidth="1"/>
    <col min="15108" max="15108" width="10.85546875" style="80" customWidth="1"/>
    <col min="15109" max="15109" width="11.42578125" style="80" customWidth="1"/>
    <col min="15110" max="15110" width="10.7109375" style="80" bestFit="1" customWidth="1"/>
    <col min="15111" max="15111" width="10.85546875" style="80" bestFit="1" customWidth="1"/>
    <col min="15112" max="15112" width="11" style="80" customWidth="1"/>
    <col min="15113" max="15113" width="10.85546875" style="80" customWidth="1"/>
    <col min="15114" max="15114" width="11.42578125" style="80" customWidth="1"/>
    <col min="15115" max="15115" width="12.85546875" style="80" customWidth="1"/>
    <col min="15116" max="15116" width="10.5703125" style="80" customWidth="1"/>
    <col min="15117" max="15360" width="9.140625" style="80"/>
    <col min="15361" max="15361" width="36" style="80" customWidth="1"/>
    <col min="15362" max="15362" width="10.85546875" style="80" customWidth="1"/>
    <col min="15363" max="15363" width="11.140625" style="80" customWidth="1"/>
    <col min="15364" max="15364" width="10.85546875" style="80" customWidth="1"/>
    <col min="15365" max="15365" width="11.42578125" style="80" customWidth="1"/>
    <col min="15366" max="15366" width="10.7109375" style="80" bestFit="1" customWidth="1"/>
    <col min="15367" max="15367" width="10.85546875" style="80" bestFit="1" customWidth="1"/>
    <col min="15368" max="15368" width="11" style="80" customWidth="1"/>
    <col min="15369" max="15369" width="10.85546875" style="80" customWidth="1"/>
    <col min="15370" max="15370" width="11.42578125" style="80" customWidth="1"/>
    <col min="15371" max="15371" width="12.85546875" style="80" customWidth="1"/>
    <col min="15372" max="15372" width="10.5703125" style="80" customWidth="1"/>
    <col min="15373" max="15616" width="9.140625" style="80"/>
    <col min="15617" max="15617" width="36" style="80" customWidth="1"/>
    <col min="15618" max="15618" width="10.85546875" style="80" customWidth="1"/>
    <col min="15619" max="15619" width="11.140625" style="80" customWidth="1"/>
    <col min="15620" max="15620" width="10.85546875" style="80" customWidth="1"/>
    <col min="15621" max="15621" width="11.42578125" style="80" customWidth="1"/>
    <col min="15622" max="15622" width="10.7109375" style="80" bestFit="1" customWidth="1"/>
    <col min="15623" max="15623" width="10.85546875" style="80" bestFit="1" customWidth="1"/>
    <col min="15624" max="15624" width="11" style="80" customWidth="1"/>
    <col min="15625" max="15625" width="10.85546875" style="80" customWidth="1"/>
    <col min="15626" max="15626" width="11.42578125" style="80" customWidth="1"/>
    <col min="15627" max="15627" width="12.85546875" style="80" customWidth="1"/>
    <col min="15628" max="15628" width="10.5703125" style="80" customWidth="1"/>
    <col min="15629" max="15872" width="9.140625" style="80"/>
    <col min="15873" max="15873" width="36" style="80" customWidth="1"/>
    <col min="15874" max="15874" width="10.85546875" style="80" customWidth="1"/>
    <col min="15875" max="15875" width="11.140625" style="80" customWidth="1"/>
    <col min="15876" max="15876" width="10.85546875" style="80" customWidth="1"/>
    <col min="15877" max="15877" width="11.42578125" style="80" customWidth="1"/>
    <col min="15878" max="15878" width="10.7109375" style="80" bestFit="1" customWidth="1"/>
    <col min="15879" max="15879" width="10.85546875" style="80" bestFit="1" customWidth="1"/>
    <col min="15880" max="15880" width="11" style="80" customWidth="1"/>
    <col min="15881" max="15881" width="10.85546875" style="80" customWidth="1"/>
    <col min="15882" max="15882" width="11.42578125" style="80" customWidth="1"/>
    <col min="15883" max="15883" width="12.85546875" style="80" customWidth="1"/>
    <col min="15884" max="15884" width="10.5703125" style="80" customWidth="1"/>
    <col min="15885" max="16128" width="9.140625" style="80"/>
    <col min="16129" max="16129" width="36" style="80" customWidth="1"/>
    <col min="16130" max="16130" width="10.85546875" style="80" customWidth="1"/>
    <col min="16131" max="16131" width="11.140625" style="80" customWidth="1"/>
    <col min="16132" max="16132" width="10.85546875" style="80" customWidth="1"/>
    <col min="16133" max="16133" width="11.42578125" style="80" customWidth="1"/>
    <col min="16134" max="16134" width="10.7109375" style="80" bestFit="1" customWidth="1"/>
    <col min="16135" max="16135" width="10.85546875" style="80" bestFit="1" customWidth="1"/>
    <col min="16136" max="16136" width="11" style="80" customWidth="1"/>
    <col min="16137" max="16137" width="10.85546875" style="80" customWidth="1"/>
    <col min="16138" max="16138" width="11.42578125" style="80" customWidth="1"/>
    <col min="16139" max="16139" width="12.85546875" style="80" customWidth="1"/>
    <col min="16140" max="16140" width="10.5703125" style="80" customWidth="1"/>
    <col min="16141" max="16384" width="9.140625" style="80"/>
  </cols>
  <sheetData>
    <row r="1" spans="1:13" ht="15">
      <c r="K1" s="705"/>
      <c r="L1" s="705"/>
      <c r="M1" s="705"/>
    </row>
    <row r="2" spans="1:13">
      <c r="A2" s="706" t="s">
        <v>1176</v>
      </c>
      <c r="B2" s="706"/>
      <c r="C2" s="706"/>
      <c r="D2" s="706"/>
      <c r="E2" s="706"/>
    </row>
    <row r="3" spans="1:13" ht="14.25">
      <c r="A3" s="125"/>
      <c r="B3" s="125"/>
      <c r="C3" s="126"/>
      <c r="D3" s="126"/>
      <c r="E3" s="126"/>
      <c r="F3" s="126"/>
      <c r="G3" s="126"/>
      <c r="H3" s="126"/>
      <c r="I3" s="127"/>
      <c r="J3" s="707"/>
      <c r="K3" s="707"/>
    </row>
    <row r="4" spans="1:13" ht="15.75">
      <c r="A4" s="718" t="s">
        <v>1120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</row>
    <row r="5" spans="1:13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3" ht="1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3" s="362" customFormat="1" ht="13.5" thickBot="1">
      <c r="A7" s="708"/>
      <c r="B7" s="708"/>
      <c r="C7" s="708"/>
      <c r="D7" s="708"/>
      <c r="E7" s="708"/>
      <c r="F7" s="708"/>
      <c r="G7" s="708"/>
      <c r="H7" s="708"/>
      <c r="I7" s="708"/>
      <c r="J7" s="123"/>
      <c r="K7" s="123"/>
      <c r="L7" s="123"/>
      <c r="M7" s="123"/>
    </row>
    <row r="8" spans="1:13" s="362" customFormat="1">
      <c r="A8" s="709"/>
      <c r="B8" s="711" t="s">
        <v>1089</v>
      </c>
      <c r="C8" s="712"/>
      <c r="D8" s="713"/>
      <c r="E8" s="714" t="s">
        <v>394</v>
      </c>
      <c r="F8" s="715"/>
      <c r="G8" s="716"/>
      <c r="H8" s="717" t="s">
        <v>395</v>
      </c>
      <c r="I8" s="715"/>
      <c r="J8" s="716"/>
      <c r="K8" s="715" t="s">
        <v>396</v>
      </c>
      <c r="L8" s="715"/>
      <c r="M8" s="716"/>
    </row>
    <row r="9" spans="1:13" s="362" customFormat="1" ht="51.75" thickBot="1">
      <c r="A9" s="710"/>
      <c r="B9" s="363" t="s">
        <v>1121</v>
      </c>
      <c r="C9" s="364" t="s">
        <v>1122</v>
      </c>
      <c r="D9" s="365" t="s">
        <v>1123</v>
      </c>
      <c r="E9" s="363" t="s">
        <v>1121</v>
      </c>
      <c r="F9" s="364" t="s">
        <v>1122</v>
      </c>
      <c r="G9" s="365" t="s">
        <v>1123</v>
      </c>
      <c r="H9" s="363" t="s">
        <v>1121</v>
      </c>
      <c r="I9" s="364" t="s">
        <v>1122</v>
      </c>
      <c r="J9" s="365" t="s">
        <v>1123</v>
      </c>
      <c r="K9" s="363" t="s">
        <v>1121</v>
      </c>
      <c r="L9" s="364" t="s">
        <v>1122</v>
      </c>
      <c r="M9" s="365" t="s">
        <v>1123</v>
      </c>
    </row>
    <row r="10" spans="1:13" s="362" customFormat="1">
      <c r="A10" s="129" t="s">
        <v>1076</v>
      </c>
      <c r="B10" s="366">
        <v>1</v>
      </c>
      <c r="C10" s="367">
        <v>1</v>
      </c>
      <c r="D10" s="368">
        <v>1</v>
      </c>
      <c r="E10" s="369">
        <v>1</v>
      </c>
      <c r="F10" s="370">
        <v>1</v>
      </c>
      <c r="G10" s="371">
        <v>1</v>
      </c>
      <c r="H10" s="372">
        <v>4</v>
      </c>
      <c r="I10" s="370">
        <v>4</v>
      </c>
      <c r="J10" s="373">
        <v>4</v>
      </c>
      <c r="K10" s="374">
        <f t="shared" ref="K10:M11" si="0">B10+E10+H10</f>
        <v>6</v>
      </c>
      <c r="L10" s="374">
        <f t="shared" si="0"/>
        <v>6</v>
      </c>
      <c r="M10" s="375">
        <f t="shared" si="0"/>
        <v>6</v>
      </c>
    </row>
    <row r="11" spans="1:13" s="362" customFormat="1">
      <c r="A11" s="130" t="s">
        <v>1075</v>
      </c>
      <c r="B11" s="376">
        <v>0</v>
      </c>
      <c r="C11" s="132">
        <v>0</v>
      </c>
      <c r="D11" s="377">
        <v>0</v>
      </c>
      <c r="E11" s="378">
        <v>4</v>
      </c>
      <c r="F11" s="379">
        <v>4</v>
      </c>
      <c r="G11" s="380">
        <v>4</v>
      </c>
      <c r="H11" s="381">
        <v>0</v>
      </c>
      <c r="I11" s="382">
        <v>0</v>
      </c>
      <c r="J11" s="383">
        <v>0</v>
      </c>
      <c r="K11" s="384">
        <f t="shared" si="0"/>
        <v>4</v>
      </c>
      <c r="L11" s="384">
        <f t="shared" si="0"/>
        <v>4</v>
      </c>
      <c r="M11" s="385">
        <f t="shared" si="0"/>
        <v>4</v>
      </c>
    </row>
    <row r="12" spans="1:13" s="362" customFormat="1" ht="13.5" thickBot="1">
      <c r="A12" s="131" t="s">
        <v>1094</v>
      </c>
      <c r="B12" s="376">
        <v>0</v>
      </c>
      <c r="C12" s="132">
        <v>0</v>
      </c>
      <c r="D12" s="133">
        <v>0</v>
      </c>
      <c r="E12" s="376"/>
      <c r="F12" s="132"/>
      <c r="G12" s="386"/>
      <c r="H12" s="387">
        <v>0</v>
      </c>
      <c r="I12" s="132">
        <v>7</v>
      </c>
      <c r="J12" s="133">
        <v>7</v>
      </c>
      <c r="K12" s="384">
        <f t="shared" ref="K12" si="1">B12+E12+H12</f>
        <v>0</v>
      </c>
      <c r="L12" s="384">
        <f t="shared" ref="L12" si="2">C12+F12+I12</f>
        <v>7</v>
      </c>
      <c r="M12" s="385">
        <f t="shared" ref="M12" si="3">D12+G12+J12</f>
        <v>7</v>
      </c>
    </row>
    <row r="13" spans="1:13" s="362" customFormat="1" ht="13.5" thickBot="1">
      <c r="A13" s="134" t="s">
        <v>397</v>
      </c>
      <c r="B13" s="388">
        <f t="shared" ref="B13:M13" si="4">SUM(B10:B12)</f>
        <v>1</v>
      </c>
      <c r="C13" s="389">
        <f t="shared" si="4"/>
        <v>1</v>
      </c>
      <c r="D13" s="390">
        <f t="shared" si="4"/>
        <v>1</v>
      </c>
      <c r="E13" s="388">
        <f t="shared" si="4"/>
        <v>5</v>
      </c>
      <c r="F13" s="389">
        <f t="shared" si="4"/>
        <v>5</v>
      </c>
      <c r="G13" s="390">
        <f t="shared" si="4"/>
        <v>5</v>
      </c>
      <c r="H13" s="388">
        <f t="shared" si="4"/>
        <v>4</v>
      </c>
      <c r="I13" s="389">
        <f t="shared" si="4"/>
        <v>11</v>
      </c>
      <c r="J13" s="390">
        <f t="shared" si="4"/>
        <v>11</v>
      </c>
      <c r="K13" s="388">
        <f t="shared" si="4"/>
        <v>10</v>
      </c>
      <c r="L13" s="389">
        <f t="shared" si="4"/>
        <v>17</v>
      </c>
      <c r="M13" s="391">
        <f t="shared" si="4"/>
        <v>17</v>
      </c>
    </row>
    <row r="14" spans="1:13" s="362" customFormat="1">
      <c r="A14" s="123"/>
      <c r="B14" s="123"/>
      <c r="C14" s="135"/>
      <c r="D14" s="135"/>
      <c r="E14" s="135" t="s">
        <v>204</v>
      </c>
      <c r="F14" s="135"/>
      <c r="G14" s="135"/>
      <c r="H14" s="135"/>
      <c r="I14" s="123"/>
      <c r="J14" s="123"/>
      <c r="K14" s="123"/>
      <c r="L14" s="123"/>
      <c r="M14" s="123"/>
    </row>
    <row r="15" spans="1:13">
      <c r="C15" s="135"/>
      <c r="D15" s="135"/>
      <c r="E15" s="135"/>
      <c r="F15" s="135"/>
      <c r="G15" s="135"/>
      <c r="H15" s="135"/>
    </row>
    <row r="16" spans="1:13">
      <c r="C16" s="135"/>
      <c r="D16" s="135"/>
      <c r="E16" s="135"/>
      <c r="F16" s="135"/>
      <c r="G16" s="135"/>
      <c r="H16" s="135"/>
    </row>
    <row r="17" spans="3:8">
      <c r="C17" s="135"/>
      <c r="D17" s="135"/>
      <c r="E17" s="135"/>
      <c r="F17" s="135"/>
      <c r="G17" s="135"/>
      <c r="H17" s="135"/>
    </row>
    <row r="18" spans="3:8">
      <c r="C18" s="135"/>
      <c r="D18" s="135"/>
      <c r="E18" s="135"/>
      <c r="F18" s="135"/>
      <c r="G18" s="135"/>
      <c r="H18" s="135"/>
    </row>
    <row r="19" spans="3:8">
      <c r="C19" s="135"/>
      <c r="D19" s="135"/>
      <c r="E19" s="135"/>
      <c r="F19" s="135"/>
      <c r="G19" s="135"/>
      <c r="H19" s="135"/>
    </row>
    <row r="20" spans="3:8">
      <c r="C20" s="135"/>
      <c r="D20" s="135"/>
      <c r="E20" s="135"/>
      <c r="F20" s="135"/>
      <c r="G20" s="135"/>
      <c r="H20" s="135"/>
    </row>
    <row r="21" spans="3:8">
      <c r="C21" s="135"/>
      <c r="D21" s="135"/>
      <c r="E21" s="135"/>
      <c r="F21" s="135"/>
      <c r="G21" s="135"/>
      <c r="H21" s="135"/>
    </row>
  </sheetData>
  <mergeCells count="10">
    <mergeCell ref="K1:M1"/>
    <mergeCell ref="A2:E2"/>
    <mergeCell ref="J3:K3"/>
    <mergeCell ref="A7:I7"/>
    <mergeCell ref="A8:A9"/>
    <mergeCell ref="B8:D8"/>
    <mergeCell ref="E8:G8"/>
    <mergeCell ref="H8:J8"/>
    <mergeCell ref="K8:M8"/>
    <mergeCell ref="A4:M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10</vt:i4>
      </vt:variant>
    </vt:vector>
  </HeadingPairs>
  <TitlesOfParts>
    <vt:vector size="29" baseType="lpstr">
      <vt:lpstr>1.mell.önk.mérleg</vt:lpstr>
      <vt:lpstr>2.mell.Bevétel</vt:lpstr>
      <vt:lpstr>3.mell.Kiadás </vt:lpstr>
      <vt:lpstr>4.mell.Finansz.bevét</vt:lpstr>
      <vt:lpstr>5. mell.Finansz.kiadás</vt:lpstr>
      <vt:lpstr>6. mell.Bevétel cofog</vt:lpstr>
      <vt:lpstr>7.mell.Kiadás cofog</vt:lpstr>
      <vt:lpstr>8.mell.beruh.</vt:lpstr>
      <vt:lpstr>9.mell.létszám</vt:lpstr>
      <vt:lpstr>10.a mell.köznev.szoc.tám.</vt:lpstr>
      <vt:lpstr>10.b mell.kieg.köt.tám.</vt:lpstr>
      <vt:lpstr>11.mell.többéves kihatás</vt:lpstr>
      <vt:lpstr>12.mell.maradvány</vt:lpstr>
      <vt:lpstr>13.mell.mérleg</vt:lpstr>
      <vt:lpstr>14.mell.eredmény</vt:lpstr>
      <vt:lpstr>15.mell.vagyonkim</vt:lpstr>
      <vt:lpstr>16.mell.közvetett</vt:lpstr>
      <vt:lpstr>Munka1</vt:lpstr>
      <vt:lpstr>Munka2</vt:lpstr>
      <vt:lpstr>'10.b mell.kieg.köt.tám.'!Nyomtatási_cím</vt:lpstr>
      <vt:lpstr>'15.mell.vagyonkim'!Nyomtatási_cím</vt:lpstr>
      <vt:lpstr>'7.mell.Kiadás cofog'!Nyomtatási_cím</vt:lpstr>
      <vt:lpstr>'1.mell.önk.mérleg'!Nyomtatási_terület</vt:lpstr>
      <vt:lpstr>'11.mell.többéves kihatás'!Nyomtatási_terület</vt:lpstr>
      <vt:lpstr>'15.mell.vagyonkim'!Nyomtatási_terület</vt:lpstr>
      <vt:lpstr>'16.mell.közvetett'!Nyomtatási_terület</vt:lpstr>
      <vt:lpstr>'5. mell.Finansz.kiadás'!Nyomtatási_terület</vt:lpstr>
      <vt:lpstr>'6. mell.Bevétel cofog'!Nyomtatási_terület</vt:lpstr>
      <vt:lpstr>'7.mell.Kiadás cofog'!Nyomtatási_terület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Börcs-Bajnok Csilla</dc:creator>
  <cp:lastModifiedBy>D</cp:lastModifiedBy>
  <cp:lastPrinted>2020-06-16T12:52:19Z</cp:lastPrinted>
  <dcterms:created xsi:type="dcterms:W3CDTF">2015-01-12T10:17:55Z</dcterms:created>
  <dcterms:modified xsi:type="dcterms:W3CDTF">2020-07-21T13:26:15Z</dcterms:modified>
</cp:coreProperties>
</file>